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pdoshi/Documents/Projects/2022 SAE reanalysis covid-19 vaccine trials/Vaccine submission/Resub R1/"/>
    </mc:Choice>
  </mc:AlternateContent>
  <xr:revisionPtr revIDLastSave="0" documentId="13_ncr:1_{512AE60C-7150-5645-B8EA-06C58AE25740}" xr6:coauthVersionLast="47" xr6:coauthVersionMax="47" xr10:uidLastSave="{00000000-0000-0000-0000-000000000000}"/>
  <bookViews>
    <workbookView xWindow="5800" yWindow="15820" windowWidth="34080" windowHeight="12440" xr2:uid="{00000000-000D-0000-FFFF-FFFF00000000}"/>
  </bookViews>
  <sheets>
    <sheet name="Datasources" sheetId="2" r:id="rId1"/>
    <sheet name="Denominators" sheetId="3" r:id="rId2"/>
    <sheet name="Brighton AESI list" sheetId="4" r:id="rId3"/>
    <sheet name="(Brighton) Pfizer 16+" sheetId="6" r:id="rId4"/>
    <sheet name="(Brighton) Moderna 18+" sheetId="8" r:id="rId5"/>
    <sheet name="MedDRA (Pfizer)" sheetId="10" r:id="rId6"/>
    <sheet name="MedDRA (Moderna 18+)" sheetId="11" r:id="rId7"/>
    <sheet name="(Results) Pfizer 16+" sheetId="12" r:id="rId8"/>
    <sheet name="(Results) Moderna 18+" sheetId="14" r:id="rId9"/>
    <sheet name="Table 2" sheetId="16" r:id="rId10"/>
    <sheet name="C19 hospitalizations" sheetId="17" r:id="rId11"/>
  </sheets>
  <definedNames>
    <definedName name="_xlnm._FilterDatabase" localSheetId="4" hidden="1">'(Brighton) Moderna 18+'!$A$1:$L$259</definedName>
    <definedName name="Z_2D54DE50_6C5C_4F60_8048_F69B5D2C5420_.wvu.FilterData" localSheetId="3" hidden="1">'(Brighton) Pfizer 16+'!$A$1:$I$179</definedName>
  </definedNames>
  <calcPr calcId="191029"/>
  <customWorkbookViews>
    <customWorkbookView name="Filter 1" guid="{2D54DE50-6C5C-4F60-8048-F69B5D2C5420}" maximized="1" windowWidth="0" windowHeight="0" activeSheetId="0"/>
    <customWorkbookView name="Filter 2" guid="{7F15835B-E327-44B5-9574-1D6D2944E0E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31" roundtripDataSignature="AMtx7mjkGwGdUCflsXsB7fweJTm8q0AaXA=="/>
    </ext>
  </extLst>
</workbook>
</file>

<file path=xl/calcChain.xml><?xml version="1.0" encoding="utf-8"?>
<calcChain xmlns="http://schemas.openxmlformats.org/spreadsheetml/2006/main">
  <c r="G3" i="17" l="1"/>
  <c r="G2" i="17"/>
  <c r="AD11" i="16"/>
  <c r="AE11" i="16" s="1"/>
  <c r="AC11" i="16"/>
  <c r="AB11" i="16"/>
  <c r="R11" i="16"/>
  <c r="S11" i="16" s="1"/>
  <c r="Q11" i="16"/>
  <c r="N11" i="16"/>
  <c r="AD10" i="16"/>
  <c r="AE10" i="16" s="1"/>
  <c r="AC10" i="16"/>
  <c r="AB10" i="16"/>
  <c r="S10" i="16"/>
  <c r="R10" i="16"/>
  <c r="Q10" i="16"/>
  <c r="N10" i="16"/>
  <c r="AD9" i="16"/>
  <c r="AE9" i="16" s="1"/>
  <c r="AC9" i="16"/>
  <c r="AB9" i="16"/>
  <c r="S9" i="16"/>
  <c r="R9" i="16"/>
  <c r="Q9" i="16"/>
  <c r="N9" i="16"/>
  <c r="F9" i="16"/>
  <c r="E9" i="16"/>
  <c r="AD8" i="16"/>
  <c r="AC8" i="16"/>
  <c r="AB8" i="16"/>
  <c r="R8" i="16"/>
  <c r="Q8" i="16"/>
  <c r="N8" i="16"/>
  <c r="G8" i="16"/>
  <c r="F8" i="16"/>
  <c r="E8" i="16"/>
  <c r="AD6" i="16"/>
  <c r="AE6" i="16" s="1"/>
  <c r="AC6" i="16"/>
  <c r="AB6" i="16"/>
  <c r="R6" i="16"/>
  <c r="S6" i="16" s="1"/>
  <c r="Q6" i="16"/>
  <c r="N6" i="16"/>
  <c r="AE5" i="16"/>
  <c r="AD5" i="16"/>
  <c r="AC5" i="16"/>
  <c r="AB5" i="16"/>
  <c r="R5" i="16"/>
  <c r="S5" i="16" s="1"/>
  <c r="Q5" i="16"/>
  <c r="N5" i="16"/>
  <c r="AD4" i="16"/>
  <c r="AC4" i="16"/>
  <c r="AE4" i="16" s="1"/>
  <c r="AB4" i="16"/>
  <c r="R4" i="16"/>
  <c r="Q4" i="16"/>
  <c r="S4" i="16" s="1"/>
  <c r="N4" i="16"/>
  <c r="F4" i="16"/>
  <c r="E4" i="16"/>
  <c r="AD3" i="16"/>
  <c r="AE3" i="16" s="1"/>
  <c r="AC3" i="16"/>
  <c r="AB3" i="16"/>
  <c r="R3" i="16"/>
  <c r="S3" i="16" s="1"/>
  <c r="Q3" i="16"/>
  <c r="N3" i="16"/>
  <c r="F3" i="16"/>
  <c r="G3" i="16" s="1"/>
  <c r="E3" i="16"/>
  <c r="J259" i="14"/>
  <c r="I259" i="14"/>
  <c r="H259" i="14"/>
  <c r="G259" i="14"/>
  <c r="F259" i="14"/>
  <c r="E259" i="14"/>
  <c r="D259" i="14"/>
  <c r="J258" i="14"/>
  <c r="I258" i="14"/>
  <c r="H258" i="14"/>
  <c r="G258" i="14"/>
  <c r="F258" i="14"/>
  <c r="E258" i="14"/>
  <c r="D258" i="14"/>
  <c r="J257" i="14"/>
  <c r="I257" i="14"/>
  <c r="H257" i="14"/>
  <c r="G257" i="14"/>
  <c r="F257" i="14"/>
  <c r="E257" i="14"/>
  <c r="D257" i="14"/>
  <c r="J256" i="14"/>
  <c r="I256" i="14"/>
  <c r="H256" i="14"/>
  <c r="G256" i="14"/>
  <c r="F256" i="14"/>
  <c r="E256" i="14"/>
  <c r="D256" i="14"/>
  <c r="J255" i="14"/>
  <c r="I255" i="14"/>
  <c r="H255" i="14"/>
  <c r="G255" i="14"/>
  <c r="F255" i="14"/>
  <c r="E255" i="14"/>
  <c r="D255" i="14"/>
  <c r="J254" i="14"/>
  <c r="I254" i="14"/>
  <c r="H254" i="14"/>
  <c r="G254" i="14"/>
  <c r="F254" i="14"/>
  <c r="E254" i="14"/>
  <c r="D254" i="14"/>
  <c r="J253" i="14"/>
  <c r="I253" i="14"/>
  <c r="H253" i="14"/>
  <c r="G253" i="14"/>
  <c r="F253" i="14"/>
  <c r="E253" i="14"/>
  <c r="D253" i="14"/>
  <c r="J252" i="14"/>
  <c r="I252" i="14"/>
  <c r="H252" i="14"/>
  <c r="G252" i="14"/>
  <c r="F252" i="14"/>
  <c r="E252" i="14"/>
  <c r="D252" i="14"/>
  <c r="J251" i="14"/>
  <c r="I251" i="14"/>
  <c r="H251" i="14"/>
  <c r="G251" i="14"/>
  <c r="F251" i="14"/>
  <c r="E251" i="14"/>
  <c r="D251" i="14"/>
  <c r="J250" i="14"/>
  <c r="I250" i="14"/>
  <c r="H250" i="14"/>
  <c r="G250" i="14"/>
  <c r="F250" i="14"/>
  <c r="E250" i="14"/>
  <c r="D250" i="14"/>
  <c r="J249" i="14"/>
  <c r="I249" i="14"/>
  <c r="H249" i="14"/>
  <c r="G249" i="14"/>
  <c r="F249" i="14"/>
  <c r="E249" i="14"/>
  <c r="D249" i="14"/>
  <c r="J248" i="14"/>
  <c r="I248" i="14"/>
  <c r="H248" i="14"/>
  <c r="G248" i="14"/>
  <c r="F248" i="14"/>
  <c r="E248" i="14"/>
  <c r="D248" i="14"/>
  <c r="J247" i="14"/>
  <c r="I247" i="14"/>
  <c r="H247" i="14"/>
  <c r="G247" i="14"/>
  <c r="F247" i="14"/>
  <c r="E247" i="14"/>
  <c r="D247" i="14"/>
  <c r="J246" i="14"/>
  <c r="I246" i="14"/>
  <c r="H246" i="14"/>
  <c r="G246" i="14"/>
  <c r="F246" i="14"/>
  <c r="E246" i="14"/>
  <c r="D246" i="14"/>
  <c r="J245" i="14"/>
  <c r="I245" i="14"/>
  <c r="H245" i="14"/>
  <c r="G245" i="14"/>
  <c r="D245" i="14"/>
  <c r="J244" i="14"/>
  <c r="I244" i="14"/>
  <c r="H244" i="14"/>
  <c r="G244" i="14"/>
  <c r="F244" i="14"/>
  <c r="E244" i="14"/>
  <c r="D244" i="14"/>
  <c r="J243" i="14"/>
  <c r="I243" i="14"/>
  <c r="H243" i="14"/>
  <c r="G243" i="14"/>
  <c r="F243" i="14"/>
  <c r="E243" i="14"/>
  <c r="D243" i="14"/>
  <c r="J242" i="14"/>
  <c r="I242" i="14"/>
  <c r="H242" i="14"/>
  <c r="G242" i="14"/>
  <c r="F242" i="14"/>
  <c r="E242" i="14"/>
  <c r="D242" i="14"/>
  <c r="J241" i="14"/>
  <c r="I241" i="14"/>
  <c r="H241" i="14"/>
  <c r="G241" i="14"/>
  <c r="F241" i="14"/>
  <c r="E241" i="14"/>
  <c r="D241" i="14"/>
  <c r="J240" i="14"/>
  <c r="I240" i="14"/>
  <c r="H240" i="14"/>
  <c r="G240" i="14"/>
  <c r="F240" i="14"/>
  <c r="E240" i="14"/>
  <c r="D240" i="14"/>
  <c r="J239" i="14"/>
  <c r="I239" i="14"/>
  <c r="H239" i="14"/>
  <c r="G239" i="14"/>
  <c r="F239" i="14"/>
  <c r="E239" i="14"/>
  <c r="D239" i="14"/>
  <c r="J238" i="14"/>
  <c r="I238" i="14"/>
  <c r="H238" i="14"/>
  <c r="G238" i="14"/>
  <c r="F238" i="14"/>
  <c r="E238" i="14"/>
  <c r="D238" i="14"/>
  <c r="J237" i="14"/>
  <c r="I237" i="14"/>
  <c r="H237" i="14"/>
  <c r="G237" i="14"/>
  <c r="F237" i="14"/>
  <c r="E237" i="14"/>
  <c r="D237" i="14"/>
  <c r="J236" i="14"/>
  <c r="I236" i="14"/>
  <c r="H236" i="14"/>
  <c r="G236" i="14"/>
  <c r="F236" i="14"/>
  <c r="E236" i="14"/>
  <c r="D236" i="14"/>
  <c r="J235" i="14"/>
  <c r="I235" i="14"/>
  <c r="H235" i="14"/>
  <c r="G235" i="14"/>
  <c r="F235" i="14"/>
  <c r="E235" i="14"/>
  <c r="D235" i="14"/>
  <c r="J234" i="14"/>
  <c r="I234" i="14"/>
  <c r="H234" i="14"/>
  <c r="G234" i="14"/>
  <c r="F234" i="14"/>
  <c r="E234" i="14"/>
  <c r="D234" i="14"/>
  <c r="J233" i="14"/>
  <c r="I233" i="14"/>
  <c r="H233" i="14"/>
  <c r="G233" i="14"/>
  <c r="F233" i="14"/>
  <c r="E233" i="14"/>
  <c r="D233" i="14"/>
  <c r="J232" i="14"/>
  <c r="I232" i="14"/>
  <c r="H232" i="14"/>
  <c r="G232" i="14"/>
  <c r="F232" i="14"/>
  <c r="E232" i="14"/>
  <c r="D232" i="14"/>
  <c r="J231" i="14"/>
  <c r="I231" i="14"/>
  <c r="H231" i="14"/>
  <c r="G231" i="14"/>
  <c r="F231" i="14"/>
  <c r="E231" i="14"/>
  <c r="D231" i="14"/>
  <c r="J230" i="14"/>
  <c r="I230" i="14"/>
  <c r="H230" i="14"/>
  <c r="G230" i="14"/>
  <c r="F230" i="14"/>
  <c r="E230" i="14"/>
  <c r="D230" i="14"/>
  <c r="J229" i="14"/>
  <c r="I229" i="14"/>
  <c r="H229" i="14"/>
  <c r="G229" i="14"/>
  <c r="F229" i="14"/>
  <c r="E229" i="14"/>
  <c r="D229" i="14"/>
  <c r="J228" i="14"/>
  <c r="I228" i="14"/>
  <c r="H228" i="14"/>
  <c r="G228" i="14"/>
  <c r="F228" i="14"/>
  <c r="E228" i="14"/>
  <c r="D228" i="14"/>
  <c r="J227" i="14"/>
  <c r="I227" i="14"/>
  <c r="H227" i="14"/>
  <c r="G227" i="14"/>
  <c r="F227" i="14"/>
  <c r="E227" i="14"/>
  <c r="D227" i="14"/>
  <c r="J226" i="14"/>
  <c r="I226" i="14"/>
  <c r="H226" i="14"/>
  <c r="G226" i="14"/>
  <c r="F226" i="14"/>
  <c r="E226" i="14"/>
  <c r="D226" i="14"/>
  <c r="J225" i="14"/>
  <c r="I225" i="14"/>
  <c r="H225" i="14"/>
  <c r="G225" i="14"/>
  <c r="F225" i="14"/>
  <c r="E225" i="14"/>
  <c r="D225" i="14"/>
  <c r="J224" i="14"/>
  <c r="I224" i="14"/>
  <c r="H224" i="14"/>
  <c r="G224" i="14"/>
  <c r="F224" i="14"/>
  <c r="E224" i="14"/>
  <c r="D224" i="14"/>
  <c r="J223" i="14"/>
  <c r="I223" i="14"/>
  <c r="H223" i="14"/>
  <c r="G223" i="14"/>
  <c r="F223" i="14"/>
  <c r="E223" i="14"/>
  <c r="D223" i="14"/>
  <c r="J222" i="14"/>
  <c r="I222" i="14"/>
  <c r="H222" i="14"/>
  <c r="G222" i="14"/>
  <c r="F222" i="14"/>
  <c r="E222" i="14"/>
  <c r="D222" i="14"/>
  <c r="J221" i="14"/>
  <c r="I221" i="14"/>
  <c r="H221" i="14"/>
  <c r="G221" i="14"/>
  <c r="F221" i="14"/>
  <c r="E221" i="14"/>
  <c r="D221" i="14"/>
  <c r="J220" i="14"/>
  <c r="I220" i="14"/>
  <c r="H220" i="14"/>
  <c r="G220" i="14"/>
  <c r="F220" i="14"/>
  <c r="E220" i="14"/>
  <c r="D220" i="14"/>
  <c r="J219" i="14"/>
  <c r="I219" i="14"/>
  <c r="H219" i="14"/>
  <c r="G219" i="14"/>
  <c r="F219" i="14"/>
  <c r="E219" i="14"/>
  <c r="D219" i="14"/>
  <c r="J218" i="14"/>
  <c r="I218" i="14"/>
  <c r="H218" i="14"/>
  <c r="G218" i="14"/>
  <c r="F218" i="14"/>
  <c r="E218" i="14"/>
  <c r="D218" i="14"/>
  <c r="J217" i="14"/>
  <c r="I217" i="14"/>
  <c r="H217" i="14"/>
  <c r="G217" i="14"/>
  <c r="F217" i="14"/>
  <c r="E217" i="14"/>
  <c r="D217" i="14"/>
  <c r="J216" i="14"/>
  <c r="I216" i="14"/>
  <c r="H216" i="14"/>
  <c r="G216" i="14"/>
  <c r="F216" i="14"/>
  <c r="E216" i="14"/>
  <c r="D216" i="14"/>
  <c r="J215" i="14"/>
  <c r="I215" i="14"/>
  <c r="H215" i="14"/>
  <c r="G215" i="14"/>
  <c r="F215" i="14"/>
  <c r="E215" i="14"/>
  <c r="D215" i="14"/>
  <c r="J214" i="14"/>
  <c r="I214" i="14"/>
  <c r="H214" i="14"/>
  <c r="G214" i="14"/>
  <c r="F214" i="14"/>
  <c r="E214" i="14"/>
  <c r="D214" i="14"/>
  <c r="J213" i="14"/>
  <c r="I213" i="14"/>
  <c r="H213" i="14"/>
  <c r="G213" i="14"/>
  <c r="F213" i="14"/>
  <c r="E213" i="14"/>
  <c r="D213" i="14"/>
  <c r="J212" i="14"/>
  <c r="I212" i="14"/>
  <c r="H212" i="14"/>
  <c r="G212" i="14"/>
  <c r="F212" i="14"/>
  <c r="E212" i="14"/>
  <c r="D212" i="14"/>
  <c r="J211" i="14"/>
  <c r="I211" i="14"/>
  <c r="H211" i="14"/>
  <c r="G211" i="14"/>
  <c r="F211" i="14"/>
  <c r="E211" i="14"/>
  <c r="D211" i="14"/>
  <c r="J210" i="14"/>
  <c r="I210" i="14"/>
  <c r="H210" i="14"/>
  <c r="G210" i="14"/>
  <c r="F210" i="14"/>
  <c r="E210" i="14"/>
  <c r="D210" i="14"/>
  <c r="J209" i="14"/>
  <c r="I209" i="14"/>
  <c r="H209" i="14"/>
  <c r="G209" i="14"/>
  <c r="F209" i="14"/>
  <c r="E209" i="14"/>
  <c r="D209" i="14"/>
  <c r="J208" i="14"/>
  <c r="I208" i="14"/>
  <c r="H208" i="14"/>
  <c r="G208" i="14"/>
  <c r="F208" i="14"/>
  <c r="E208" i="14"/>
  <c r="D208" i="14"/>
  <c r="J207" i="14"/>
  <c r="I207" i="14"/>
  <c r="H207" i="14"/>
  <c r="G207" i="14"/>
  <c r="D207" i="14"/>
  <c r="J206" i="14"/>
  <c r="I206" i="14"/>
  <c r="H206" i="14"/>
  <c r="G206" i="14"/>
  <c r="F206" i="14"/>
  <c r="E206" i="14"/>
  <c r="D206" i="14"/>
  <c r="J205" i="14"/>
  <c r="I205" i="14"/>
  <c r="H205" i="14"/>
  <c r="G205" i="14"/>
  <c r="F205" i="14"/>
  <c r="E205" i="14"/>
  <c r="D205" i="14"/>
  <c r="J204" i="14"/>
  <c r="I204" i="14"/>
  <c r="H204" i="14"/>
  <c r="G204" i="14"/>
  <c r="D204" i="14"/>
  <c r="J203" i="14"/>
  <c r="I203" i="14"/>
  <c r="H203" i="14"/>
  <c r="G203" i="14"/>
  <c r="F203" i="14"/>
  <c r="E203" i="14"/>
  <c r="D203" i="14"/>
  <c r="J202" i="14"/>
  <c r="I202" i="14"/>
  <c r="H202" i="14"/>
  <c r="G202" i="14"/>
  <c r="F202" i="14"/>
  <c r="E202" i="14"/>
  <c r="D202" i="14"/>
  <c r="J201" i="14"/>
  <c r="I201" i="14"/>
  <c r="H201" i="14"/>
  <c r="G201" i="14"/>
  <c r="F201" i="14"/>
  <c r="E201" i="14"/>
  <c r="D201" i="14"/>
  <c r="J200" i="14"/>
  <c r="I200" i="14"/>
  <c r="H200" i="14"/>
  <c r="G200" i="14"/>
  <c r="F200" i="14"/>
  <c r="E200" i="14"/>
  <c r="D200" i="14"/>
  <c r="J199" i="14"/>
  <c r="I199" i="14"/>
  <c r="H199" i="14"/>
  <c r="G199" i="14"/>
  <c r="F199" i="14"/>
  <c r="E199" i="14"/>
  <c r="D199" i="14"/>
  <c r="J198" i="14"/>
  <c r="I198" i="14"/>
  <c r="H198" i="14"/>
  <c r="G198" i="14"/>
  <c r="F198" i="14"/>
  <c r="E198" i="14"/>
  <c r="D198" i="14"/>
  <c r="J197" i="14"/>
  <c r="I197" i="14"/>
  <c r="H197" i="14"/>
  <c r="G197" i="14"/>
  <c r="F197" i="14"/>
  <c r="E197" i="14"/>
  <c r="D197" i="14"/>
  <c r="J196" i="14"/>
  <c r="I196" i="14"/>
  <c r="H196" i="14"/>
  <c r="G196" i="14"/>
  <c r="F196" i="14"/>
  <c r="E196" i="14"/>
  <c r="D196" i="14"/>
  <c r="J195" i="14"/>
  <c r="I195" i="14"/>
  <c r="H195" i="14"/>
  <c r="G195" i="14"/>
  <c r="E195" i="14"/>
  <c r="D195" i="14"/>
  <c r="J194" i="14"/>
  <c r="I194" i="14"/>
  <c r="H194" i="14"/>
  <c r="G194" i="14"/>
  <c r="F194" i="14"/>
  <c r="E194" i="14"/>
  <c r="D194" i="14"/>
  <c r="J193" i="14"/>
  <c r="I193" i="14"/>
  <c r="H193" i="14"/>
  <c r="G193" i="14"/>
  <c r="F193" i="14"/>
  <c r="E193" i="14"/>
  <c r="D193" i="14"/>
  <c r="J192" i="14"/>
  <c r="I192" i="14"/>
  <c r="H192" i="14"/>
  <c r="G192" i="14"/>
  <c r="F192" i="14"/>
  <c r="E192" i="14"/>
  <c r="D192" i="14"/>
  <c r="J191" i="14"/>
  <c r="I191" i="14"/>
  <c r="H191" i="14"/>
  <c r="G191" i="14"/>
  <c r="F191" i="14"/>
  <c r="E191" i="14"/>
  <c r="D191" i="14"/>
  <c r="J190" i="14"/>
  <c r="I190" i="14"/>
  <c r="H190" i="14"/>
  <c r="G190" i="14"/>
  <c r="F190" i="14"/>
  <c r="E190" i="14"/>
  <c r="D190" i="14"/>
  <c r="J189" i="14"/>
  <c r="I189" i="14"/>
  <c r="H189" i="14"/>
  <c r="G189" i="14"/>
  <c r="F189" i="14"/>
  <c r="E189" i="14"/>
  <c r="D189" i="14"/>
  <c r="J188" i="14"/>
  <c r="I188" i="14"/>
  <c r="H188" i="14"/>
  <c r="G188" i="14"/>
  <c r="F188" i="14"/>
  <c r="E188" i="14"/>
  <c r="D188" i="14"/>
  <c r="J187" i="14"/>
  <c r="I187" i="14"/>
  <c r="H187" i="14"/>
  <c r="G187" i="14"/>
  <c r="F187" i="14"/>
  <c r="E187" i="14"/>
  <c r="D187" i="14"/>
  <c r="J186" i="14"/>
  <c r="I186" i="14"/>
  <c r="H186" i="14"/>
  <c r="G186" i="14"/>
  <c r="F186" i="14"/>
  <c r="E186" i="14"/>
  <c r="D186" i="14"/>
  <c r="J185" i="14"/>
  <c r="I185" i="14"/>
  <c r="H185" i="14"/>
  <c r="G185" i="14"/>
  <c r="F185" i="14"/>
  <c r="E185" i="14"/>
  <c r="D185" i="14"/>
  <c r="J184" i="14"/>
  <c r="I184" i="14"/>
  <c r="H184" i="14"/>
  <c r="G184" i="14"/>
  <c r="F184" i="14"/>
  <c r="E184" i="14"/>
  <c r="D184" i="14"/>
  <c r="J183" i="14"/>
  <c r="I183" i="14"/>
  <c r="H183" i="14"/>
  <c r="G183" i="14"/>
  <c r="F183" i="14"/>
  <c r="E183" i="14"/>
  <c r="D183" i="14"/>
  <c r="J182" i="14"/>
  <c r="I182" i="14"/>
  <c r="H182" i="14"/>
  <c r="G182" i="14"/>
  <c r="F182" i="14"/>
  <c r="E182" i="14"/>
  <c r="D182" i="14"/>
  <c r="J181" i="14"/>
  <c r="I181" i="14"/>
  <c r="H181" i="14"/>
  <c r="G181" i="14"/>
  <c r="F181" i="14"/>
  <c r="E181" i="14"/>
  <c r="D181" i="14"/>
  <c r="J180" i="14"/>
  <c r="I180" i="14"/>
  <c r="H180" i="14"/>
  <c r="G180" i="14"/>
  <c r="F180" i="14"/>
  <c r="E180" i="14"/>
  <c r="D180" i="14"/>
  <c r="J179" i="14"/>
  <c r="I179" i="14"/>
  <c r="H179" i="14"/>
  <c r="G179" i="14"/>
  <c r="F179" i="14"/>
  <c r="E179" i="14"/>
  <c r="D179" i="14"/>
  <c r="J178" i="14"/>
  <c r="I178" i="14"/>
  <c r="H178" i="14"/>
  <c r="G178" i="14"/>
  <c r="F178" i="14"/>
  <c r="E178" i="14"/>
  <c r="D178" i="14"/>
  <c r="J177" i="14"/>
  <c r="I177" i="14"/>
  <c r="H177" i="14"/>
  <c r="G177" i="14"/>
  <c r="F177" i="14"/>
  <c r="E177" i="14"/>
  <c r="D177" i="14"/>
  <c r="J176" i="14"/>
  <c r="I176" i="14"/>
  <c r="H176" i="14"/>
  <c r="G176" i="14"/>
  <c r="F176" i="14"/>
  <c r="E176" i="14"/>
  <c r="D176" i="14"/>
  <c r="J175" i="14"/>
  <c r="I175" i="14"/>
  <c r="H175" i="14"/>
  <c r="G175" i="14"/>
  <c r="F175" i="14"/>
  <c r="E175" i="14"/>
  <c r="D175" i="14"/>
  <c r="J174" i="14"/>
  <c r="I174" i="14"/>
  <c r="H174" i="14"/>
  <c r="G174" i="14"/>
  <c r="F174" i="14"/>
  <c r="E174" i="14"/>
  <c r="D174" i="14"/>
  <c r="J173" i="14"/>
  <c r="I173" i="14"/>
  <c r="H173" i="14"/>
  <c r="G173" i="14"/>
  <c r="F173" i="14"/>
  <c r="E173" i="14"/>
  <c r="D173" i="14"/>
  <c r="J172" i="14"/>
  <c r="I172" i="14"/>
  <c r="H172" i="14"/>
  <c r="G172" i="14"/>
  <c r="F172" i="14"/>
  <c r="E172" i="14"/>
  <c r="D172" i="14"/>
  <c r="J171" i="14"/>
  <c r="I171" i="14"/>
  <c r="H171" i="14"/>
  <c r="G171" i="14"/>
  <c r="D171" i="14"/>
  <c r="J170" i="14"/>
  <c r="I170" i="14"/>
  <c r="H170" i="14"/>
  <c r="G170" i="14"/>
  <c r="D170" i="14"/>
  <c r="J169" i="14"/>
  <c r="I169" i="14"/>
  <c r="H169" i="14"/>
  <c r="G169" i="14"/>
  <c r="F169" i="14"/>
  <c r="E169" i="14"/>
  <c r="D169" i="14"/>
  <c r="J168" i="14"/>
  <c r="I168" i="14"/>
  <c r="H168" i="14"/>
  <c r="G168" i="14"/>
  <c r="F168" i="14"/>
  <c r="E168" i="14"/>
  <c r="D168" i="14"/>
  <c r="J167" i="14"/>
  <c r="I167" i="14"/>
  <c r="H167" i="14"/>
  <c r="G167" i="14"/>
  <c r="F167" i="14"/>
  <c r="E167" i="14"/>
  <c r="D167" i="14"/>
  <c r="J166" i="14"/>
  <c r="I166" i="14"/>
  <c r="H166" i="14"/>
  <c r="G166" i="14"/>
  <c r="F166" i="14"/>
  <c r="E166" i="14"/>
  <c r="D166" i="14"/>
  <c r="J165" i="14"/>
  <c r="I165" i="14"/>
  <c r="H165" i="14"/>
  <c r="G165" i="14"/>
  <c r="F165" i="14"/>
  <c r="E165" i="14"/>
  <c r="D165" i="14"/>
  <c r="J164" i="14"/>
  <c r="I164" i="14"/>
  <c r="H164" i="14"/>
  <c r="G164" i="14"/>
  <c r="F164" i="14"/>
  <c r="E164" i="14"/>
  <c r="D164" i="14"/>
  <c r="J163" i="14"/>
  <c r="I163" i="14"/>
  <c r="H163" i="14"/>
  <c r="G163" i="14"/>
  <c r="F163" i="14"/>
  <c r="E163" i="14"/>
  <c r="D163" i="14"/>
  <c r="J162" i="14"/>
  <c r="I162" i="14"/>
  <c r="H162" i="14"/>
  <c r="G162" i="14"/>
  <c r="F162" i="14"/>
  <c r="E162" i="14"/>
  <c r="D162" i="14"/>
  <c r="J161" i="14"/>
  <c r="I161" i="14"/>
  <c r="H161" i="14"/>
  <c r="G161" i="14"/>
  <c r="F161" i="14"/>
  <c r="E161" i="14"/>
  <c r="D161" i="14"/>
  <c r="J160" i="14"/>
  <c r="I160" i="14"/>
  <c r="H160" i="14"/>
  <c r="G160" i="14"/>
  <c r="F160" i="14"/>
  <c r="E160" i="14"/>
  <c r="D160" i="14"/>
  <c r="J159" i="14"/>
  <c r="I159" i="14"/>
  <c r="H159" i="14"/>
  <c r="G159" i="14"/>
  <c r="F159" i="14"/>
  <c r="E159" i="14"/>
  <c r="D159" i="14"/>
  <c r="J158" i="14"/>
  <c r="I158" i="14"/>
  <c r="H158" i="14"/>
  <c r="G158" i="14"/>
  <c r="D158" i="14"/>
  <c r="J157" i="14"/>
  <c r="I157" i="14"/>
  <c r="H157" i="14"/>
  <c r="G157" i="14"/>
  <c r="F157" i="14"/>
  <c r="E157" i="14"/>
  <c r="D157" i="14"/>
  <c r="J156" i="14"/>
  <c r="I156" i="14"/>
  <c r="H156" i="14"/>
  <c r="G156" i="14"/>
  <c r="F156" i="14"/>
  <c r="E156" i="14"/>
  <c r="D156" i="14"/>
  <c r="J155" i="14"/>
  <c r="I155" i="14"/>
  <c r="H155" i="14"/>
  <c r="G155" i="14"/>
  <c r="F155" i="14"/>
  <c r="E155" i="14"/>
  <c r="D155" i="14"/>
  <c r="J154" i="14"/>
  <c r="I154" i="14"/>
  <c r="H154" i="14"/>
  <c r="G154" i="14"/>
  <c r="D154" i="14"/>
  <c r="J153" i="14"/>
  <c r="I153" i="14"/>
  <c r="H153" i="14"/>
  <c r="G153" i="14"/>
  <c r="F153" i="14"/>
  <c r="E153" i="14"/>
  <c r="D153" i="14"/>
  <c r="J152" i="14"/>
  <c r="I152" i="14"/>
  <c r="H152" i="14"/>
  <c r="G152" i="14"/>
  <c r="F152" i="14"/>
  <c r="E152" i="14"/>
  <c r="D152" i="14"/>
  <c r="J151" i="14"/>
  <c r="I151" i="14"/>
  <c r="H151" i="14"/>
  <c r="G151" i="14"/>
  <c r="F151" i="14"/>
  <c r="E151" i="14"/>
  <c r="D151" i="14"/>
  <c r="J150" i="14"/>
  <c r="I150" i="14"/>
  <c r="H150" i="14"/>
  <c r="G150" i="14"/>
  <c r="F150" i="14"/>
  <c r="E150" i="14"/>
  <c r="D150" i="14"/>
  <c r="J149" i="14"/>
  <c r="I149" i="14"/>
  <c r="H149" i="14"/>
  <c r="G149" i="14"/>
  <c r="D149" i="14"/>
  <c r="J148" i="14"/>
  <c r="I148" i="14"/>
  <c r="H148" i="14"/>
  <c r="G148" i="14"/>
  <c r="D148" i="14"/>
  <c r="J147" i="14"/>
  <c r="I147" i="14"/>
  <c r="H147" i="14"/>
  <c r="G147" i="14"/>
  <c r="F147" i="14"/>
  <c r="E147" i="14"/>
  <c r="D147" i="14"/>
  <c r="J146" i="14"/>
  <c r="I146" i="14"/>
  <c r="H146" i="14"/>
  <c r="G146" i="14"/>
  <c r="D146" i="14"/>
  <c r="J145" i="14"/>
  <c r="I145" i="14"/>
  <c r="H145" i="14"/>
  <c r="G145" i="14"/>
  <c r="F145" i="14"/>
  <c r="E145" i="14"/>
  <c r="D145" i="14"/>
  <c r="J144" i="14"/>
  <c r="I144" i="14"/>
  <c r="H144" i="14"/>
  <c r="G144" i="14"/>
  <c r="F144" i="14"/>
  <c r="E144" i="14"/>
  <c r="D144" i="14"/>
  <c r="J143" i="14"/>
  <c r="I143" i="14"/>
  <c r="H143" i="14"/>
  <c r="G143" i="14"/>
  <c r="F143" i="14"/>
  <c r="E143" i="14"/>
  <c r="D143" i="14"/>
  <c r="J142" i="14"/>
  <c r="I142" i="14"/>
  <c r="H142" i="14"/>
  <c r="G142" i="14"/>
  <c r="F142" i="14"/>
  <c r="E142" i="14"/>
  <c r="D142" i="14"/>
  <c r="J141" i="14"/>
  <c r="I141" i="14"/>
  <c r="H141" i="14"/>
  <c r="G141" i="14"/>
  <c r="F141" i="14"/>
  <c r="E141" i="14"/>
  <c r="D141" i="14"/>
  <c r="J140" i="14"/>
  <c r="I140" i="14"/>
  <c r="H140" i="14"/>
  <c r="G140" i="14"/>
  <c r="F140" i="14"/>
  <c r="E140" i="14"/>
  <c r="D140" i="14"/>
  <c r="J139" i="14"/>
  <c r="I139" i="14"/>
  <c r="H139" i="14"/>
  <c r="G139" i="14"/>
  <c r="F139" i="14"/>
  <c r="E139" i="14"/>
  <c r="D139" i="14"/>
  <c r="J138" i="14"/>
  <c r="I138" i="14"/>
  <c r="H138" i="14"/>
  <c r="G138" i="14"/>
  <c r="D138" i="14"/>
  <c r="J137" i="14"/>
  <c r="I137" i="14"/>
  <c r="H137" i="14"/>
  <c r="G137" i="14"/>
  <c r="F137" i="14"/>
  <c r="E137" i="14"/>
  <c r="D137" i="14"/>
  <c r="J136" i="14"/>
  <c r="I136" i="14"/>
  <c r="H136" i="14"/>
  <c r="G136" i="14"/>
  <c r="F136" i="14"/>
  <c r="E136" i="14"/>
  <c r="D136" i="14"/>
  <c r="J135" i="14"/>
  <c r="I135" i="14"/>
  <c r="H135" i="14"/>
  <c r="G135" i="14"/>
  <c r="F135" i="14"/>
  <c r="E135" i="14"/>
  <c r="D135" i="14"/>
  <c r="J134" i="14"/>
  <c r="I134" i="14"/>
  <c r="H134" i="14"/>
  <c r="G134" i="14"/>
  <c r="F134" i="14"/>
  <c r="E134" i="14"/>
  <c r="D134" i="14"/>
  <c r="J133" i="14"/>
  <c r="I133" i="14"/>
  <c r="H133" i="14"/>
  <c r="G133" i="14"/>
  <c r="F133" i="14"/>
  <c r="E133" i="14"/>
  <c r="D133" i="14"/>
  <c r="J132" i="14"/>
  <c r="I132" i="14"/>
  <c r="H132" i="14"/>
  <c r="G132" i="14"/>
  <c r="F132" i="14"/>
  <c r="E132" i="14"/>
  <c r="D132" i="14"/>
  <c r="J131" i="14"/>
  <c r="I131" i="14"/>
  <c r="H131" i="14"/>
  <c r="G131" i="14"/>
  <c r="D131" i="14"/>
  <c r="J130" i="14"/>
  <c r="I130" i="14"/>
  <c r="H130" i="14"/>
  <c r="G130" i="14"/>
  <c r="D130" i="14"/>
  <c r="J129" i="14"/>
  <c r="I129" i="14"/>
  <c r="H129" i="14"/>
  <c r="G129" i="14"/>
  <c r="D129" i="14"/>
  <c r="J128" i="14"/>
  <c r="I128" i="14"/>
  <c r="H128" i="14"/>
  <c r="G128" i="14"/>
  <c r="F128" i="14"/>
  <c r="E128" i="14"/>
  <c r="D128" i="14"/>
  <c r="J127" i="14"/>
  <c r="I127" i="14"/>
  <c r="H127" i="14"/>
  <c r="G127" i="14"/>
  <c r="F127" i="14"/>
  <c r="E127" i="14"/>
  <c r="D127" i="14"/>
  <c r="J126" i="14"/>
  <c r="I126" i="14"/>
  <c r="H126" i="14"/>
  <c r="G126" i="14"/>
  <c r="F126" i="14"/>
  <c r="E126" i="14"/>
  <c r="D126" i="14"/>
  <c r="J125" i="14"/>
  <c r="I125" i="14"/>
  <c r="H125" i="14"/>
  <c r="G125" i="14"/>
  <c r="F125" i="14"/>
  <c r="E125" i="14"/>
  <c r="D125" i="14"/>
  <c r="J124" i="14"/>
  <c r="I124" i="14"/>
  <c r="H124" i="14"/>
  <c r="G124" i="14"/>
  <c r="F124" i="14"/>
  <c r="E124" i="14"/>
  <c r="D124" i="14"/>
  <c r="J123" i="14"/>
  <c r="I123" i="14"/>
  <c r="H123" i="14"/>
  <c r="G123" i="14"/>
  <c r="F123" i="14"/>
  <c r="E123" i="14"/>
  <c r="D123" i="14"/>
  <c r="J122" i="14"/>
  <c r="I122" i="14"/>
  <c r="H122" i="14"/>
  <c r="G122" i="14"/>
  <c r="F122" i="14"/>
  <c r="E122" i="14"/>
  <c r="D122" i="14"/>
  <c r="J121" i="14"/>
  <c r="I121" i="14"/>
  <c r="H121" i="14"/>
  <c r="G121" i="14"/>
  <c r="F121" i="14"/>
  <c r="E121" i="14"/>
  <c r="D121" i="14"/>
  <c r="J120" i="14"/>
  <c r="I120" i="14"/>
  <c r="H120" i="14"/>
  <c r="G120" i="14"/>
  <c r="F120" i="14"/>
  <c r="E120" i="14"/>
  <c r="D120" i="14"/>
  <c r="J119" i="14"/>
  <c r="I119" i="14"/>
  <c r="H119" i="14"/>
  <c r="G119" i="14"/>
  <c r="F119" i="14"/>
  <c r="E119" i="14"/>
  <c r="D119" i="14"/>
  <c r="J118" i="14"/>
  <c r="I118" i="14"/>
  <c r="H118" i="14"/>
  <c r="G118" i="14"/>
  <c r="F118" i="14"/>
  <c r="E118" i="14"/>
  <c r="D118" i="14"/>
  <c r="J117" i="14"/>
  <c r="I117" i="14"/>
  <c r="H117" i="14"/>
  <c r="G117" i="14"/>
  <c r="F117" i="14"/>
  <c r="E117" i="14"/>
  <c r="D117" i="14"/>
  <c r="J116" i="14"/>
  <c r="I116" i="14"/>
  <c r="H116" i="14"/>
  <c r="G116" i="14"/>
  <c r="F116" i="14"/>
  <c r="E116" i="14"/>
  <c r="D116" i="14"/>
  <c r="J115" i="14"/>
  <c r="I115" i="14"/>
  <c r="H115" i="14"/>
  <c r="G115" i="14"/>
  <c r="D115" i="14"/>
  <c r="J114" i="14"/>
  <c r="I114" i="14"/>
  <c r="H114" i="14"/>
  <c r="G114" i="14"/>
  <c r="F114" i="14"/>
  <c r="E114" i="14"/>
  <c r="D114" i="14"/>
  <c r="J113" i="14"/>
  <c r="I113" i="14"/>
  <c r="H113" i="14"/>
  <c r="G113" i="14"/>
  <c r="D113" i="14"/>
  <c r="J112" i="14"/>
  <c r="I112" i="14"/>
  <c r="H112" i="14"/>
  <c r="G112" i="14"/>
  <c r="F112" i="14"/>
  <c r="E112" i="14"/>
  <c r="D112" i="14"/>
  <c r="J111" i="14"/>
  <c r="I111" i="14"/>
  <c r="H111" i="14"/>
  <c r="G111" i="14"/>
  <c r="F111" i="14"/>
  <c r="E111" i="14"/>
  <c r="D111" i="14"/>
  <c r="J110" i="14"/>
  <c r="I110" i="14"/>
  <c r="H110" i="14"/>
  <c r="G110" i="14"/>
  <c r="F110" i="14"/>
  <c r="E110" i="14"/>
  <c r="D110" i="14"/>
  <c r="J109" i="14"/>
  <c r="I109" i="14"/>
  <c r="H109" i="14"/>
  <c r="G109" i="14"/>
  <c r="F109" i="14"/>
  <c r="E109" i="14"/>
  <c r="D109" i="14"/>
  <c r="J108" i="14"/>
  <c r="I108" i="14"/>
  <c r="H108" i="14"/>
  <c r="G108" i="14"/>
  <c r="F108" i="14"/>
  <c r="E108" i="14"/>
  <c r="D108" i="14"/>
  <c r="J107" i="14"/>
  <c r="I107" i="14"/>
  <c r="H107" i="14"/>
  <c r="G107" i="14"/>
  <c r="F107" i="14"/>
  <c r="E107" i="14"/>
  <c r="D107" i="14"/>
  <c r="J106" i="14"/>
  <c r="I106" i="14"/>
  <c r="H106" i="14"/>
  <c r="G106" i="14"/>
  <c r="D106" i="14"/>
  <c r="J105" i="14"/>
  <c r="I105" i="14"/>
  <c r="H105" i="14"/>
  <c r="G105" i="14"/>
  <c r="F105" i="14"/>
  <c r="E105" i="14"/>
  <c r="D105" i="14"/>
  <c r="J104" i="14"/>
  <c r="I104" i="14"/>
  <c r="H104" i="14"/>
  <c r="G104" i="14"/>
  <c r="D104" i="14"/>
  <c r="J103" i="14"/>
  <c r="I103" i="14"/>
  <c r="H103" i="14"/>
  <c r="G103" i="14"/>
  <c r="D103" i="14"/>
  <c r="J102" i="14"/>
  <c r="I102" i="14"/>
  <c r="H102" i="14"/>
  <c r="G102" i="14"/>
  <c r="D102" i="14"/>
  <c r="J101" i="14"/>
  <c r="I101" i="14"/>
  <c r="H101" i="14"/>
  <c r="G101" i="14"/>
  <c r="D101" i="14"/>
  <c r="J100" i="14"/>
  <c r="I100" i="14"/>
  <c r="H100" i="14"/>
  <c r="G100" i="14"/>
  <c r="D100" i="14"/>
  <c r="J99" i="14"/>
  <c r="I99" i="14"/>
  <c r="H99" i="14"/>
  <c r="G99" i="14"/>
  <c r="D99" i="14"/>
  <c r="J98" i="14"/>
  <c r="I98" i="14"/>
  <c r="H98" i="14"/>
  <c r="G98" i="14"/>
  <c r="F98" i="14"/>
  <c r="E98" i="14"/>
  <c r="D98" i="14"/>
  <c r="J97" i="14"/>
  <c r="I97" i="14"/>
  <c r="H97" i="14"/>
  <c r="G97" i="14"/>
  <c r="F97" i="14"/>
  <c r="E97" i="14"/>
  <c r="D97" i="14"/>
  <c r="J96" i="14"/>
  <c r="I96" i="14"/>
  <c r="H96" i="14"/>
  <c r="G96" i="14"/>
  <c r="F96" i="14"/>
  <c r="E96" i="14"/>
  <c r="D96" i="14"/>
  <c r="J95" i="14"/>
  <c r="I95" i="14"/>
  <c r="H95" i="14"/>
  <c r="G95" i="14"/>
  <c r="F95" i="14"/>
  <c r="E95" i="14"/>
  <c r="D95" i="14"/>
  <c r="J94" i="14"/>
  <c r="I94" i="14"/>
  <c r="H94" i="14"/>
  <c r="G94" i="14"/>
  <c r="F94" i="14"/>
  <c r="E94" i="14"/>
  <c r="D94" i="14"/>
  <c r="J93" i="14"/>
  <c r="I93" i="14"/>
  <c r="H93" i="14"/>
  <c r="G93" i="14"/>
  <c r="F93" i="14"/>
  <c r="E93" i="14"/>
  <c r="D93" i="14"/>
  <c r="J92" i="14"/>
  <c r="I92" i="14"/>
  <c r="H92" i="14"/>
  <c r="G92" i="14"/>
  <c r="F92" i="14"/>
  <c r="E92" i="14"/>
  <c r="D92" i="14"/>
  <c r="J91" i="14"/>
  <c r="I91" i="14"/>
  <c r="H91" i="14"/>
  <c r="G91" i="14"/>
  <c r="F91" i="14"/>
  <c r="E91" i="14"/>
  <c r="D91" i="14"/>
  <c r="J90" i="14"/>
  <c r="I90" i="14"/>
  <c r="H90" i="14"/>
  <c r="G90" i="14"/>
  <c r="D90" i="14"/>
  <c r="J89" i="14"/>
  <c r="I89" i="14"/>
  <c r="H89" i="14"/>
  <c r="G89" i="14"/>
  <c r="F89" i="14"/>
  <c r="E89" i="14"/>
  <c r="D89" i="14"/>
  <c r="J88" i="14"/>
  <c r="I88" i="14"/>
  <c r="H88" i="14"/>
  <c r="G88" i="14"/>
  <c r="D88" i="14"/>
  <c r="J87" i="14"/>
  <c r="I87" i="14"/>
  <c r="H87" i="14"/>
  <c r="G87" i="14"/>
  <c r="F87" i="14"/>
  <c r="E87" i="14"/>
  <c r="D87" i="14"/>
  <c r="J86" i="14"/>
  <c r="I86" i="14"/>
  <c r="H86" i="14"/>
  <c r="G86" i="14"/>
  <c r="D86" i="14"/>
  <c r="J85" i="14"/>
  <c r="I85" i="14"/>
  <c r="H85" i="14"/>
  <c r="G85" i="14"/>
  <c r="F85" i="14"/>
  <c r="E85" i="14"/>
  <c r="D85" i="14"/>
  <c r="J84" i="14"/>
  <c r="I84" i="14"/>
  <c r="H84" i="14"/>
  <c r="G84" i="14"/>
  <c r="F84" i="14"/>
  <c r="E84" i="14"/>
  <c r="D84" i="14"/>
  <c r="J83" i="14"/>
  <c r="I83" i="14"/>
  <c r="H83" i="14"/>
  <c r="G83" i="14"/>
  <c r="F83" i="14"/>
  <c r="E83" i="14"/>
  <c r="D83" i="14"/>
  <c r="J82" i="14"/>
  <c r="I82" i="14"/>
  <c r="H82" i="14"/>
  <c r="G82" i="14"/>
  <c r="F82" i="14"/>
  <c r="E82" i="14"/>
  <c r="D82" i="14"/>
  <c r="J81" i="14"/>
  <c r="I81" i="14"/>
  <c r="H81" i="14"/>
  <c r="G81" i="14"/>
  <c r="F81" i="14"/>
  <c r="E81" i="14"/>
  <c r="D81" i="14"/>
  <c r="J80" i="14"/>
  <c r="I80" i="14"/>
  <c r="H80" i="14"/>
  <c r="G80" i="14"/>
  <c r="F80" i="14"/>
  <c r="E80" i="14"/>
  <c r="D80" i="14"/>
  <c r="J79" i="14"/>
  <c r="I79" i="14"/>
  <c r="H79" i="14"/>
  <c r="G79" i="14"/>
  <c r="F79" i="14"/>
  <c r="E79" i="14"/>
  <c r="D79" i="14"/>
  <c r="J78" i="14"/>
  <c r="I78" i="14"/>
  <c r="H78" i="14"/>
  <c r="G78" i="14"/>
  <c r="D78" i="14"/>
  <c r="J77" i="14"/>
  <c r="I77" i="14"/>
  <c r="H77" i="14"/>
  <c r="G77" i="14"/>
  <c r="F77" i="14"/>
  <c r="E77" i="14"/>
  <c r="D77" i="14"/>
  <c r="J76" i="14"/>
  <c r="I76" i="14"/>
  <c r="H76" i="14"/>
  <c r="G76" i="14"/>
  <c r="D76" i="14"/>
  <c r="J75" i="14"/>
  <c r="I75" i="14"/>
  <c r="H75" i="14"/>
  <c r="G75" i="14"/>
  <c r="F75" i="14"/>
  <c r="E75" i="14"/>
  <c r="D75" i="14"/>
  <c r="J74" i="14"/>
  <c r="I74" i="14"/>
  <c r="H74" i="14"/>
  <c r="G74" i="14"/>
  <c r="F74" i="14"/>
  <c r="E74" i="14"/>
  <c r="D74" i="14"/>
  <c r="J73" i="14"/>
  <c r="I73" i="14"/>
  <c r="H73" i="14"/>
  <c r="G73" i="14"/>
  <c r="F73" i="14"/>
  <c r="E73" i="14"/>
  <c r="D73" i="14"/>
  <c r="J72" i="14"/>
  <c r="I72" i="14"/>
  <c r="H72" i="14"/>
  <c r="G72" i="14"/>
  <c r="F72" i="14"/>
  <c r="E72" i="14"/>
  <c r="D72" i="14"/>
  <c r="J71" i="14"/>
  <c r="I71" i="14"/>
  <c r="H71" i="14"/>
  <c r="G71" i="14"/>
  <c r="F71" i="14"/>
  <c r="E71" i="14"/>
  <c r="D71" i="14"/>
  <c r="J70" i="14"/>
  <c r="I70" i="14"/>
  <c r="H70" i="14"/>
  <c r="G70" i="14"/>
  <c r="F70" i="14"/>
  <c r="E70" i="14"/>
  <c r="D70" i="14"/>
  <c r="J69" i="14"/>
  <c r="I69" i="14"/>
  <c r="H69" i="14"/>
  <c r="G69" i="14"/>
  <c r="F69" i="14"/>
  <c r="E69" i="14"/>
  <c r="D69" i="14"/>
  <c r="J68" i="14"/>
  <c r="I68" i="14"/>
  <c r="H68" i="14"/>
  <c r="G68" i="14"/>
  <c r="F68" i="14"/>
  <c r="E68" i="14"/>
  <c r="D68" i="14"/>
  <c r="J67" i="14"/>
  <c r="I67" i="14"/>
  <c r="H67" i="14"/>
  <c r="G67" i="14"/>
  <c r="F67" i="14"/>
  <c r="E67" i="14"/>
  <c r="D67" i="14"/>
  <c r="J66" i="14"/>
  <c r="I66" i="14"/>
  <c r="H66" i="14"/>
  <c r="G66" i="14"/>
  <c r="F66" i="14"/>
  <c r="E66" i="14"/>
  <c r="D66" i="14"/>
  <c r="J65" i="14"/>
  <c r="I65" i="14"/>
  <c r="H65" i="14"/>
  <c r="G65" i="14"/>
  <c r="F65" i="14"/>
  <c r="E65" i="14"/>
  <c r="D65" i="14"/>
  <c r="J64" i="14"/>
  <c r="I64" i="14"/>
  <c r="H64" i="14"/>
  <c r="G64" i="14"/>
  <c r="F64" i="14"/>
  <c r="E64" i="14"/>
  <c r="D64" i="14"/>
  <c r="J63" i="14"/>
  <c r="I63" i="14"/>
  <c r="H63" i="14"/>
  <c r="G63" i="14"/>
  <c r="F63" i="14"/>
  <c r="E63" i="14"/>
  <c r="D63" i="14"/>
  <c r="J62" i="14"/>
  <c r="I62" i="14"/>
  <c r="H62" i="14"/>
  <c r="G62" i="14"/>
  <c r="F62" i="14"/>
  <c r="E62" i="14"/>
  <c r="D62" i="14"/>
  <c r="J61" i="14"/>
  <c r="I61" i="14"/>
  <c r="H61" i="14"/>
  <c r="G61" i="14"/>
  <c r="F61" i="14"/>
  <c r="E61" i="14"/>
  <c r="D61" i="14"/>
  <c r="J60" i="14"/>
  <c r="I60" i="14"/>
  <c r="H60" i="14"/>
  <c r="G60" i="14"/>
  <c r="F60" i="14"/>
  <c r="E60" i="14"/>
  <c r="D60" i="14"/>
  <c r="J59" i="14"/>
  <c r="I59" i="14"/>
  <c r="H59" i="14"/>
  <c r="G59" i="14"/>
  <c r="F59" i="14"/>
  <c r="E59" i="14"/>
  <c r="D59" i="14"/>
  <c r="J58" i="14"/>
  <c r="I58" i="14"/>
  <c r="H58" i="14"/>
  <c r="G58" i="14"/>
  <c r="F58" i="14"/>
  <c r="E58" i="14"/>
  <c r="D58" i="14"/>
  <c r="J57" i="14"/>
  <c r="I57" i="14"/>
  <c r="H57" i="14"/>
  <c r="G57" i="14"/>
  <c r="F57" i="14"/>
  <c r="E57" i="14"/>
  <c r="D57" i="14"/>
  <c r="J56" i="14"/>
  <c r="I56" i="14"/>
  <c r="H56" i="14"/>
  <c r="G56" i="14"/>
  <c r="F56" i="14"/>
  <c r="E56" i="14"/>
  <c r="D56" i="14"/>
  <c r="J55" i="14"/>
  <c r="I55" i="14"/>
  <c r="H55" i="14"/>
  <c r="G55" i="14"/>
  <c r="F55" i="14"/>
  <c r="E55" i="14"/>
  <c r="D55" i="14"/>
  <c r="J54" i="14"/>
  <c r="I54" i="14"/>
  <c r="H54" i="14"/>
  <c r="G54" i="14"/>
  <c r="F54" i="14"/>
  <c r="E54" i="14"/>
  <c r="D54" i="14"/>
  <c r="J53" i="14"/>
  <c r="I53" i="14"/>
  <c r="H53" i="14"/>
  <c r="G53" i="14"/>
  <c r="F53" i="14"/>
  <c r="E53" i="14"/>
  <c r="D53" i="14"/>
  <c r="J52" i="14"/>
  <c r="I52" i="14"/>
  <c r="H52" i="14"/>
  <c r="G52" i="14"/>
  <c r="F52" i="14"/>
  <c r="E52" i="14"/>
  <c r="D52" i="14"/>
  <c r="J51" i="14"/>
  <c r="I51" i="14"/>
  <c r="H51" i="14"/>
  <c r="G51" i="14"/>
  <c r="F51" i="14"/>
  <c r="E51" i="14"/>
  <c r="D51" i="14"/>
  <c r="J50" i="14"/>
  <c r="I50" i="14"/>
  <c r="H50" i="14"/>
  <c r="G50" i="14"/>
  <c r="F50" i="14"/>
  <c r="E50" i="14"/>
  <c r="D50" i="14"/>
  <c r="J49" i="14"/>
  <c r="I49" i="14"/>
  <c r="H49" i="14"/>
  <c r="G49" i="14"/>
  <c r="F49" i="14"/>
  <c r="E49" i="14"/>
  <c r="D49" i="14"/>
  <c r="J48" i="14"/>
  <c r="I48" i="14"/>
  <c r="H48" i="14"/>
  <c r="G48" i="14"/>
  <c r="F48" i="14"/>
  <c r="E48" i="14"/>
  <c r="D48" i="14"/>
  <c r="J47" i="14"/>
  <c r="I47" i="14"/>
  <c r="H47" i="14"/>
  <c r="G47" i="14"/>
  <c r="F47" i="14"/>
  <c r="E47" i="14"/>
  <c r="D47" i="14"/>
  <c r="J46" i="14"/>
  <c r="I46" i="14"/>
  <c r="H46" i="14"/>
  <c r="G46" i="14"/>
  <c r="F46" i="14"/>
  <c r="E46" i="14"/>
  <c r="D46" i="14"/>
  <c r="J45" i="14"/>
  <c r="I45" i="14"/>
  <c r="H45" i="14"/>
  <c r="G45" i="14"/>
  <c r="F45" i="14"/>
  <c r="E45" i="14"/>
  <c r="D45" i="14"/>
  <c r="J44" i="14"/>
  <c r="I44" i="14"/>
  <c r="H44" i="14"/>
  <c r="G44" i="14"/>
  <c r="F44" i="14"/>
  <c r="E44" i="14"/>
  <c r="D44" i="14"/>
  <c r="J43" i="14"/>
  <c r="I43" i="14"/>
  <c r="H43" i="14"/>
  <c r="G43" i="14"/>
  <c r="F43" i="14"/>
  <c r="E43" i="14"/>
  <c r="D43" i="14"/>
  <c r="J42" i="14"/>
  <c r="I42" i="14"/>
  <c r="H42" i="14"/>
  <c r="G42" i="14"/>
  <c r="F42" i="14"/>
  <c r="E42" i="14"/>
  <c r="D42" i="14"/>
  <c r="J41" i="14"/>
  <c r="I41" i="14"/>
  <c r="H41" i="14"/>
  <c r="G41" i="14"/>
  <c r="F41" i="14"/>
  <c r="E41" i="14"/>
  <c r="D41" i="14"/>
  <c r="J40" i="14"/>
  <c r="I40" i="14"/>
  <c r="H40" i="14"/>
  <c r="G40" i="14"/>
  <c r="F40" i="14"/>
  <c r="E40" i="14"/>
  <c r="D40" i="14"/>
  <c r="J39" i="14"/>
  <c r="I39" i="14"/>
  <c r="H39" i="14"/>
  <c r="G39" i="14"/>
  <c r="F39" i="14"/>
  <c r="E39" i="14"/>
  <c r="D39" i="14"/>
  <c r="J38" i="14"/>
  <c r="I38" i="14"/>
  <c r="H38" i="14"/>
  <c r="G38" i="14"/>
  <c r="F38" i="14"/>
  <c r="E38" i="14"/>
  <c r="D38" i="14"/>
  <c r="J37" i="14"/>
  <c r="I37" i="14"/>
  <c r="H37" i="14"/>
  <c r="G37" i="14"/>
  <c r="F37" i="14"/>
  <c r="E37" i="14"/>
  <c r="D37" i="14"/>
  <c r="J36" i="14"/>
  <c r="I36" i="14"/>
  <c r="H36" i="14"/>
  <c r="G36" i="14"/>
  <c r="F36" i="14"/>
  <c r="E36" i="14"/>
  <c r="D36" i="14"/>
  <c r="J35" i="14"/>
  <c r="I35" i="14"/>
  <c r="H35" i="14"/>
  <c r="G35" i="14"/>
  <c r="F35" i="14"/>
  <c r="E35" i="14"/>
  <c r="D35" i="14"/>
  <c r="J34" i="14"/>
  <c r="I34" i="14"/>
  <c r="H34" i="14"/>
  <c r="G34" i="14"/>
  <c r="F34" i="14"/>
  <c r="E34" i="14"/>
  <c r="D34" i="14"/>
  <c r="J33" i="14"/>
  <c r="I33" i="14"/>
  <c r="H33" i="14"/>
  <c r="G33" i="14"/>
  <c r="F33" i="14"/>
  <c r="E33" i="14"/>
  <c r="D33" i="14"/>
  <c r="J32" i="14"/>
  <c r="I32" i="14"/>
  <c r="H32" i="14"/>
  <c r="G32" i="14"/>
  <c r="F32" i="14"/>
  <c r="E32" i="14"/>
  <c r="D32" i="14"/>
  <c r="J31" i="14"/>
  <c r="I31" i="14"/>
  <c r="H31" i="14"/>
  <c r="G31" i="14"/>
  <c r="F31" i="14"/>
  <c r="E31" i="14"/>
  <c r="D31" i="14"/>
  <c r="J30" i="14"/>
  <c r="I30" i="14"/>
  <c r="H30" i="14"/>
  <c r="G30" i="14"/>
  <c r="F30" i="14"/>
  <c r="E30" i="14"/>
  <c r="D30" i="14"/>
  <c r="J29" i="14"/>
  <c r="I29" i="14"/>
  <c r="H29" i="14"/>
  <c r="G29" i="14"/>
  <c r="F29" i="14"/>
  <c r="E29" i="14"/>
  <c r="D29" i="14"/>
  <c r="J28" i="14"/>
  <c r="I28" i="14"/>
  <c r="H28" i="14"/>
  <c r="G28" i="14"/>
  <c r="F28" i="14"/>
  <c r="E28" i="14"/>
  <c r="D28" i="14"/>
  <c r="J27" i="14"/>
  <c r="I27" i="14"/>
  <c r="H27" i="14"/>
  <c r="G27" i="14"/>
  <c r="F27" i="14"/>
  <c r="E27" i="14"/>
  <c r="D27" i="14"/>
  <c r="J26" i="14"/>
  <c r="I26" i="14"/>
  <c r="H26" i="14"/>
  <c r="G26" i="14"/>
  <c r="F26" i="14"/>
  <c r="E26" i="14"/>
  <c r="D26" i="14"/>
  <c r="J25" i="14"/>
  <c r="I25" i="14"/>
  <c r="H25" i="14"/>
  <c r="G25" i="14"/>
  <c r="F25" i="14"/>
  <c r="E25" i="14"/>
  <c r="D25" i="14"/>
  <c r="J24" i="14"/>
  <c r="I24" i="14"/>
  <c r="H24" i="14"/>
  <c r="G24" i="14"/>
  <c r="F24" i="14"/>
  <c r="E24" i="14"/>
  <c r="D24" i="14"/>
  <c r="J23" i="14"/>
  <c r="I23" i="14"/>
  <c r="H23" i="14"/>
  <c r="G23" i="14"/>
  <c r="F23" i="14"/>
  <c r="E23" i="14"/>
  <c r="D23" i="14"/>
  <c r="J22" i="14"/>
  <c r="I22" i="14"/>
  <c r="H22" i="14"/>
  <c r="G22" i="14"/>
  <c r="F22" i="14"/>
  <c r="E22" i="14"/>
  <c r="D22" i="14"/>
  <c r="J21" i="14"/>
  <c r="I21" i="14"/>
  <c r="H21" i="14"/>
  <c r="G21" i="14"/>
  <c r="F21" i="14"/>
  <c r="E21" i="14"/>
  <c r="D21" i="14"/>
  <c r="J20" i="14"/>
  <c r="I20" i="14"/>
  <c r="H20" i="14"/>
  <c r="G20" i="14"/>
  <c r="F20" i="14"/>
  <c r="E20" i="14"/>
  <c r="D20" i="14"/>
  <c r="J19" i="14"/>
  <c r="I19" i="14"/>
  <c r="H19" i="14"/>
  <c r="G19" i="14"/>
  <c r="F19" i="14"/>
  <c r="E19" i="14"/>
  <c r="D19" i="14"/>
  <c r="J18" i="14"/>
  <c r="I18" i="14"/>
  <c r="H18" i="14"/>
  <c r="G18" i="14"/>
  <c r="F18" i="14"/>
  <c r="E18" i="14"/>
  <c r="D18" i="14"/>
  <c r="J17" i="14"/>
  <c r="I17" i="14"/>
  <c r="H17" i="14"/>
  <c r="G17" i="14"/>
  <c r="F17" i="14"/>
  <c r="E17" i="14"/>
  <c r="D17" i="14"/>
  <c r="J16" i="14"/>
  <c r="I16" i="14"/>
  <c r="H16" i="14"/>
  <c r="G16" i="14"/>
  <c r="F16" i="14"/>
  <c r="E16" i="14"/>
  <c r="D16" i="14"/>
  <c r="J15" i="14"/>
  <c r="I15" i="14"/>
  <c r="H15" i="14"/>
  <c r="G15" i="14"/>
  <c r="F15" i="14"/>
  <c r="E15" i="14"/>
  <c r="D15" i="14"/>
  <c r="J14" i="14"/>
  <c r="I14" i="14"/>
  <c r="H14" i="14"/>
  <c r="G14" i="14"/>
  <c r="F14" i="14"/>
  <c r="E14" i="14"/>
  <c r="D14" i="14"/>
  <c r="J13" i="14"/>
  <c r="I13" i="14"/>
  <c r="H13" i="14"/>
  <c r="G13" i="14"/>
  <c r="F13" i="14"/>
  <c r="E13" i="14"/>
  <c r="D13" i="14"/>
  <c r="J12" i="14"/>
  <c r="I12" i="14"/>
  <c r="H12" i="14"/>
  <c r="G12" i="14"/>
  <c r="F12" i="14"/>
  <c r="E12" i="14"/>
  <c r="D12" i="14"/>
  <c r="J11" i="14"/>
  <c r="I11" i="14"/>
  <c r="H11" i="14"/>
  <c r="G11" i="14"/>
  <c r="F11" i="14"/>
  <c r="E11" i="14"/>
  <c r="D11" i="14"/>
  <c r="J10" i="14"/>
  <c r="I10" i="14"/>
  <c r="H10" i="14"/>
  <c r="G10" i="14"/>
  <c r="F10" i="14"/>
  <c r="E10" i="14"/>
  <c r="D10" i="14"/>
  <c r="J9" i="14"/>
  <c r="I9" i="14"/>
  <c r="H9" i="14"/>
  <c r="G9" i="14"/>
  <c r="F9" i="14"/>
  <c r="E9" i="14"/>
  <c r="D9" i="14"/>
  <c r="J8" i="14"/>
  <c r="I8" i="14"/>
  <c r="H8" i="14"/>
  <c r="G8" i="14"/>
  <c r="F8" i="14"/>
  <c r="E8" i="14"/>
  <c r="D8" i="14"/>
  <c r="J7" i="14"/>
  <c r="I7" i="14"/>
  <c r="H7" i="14"/>
  <c r="G7" i="14"/>
  <c r="F7" i="14"/>
  <c r="E7" i="14"/>
  <c r="J6" i="14"/>
  <c r="I6" i="14"/>
  <c r="H6" i="14"/>
  <c r="G6" i="14"/>
  <c r="F6" i="14"/>
  <c r="E6" i="14"/>
  <c r="D6" i="14"/>
  <c r="J5" i="14"/>
  <c r="I5" i="14"/>
  <c r="H5" i="14"/>
  <c r="G5" i="14"/>
  <c r="F5" i="14"/>
  <c r="E5" i="14"/>
  <c r="D5" i="14"/>
  <c r="J4" i="14"/>
  <c r="I4" i="14"/>
  <c r="H4" i="14"/>
  <c r="G4" i="14"/>
  <c r="F4" i="14"/>
  <c r="E4" i="14"/>
  <c r="D4" i="14"/>
  <c r="J3" i="14"/>
  <c r="I3" i="14"/>
  <c r="H3" i="14"/>
  <c r="G3" i="14"/>
  <c r="F3" i="14"/>
  <c r="E3" i="14"/>
  <c r="D3" i="14"/>
  <c r="J2" i="14"/>
  <c r="I2" i="14"/>
  <c r="H2" i="14"/>
  <c r="G2" i="14"/>
  <c r="F2" i="14"/>
  <c r="E2" i="14"/>
  <c r="D2" i="14"/>
  <c r="J186" i="12"/>
  <c r="I186" i="12"/>
  <c r="H186" i="12"/>
  <c r="G186" i="12"/>
  <c r="F186" i="12"/>
  <c r="E186" i="12"/>
  <c r="D186" i="12"/>
  <c r="J185" i="12"/>
  <c r="I185" i="12"/>
  <c r="H185" i="12"/>
  <c r="G185" i="12"/>
  <c r="F185" i="12"/>
  <c r="E185" i="12"/>
  <c r="D185" i="12"/>
  <c r="J184" i="12"/>
  <c r="I184" i="12"/>
  <c r="H184" i="12"/>
  <c r="G184" i="12"/>
  <c r="F184" i="12"/>
  <c r="E184" i="12"/>
  <c r="D184" i="12"/>
  <c r="J183" i="12"/>
  <c r="I183" i="12"/>
  <c r="H183" i="12"/>
  <c r="G183" i="12"/>
  <c r="F183" i="12"/>
  <c r="E183" i="12"/>
  <c r="D183" i="12"/>
  <c r="J182" i="12"/>
  <c r="I182" i="12"/>
  <c r="H182" i="12"/>
  <c r="G182" i="12"/>
  <c r="F182" i="12"/>
  <c r="E182" i="12"/>
  <c r="D182" i="12"/>
  <c r="J181" i="12"/>
  <c r="I181" i="12"/>
  <c r="H181" i="12"/>
  <c r="G181" i="12"/>
  <c r="F181" i="12"/>
  <c r="E181" i="12"/>
  <c r="D181" i="12"/>
  <c r="J180" i="12"/>
  <c r="I180" i="12"/>
  <c r="H180" i="12"/>
  <c r="G180" i="12"/>
  <c r="F180" i="12"/>
  <c r="E180" i="12"/>
  <c r="D180" i="12"/>
  <c r="J179" i="12"/>
  <c r="I179" i="12"/>
  <c r="H179" i="12"/>
  <c r="G179" i="12"/>
  <c r="F179" i="12"/>
  <c r="E179" i="12"/>
  <c r="D179" i="12"/>
  <c r="J178" i="12"/>
  <c r="I178" i="12"/>
  <c r="H178" i="12"/>
  <c r="G178" i="12"/>
  <c r="F178" i="12"/>
  <c r="E178" i="12"/>
  <c r="D178" i="12"/>
  <c r="J177" i="12"/>
  <c r="I177" i="12"/>
  <c r="H177" i="12"/>
  <c r="G177" i="12"/>
  <c r="F177" i="12"/>
  <c r="E177" i="12"/>
  <c r="D177" i="12"/>
  <c r="J176" i="12"/>
  <c r="I176" i="12"/>
  <c r="H176" i="12"/>
  <c r="G176" i="12"/>
  <c r="F176" i="12"/>
  <c r="E176" i="12"/>
  <c r="D176" i="12"/>
  <c r="J175" i="12"/>
  <c r="I175" i="12"/>
  <c r="H175" i="12"/>
  <c r="G175" i="12"/>
  <c r="F175" i="12"/>
  <c r="E175" i="12"/>
  <c r="D175" i="12"/>
  <c r="J174" i="12"/>
  <c r="I174" i="12"/>
  <c r="H174" i="12"/>
  <c r="G174" i="12"/>
  <c r="F174" i="12"/>
  <c r="E174" i="12"/>
  <c r="D174" i="12"/>
  <c r="J173" i="12"/>
  <c r="I173" i="12"/>
  <c r="H173" i="12"/>
  <c r="G173" i="12"/>
  <c r="F173" i="12"/>
  <c r="E173" i="12"/>
  <c r="D173" i="12"/>
  <c r="J172" i="12"/>
  <c r="I172" i="12"/>
  <c r="H172" i="12"/>
  <c r="G172" i="12"/>
  <c r="F172" i="12"/>
  <c r="E172" i="12"/>
  <c r="D172" i="12"/>
  <c r="J171" i="12"/>
  <c r="I171" i="12"/>
  <c r="H171" i="12"/>
  <c r="G171" i="12"/>
  <c r="F171" i="12"/>
  <c r="E171" i="12"/>
  <c r="D171" i="12"/>
  <c r="J170" i="12"/>
  <c r="I170" i="12"/>
  <c r="H170" i="12"/>
  <c r="G170" i="12"/>
  <c r="F170" i="12"/>
  <c r="E170" i="12"/>
  <c r="D170" i="12"/>
  <c r="J169" i="12"/>
  <c r="I169" i="12"/>
  <c r="H169" i="12"/>
  <c r="G169" i="12"/>
  <c r="F169" i="12"/>
  <c r="E169" i="12"/>
  <c r="D169" i="12"/>
  <c r="J168" i="12"/>
  <c r="I168" i="12"/>
  <c r="H168" i="12"/>
  <c r="G168" i="12"/>
  <c r="F168" i="12"/>
  <c r="E168" i="12"/>
  <c r="D168" i="12"/>
  <c r="J167" i="12"/>
  <c r="I167" i="12"/>
  <c r="H167" i="12"/>
  <c r="G167" i="12"/>
  <c r="F167" i="12"/>
  <c r="E167" i="12"/>
  <c r="D167" i="12"/>
  <c r="J166" i="12"/>
  <c r="I166" i="12"/>
  <c r="H166" i="12"/>
  <c r="G166" i="12"/>
  <c r="F166" i="12"/>
  <c r="E166" i="12"/>
  <c r="D166" i="12"/>
  <c r="J165" i="12"/>
  <c r="I165" i="12"/>
  <c r="H165" i="12"/>
  <c r="G165" i="12"/>
  <c r="F165" i="12"/>
  <c r="E165" i="12"/>
  <c r="D165" i="12"/>
  <c r="J164" i="12"/>
  <c r="I164" i="12"/>
  <c r="H164" i="12"/>
  <c r="G164" i="12"/>
  <c r="F164" i="12"/>
  <c r="E164" i="12"/>
  <c r="D164" i="12"/>
  <c r="J163" i="12"/>
  <c r="I163" i="12"/>
  <c r="H163" i="12"/>
  <c r="G163" i="12"/>
  <c r="F163" i="12"/>
  <c r="E163" i="12"/>
  <c r="D163" i="12"/>
  <c r="J162" i="12"/>
  <c r="I162" i="12"/>
  <c r="H162" i="12"/>
  <c r="G162" i="12"/>
  <c r="F162" i="12"/>
  <c r="E162" i="12"/>
  <c r="D162" i="12"/>
  <c r="J161" i="12"/>
  <c r="I161" i="12"/>
  <c r="H161" i="12"/>
  <c r="G161" i="12"/>
  <c r="F161" i="12"/>
  <c r="E161" i="12"/>
  <c r="D161" i="12"/>
  <c r="J160" i="12"/>
  <c r="I160" i="12"/>
  <c r="H160" i="12"/>
  <c r="G160" i="12"/>
  <c r="F160" i="12"/>
  <c r="E160" i="12"/>
  <c r="D160" i="12"/>
  <c r="J159" i="12"/>
  <c r="I159" i="12"/>
  <c r="H159" i="12"/>
  <c r="G159" i="12"/>
  <c r="F159" i="12"/>
  <c r="E159" i="12"/>
  <c r="D159" i="12"/>
  <c r="J158" i="12"/>
  <c r="I158" i="12"/>
  <c r="H158" i="12"/>
  <c r="G158" i="12"/>
  <c r="F158" i="12"/>
  <c r="E158" i="12"/>
  <c r="D158" i="12"/>
  <c r="J157" i="12"/>
  <c r="I157" i="12"/>
  <c r="H157" i="12"/>
  <c r="G157" i="12"/>
  <c r="F157" i="12"/>
  <c r="E157" i="12"/>
  <c r="D157" i="12"/>
  <c r="J156" i="12"/>
  <c r="I156" i="12"/>
  <c r="H156" i="12"/>
  <c r="G156" i="12"/>
  <c r="F156" i="12"/>
  <c r="E156" i="12"/>
  <c r="D156" i="12"/>
  <c r="J155" i="12"/>
  <c r="I155" i="12"/>
  <c r="H155" i="12"/>
  <c r="G155" i="12"/>
  <c r="F155" i="12"/>
  <c r="E155" i="12"/>
  <c r="D155" i="12"/>
  <c r="J154" i="12"/>
  <c r="I154" i="12"/>
  <c r="H154" i="12"/>
  <c r="G154" i="12"/>
  <c r="F154" i="12"/>
  <c r="E154" i="12"/>
  <c r="D154" i="12"/>
  <c r="J153" i="12"/>
  <c r="I153" i="12"/>
  <c r="H153" i="12"/>
  <c r="G153" i="12"/>
  <c r="F153" i="12"/>
  <c r="E153" i="12"/>
  <c r="D153" i="12"/>
  <c r="J152" i="12"/>
  <c r="I152" i="12"/>
  <c r="H152" i="12"/>
  <c r="G152" i="12"/>
  <c r="F152" i="12"/>
  <c r="E152" i="12"/>
  <c r="D152" i="12"/>
  <c r="J151" i="12"/>
  <c r="I151" i="12"/>
  <c r="H151" i="12"/>
  <c r="G151" i="12"/>
  <c r="F151" i="12"/>
  <c r="E151" i="12"/>
  <c r="D151" i="12"/>
  <c r="J150" i="12"/>
  <c r="I150" i="12"/>
  <c r="H150" i="12"/>
  <c r="G150" i="12"/>
  <c r="F150" i="12"/>
  <c r="E150" i="12"/>
  <c r="D150" i="12"/>
  <c r="J149" i="12"/>
  <c r="I149" i="12"/>
  <c r="H149" i="12"/>
  <c r="G149" i="12"/>
  <c r="F149" i="12"/>
  <c r="E149" i="12"/>
  <c r="D149" i="12"/>
  <c r="J148" i="12"/>
  <c r="I148" i="12"/>
  <c r="H148" i="12"/>
  <c r="G148" i="12"/>
  <c r="F148" i="12"/>
  <c r="E148" i="12"/>
  <c r="D148" i="12"/>
  <c r="J147" i="12"/>
  <c r="I147" i="12"/>
  <c r="H147" i="12"/>
  <c r="G147" i="12"/>
  <c r="F147" i="12"/>
  <c r="E147" i="12"/>
  <c r="D147" i="12"/>
  <c r="J146" i="12"/>
  <c r="I146" i="12"/>
  <c r="H146" i="12"/>
  <c r="G146" i="12"/>
  <c r="F146" i="12"/>
  <c r="E146" i="12"/>
  <c r="D146" i="12"/>
  <c r="J145" i="12"/>
  <c r="I145" i="12"/>
  <c r="H145" i="12"/>
  <c r="G145" i="12"/>
  <c r="F145" i="12"/>
  <c r="E145" i="12"/>
  <c r="D145" i="12"/>
  <c r="J144" i="12"/>
  <c r="I144" i="12"/>
  <c r="H144" i="12"/>
  <c r="G144" i="12"/>
  <c r="F144" i="12"/>
  <c r="E144" i="12"/>
  <c r="D144" i="12"/>
  <c r="J143" i="12"/>
  <c r="I143" i="12"/>
  <c r="H143" i="12"/>
  <c r="G143" i="12"/>
  <c r="F143" i="12"/>
  <c r="E143" i="12"/>
  <c r="D143" i="12"/>
  <c r="J142" i="12"/>
  <c r="I142" i="12"/>
  <c r="H142" i="12"/>
  <c r="G142" i="12"/>
  <c r="F142" i="12"/>
  <c r="E142" i="12"/>
  <c r="D142" i="12"/>
  <c r="J141" i="12"/>
  <c r="I141" i="12"/>
  <c r="H141" i="12"/>
  <c r="G141" i="12"/>
  <c r="F141" i="12"/>
  <c r="E141" i="12"/>
  <c r="D141" i="12"/>
  <c r="J140" i="12"/>
  <c r="I140" i="12"/>
  <c r="H140" i="12"/>
  <c r="G140" i="12"/>
  <c r="F140" i="12"/>
  <c r="E140" i="12"/>
  <c r="D140" i="12"/>
  <c r="J139" i="12"/>
  <c r="I139" i="12"/>
  <c r="H139" i="12"/>
  <c r="G139" i="12"/>
  <c r="F139" i="12"/>
  <c r="E139" i="12"/>
  <c r="D139" i="12"/>
  <c r="J138" i="12"/>
  <c r="I138" i="12"/>
  <c r="H138" i="12"/>
  <c r="G138" i="12"/>
  <c r="F138" i="12"/>
  <c r="E138" i="12"/>
  <c r="D138" i="12"/>
  <c r="J137" i="12"/>
  <c r="I137" i="12"/>
  <c r="H137" i="12"/>
  <c r="G137" i="12"/>
  <c r="F137" i="12"/>
  <c r="E137" i="12"/>
  <c r="D137" i="12"/>
  <c r="J136" i="12"/>
  <c r="I136" i="12"/>
  <c r="H136" i="12"/>
  <c r="G136" i="12"/>
  <c r="F136" i="12"/>
  <c r="E136" i="12"/>
  <c r="D136" i="12"/>
  <c r="J135" i="12"/>
  <c r="I135" i="12"/>
  <c r="H135" i="12"/>
  <c r="G135" i="12"/>
  <c r="F135" i="12"/>
  <c r="E135" i="12"/>
  <c r="D135" i="12"/>
  <c r="J134" i="12"/>
  <c r="I134" i="12"/>
  <c r="H134" i="12"/>
  <c r="G134" i="12"/>
  <c r="F134" i="12"/>
  <c r="E134" i="12"/>
  <c r="D134" i="12"/>
  <c r="J133" i="12"/>
  <c r="I133" i="12"/>
  <c r="H133" i="12"/>
  <c r="G133" i="12"/>
  <c r="F133" i="12"/>
  <c r="E133" i="12"/>
  <c r="D133" i="12"/>
  <c r="J132" i="12"/>
  <c r="I132" i="12"/>
  <c r="H132" i="12"/>
  <c r="G132" i="12"/>
  <c r="F132" i="12"/>
  <c r="E132" i="12"/>
  <c r="D132" i="12"/>
  <c r="J131" i="12"/>
  <c r="I131" i="12"/>
  <c r="H131" i="12"/>
  <c r="G131" i="12"/>
  <c r="F131" i="12"/>
  <c r="E131" i="12"/>
  <c r="D131" i="12"/>
  <c r="J130" i="12"/>
  <c r="I130" i="12"/>
  <c r="H130" i="12"/>
  <c r="G130" i="12"/>
  <c r="F130" i="12"/>
  <c r="E130" i="12"/>
  <c r="D130" i="12"/>
  <c r="J129" i="12"/>
  <c r="I129" i="12"/>
  <c r="H129" i="12"/>
  <c r="G129" i="12"/>
  <c r="F129" i="12"/>
  <c r="E129" i="12"/>
  <c r="D129" i="12"/>
  <c r="J128" i="12"/>
  <c r="I128" i="12"/>
  <c r="H128" i="12"/>
  <c r="G128" i="12"/>
  <c r="F128" i="12"/>
  <c r="E128" i="12"/>
  <c r="D128" i="12"/>
  <c r="J127" i="12"/>
  <c r="I127" i="12"/>
  <c r="H127" i="12"/>
  <c r="G127" i="12"/>
  <c r="F127" i="12"/>
  <c r="E127" i="12"/>
  <c r="D127" i="12"/>
  <c r="J126" i="12"/>
  <c r="I126" i="12"/>
  <c r="H126" i="12"/>
  <c r="G126" i="12"/>
  <c r="F126" i="12"/>
  <c r="E126" i="12"/>
  <c r="D126" i="12"/>
  <c r="J125" i="12"/>
  <c r="I125" i="12"/>
  <c r="H125" i="12"/>
  <c r="G125" i="12"/>
  <c r="F125" i="12"/>
  <c r="E125" i="12"/>
  <c r="D125" i="12"/>
  <c r="J124" i="12"/>
  <c r="I124" i="12"/>
  <c r="H124" i="12"/>
  <c r="G124" i="12"/>
  <c r="F124" i="12"/>
  <c r="E124" i="12"/>
  <c r="D124" i="12"/>
  <c r="J123" i="12"/>
  <c r="I123" i="12"/>
  <c r="H123" i="12"/>
  <c r="G123" i="12"/>
  <c r="F123" i="12"/>
  <c r="E123" i="12"/>
  <c r="D123" i="12"/>
  <c r="J122" i="12"/>
  <c r="I122" i="12"/>
  <c r="H122" i="12"/>
  <c r="G122" i="12"/>
  <c r="F122" i="12"/>
  <c r="E122" i="12"/>
  <c r="D122" i="12"/>
  <c r="J121" i="12"/>
  <c r="I121" i="12"/>
  <c r="H121" i="12"/>
  <c r="G121" i="12"/>
  <c r="F121" i="12"/>
  <c r="E121" i="12"/>
  <c r="D121" i="12"/>
  <c r="J120" i="12"/>
  <c r="I120" i="12"/>
  <c r="H120" i="12"/>
  <c r="G120" i="12"/>
  <c r="F120" i="12"/>
  <c r="E120" i="12"/>
  <c r="D120" i="12"/>
  <c r="J119" i="12"/>
  <c r="I119" i="12"/>
  <c r="H119" i="12"/>
  <c r="G119" i="12"/>
  <c r="F119" i="12"/>
  <c r="E119" i="12"/>
  <c r="D119" i="12"/>
  <c r="J118" i="12"/>
  <c r="I118" i="12"/>
  <c r="H118" i="12"/>
  <c r="G118" i="12"/>
  <c r="F118" i="12"/>
  <c r="E118" i="12"/>
  <c r="D118" i="12"/>
  <c r="J117" i="12"/>
  <c r="I117" i="12"/>
  <c r="H117" i="12"/>
  <c r="G117" i="12"/>
  <c r="F117" i="12"/>
  <c r="E117" i="12"/>
  <c r="D117" i="12"/>
  <c r="J116" i="12"/>
  <c r="I116" i="12"/>
  <c r="H116" i="12"/>
  <c r="G116" i="12"/>
  <c r="F116" i="12"/>
  <c r="E116" i="12"/>
  <c r="D116" i="12"/>
  <c r="J115" i="12"/>
  <c r="I115" i="12"/>
  <c r="H115" i="12"/>
  <c r="G115" i="12"/>
  <c r="F115" i="12"/>
  <c r="E115" i="12"/>
  <c r="D115" i="12"/>
  <c r="J114" i="12"/>
  <c r="I114" i="12"/>
  <c r="H114" i="12"/>
  <c r="G114" i="12"/>
  <c r="F114" i="12"/>
  <c r="E114" i="12"/>
  <c r="D114" i="12"/>
  <c r="J113" i="12"/>
  <c r="I113" i="12"/>
  <c r="H113" i="12"/>
  <c r="G113" i="12"/>
  <c r="F113" i="12"/>
  <c r="E113" i="12"/>
  <c r="D113" i="12"/>
  <c r="J112" i="12"/>
  <c r="I112" i="12"/>
  <c r="H112" i="12"/>
  <c r="G112" i="12"/>
  <c r="F112" i="12"/>
  <c r="E112" i="12"/>
  <c r="D112" i="12"/>
  <c r="J111" i="12"/>
  <c r="I111" i="12"/>
  <c r="H111" i="12"/>
  <c r="G111" i="12"/>
  <c r="F111" i="12"/>
  <c r="E111" i="12"/>
  <c r="D111" i="12"/>
  <c r="J110" i="12"/>
  <c r="I110" i="12"/>
  <c r="H110" i="12"/>
  <c r="G110" i="12"/>
  <c r="F110" i="12"/>
  <c r="E110" i="12"/>
  <c r="D110" i="12"/>
  <c r="J109" i="12"/>
  <c r="I109" i="12"/>
  <c r="H109" i="12"/>
  <c r="G109" i="12"/>
  <c r="F109" i="12"/>
  <c r="E109" i="12"/>
  <c r="D109" i="12"/>
  <c r="J108" i="12"/>
  <c r="I108" i="12"/>
  <c r="H108" i="12"/>
  <c r="G108" i="12"/>
  <c r="F108" i="12"/>
  <c r="E108" i="12"/>
  <c r="D108" i="12"/>
  <c r="J107" i="12"/>
  <c r="I107" i="12"/>
  <c r="H107" i="12"/>
  <c r="G107" i="12"/>
  <c r="F107" i="12"/>
  <c r="E107" i="12"/>
  <c r="D107" i="12"/>
  <c r="J106" i="12"/>
  <c r="I106" i="12"/>
  <c r="H106" i="12"/>
  <c r="G106" i="12"/>
  <c r="F106" i="12"/>
  <c r="E106" i="12"/>
  <c r="D106" i="12"/>
  <c r="J105" i="12"/>
  <c r="I105" i="12"/>
  <c r="H105" i="12"/>
  <c r="G105" i="12"/>
  <c r="F105" i="12"/>
  <c r="E105" i="12"/>
  <c r="D105" i="12"/>
  <c r="J104" i="12"/>
  <c r="I104" i="12"/>
  <c r="H104" i="12"/>
  <c r="G104" i="12"/>
  <c r="F104" i="12"/>
  <c r="E104" i="12"/>
  <c r="D104" i="12"/>
  <c r="J103" i="12"/>
  <c r="I103" i="12"/>
  <c r="H103" i="12"/>
  <c r="G103" i="12"/>
  <c r="F103" i="12"/>
  <c r="E103" i="12"/>
  <c r="D103" i="12"/>
  <c r="J102" i="12"/>
  <c r="I102" i="12"/>
  <c r="H102" i="12"/>
  <c r="G102" i="12"/>
  <c r="F102" i="12"/>
  <c r="E102" i="12"/>
  <c r="D102" i="12"/>
  <c r="J101" i="12"/>
  <c r="I101" i="12"/>
  <c r="H101" i="12"/>
  <c r="G101" i="12"/>
  <c r="F101" i="12"/>
  <c r="E101" i="12"/>
  <c r="D101" i="12"/>
  <c r="J100" i="12"/>
  <c r="I100" i="12"/>
  <c r="H100" i="12"/>
  <c r="G100" i="12"/>
  <c r="F100" i="12"/>
  <c r="E100" i="12"/>
  <c r="D100" i="12"/>
  <c r="J99" i="12"/>
  <c r="I99" i="12"/>
  <c r="H99" i="12"/>
  <c r="G99" i="12"/>
  <c r="F99" i="12"/>
  <c r="E99" i="12"/>
  <c r="D99" i="12"/>
  <c r="J98" i="12"/>
  <c r="I98" i="12"/>
  <c r="H98" i="12"/>
  <c r="G98" i="12"/>
  <c r="F98" i="12"/>
  <c r="E98" i="12"/>
  <c r="D98" i="12"/>
  <c r="J97" i="12"/>
  <c r="I97" i="12"/>
  <c r="H97" i="12"/>
  <c r="G97" i="12"/>
  <c r="F97" i="12"/>
  <c r="E97" i="12"/>
  <c r="D97" i="12"/>
  <c r="J96" i="12"/>
  <c r="I96" i="12"/>
  <c r="H96" i="12"/>
  <c r="G96" i="12"/>
  <c r="F96" i="12"/>
  <c r="E96" i="12"/>
  <c r="D96" i="12"/>
  <c r="J95" i="12"/>
  <c r="I95" i="12"/>
  <c r="H95" i="12"/>
  <c r="G95" i="12"/>
  <c r="F95" i="12"/>
  <c r="E95" i="12"/>
  <c r="D95" i="12"/>
  <c r="J94" i="12"/>
  <c r="I94" i="12"/>
  <c r="H94" i="12"/>
  <c r="G94" i="12"/>
  <c r="F94" i="12"/>
  <c r="E94" i="12"/>
  <c r="D94" i="12"/>
  <c r="J93" i="12"/>
  <c r="I93" i="12"/>
  <c r="H93" i="12"/>
  <c r="G93" i="12"/>
  <c r="F93" i="12"/>
  <c r="E93" i="12"/>
  <c r="D93" i="12"/>
  <c r="J92" i="12"/>
  <c r="I92" i="12"/>
  <c r="H92" i="12"/>
  <c r="G92" i="12"/>
  <c r="F92" i="12"/>
  <c r="E92" i="12"/>
  <c r="D92" i="12"/>
  <c r="J91" i="12"/>
  <c r="I91" i="12"/>
  <c r="H91" i="12"/>
  <c r="G91" i="12"/>
  <c r="F91" i="12"/>
  <c r="E91" i="12"/>
  <c r="D91" i="12"/>
  <c r="J90" i="12"/>
  <c r="I90" i="12"/>
  <c r="H90" i="12"/>
  <c r="G90" i="12"/>
  <c r="F90" i="12"/>
  <c r="E90" i="12"/>
  <c r="D90" i="12"/>
  <c r="J89" i="12"/>
  <c r="I89" i="12"/>
  <c r="H89" i="12"/>
  <c r="G89" i="12"/>
  <c r="F89" i="12"/>
  <c r="E89" i="12"/>
  <c r="D89" i="12"/>
  <c r="J88" i="12"/>
  <c r="I88" i="12"/>
  <c r="H88" i="12"/>
  <c r="G88" i="12"/>
  <c r="F88" i="12"/>
  <c r="E88" i="12"/>
  <c r="D88" i="12"/>
  <c r="J87" i="12"/>
  <c r="I87" i="12"/>
  <c r="H87" i="12"/>
  <c r="G87" i="12"/>
  <c r="F87" i="12"/>
  <c r="E87" i="12"/>
  <c r="D87" i="12"/>
  <c r="J86" i="12"/>
  <c r="I86" i="12"/>
  <c r="H86" i="12"/>
  <c r="G86" i="12"/>
  <c r="F86" i="12"/>
  <c r="E86" i="12"/>
  <c r="D86" i="12"/>
  <c r="J85" i="12"/>
  <c r="I85" i="12"/>
  <c r="H85" i="12"/>
  <c r="G85" i="12"/>
  <c r="F85" i="12"/>
  <c r="E85" i="12"/>
  <c r="D85" i="12"/>
  <c r="J84" i="12"/>
  <c r="I84" i="12"/>
  <c r="H84" i="12"/>
  <c r="G84" i="12"/>
  <c r="F84" i="12"/>
  <c r="E84" i="12"/>
  <c r="D84" i="12"/>
  <c r="J83" i="12"/>
  <c r="I83" i="12"/>
  <c r="H83" i="12"/>
  <c r="G83" i="12"/>
  <c r="F83" i="12"/>
  <c r="E83" i="12"/>
  <c r="D83" i="12"/>
  <c r="J82" i="12"/>
  <c r="I82" i="12"/>
  <c r="H82" i="12"/>
  <c r="G82" i="12"/>
  <c r="F82" i="12"/>
  <c r="E82" i="12"/>
  <c r="D82" i="12"/>
  <c r="J81" i="12"/>
  <c r="I81" i="12"/>
  <c r="H81" i="12"/>
  <c r="G81" i="12"/>
  <c r="F81" i="12"/>
  <c r="E81" i="12"/>
  <c r="D81" i="12"/>
  <c r="J80" i="12"/>
  <c r="I80" i="12"/>
  <c r="H80" i="12"/>
  <c r="G80" i="12"/>
  <c r="F80" i="12"/>
  <c r="E80" i="12"/>
  <c r="D80" i="12"/>
  <c r="J79" i="12"/>
  <c r="I79" i="12"/>
  <c r="H79" i="12"/>
  <c r="G79" i="12"/>
  <c r="F79" i="12"/>
  <c r="E79" i="12"/>
  <c r="D79" i="12"/>
  <c r="J78" i="12"/>
  <c r="I78" i="12"/>
  <c r="H78" i="12"/>
  <c r="G78" i="12"/>
  <c r="F78" i="12"/>
  <c r="E78" i="12"/>
  <c r="D78" i="12"/>
  <c r="J77" i="12"/>
  <c r="I77" i="12"/>
  <c r="H77" i="12"/>
  <c r="G77" i="12"/>
  <c r="F77" i="12"/>
  <c r="E77" i="12"/>
  <c r="D77" i="12"/>
  <c r="J76" i="12"/>
  <c r="I76" i="12"/>
  <c r="H76" i="12"/>
  <c r="G76" i="12"/>
  <c r="F76" i="12"/>
  <c r="E76" i="12"/>
  <c r="D76" i="12"/>
  <c r="J75" i="12"/>
  <c r="I75" i="12"/>
  <c r="H75" i="12"/>
  <c r="G75" i="12"/>
  <c r="F75" i="12"/>
  <c r="E75" i="12"/>
  <c r="D75" i="12"/>
  <c r="J74" i="12"/>
  <c r="I74" i="12"/>
  <c r="H74" i="12"/>
  <c r="G74" i="12"/>
  <c r="F74" i="12"/>
  <c r="E74" i="12"/>
  <c r="D74" i="12"/>
  <c r="J73" i="12"/>
  <c r="I73" i="12"/>
  <c r="H73" i="12"/>
  <c r="G73" i="12"/>
  <c r="F73" i="12"/>
  <c r="E73" i="12"/>
  <c r="D73" i="12"/>
  <c r="J72" i="12"/>
  <c r="I72" i="12"/>
  <c r="H72" i="12"/>
  <c r="G72" i="12"/>
  <c r="F72" i="12"/>
  <c r="E72" i="12"/>
  <c r="D72" i="12"/>
  <c r="J71" i="12"/>
  <c r="I71" i="12"/>
  <c r="H71" i="12"/>
  <c r="G71" i="12"/>
  <c r="F71" i="12"/>
  <c r="E71" i="12"/>
  <c r="D71" i="12"/>
  <c r="J70" i="12"/>
  <c r="I70" i="12"/>
  <c r="H70" i="12"/>
  <c r="G70" i="12"/>
  <c r="F70" i="12"/>
  <c r="E70" i="12"/>
  <c r="D70" i="12"/>
  <c r="J69" i="12"/>
  <c r="I69" i="12"/>
  <c r="H69" i="12"/>
  <c r="G69" i="12"/>
  <c r="F69" i="12"/>
  <c r="E69" i="12"/>
  <c r="D69" i="12"/>
  <c r="J68" i="12"/>
  <c r="I68" i="12"/>
  <c r="H68" i="12"/>
  <c r="G68" i="12"/>
  <c r="F68" i="12"/>
  <c r="E68" i="12"/>
  <c r="D68" i="12"/>
  <c r="J67" i="12"/>
  <c r="I67" i="12"/>
  <c r="H67" i="12"/>
  <c r="G67" i="12"/>
  <c r="F67" i="12"/>
  <c r="E67" i="12"/>
  <c r="D67" i="12"/>
  <c r="J66" i="12"/>
  <c r="I66" i="12"/>
  <c r="H66" i="12"/>
  <c r="G66" i="12"/>
  <c r="F66" i="12"/>
  <c r="E66" i="12"/>
  <c r="D66" i="12"/>
  <c r="J65" i="12"/>
  <c r="I65" i="12"/>
  <c r="H65" i="12"/>
  <c r="G65" i="12"/>
  <c r="F65" i="12"/>
  <c r="E65" i="12"/>
  <c r="D65" i="12"/>
  <c r="J64" i="12"/>
  <c r="I64" i="12"/>
  <c r="H64" i="12"/>
  <c r="G64" i="12"/>
  <c r="F64" i="12"/>
  <c r="E64" i="12"/>
  <c r="D64" i="12"/>
  <c r="J63" i="12"/>
  <c r="I63" i="12"/>
  <c r="H63" i="12"/>
  <c r="G63" i="12"/>
  <c r="F63" i="12"/>
  <c r="E63" i="12"/>
  <c r="D63" i="12"/>
  <c r="J62" i="12"/>
  <c r="I62" i="12"/>
  <c r="H62" i="12"/>
  <c r="G62" i="12"/>
  <c r="F62" i="12"/>
  <c r="E62" i="12"/>
  <c r="D62" i="12"/>
  <c r="J61" i="12"/>
  <c r="I61" i="12"/>
  <c r="H61" i="12"/>
  <c r="G61" i="12"/>
  <c r="F61" i="12"/>
  <c r="E61" i="12"/>
  <c r="D61" i="12"/>
  <c r="J60" i="12"/>
  <c r="I60" i="12"/>
  <c r="H60" i="12"/>
  <c r="G60" i="12"/>
  <c r="F60" i="12"/>
  <c r="E60" i="12"/>
  <c r="D60" i="12"/>
  <c r="J59" i="12"/>
  <c r="I59" i="12"/>
  <c r="H59" i="12"/>
  <c r="G59" i="12"/>
  <c r="F59" i="12"/>
  <c r="E59" i="12"/>
  <c r="D59" i="12"/>
  <c r="J58" i="12"/>
  <c r="I58" i="12"/>
  <c r="H58" i="12"/>
  <c r="G58" i="12"/>
  <c r="F58" i="12"/>
  <c r="E58" i="12"/>
  <c r="D58" i="12"/>
  <c r="J57" i="12"/>
  <c r="I57" i="12"/>
  <c r="H57" i="12"/>
  <c r="G57" i="12"/>
  <c r="F57" i="12"/>
  <c r="E57" i="12"/>
  <c r="D57" i="12"/>
  <c r="J56" i="12"/>
  <c r="I56" i="12"/>
  <c r="H56" i="12"/>
  <c r="G56" i="12"/>
  <c r="F56" i="12"/>
  <c r="E56" i="12"/>
  <c r="D56" i="12"/>
  <c r="J55" i="12"/>
  <c r="I55" i="12"/>
  <c r="H55" i="12"/>
  <c r="G55" i="12"/>
  <c r="F55" i="12"/>
  <c r="E55" i="12"/>
  <c r="D55" i="12"/>
  <c r="J54" i="12"/>
  <c r="I54" i="12"/>
  <c r="H54" i="12"/>
  <c r="G54" i="12"/>
  <c r="F54" i="12"/>
  <c r="E54" i="12"/>
  <c r="D54" i="12"/>
  <c r="J53" i="12"/>
  <c r="I53" i="12"/>
  <c r="H53" i="12"/>
  <c r="G53" i="12"/>
  <c r="F53" i="12"/>
  <c r="E53" i="12"/>
  <c r="D53" i="12"/>
  <c r="J52" i="12"/>
  <c r="I52" i="12"/>
  <c r="H52" i="12"/>
  <c r="G52" i="12"/>
  <c r="F52" i="12"/>
  <c r="E52" i="12"/>
  <c r="D52" i="12"/>
  <c r="J51" i="12"/>
  <c r="I51" i="12"/>
  <c r="H51" i="12"/>
  <c r="G51" i="12"/>
  <c r="F51" i="12"/>
  <c r="E51" i="12"/>
  <c r="D51" i="12"/>
  <c r="J50" i="12"/>
  <c r="I50" i="12"/>
  <c r="H50" i="12"/>
  <c r="G50" i="12"/>
  <c r="F50" i="12"/>
  <c r="E50" i="12"/>
  <c r="D50" i="12"/>
  <c r="J49" i="12"/>
  <c r="I49" i="12"/>
  <c r="H49" i="12"/>
  <c r="G49" i="12"/>
  <c r="F49" i="12"/>
  <c r="E49" i="12"/>
  <c r="D49" i="12"/>
  <c r="J48" i="12"/>
  <c r="I48" i="12"/>
  <c r="H48" i="12"/>
  <c r="G48" i="12"/>
  <c r="F48" i="12"/>
  <c r="E48" i="12"/>
  <c r="D48" i="12"/>
  <c r="J47" i="12"/>
  <c r="I47" i="12"/>
  <c r="H47" i="12"/>
  <c r="G47" i="12"/>
  <c r="F47" i="12"/>
  <c r="E47" i="12"/>
  <c r="D47" i="12"/>
  <c r="J46" i="12"/>
  <c r="I46" i="12"/>
  <c r="H46" i="12"/>
  <c r="G46" i="12"/>
  <c r="F46" i="12"/>
  <c r="E46" i="12"/>
  <c r="D46" i="12"/>
  <c r="J45" i="12"/>
  <c r="I45" i="12"/>
  <c r="H45" i="12"/>
  <c r="G45" i="12"/>
  <c r="F45" i="12"/>
  <c r="E45" i="12"/>
  <c r="D45" i="12"/>
  <c r="J44" i="12"/>
  <c r="I44" i="12"/>
  <c r="H44" i="12"/>
  <c r="G44" i="12"/>
  <c r="F44" i="12"/>
  <c r="E44" i="12"/>
  <c r="D44" i="12"/>
  <c r="J43" i="12"/>
  <c r="I43" i="12"/>
  <c r="H43" i="12"/>
  <c r="G43" i="12"/>
  <c r="F43" i="12"/>
  <c r="E43" i="12"/>
  <c r="D43" i="12"/>
  <c r="J42" i="12"/>
  <c r="I42" i="12"/>
  <c r="H42" i="12"/>
  <c r="G42" i="12"/>
  <c r="F42" i="12"/>
  <c r="E42" i="12"/>
  <c r="D42" i="12"/>
  <c r="J41" i="12"/>
  <c r="I41" i="12"/>
  <c r="H41" i="12"/>
  <c r="G41" i="12"/>
  <c r="F41" i="12"/>
  <c r="E41" i="12"/>
  <c r="D41" i="12"/>
  <c r="J40" i="12"/>
  <c r="I40" i="12"/>
  <c r="H40" i="12"/>
  <c r="G40" i="12"/>
  <c r="F40" i="12"/>
  <c r="E40" i="12"/>
  <c r="D40" i="12"/>
  <c r="J39" i="12"/>
  <c r="I39" i="12"/>
  <c r="H39" i="12"/>
  <c r="G39" i="12"/>
  <c r="F39" i="12"/>
  <c r="E39" i="12"/>
  <c r="D39" i="12"/>
  <c r="J38" i="12"/>
  <c r="I38" i="12"/>
  <c r="H38" i="12"/>
  <c r="G38" i="12"/>
  <c r="F38" i="12"/>
  <c r="E38" i="12"/>
  <c r="D38" i="12"/>
  <c r="J37" i="12"/>
  <c r="I37" i="12"/>
  <c r="H37" i="12"/>
  <c r="G37" i="12"/>
  <c r="F37" i="12"/>
  <c r="E37" i="12"/>
  <c r="D37" i="12"/>
  <c r="J36" i="12"/>
  <c r="I36" i="12"/>
  <c r="H36" i="12"/>
  <c r="G36" i="12"/>
  <c r="F36" i="12"/>
  <c r="E36" i="12"/>
  <c r="D36" i="12"/>
  <c r="J35" i="12"/>
  <c r="I35" i="12"/>
  <c r="H35" i="12"/>
  <c r="G35" i="12"/>
  <c r="F35" i="12"/>
  <c r="E35" i="12"/>
  <c r="D35" i="12"/>
  <c r="J34" i="12"/>
  <c r="I34" i="12"/>
  <c r="H34" i="12"/>
  <c r="G34" i="12"/>
  <c r="F34" i="12"/>
  <c r="E34" i="12"/>
  <c r="D34" i="12"/>
  <c r="J33" i="12"/>
  <c r="I33" i="12"/>
  <c r="H33" i="12"/>
  <c r="G33" i="12"/>
  <c r="F33" i="12"/>
  <c r="E33" i="12"/>
  <c r="D33" i="12"/>
  <c r="J32" i="12"/>
  <c r="I32" i="12"/>
  <c r="H32" i="12"/>
  <c r="G32" i="12"/>
  <c r="F32" i="12"/>
  <c r="E32" i="12"/>
  <c r="D32" i="12"/>
  <c r="J31" i="12"/>
  <c r="I31" i="12"/>
  <c r="H31" i="12"/>
  <c r="G31" i="12"/>
  <c r="F31" i="12"/>
  <c r="E31" i="12"/>
  <c r="D31" i="12"/>
  <c r="J30" i="12"/>
  <c r="I30" i="12"/>
  <c r="H30" i="12"/>
  <c r="G30" i="12"/>
  <c r="F30" i="12"/>
  <c r="E30" i="12"/>
  <c r="D30" i="12"/>
  <c r="J29" i="12"/>
  <c r="I29" i="12"/>
  <c r="H29" i="12"/>
  <c r="G29" i="12"/>
  <c r="F29" i="12"/>
  <c r="E29" i="12"/>
  <c r="D29" i="12"/>
  <c r="J28" i="12"/>
  <c r="I28" i="12"/>
  <c r="H28" i="12"/>
  <c r="G28" i="12"/>
  <c r="F28" i="12"/>
  <c r="E28" i="12"/>
  <c r="D28" i="12"/>
  <c r="J27" i="12"/>
  <c r="I27" i="12"/>
  <c r="H27" i="12"/>
  <c r="G27" i="12"/>
  <c r="F27" i="12"/>
  <c r="E27" i="12"/>
  <c r="D27" i="12"/>
  <c r="J26" i="12"/>
  <c r="I26" i="12"/>
  <c r="H26" i="12"/>
  <c r="G26" i="12"/>
  <c r="F26" i="12"/>
  <c r="E26" i="12"/>
  <c r="D26" i="12"/>
  <c r="J25" i="12"/>
  <c r="I25" i="12"/>
  <c r="H25" i="12"/>
  <c r="G25" i="12"/>
  <c r="F25" i="12"/>
  <c r="E25" i="12"/>
  <c r="D25" i="12"/>
  <c r="J24" i="12"/>
  <c r="I24" i="12"/>
  <c r="H24" i="12"/>
  <c r="G24" i="12"/>
  <c r="F24" i="12"/>
  <c r="E24" i="12"/>
  <c r="D24" i="12"/>
  <c r="J23" i="12"/>
  <c r="I23" i="12"/>
  <c r="H23" i="12"/>
  <c r="G23" i="12"/>
  <c r="F23" i="12"/>
  <c r="E23" i="12"/>
  <c r="D23" i="12"/>
  <c r="J22" i="12"/>
  <c r="I22" i="12"/>
  <c r="H22" i="12"/>
  <c r="G22" i="12"/>
  <c r="F22" i="12"/>
  <c r="E22" i="12"/>
  <c r="D22" i="12"/>
  <c r="J21" i="12"/>
  <c r="I21" i="12"/>
  <c r="H21" i="12"/>
  <c r="G21" i="12"/>
  <c r="F21" i="12"/>
  <c r="E21" i="12"/>
  <c r="D21" i="12"/>
  <c r="J20" i="12"/>
  <c r="I20" i="12"/>
  <c r="H20" i="12"/>
  <c r="G20" i="12"/>
  <c r="F20" i="12"/>
  <c r="E20" i="12"/>
  <c r="D20" i="12"/>
  <c r="J19" i="12"/>
  <c r="I19" i="12"/>
  <c r="H19" i="12"/>
  <c r="G19" i="12"/>
  <c r="F19" i="12"/>
  <c r="E19" i="12"/>
  <c r="D19" i="12"/>
  <c r="J18" i="12"/>
  <c r="I18" i="12"/>
  <c r="H18" i="12"/>
  <c r="G18" i="12"/>
  <c r="F18" i="12"/>
  <c r="E18" i="12"/>
  <c r="D18" i="12"/>
  <c r="J17" i="12"/>
  <c r="I17" i="12"/>
  <c r="H17" i="12"/>
  <c r="G17" i="12"/>
  <c r="F17" i="12"/>
  <c r="E17" i="12"/>
  <c r="D17" i="12"/>
  <c r="J16" i="12"/>
  <c r="I16" i="12"/>
  <c r="H16" i="12"/>
  <c r="G16" i="12"/>
  <c r="F16" i="12"/>
  <c r="E16" i="12"/>
  <c r="D16" i="12"/>
  <c r="J15" i="12"/>
  <c r="I15" i="12"/>
  <c r="H15" i="12"/>
  <c r="G15" i="12"/>
  <c r="F15" i="12"/>
  <c r="E15" i="12"/>
  <c r="D15" i="12"/>
  <c r="J14" i="12"/>
  <c r="I14" i="12"/>
  <c r="H14" i="12"/>
  <c r="G14" i="12"/>
  <c r="F14" i="12"/>
  <c r="E14" i="12"/>
  <c r="D14" i="12"/>
  <c r="J13" i="12"/>
  <c r="I13" i="12"/>
  <c r="H13" i="12"/>
  <c r="G13" i="12"/>
  <c r="F13" i="12"/>
  <c r="E13" i="12"/>
  <c r="D13" i="12"/>
  <c r="J12" i="12"/>
  <c r="I12" i="12"/>
  <c r="H12" i="12"/>
  <c r="G12" i="12"/>
  <c r="F12" i="12"/>
  <c r="E12" i="12"/>
  <c r="D12" i="12"/>
  <c r="J11" i="12"/>
  <c r="I11" i="12"/>
  <c r="H11" i="12"/>
  <c r="G11" i="12"/>
  <c r="F11" i="12"/>
  <c r="E11" i="12"/>
  <c r="D11" i="12"/>
  <c r="J10" i="12"/>
  <c r="I10" i="12"/>
  <c r="H10" i="12"/>
  <c r="G10" i="12"/>
  <c r="F10" i="12"/>
  <c r="E10" i="12"/>
  <c r="D10" i="12"/>
  <c r="J9" i="12"/>
  <c r="I9" i="12"/>
  <c r="H9" i="12"/>
  <c r="G9" i="12"/>
  <c r="F9" i="12"/>
  <c r="E9" i="12"/>
  <c r="D9" i="12"/>
  <c r="J8" i="12"/>
  <c r="I8" i="12"/>
  <c r="H8" i="12"/>
  <c r="G8" i="12"/>
  <c r="F8" i="12"/>
  <c r="E8" i="12"/>
  <c r="D8" i="12"/>
  <c r="J7" i="12"/>
  <c r="I7" i="12"/>
  <c r="H7" i="12"/>
  <c r="G7" i="12"/>
  <c r="F7" i="12"/>
  <c r="E7" i="12"/>
  <c r="D7" i="12"/>
  <c r="J6" i="12"/>
  <c r="I6" i="12"/>
  <c r="H6" i="12"/>
  <c r="G6" i="12"/>
  <c r="F6" i="12"/>
  <c r="E6" i="12"/>
  <c r="D6" i="12"/>
  <c r="J5" i="12"/>
  <c r="I5" i="12"/>
  <c r="H5" i="12"/>
  <c r="G5" i="12"/>
  <c r="F5" i="12"/>
  <c r="E5" i="12"/>
  <c r="D5" i="12"/>
  <c r="J4" i="12"/>
  <c r="I4" i="12"/>
  <c r="H4" i="12"/>
  <c r="G4" i="12"/>
  <c r="F4" i="12"/>
  <c r="E4" i="12"/>
  <c r="D4" i="12"/>
  <c r="J3" i="12"/>
  <c r="I3" i="12"/>
  <c r="H3" i="12"/>
  <c r="G3" i="12"/>
  <c r="F3" i="12"/>
  <c r="E3" i="12"/>
  <c r="D3" i="12"/>
  <c r="J2" i="12"/>
  <c r="I2" i="12"/>
  <c r="H2" i="12"/>
  <c r="G2" i="12"/>
  <c r="F2" i="12"/>
  <c r="E2" i="12"/>
  <c r="D2" i="12"/>
  <c r="D259" i="8"/>
  <c r="D257" i="8"/>
  <c r="D255" i="8"/>
  <c r="D254" i="8"/>
  <c r="D253" i="8"/>
  <c r="D252" i="8"/>
  <c r="D251" i="8"/>
  <c r="D247" i="8"/>
  <c r="D246" i="8"/>
  <c r="I245" i="8"/>
  <c r="F245" i="14" s="1"/>
  <c r="H245" i="8"/>
  <c r="E245" i="14" s="1"/>
  <c r="D244" i="8"/>
  <c r="D243" i="8"/>
  <c r="D242" i="8"/>
  <c r="D241" i="8"/>
  <c r="D240" i="8"/>
  <c r="D239" i="8"/>
  <c r="D237" i="8"/>
  <c r="D236" i="8"/>
  <c r="D235" i="8"/>
  <c r="D234" i="8"/>
  <c r="D233" i="8"/>
  <c r="D230" i="8"/>
  <c r="D229" i="8"/>
  <c r="D227" i="8"/>
  <c r="D226" i="8"/>
  <c r="D225" i="8"/>
  <c r="D223" i="8"/>
  <c r="D222" i="8"/>
  <c r="D221" i="8"/>
  <c r="D220" i="8"/>
  <c r="D219" i="8"/>
  <c r="D217" i="8"/>
  <c r="D214" i="8"/>
  <c r="D212" i="8"/>
  <c r="D211" i="8"/>
  <c r="D210" i="8"/>
  <c r="D209" i="8"/>
  <c r="D208" i="8"/>
  <c r="I207" i="8"/>
  <c r="F207" i="14" s="1"/>
  <c r="H207" i="8"/>
  <c r="E207" i="14" s="1"/>
  <c r="D206" i="8"/>
  <c r="D205" i="8"/>
  <c r="I204" i="8"/>
  <c r="F204" i="14" s="1"/>
  <c r="H204" i="8"/>
  <c r="E204" i="14" s="1"/>
  <c r="D202" i="8"/>
  <c r="D200" i="8"/>
  <c r="D198" i="8"/>
  <c r="D196" i="8"/>
  <c r="I195" i="8"/>
  <c r="F195" i="14" s="1"/>
  <c r="D192" i="8"/>
  <c r="D191" i="8"/>
  <c r="D189" i="8"/>
  <c r="D188" i="8"/>
  <c r="D186" i="8"/>
  <c r="D184" i="8"/>
  <c r="D183" i="8"/>
  <c r="D182" i="8"/>
  <c r="D181" i="8"/>
  <c r="D180" i="8"/>
  <c r="D179" i="8"/>
  <c r="D177" i="8"/>
  <c r="D176" i="8"/>
  <c r="D175" i="8"/>
  <c r="D174" i="8"/>
  <c r="D172" i="8"/>
  <c r="I171" i="8"/>
  <c r="F171" i="14" s="1"/>
  <c r="H171" i="8"/>
  <c r="E171" i="14" s="1"/>
  <c r="I170" i="8"/>
  <c r="F170" i="14" s="1"/>
  <c r="H170" i="8"/>
  <c r="E170" i="14" s="1"/>
  <c r="D168" i="8"/>
  <c r="D167" i="8"/>
  <c r="D166" i="8"/>
  <c r="D165" i="8"/>
  <c r="D164" i="8"/>
  <c r="D163" i="8"/>
  <c r="D162" i="8"/>
  <c r="D160" i="8"/>
  <c r="D159" i="8"/>
  <c r="I158" i="8"/>
  <c r="F158" i="14" s="1"/>
  <c r="H158" i="8"/>
  <c r="E158" i="14" s="1"/>
  <c r="D157" i="8"/>
  <c r="D156" i="8"/>
  <c r="D155" i="8"/>
  <c r="I154" i="8"/>
  <c r="F154" i="14" s="1"/>
  <c r="H154" i="8"/>
  <c r="E154" i="14" s="1"/>
  <c r="D153" i="8"/>
  <c r="D151" i="8"/>
  <c r="D150" i="8"/>
  <c r="I149" i="8"/>
  <c r="F149" i="14" s="1"/>
  <c r="H149" i="8"/>
  <c r="E149" i="14" s="1"/>
  <c r="I148" i="8"/>
  <c r="F148" i="14" s="1"/>
  <c r="H148" i="8"/>
  <c r="E148" i="14" s="1"/>
  <c r="D147" i="8"/>
  <c r="I146" i="8"/>
  <c r="F146" i="14" s="1"/>
  <c r="H146" i="8"/>
  <c r="E146" i="14" s="1"/>
  <c r="D144" i="8"/>
  <c r="D142" i="8"/>
  <c r="D141" i="8"/>
  <c r="D140" i="8"/>
  <c r="D139" i="8"/>
  <c r="I138" i="8"/>
  <c r="F138" i="14" s="1"/>
  <c r="H138" i="8"/>
  <c r="E138" i="14" s="1"/>
  <c r="D137" i="8"/>
  <c r="D136" i="8"/>
  <c r="D135" i="8"/>
  <c r="D133" i="8"/>
  <c r="D132" i="8"/>
  <c r="I131" i="8"/>
  <c r="F131" i="14" s="1"/>
  <c r="H131" i="8"/>
  <c r="E131" i="14" s="1"/>
  <c r="I130" i="8"/>
  <c r="F130" i="14" s="1"/>
  <c r="H130" i="8"/>
  <c r="E130" i="14" s="1"/>
  <c r="I129" i="8"/>
  <c r="F129" i="14" s="1"/>
  <c r="H129" i="8"/>
  <c r="E129" i="14" s="1"/>
  <c r="D127" i="8"/>
  <c r="D126" i="8"/>
  <c r="D125" i="8"/>
  <c r="D124" i="8"/>
  <c r="D123" i="8"/>
  <c r="D122" i="8"/>
  <c r="D120" i="8"/>
  <c r="D119" i="8"/>
  <c r="D117" i="8"/>
  <c r="I115" i="8"/>
  <c r="F115" i="14" s="1"/>
  <c r="H115" i="8"/>
  <c r="E115" i="14" s="1"/>
  <c r="I113" i="8"/>
  <c r="F113" i="14" s="1"/>
  <c r="H113" i="8"/>
  <c r="E113" i="14" s="1"/>
  <c r="D112" i="8"/>
  <c r="D111" i="8"/>
  <c r="D110" i="8"/>
  <c r="D109" i="8"/>
  <c r="D108" i="8"/>
  <c r="D107" i="8"/>
  <c r="I106" i="8"/>
  <c r="F106" i="14" s="1"/>
  <c r="H106" i="8"/>
  <c r="E106" i="14" s="1"/>
  <c r="D105" i="8"/>
  <c r="I104" i="8"/>
  <c r="F104" i="14" s="1"/>
  <c r="H104" i="8"/>
  <c r="E104" i="14" s="1"/>
  <c r="I103" i="8"/>
  <c r="F103" i="14" s="1"/>
  <c r="H103" i="8"/>
  <c r="E103" i="14" s="1"/>
  <c r="I102" i="8"/>
  <c r="F102" i="14" s="1"/>
  <c r="H102" i="8"/>
  <c r="E102" i="14" s="1"/>
  <c r="I101" i="8"/>
  <c r="F101" i="14" s="1"/>
  <c r="H101" i="8"/>
  <c r="E101" i="14" s="1"/>
  <c r="I100" i="8"/>
  <c r="F100" i="14" s="1"/>
  <c r="H100" i="8"/>
  <c r="E100" i="14" s="1"/>
  <c r="I99" i="8"/>
  <c r="F99" i="14" s="1"/>
  <c r="H99" i="8"/>
  <c r="E99" i="14" s="1"/>
  <c r="D97" i="8"/>
  <c r="D96" i="8"/>
  <c r="D94" i="8"/>
  <c r="D92" i="8"/>
  <c r="D91" i="8"/>
  <c r="I90" i="8"/>
  <c r="F90" i="14" s="1"/>
  <c r="H90" i="8"/>
  <c r="E90" i="14" s="1"/>
  <c r="D89" i="8"/>
  <c r="I88" i="8"/>
  <c r="F88" i="14" s="1"/>
  <c r="H88" i="8"/>
  <c r="E88" i="14" s="1"/>
  <c r="D87" i="8"/>
  <c r="I86" i="8"/>
  <c r="F86" i="14" s="1"/>
  <c r="H86" i="8"/>
  <c r="E86" i="14" s="1"/>
  <c r="D85" i="8"/>
  <c r="D83" i="8"/>
  <c r="D82" i="8"/>
  <c r="D80" i="8"/>
  <c r="D79" i="8"/>
  <c r="I78" i="8"/>
  <c r="F78" i="14" s="1"/>
  <c r="H78" i="8"/>
  <c r="E78" i="14" s="1"/>
  <c r="I76" i="8"/>
  <c r="F76" i="14" s="1"/>
  <c r="H76" i="8"/>
  <c r="E76" i="14" s="1"/>
  <c r="D75" i="8"/>
  <c r="D74" i="8"/>
  <c r="D73" i="8"/>
  <c r="D72" i="8"/>
  <c r="D71" i="8"/>
  <c r="D70" i="8"/>
  <c r="D69" i="8"/>
  <c r="D68" i="8"/>
  <c r="D67" i="8"/>
  <c r="D66" i="8"/>
  <c r="D64" i="8"/>
  <c r="D63" i="8"/>
  <c r="D62" i="8"/>
  <c r="D61" i="8"/>
  <c r="D59" i="8"/>
  <c r="D58" i="8"/>
  <c r="D56" i="8"/>
  <c r="D54" i="8"/>
  <c r="D53" i="8"/>
  <c r="D51" i="8"/>
  <c r="D50" i="8"/>
  <c r="D49" i="8"/>
  <c r="D48" i="8"/>
  <c r="D47" i="8"/>
  <c r="D46" i="8"/>
  <c r="D45" i="8"/>
  <c r="D44" i="8"/>
  <c r="D43" i="8"/>
  <c r="D42" i="8"/>
  <c r="D41" i="8"/>
  <c r="D38" i="8"/>
  <c r="D37" i="8"/>
  <c r="D36" i="8"/>
  <c r="D35" i="8"/>
  <c r="D34" i="8"/>
  <c r="D33" i="8"/>
  <c r="D29" i="8"/>
  <c r="D28" i="8"/>
  <c r="D24" i="8"/>
  <c r="D23" i="8"/>
  <c r="D22" i="8"/>
  <c r="D21" i="8"/>
  <c r="D19" i="8"/>
  <c r="D17" i="8"/>
  <c r="D14" i="8"/>
  <c r="D13" i="8"/>
  <c r="D12" i="8"/>
  <c r="D11" i="8"/>
  <c r="D10" i="8"/>
  <c r="G7" i="8"/>
  <c r="D7" i="14" s="1"/>
  <c r="D7" i="8"/>
  <c r="AE8" i="16" l="1"/>
  <c r="AF8" i="16" s="1"/>
  <c r="AH8" i="16" s="1"/>
  <c r="AA8" i="16" s="1"/>
  <c r="S8" i="16"/>
  <c r="T8" i="16" s="1"/>
  <c r="O8" i="16" s="1"/>
  <c r="AH6" i="16"/>
  <c r="AA6" i="16" s="1"/>
  <c r="P10" i="16"/>
  <c r="AH11" i="16"/>
  <c r="AA11" i="16" s="1"/>
  <c r="T6" i="16"/>
  <c r="P6" i="16" s="1"/>
  <c r="T3" i="16"/>
  <c r="P3" i="16" s="1"/>
  <c r="T4" i="16"/>
  <c r="O4" i="16" s="1"/>
  <c r="AF6" i="16"/>
  <c r="AG6" i="16" s="1"/>
  <c r="Z6" i="16" s="1"/>
  <c r="AF3" i="16"/>
  <c r="AF4" i="16"/>
  <c r="AH4" i="16" s="1"/>
  <c r="AA4" i="16" s="1"/>
  <c r="T5" i="16"/>
  <c r="AF5" i="16"/>
  <c r="AG5" i="16" s="1"/>
  <c r="Z5" i="16" s="1"/>
  <c r="AF10" i="16"/>
  <c r="AH10" i="16" s="1"/>
  <c r="AA10" i="16" s="1"/>
  <c r="AG10" i="16"/>
  <c r="Z10" i="16" s="1"/>
  <c r="T10" i="16"/>
  <c r="AF9" i="16"/>
  <c r="AH9" i="16" s="1"/>
  <c r="AA9" i="16" s="1"/>
  <c r="O3" i="16"/>
  <c r="O6" i="16"/>
  <c r="AG9" i="16"/>
  <c r="Z9" i="16" s="1"/>
  <c r="AG4" i="16"/>
  <c r="Z4" i="16" s="1"/>
  <c r="AF11" i="16"/>
  <c r="T9" i="16"/>
  <c r="O9" i="16" s="1"/>
  <c r="AG11" i="16"/>
  <c r="Z11" i="16" s="1"/>
  <c r="O10" i="16"/>
  <c r="T11" i="16"/>
  <c r="O11" i="16" s="1"/>
  <c r="AG8" i="16" l="1"/>
  <c r="Z8" i="16" s="1"/>
  <c r="P5" i="16"/>
  <c r="O5" i="16"/>
  <c r="AH3" i="16"/>
  <c r="AA3" i="16" s="1"/>
  <c r="AG3" i="16"/>
  <c r="Z3" i="16" s="1"/>
  <c r="P11" i="16"/>
  <c r="P4" i="16"/>
  <c r="P8" i="16"/>
  <c r="P9" i="16"/>
  <c r="AH5" i="16"/>
  <c r="AA5" i="16" s="1"/>
</calcChain>
</file>

<file path=xl/sharedStrings.xml><?xml version="1.0" encoding="utf-8"?>
<sst xmlns="http://schemas.openxmlformats.org/spreadsheetml/2006/main" count="3975" uniqueCount="645">
  <si>
    <t>Vaccine</t>
  </si>
  <si>
    <t>Placebo</t>
  </si>
  <si>
    <t>Item</t>
  </si>
  <si>
    <t>Data source</t>
  </si>
  <si>
    <t>URL</t>
  </si>
  <si>
    <t>SPEAC AESI list (December 2020 update)</t>
  </si>
  <si>
    <t>SO2-D2.1.2 Priority List of COVID-19 Adverse events of special interest: Quarterly update. December 2020</t>
  </si>
  <si>
    <t>https://brightoncollaboration.us/wp-content/uploads/2021/01/SO2_D2.1.2_V1.2_COVID-19_AESI-update-23Dec2020-review_final.pdf</t>
  </si>
  <si>
    <t>SPEAC AESI list (October 2021 update)</t>
  </si>
  <si>
    <t>SO2-D2.1.3 Priority List of COVID-19 Adverse
events of special interest
Part 2. Update for COVID-19 complications other than
Long COVID</t>
  </si>
  <si>
    <t>https://brightoncollaboration.us/wp-content/uploads/2021/11/SO2_D2.1.3_COVID-19_AESI-update_V1.0_Part-2_09Nov2021.pdf</t>
  </si>
  <si>
    <t>Pfizer 16+ trial serious adverse events (EUA dataset); Trial NCT04368728</t>
  </si>
  <si>
    <t>Pfizer briefing document for FDA VRBPAC meeting, December 10, 2020. Table 23 (pages 87-92). "Number (%) of Subjects Reporting at Least 1 Serious Adverse Event From Dose 1 to 1 Month After Dose 2, by System Organ Class and Preferred Term – ~38000 Subjects for Phase 2/3 Analysis – Safety Population"</t>
  </si>
  <si>
    <t>https://www.fda.gov/media/144246/download</t>
  </si>
  <si>
    <t>Moderna 18+ trial serious adverse events (EUA dataset); Trial NCT04470427</t>
  </si>
  <si>
    <t>Moderna submission to Health Canada. mRNA-1273-P301 Unblinded Safety Tables Batch 1 (DS2). Table 14.3.1.13.3 (Pages 257-268) "Subject Incidence of Serious TEAE by System Organ Class and Preferred Term in Overall Stage Safety Set"</t>
  </si>
  <si>
    <t>https://clinical-information.canada.ca/ci-rc/item/244946</t>
  </si>
  <si>
    <t>Moderna 18+ trial COVID-19 hospitalizations (EUA timepoint)</t>
  </si>
  <si>
    <t>Table S14, Moderna EUA publication in NEJM and Table S16 (for denominators)</t>
  </si>
  <si>
    <t>https://www.nejm.org/doi/full/10.1056/NEJMoa2035389</t>
  </si>
  <si>
    <t>Pfizer 16+ trial COVID-19 hospitalizations (EUA timepoint)</t>
  </si>
  <si>
    <t>Page 30 (text and Table 12), FDA EUA review memo</t>
  </si>
  <si>
    <t>https://www.fda.gov/media/144416/download#page=30</t>
  </si>
  <si>
    <t>Trial</t>
  </si>
  <si>
    <t>Vaccine arm denominator</t>
  </si>
  <si>
    <t>Placebo arm denominator</t>
  </si>
  <si>
    <t>Pfizer 16+ trial</t>
  </si>
  <si>
    <t>Moderna 18+ trial EUA</t>
  </si>
  <si>
    <t>Moderna 12-17 trial</t>
  </si>
  <si>
    <t>Moderna 18+ Trial BLA</t>
  </si>
  <si>
    <t>Brighton AESIs</t>
  </si>
  <si>
    <t>abscess</t>
  </si>
  <si>
    <t xml:space="preserve">acute aseptic arthritis </t>
  </si>
  <si>
    <t>acute cardiac injury</t>
  </si>
  <si>
    <t>acute coronary syndrome</t>
  </si>
  <si>
    <t>acute disseminated encephalomyelitis</t>
  </si>
  <si>
    <t>acute kidney injury</t>
  </si>
  <si>
    <t xml:space="preserve">Acute liver injury </t>
  </si>
  <si>
    <t xml:space="preserve">Acute pancreatitis </t>
  </si>
  <si>
    <t xml:space="preserve">Acute respiratory distress syndrome  </t>
  </si>
  <si>
    <t>adrenal injury</t>
  </si>
  <si>
    <t>ageusia</t>
  </si>
  <si>
    <t xml:space="preserve">alopecia </t>
  </si>
  <si>
    <t xml:space="preserve">anaphylaxis </t>
  </si>
  <si>
    <t>aneurysm</t>
  </si>
  <si>
    <t>anosmia</t>
  </si>
  <si>
    <t>arrhythmia</t>
  </si>
  <si>
    <t>arthritis</t>
  </si>
  <si>
    <t xml:space="preserve">aseptic meningitis </t>
  </si>
  <si>
    <t>autoimmune hemolytic anemia</t>
  </si>
  <si>
    <t xml:space="preserve">bleeding disorder </t>
  </si>
  <si>
    <t xml:space="preserve">brain hemorrhage </t>
  </si>
  <si>
    <t>Chilblain lesion</t>
  </si>
  <si>
    <t>cholecystitis</t>
  </si>
  <si>
    <t>chronic complication</t>
  </si>
  <si>
    <t xml:space="preserve">coagulopathy / coagulation disorder </t>
  </si>
  <si>
    <t>colitis</t>
  </si>
  <si>
    <t xml:space="preserve">conjunctivitis </t>
  </si>
  <si>
    <t>coronary artery disease</t>
  </si>
  <si>
    <t>cutaneous vasculitis</t>
  </si>
  <si>
    <t>diarrhea</t>
  </si>
  <si>
    <t>embolus</t>
  </si>
  <si>
    <t>encephalitis</t>
  </si>
  <si>
    <t>encephalomyelitis</t>
  </si>
  <si>
    <t xml:space="preserve">encephalopathy </t>
  </si>
  <si>
    <t>endothelial dysfunction</t>
  </si>
  <si>
    <t>enteritis</t>
  </si>
  <si>
    <t xml:space="preserve">erythema multiforme </t>
  </si>
  <si>
    <t xml:space="preserve">gastrointestinal ischemia </t>
  </si>
  <si>
    <t>gastrointestinal thrombosis</t>
  </si>
  <si>
    <t xml:space="preserve">generalized convulsion </t>
  </si>
  <si>
    <t>Guillain-Barré syndrome</t>
  </si>
  <si>
    <t>heart failure</t>
  </si>
  <si>
    <t>hemophagocytic lymph histiocytosis</t>
  </si>
  <si>
    <t>hepatitis</t>
  </si>
  <si>
    <t>hyperferritinemic syndrome</t>
  </si>
  <si>
    <t>hyperglycemia</t>
  </si>
  <si>
    <t>hyponatremia</t>
  </si>
  <si>
    <t xml:space="preserve">Idiopathic Peripheral Facial Nerve Palsy </t>
  </si>
  <si>
    <t>ischemia</t>
  </si>
  <si>
    <t>Kawasaki syndrome</t>
  </si>
  <si>
    <t>mania</t>
  </si>
  <si>
    <t>microangiopathy</t>
  </si>
  <si>
    <t>Multisystem Inflammatory Syndrome - Children</t>
  </si>
  <si>
    <t xml:space="preserve">Multisystem inflammatory syndrome (children &amp; adults) </t>
  </si>
  <si>
    <t xml:space="preserve">myelitis </t>
  </si>
  <si>
    <t>myocardial infarction</t>
  </si>
  <si>
    <t>myocarditis (including pericarditis)</t>
  </si>
  <si>
    <t>myositis</t>
  </si>
  <si>
    <t>pancreatitis</t>
  </si>
  <si>
    <t>parotitis</t>
  </si>
  <si>
    <t>peripheral neuropathy</t>
  </si>
  <si>
    <t>pneumomediastinum</t>
  </si>
  <si>
    <t>pneumothorax</t>
  </si>
  <si>
    <t>psychosis</t>
  </si>
  <si>
    <t>pulmonary embolus</t>
  </si>
  <si>
    <t>retinopathy</t>
  </si>
  <si>
    <t>rhabdomyolysis</t>
  </si>
  <si>
    <t>seizure</t>
  </si>
  <si>
    <t xml:space="preserve">Single Organ Cutaneous Vasculitis </t>
  </si>
  <si>
    <t>STEMI (For ST elevation myocardial infarction)</t>
  </si>
  <si>
    <t>stress cardiomyopathy</t>
  </si>
  <si>
    <t>stroke</t>
  </si>
  <si>
    <t xml:space="preserve">Subacute thyroiditis </t>
  </si>
  <si>
    <t>sudden death</t>
  </si>
  <si>
    <t>Takotsubo syndrome (stress cardiomyopathy)</t>
  </si>
  <si>
    <t>thrombocytopenia</t>
  </si>
  <si>
    <t>thromboembolism</t>
  </si>
  <si>
    <t>thrombosis</t>
  </si>
  <si>
    <t>thrombotic disorders</t>
  </si>
  <si>
    <t>thyroiditis</t>
  </si>
  <si>
    <t>Toxic shock syndrome (TSS)</t>
  </si>
  <si>
    <t>uveo-retinitis</t>
  </si>
  <si>
    <t xml:space="preserve">Vaccine associated enhanced disease </t>
  </si>
  <si>
    <t>AESI</t>
  </si>
  <si>
    <t>Acute kidney injury</t>
  </si>
  <si>
    <t>Acute myocardial infarction</t>
  </si>
  <si>
    <t>Acute respiratory distress syndrome</t>
  </si>
  <si>
    <t>Acute respiratory failure</t>
  </si>
  <si>
    <t>Anaphylactic reaction</t>
  </si>
  <si>
    <t>Anaphylactic shock</t>
  </si>
  <si>
    <t>Angioedema</t>
  </si>
  <si>
    <t>Arrhythmia</t>
  </si>
  <si>
    <t>Rash</t>
  </si>
  <si>
    <t>Respiratory failure</t>
  </si>
  <si>
    <t>Retinal artery occlusion</t>
  </si>
  <si>
    <t>Rheumatoid arthritis</t>
  </si>
  <si>
    <t>Seizure</t>
  </si>
  <si>
    <t>Swelling face</t>
  </si>
  <si>
    <t>Tachycardia</t>
  </si>
  <si>
    <t>Thrombocytopenia</t>
  </si>
  <si>
    <t>Arthritis</t>
  </si>
  <si>
    <t>Asthma</t>
  </si>
  <si>
    <t>Autonomic nervous system imbalance</t>
  </si>
  <si>
    <t>Axillary vein thrombosis</t>
  </si>
  <si>
    <t>Bronchitis</t>
  </si>
  <si>
    <t>Cardiac failure</t>
  </si>
  <si>
    <t>Cardiac failure acute</t>
  </si>
  <si>
    <t>Cardio-respiratory arrest</t>
  </si>
  <si>
    <t>Facial paralysis</t>
  </si>
  <si>
    <t>Hepatic enzyme increased</t>
  </si>
  <si>
    <t>Hepatic mass</t>
  </si>
  <si>
    <t>Multiple sclerosis</t>
  </si>
  <si>
    <t>Myelitis</t>
  </si>
  <si>
    <t>Myocardial infarction</t>
  </si>
  <si>
    <t>Neutropenia</t>
  </si>
  <si>
    <t>Hypotension</t>
  </si>
  <si>
    <t>Hypoxia</t>
  </si>
  <si>
    <t>Interstitial lung disease</t>
  </si>
  <si>
    <t>Laryngeal oedema</t>
  </si>
  <si>
    <t>Thyroid disorder</t>
  </si>
  <si>
    <t>Thyroiditis</t>
  </si>
  <si>
    <t>Transaminases increased</t>
  </si>
  <si>
    <t>Vasculitis</t>
  </si>
  <si>
    <t>Pancreatitis</t>
  </si>
  <si>
    <t>Pericarditis</t>
  </si>
  <si>
    <t>Pneumonia</t>
  </si>
  <si>
    <t>Polymyalgia rheumatica</t>
  </si>
  <si>
    <t>Pulmonary embolism</t>
  </si>
  <si>
    <t>Cerebrovascular accident</t>
  </si>
  <si>
    <t>Colitis</t>
  </si>
  <si>
    <t>Coronary artery disease</t>
  </si>
  <si>
    <t>Coronary artery thrombosis</t>
  </si>
  <si>
    <t>Cough</t>
  </si>
  <si>
    <t>COVID-19</t>
  </si>
  <si>
    <t>COVID-19 pneumonia</t>
  </si>
  <si>
    <t>Deep vein thrombosis</t>
  </si>
  <si>
    <t>Dermatitis bullous</t>
  </si>
  <si>
    <t>Diabetic ketoacidosis</t>
  </si>
  <si>
    <t>Dyspnoea</t>
  </si>
  <si>
    <t>Embolic stroke</t>
  </si>
  <si>
    <t>Encephalopathy</t>
  </si>
  <si>
    <t>SAE categories from trials</t>
  </si>
  <si>
    <t>Include, Exclude, or Unsure (JE)</t>
  </si>
  <si>
    <t>Include, Exclude, or Unsure (JF)</t>
  </si>
  <si>
    <t>Intial Agreement (Y/N)</t>
  </si>
  <si>
    <t>Disagreement Resolved</t>
  </si>
  <si>
    <t xml:space="preserve">Third Reviewer Include/Exclude (PW) </t>
  </si>
  <si>
    <t>Include, Exclude, or Unsure (Final Decision)</t>
  </si>
  <si>
    <t>Brighton body system</t>
  </si>
  <si>
    <t>Main SPEAC list (Y/N)</t>
  </si>
  <si>
    <t>SPEAC category</t>
  </si>
  <si>
    <t>SPEAC AESI</t>
  </si>
  <si>
    <t>Any event</t>
  </si>
  <si>
    <t>Exclude--category</t>
  </si>
  <si>
    <t>BLOOD AND LYMPHATIC SYSTEM DISORDERS</t>
  </si>
  <si>
    <t>Lymphadenopathy</t>
  </si>
  <si>
    <t>Exclude</t>
  </si>
  <si>
    <t>Y</t>
  </si>
  <si>
    <t>Include</t>
  </si>
  <si>
    <t>Hematologic</t>
  </si>
  <si>
    <t>Yes</t>
  </si>
  <si>
    <t>Seen with COVID-19 Disease</t>
  </si>
  <si>
    <t>Coagulation disorder</t>
  </si>
  <si>
    <t>CARDIAC DISORDERS</t>
  </si>
  <si>
    <t>Atrial fibrillation</t>
  </si>
  <si>
    <t>Cardiovascular</t>
  </si>
  <si>
    <t>Other forms of acute cardiac injury</t>
  </si>
  <si>
    <t>Acute coronary syndromes</t>
  </si>
  <si>
    <t>Acute coronary syndrome</t>
  </si>
  <si>
    <t>Cardiac failure congestive</t>
  </si>
  <si>
    <t>Heart Failure</t>
  </si>
  <si>
    <t>Angina pectoris</t>
  </si>
  <si>
    <t>Angina unstable</t>
  </si>
  <si>
    <t>Aortic valve incompetence</t>
  </si>
  <si>
    <t>Uncertain</t>
  </si>
  <si>
    <t>N</t>
  </si>
  <si>
    <t>Aneurysm</t>
  </si>
  <si>
    <t>Arrhythmia supraventricular</t>
  </si>
  <si>
    <t>Arteriospasm coronary</t>
  </si>
  <si>
    <t>Takotsubo syndrome</t>
  </si>
  <si>
    <t>Bradycardia</t>
  </si>
  <si>
    <t>Coronary artery dissection</t>
  </si>
  <si>
    <t>Coronary artery occlusion</t>
  </si>
  <si>
    <t>Tachyarrhythmia</t>
  </si>
  <si>
    <t>Ventricular arrhythmia</t>
  </si>
  <si>
    <t>CONGENITAL, FAMILIAL AND GENETIC DISORDERS</t>
  </si>
  <si>
    <t>Heart disease congenital</t>
  </si>
  <si>
    <t>EAR AND LABYRINTH DISORDERS</t>
  </si>
  <si>
    <t>Vertigo</t>
  </si>
  <si>
    <t>EYE DISORDERS</t>
  </si>
  <si>
    <t>Choroidal neovascularisation</t>
  </si>
  <si>
    <t>Diplopia</t>
  </si>
  <si>
    <t>include</t>
  </si>
  <si>
    <t>Thromboembolism, Thrombosis</t>
  </si>
  <si>
    <t>GASTROINTESTINAL DISORDERS</t>
  </si>
  <si>
    <t>Small intestinal obstruction</t>
  </si>
  <si>
    <t>Abdominal adhesions</t>
  </si>
  <si>
    <t>Abdominal pain upper</t>
  </si>
  <si>
    <t>Gastrointestinal</t>
  </si>
  <si>
    <t>Colitis/Enteritis</t>
  </si>
  <si>
    <t>No</t>
  </si>
  <si>
    <t>Diarrhoea</t>
  </si>
  <si>
    <t>Diarrhea</t>
  </si>
  <si>
    <t>Diverticular perforation</t>
  </si>
  <si>
    <t>Gastrointestinal haemorrhage</t>
  </si>
  <si>
    <t>Bleeding disorder</t>
  </si>
  <si>
    <t>Intestinal obstruction</t>
  </si>
  <si>
    <t>Obstructive pancreatitis</t>
  </si>
  <si>
    <t>Unresolved</t>
  </si>
  <si>
    <t>Oesophageal food impaction</t>
  </si>
  <si>
    <t>Pancreatic mass</t>
  </si>
  <si>
    <t>Endocrine</t>
  </si>
  <si>
    <t>Salivary gland calculus</t>
  </si>
  <si>
    <t>GENERAL DISORDERS AND ADMINISTRATION SITE CONDITIONS</t>
  </si>
  <si>
    <t>Chest pain</t>
  </si>
  <si>
    <t>Myocarditis/pericarditis</t>
  </si>
  <si>
    <t>Influenza like illness</t>
  </si>
  <si>
    <t>Non-cardiac chest pain</t>
  </si>
  <si>
    <t>Shoulder injury related to vaccine administration</t>
  </si>
  <si>
    <t>Unevaluable event</t>
  </si>
  <si>
    <t>Vascular stent occlusion</t>
  </si>
  <si>
    <t>HEPATOBILIARY DISORDERS</t>
  </si>
  <si>
    <t>Cholecystitis acute</t>
  </si>
  <si>
    <t>Cholecystitis</t>
  </si>
  <si>
    <t>Cholelithiasis</t>
  </si>
  <si>
    <t>Bile duct stone</t>
  </si>
  <si>
    <t>IMMUNE SYSTEM DISORDERS</t>
  </si>
  <si>
    <t>Other</t>
  </si>
  <si>
    <t>Anaphylaxis</t>
  </si>
  <si>
    <t>Association with immunization in general</t>
  </si>
  <si>
    <t>Drug hypersensitivity</t>
  </si>
  <si>
    <t>INFECTIONS AND INFESTATIONS</t>
  </si>
  <si>
    <t>Appendicitis</t>
  </si>
  <si>
    <t>Cellulitis</t>
  </si>
  <si>
    <t>Urinary tract infection</t>
  </si>
  <si>
    <t>Appendicitis perforated</t>
  </si>
  <si>
    <t>Diverticulitis</t>
  </si>
  <si>
    <t>Suspected COVID-19</t>
  </si>
  <si>
    <t>Pyelonephritis</t>
  </si>
  <si>
    <t>Abscess</t>
  </si>
  <si>
    <t>Abscess intestinal</t>
  </si>
  <si>
    <t>Brain abscess</t>
  </si>
  <si>
    <t>Complicated appendicitis</t>
  </si>
  <si>
    <t>Empyema</t>
  </si>
  <si>
    <t>Osteomyelitis</t>
  </si>
  <si>
    <t>Peritoneal abscess</t>
  </si>
  <si>
    <t>Peritonitis</t>
  </si>
  <si>
    <t>Pharyngitis streptococcal</t>
  </si>
  <si>
    <t>Postoperative wound infection</t>
  </si>
  <si>
    <t>Pyelonephritis acute</t>
  </si>
  <si>
    <t>Staphylococcal infection</t>
  </si>
  <si>
    <t>Urosepsis</t>
  </si>
  <si>
    <t>INJURY, POISONING AND PROCEDURAL COMPLICATIONS</t>
  </si>
  <si>
    <t>Facial bones fracture</t>
  </si>
  <si>
    <t>Road traffic accident</t>
  </si>
  <si>
    <t>Alcohol poisoning</t>
  </si>
  <si>
    <t>Cervical vertebral fracture</t>
  </si>
  <si>
    <t>Colon injury</t>
  </si>
  <si>
    <t>Flail chest</t>
  </si>
  <si>
    <t>Foot fracture</t>
  </si>
  <si>
    <t>Forearm fracture</t>
  </si>
  <si>
    <t>Hip fracture</t>
  </si>
  <si>
    <t>Lower limb fracture</t>
  </si>
  <si>
    <t>Multiple injuries</t>
  </si>
  <si>
    <t>Overdose</t>
  </si>
  <si>
    <t>Procedural haemorrhage</t>
  </si>
  <si>
    <t>Skin laceration</t>
  </si>
  <si>
    <t>Spinal cord injury cervical</t>
  </si>
  <si>
    <t>Toxicity to various agents</t>
  </si>
  <si>
    <t>Traumatic intracranial haemorrhage</t>
  </si>
  <si>
    <t>Neurologic</t>
  </si>
  <si>
    <t>CNS hemorrhage</t>
  </si>
  <si>
    <t>Ulna fracture</t>
  </si>
  <si>
    <t>INVESTIGATIONS</t>
  </si>
  <si>
    <t>Cardiac stress test abnormal</t>
  </si>
  <si>
    <t>Hepatic</t>
  </si>
  <si>
    <t>Acute Liver Injury</t>
  </si>
  <si>
    <t>Acute liver injury</t>
  </si>
  <si>
    <t>SARS-CoV-2 test positive</t>
  </si>
  <si>
    <t>Exclude--efficacy outcome</t>
  </si>
  <si>
    <t>METABOLISM AND NUTRITION DISORDERS</t>
  </si>
  <si>
    <t>Fluid retention</t>
  </si>
  <si>
    <t>Hyperglycaemia</t>
  </si>
  <si>
    <t>Hyperglycemia</t>
  </si>
  <si>
    <t>Hypoglycaemia</t>
  </si>
  <si>
    <t>Hypokalaemia</t>
  </si>
  <si>
    <t>Type 2 diabetes mellitus</t>
  </si>
  <si>
    <t>MUSCULOSKELETAL AND CONNECTIVE TISSUE DISORDERS</t>
  </si>
  <si>
    <t>Intervertebral disc protrusion</t>
  </si>
  <si>
    <t>Musculoskeletal chest pain</t>
  </si>
  <si>
    <t>Osteoarthritis</t>
  </si>
  <si>
    <t>Osteochondritis</t>
  </si>
  <si>
    <t>NEOPLASMS BENIGN, MALIGNANT AND UNSPECIFIED (INCL CYSTS AND POLYPS)</t>
  </si>
  <si>
    <t>Malignant melanoma</t>
  </si>
  <si>
    <t>Adenocarcinoma gastric</t>
  </si>
  <si>
    <t>Adrenal gland cancer</t>
  </si>
  <si>
    <t>Breast cancer</t>
  </si>
  <si>
    <t>Chronic myeloid leukaemia</t>
  </si>
  <si>
    <t>Hepatic cancer metastatic</t>
  </si>
  <si>
    <t>Intraductal proliferative breast lesion</t>
  </si>
  <si>
    <t>Invasive ductal breast carcinoma</t>
  </si>
  <si>
    <t>Leydig cell tumour of the testis</t>
  </si>
  <si>
    <t>Meningioma</t>
  </si>
  <si>
    <t>Metastases to central nervous system</t>
  </si>
  <si>
    <t>Penile neoplasm</t>
  </si>
  <si>
    <t>Prostate cancer</t>
  </si>
  <si>
    <t>Uterine leiomyoma</t>
  </si>
  <si>
    <t>NERVOUS SYSTEM DISORDERS</t>
  </si>
  <si>
    <t>Subarachnoid haemorrhage</t>
  </si>
  <si>
    <t>Syncope</t>
  </si>
  <si>
    <t>exclude</t>
  </si>
  <si>
    <t>Stroke</t>
  </si>
  <si>
    <t>Ischaemic stroke</t>
  </si>
  <si>
    <t>Transient ischaemic attack</t>
  </si>
  <si>
    <t>Cerebral infarction</t>
  </si>
  <si>
    <t>Diplegia</t>
  </si>
  <si>
    <t>Encephalitis/encephalopathy</t>
  </si>
  <si>
    <t>Association with specific vaccine platform(s)</t>
  </si>
  <si>
    <t>Encephalitis/encephalomyelitis</t>
  </si>
  <si>
    <t>Dizziness</t>
  </si>
  <si>
    <t>Haemorrhagic stroke</t>
  </si>
  <si>
    <t>CNS Hemorrhage</t>
  </si>
  <si>
    <t>Hemiplegic migraine</t>
  </si>
  <si>
    <t>Idiopathic intracranial hypertension</t>
  </si>
  <si>
    <t>Loss of consciousness</t>
  </si>
  <si>
    <t>Paraesthesia</t>
  </si>
  <si>
    <t>Transient global amnesia</t>
  </si>
  <si>
    <t>Uraemic encephalopathy</t>
  </si>
  <si>
    <t>Renal</t>
  </si>
  <si>
    <t>PREGNANCY, PUERPERIUM AND PERINATAL CONDITIONS</t>
  </si>
  <si>
    <t>Abortion spontaneous incomplete</t>
  </si>
  <si>
    <t>PSYCHIATRIC DISORDERS</t>
  </si>
  <si>
    <t>Suicidal ideation</t>
  </si>
  <si>
    <t>Bipolar disorder</t>
  </si>
  <si>
    <t>Mental disorder</t>
  </si>
  <si>
    <t>Psychotic disorder</t>
  </si>
  <si>
    <t>Psychosis</t>
  </si>
  <si>
    <t>Suicide attempt</t>
  </si>
  <si>
    <t>RENAL AND URINARY DISORDERS</t>
  </si>
  <si>
    <t>Nephrolithiasis</t>
  </si>
  <si>
    <t>Renal colic</t>
  </si>
  <si>
    <t>Subcapsular renal haematoma</t>
  </si>
  <si>
    <t>Urinary bladder polyp</t>
  </si>
  <si>
    <t>REPRODUCTIVE SYSTEM AND BREAST DISORDERS</t>
  </si>
  <si>
    <t>Breast hyperplasia</t>
  </si>
  <si>
    <t>Ovarian cyst</t>
  </si>
  <si>
    <t>Ovarian mass</t>
  </si>
  <si>
    <t>Uterine prolapse</t>
  </si>
  <si>
    <t>RESPIRATORY, THORACIC AND MEDIASTINAL DISORDERS</t>
  </si>
  <si>
    <t>Pneumonia aspiration</t>
  </si>
  <si>
    <t>Respiratory</t>
  </si>
  <si>
    <t>Pneumonitis</t>
  </si>
  <si>
    <t>Pulmonary mass</t>
  </si>
  <si>
    <t>UNCODED TERM</t>
  </si>
  <si>
    <t>JAMMED RIGHT INGUINAL HERNIA@@</t>
  </si>
  <si>
    <t>VASCULAR DISORDERS</t>
  </si>
  <si>
    <t>Hypertension</t>
  </si>
  <si>
    <t>Orthostatic hypotension</t>
  </si>
  <si>
    <t>Arteriosclerosis</t>
  </si>
  <si>
    <t>Hypertensive urgency</t>
  </si>
  <si>
    <t>Brighton specific category</t>
  </si>
  <si>
    <t>Number of Unsolicited Adverse Events</t>
  </si>
  <si>
    <t>Infections and infestations</t>
  </si>
  <si>
    <t>Psychiatric disorders</t>
  </si>
  <si>
    <t>Gastrointestinal disorders</t>
  </si>
  <si>
    <t>Vomiting</t>
  </si>
  <si>
    <t>Hepatobiliary disorders</t>
  </si>
  <si>
    <t>Renal and urinary disorders</t>
  </si>
  <si>
    <t>Injury, poisoning and procedural complications</t>
  </si>
  <si>
    <t>SAEs</t>
  </si>
  <si>
    <t>Third Clinician Reviewer needed</t>
  </si>
  <si>
    <t>Number of Subjects Reporting Unsolicited Adverse Events</t>
  </si>
  <si>
    <t>N/A (category)</t>
  </si>
  <si>
    <t>N/A (judged from Pfizer)</t>
  </si>
  <si>
    <t>Clostridium difficile infection</t>
  </si>
  <si>
    <t>Gastroenteritis</t>
  </si>
  <si>
    <t>Hepatitis A</t>
  </si>
  <si>
    <t>Pneumonia staphylococcal</t>
  </si>
  <si>
    <t>Postoperative abscess</t>
  </si>
  <si>
    <t>Include?</t>
  </si>
  <si>
    <t>Salpingitis</t>
  </si>
  <si>
    <t>Sepsis</t>
  </si>
  <si>
    <t>Exclude?</t>
  </si>
  <si>
    <t>Toxic shock syndrome</t>
  </si>
  <si>
    <t>Viral pharyngitis</t>
  </si>
  <si>
    <t>Wound infection</t>
  </si>
  <si>
    <t>Clostridium difficile colitis</t>
  </si>
  <si>
    <t>Septic shock</t>
  </si>
  <si>
    <t>Streptococcal sepsis</t>
  </si>
  <si>
    <t>Neoplasms benign, malignant and unspecified (incl cysts and polyps)</t>
  </si>
  <si>
    <t>B-cell small lymphocytic lymphoma</t>
  </si>
  <si>
    <t>Chronic lymphocytic leukaemia</t>
  </si>
  <si>
    <t>Colorectal cancer</t>
  </si>
  <si>
    <t>Gastric cancer</t>
  </si>
  <si>
    <t>Invasive lobular breast carcinoma</t>
  </si>
  <si>
    <t>Lung cancer metastatic</t>
  </si>
  <si>
    <t>Oesophageal carcinoma</t>
  </si>
  <si>
    <t>Papillary thyroid cancer</t>
  </si>
  <si>
    <t>Pelvic neoplasm</t>
  </si>
  <si>
    <t>Renal cancer</t>
  </si>
  <si>
    <t>Renal cell carcinoma</t>
  </si>
  <si>
    <t>Breast cancer stage I</t>
  </si>
  <si>
    <t>Colon cancer stage III</t>
  </si>
  <si>
    <t xml:space="preserve">Intraductal proliferative breast lesion		</t>
  </si>
  <si>
    <t>Leiomyosarcoma metastatic</t>
  </si>
  <si>
    <t>Penile cancer</t>
  </si>
  <si>
    <t>Prostate cancer metastatic</t>
  </si>
  <si>
    <t>Blood and lymphatic system disorders</t>
  </si>
  <si>
    <t>Blood loss anaemia</t>
  </si>
  <si>
    <t>Bleeding Disorder</t>
  </si>
  <si>
    <t>Anaemia</t>
  </si>
  <si>
    <t>Endocrine disorders</t>
  </si>
  <si>
    <t>unclear</t>
  </si>
  <si>
    <t>Subacute Thyroiditis</t>
  </si>
  <si>
    <t>Metabolism and nutrition disorders</t>
  </si>
  <si>
    <t>Dehydration</t>
  </si>
  <si>
    <t>Hyponatraemia</t>
  </si>
  <si>
    <t>Hyponatremia</t>
  </si>
  <si>
    <t>Gout</t>
  </si>
  <si>
    <t>Hypomagnesaemia</t>
  </si>
  <si>
    <t>Metabolic acidosis</t>
  </si>
  <si>
    <t>Alcohol abuse</t>
  </si>
  <si>
    <t>Alcohol withdrawal syndrome</t>
  </si>
  <si>
    <t>Completed suicide</t>
  </si>
  <si>
    <t>Intentional self-injury</t>
  </si>
  <si>
    <t>Schizoaffective disorder</t>
  </si>
  <si>
    <t>Anxiety</t>
  </si>
  <si>
    <t>Anxiety disorder</t>
  </si>
  <si>
    <t>Confusional state</t>
  </si>
  <si>
    <t>Depression</t>
  </si>
  <si>
    <t>Major depression</t>
  </si>
  <si>
    <t>Nervous system disorders</t>
  </si>
  <si>
    <t>Generalized Convulsions</t>
  </si>
  <si>
    <t>Cervical radiculopathy</t>
  </si>
  <si>
    <t>Idiopathic Peripheral Facial Nerve Palsy</t>
  </si>
  <si>
    <t>Bell's Palsy</t>
  </si>
  <si>
    <t>Toxic encephalopathy</t>
  </si>
  <si>
    <t>Basal ganglia haemorrhage</t>
  </si>
  <si>
    <t>Migraine</t>
  </si>
  <si>
    <t>Include??</t>
  </si>
  <si>
    <t>Speech disorder</t>
  </si>
  <si>
    <t>Eye disorders</t>
  </si>
  <si>
    <t>Retinal detachment</t>
  </si>
  <si>
    <t>Retinal tear</t>
  </si>
  <si>
    <t>Cardiac disorders</t>
  </si>
  <si>
    <t>Acute left ventricular failure</t>
  </si>
  <si>
    <t>Heart failure</t>
  </si>
  <si>
    <t>Acute cardiac injury</t>
  </si>
  <si>
    <t>Atrial flutter</t>
  </si>
  <si>
    <t>Vascular disorders</t>
  </si>
  <si>
    <t>Aortic aneurysm</t>
  </si>
  <si>
    <t>Haematoma</t>
  </si>
  <si>
    <t>Accelerated hypertension</t>
  </si>
  <si>
    <t>Aortic stenosis</t>
  </si>
  <si>
    <t>Fibromuscular dysplasia</t>
  </si>
  <si>
    <t>Hypertensive emergency</t>
  </si>
  <si>
    <t>Peripheral artery aneurysm</t>
  </si>
  <si>
    <t>Respiratory, thoracic and mediastinal disorders</t>
  </si>
  <si>
    <t>Atelectasis</t>
  </si>
  <si>
    <t>Emphysema</t>
  </si>
  <si>
    <t xml:space="preserve">Chronic obstructive pulmonary disease							</t>
  </si>
  <si>
    <t>??</t>
  </si>
  <si>
    <t>Organising pneumonia</t>
  </si>
  <si>
    <t>Pleural effusion</t>
  </si>
  <si>
    <t>Pleuritic pain</t>
  </si>
  <si>
    <t>Pneumothorax</t>
  </si>
  <si>
    <t>Nausea</t>
  </si>
  <si>
    <t>Hiatus hernia</t>
  </si>
  <si>
    <t>Constipation</t>
  </si>
  <si>
    <t>Duodenal ulcer</t>
  </si>
  <si>
    <t>Gastrooesophageal reflux disease</t>
  </si>
  <si>
    <t>Intestinal perforation</t>
  </si>
  <si>
    <t>Large intestine perforation</t>
  </si>
  <si>
    <t>Pancreatitis acute</t>
  </si>
  <si>
    <t>Rectal prolapse</t>
  </si>
  <si>
    <t>Volvulus</t>
  </si>
  <si>
    <t>Abdominal pain</t>
  </si>
  <si>
    <t>Duodenal ulcer haemorrhage</t>
  </si>
  <si>
    <t>Food poisoning</t>
  </si>
  <si>
    <t>Gastric perforation</t>
  </si>
  <si>
    <t>Umbilical hernia</t>
  </si>
  <si>
    <t>Skin and subcutaneous tissue disorders</t>
  </si>
  <si>
    <t>Dermatologic</t>
  </si>
  <si>
    <t>Other rash</t>
  </si>
  <si>
    <t>Rash vesicular</t>
  </si>
  <si>
    <t>Single Organ Cutaneous Vasculitis</t>
  </si>
  <si>
    <t>Musculoskeletal and connective tissue disorders</t>
  </si>
  <si>
    <t>Musculoskeletal</t>
  </si>
  <si>
    <t>Spinal stenosis</t>
  </si>
  <si>
    <t>Back pain</t>
  </si>
  <si>
    <t>Flank pain</t>
  </si>
  <si>
    <t>Fracture nonunion</t>
  </si>
  <si>
    <t>Intervertebral disc degeneration</t>
  </si>
  <si>
    <t>Neck pain</t>
  </si>
  <si>
    <t>Cervical spinal stenosis</t>
  </si>
  <si>
    <t>Rhabdomyolysis</t>
  </si>
  <si>
    <t>Chronic kidney disease</t>
  </si>
  <si>
    <t>Pregnancy, puerperium and perinatal conditions</t>
  </si>
  <si>
    <t>Abortion spontaneous</t>
  </si>
  <si>
    <t>Reproductive system and breast disorders</t>
  </si>
  <si>
    <t>Benign prostatic hyperplasia</t>
  </si>
  <si>
    <t>Uterine haemorrhage</t>
  </si>
  <si>
    <t>Coagulopathy</t>
  </si>
  <si>
    <t>General disorders and administration site conditions</t>
  </si>
  <si>
    <t>Hernia</t>
  </si>
  <si>
    <t>Oedema peripheral</t>
  </si>
  <si>
    <t>Feeling hot</t>
  </si>
  <si>
    <t>Incarcerated hernia</t>
  </si>
  <si>
    <t>Precancerous condition</t>
  </si>
  <si>
    <t>Systemic inflammatory response syndrome</t>
  </si>
  <si>
    <t>Investigations</t>
  </si>
  <si>
    <t>Fall</t>
  </si>
  <si>
    <t>Subdural haematoma</t>
  </si>
  <si>
    <t>Animal bite</t>
  </si>
  <si>
    <t>Back injury</t>
  </si>
  <si>
    <t>Concussion</t>
  </si>
  <si>
    <t>Craniocerebral injury</t>
  </si>
  <si>
    <t>Femoral neck fracture</t>
  </si>
  <si>
    <t>Femur fracture</t>
  </si>
  <si>
    <t>Head injury</t>
  </si>
  <si>
    <t>Humerus fracture</t>
  </si>
  <si>
    <t>Incision site pain</t>
  </si>
  <si>
    <t>Tendon rupture</t>
  </si>
  <si>
    <t>Traumatic liver injury</t>
  </si>
  <si>
    <t>Wrist fracture</t>
  </si>
  <si>
    <t>Ankle fracture</t>
  </si>
  <si>
    <t>Cartilage injury</t>
  </si>
  <si>
    <t>Gun shot wound</t>
  </si>
  <si>
    <t>Immunisation anxiety related reaction</t>
  </si>
  <si>
    <t>Joint injury</t>
  </si>
  <si>
    <t>Ligament rupture</t>
  </si>
  <si>
    <t>Post procedural haematoma</t>
  </si>
  <si>
    <t>Post procedural haemorrhage</t>
  </si>
  <si>
    <t>Rib fracture</t>
  </si>
  <si>
    <t>Thoracic vertebral fracture</t>
  </si>
  <si>
    <t>Surgical and medical procedures</t>
  </si>
  <si>
    <t>Ankle arthroplasty</t>
  </si>
  <si>
    <t>Knee arthroplasty</t>
  </si>
  <si>
    <t>Thyroidectomy</t>
  </si>
  <si>
    <t>Foot operation</t>
  </si>
  <si>
    <t>Hip arthroplasty</t>
  </si>
  <si>
    <t>Jaw operation</t>
  </si>
  <si>
    <t>Spinal fusion surgery</t>
  </si>
  <si>
    <t>Social circumstances</t>
  </si>
  <si>
    <t>Sexual abuse</t>
  </si>
  <si>
    <t>Product issues</t>
  </si>
  <si>
    <t>Lead dislodgement</t>
  </si>
  <si>
    <t>Include/Exclude</t>
  </si>
  <si>
    <t>MedDRA SOC</t>
  </si>
  <si>
    <t>Blood And Lymphatic System Disorders</t>
  </si>
  <si>
    <t>Cardiac Disorders</t>
  </si>
  <si>
    <t>Familial And Genetic Disorders</t>
  </si>
  <si>
    <t>Ear And Labyrinth Disorders</t>
  </si>
  <si>
    <t>Eye Disorders</t>
  </si>
  <si>
    <t>Gastrointestinal Disorders</t>
  </si>
  <si>
    <t>General Disorders And Administration Site Conditions</t>
  </si>
  <si>
    <t>Hepatobiliary Disorders</t>
  </si>
  <si>
    <t>Immune System Disorders</t>
  </si>
  <si>
    <t>Infections And Infestations</t>
  </si>
  <si>
    <t>Poisoning And Procedural Complications</t>
  </si>
  <si>
    <t>Metabolism And Nutrition Disorders</t>
  </si>
  <si>
    <t>Musculoskeletal And Connective Tissue Disorders</t>
  </si>
  <si>
    <t>Neoplasms Benign, Malignant And Unspecified (Incl Cysts And Polyps)</t>
  </si>
  <si>
    <t>Nervous System Disorders</t>
  </si>
  <si>
    <t>Pregnancy, Puerperium And Perinatal Conditions</t>
  </si>
  <si>
    <t>Psychiatric Disorders</t>
  </si>
  <si>
    <t>Renal And Urinary Disorders</t>
  </si>
  <si>
    <t>Reproductive System And Breast Disorders</t>
  </si>
  <si>
    <t>Respiratory, Thoracic And Mediastinal Disorders</t>
  </si>
  <si>
    <t>Uncoded Term</t>
  </si>
  <si>
    <t>Vascular Disorders</t>
  </si>
  <si>
    <t>Titles only</t>
  </si>
  <si>
    <t>Risk ratio</t>
  </si>
  <si>
    <t>Risk difference (Stata csi)</t>
  </si>
  <si>
    <t>Risk diff per 10,000 participants</t>
  </si>
  <si>
    <t>Group</t>
  </si>
  <si>
    <t>#SAE</t>
  </si>
  <si>
    <t>#participants</t>
  </si>
  <si>
    <t>Ratio</t>
  </si>
  <si>
    <t>Sqrt(Ratio)</t>
  </si>
  <si>
    <t>Mean</t>
  </si>
  <si>
    <t>Point estimate</t>
  </si>
  <si>
    <t>LCI</t>
  </si>
  <si>
    <t>UCI</t>
  </si>
  <si>
    <t>adj LCI</t>
  </si>
  <si>
    <t>adj UCI</t>
  </si>
  <si>
    <t>SE</t>
  </si>
  <si>
    <t>Adj SE</t>
  </si>
  <si>
    <t>logRR</t>
  </si>
  <si>
    <t>logLCI</t>
  </si>
  <si>
    <t>logUCI</t>
  </si>
  <si>
    <t>adj SE</t>
  </si>
  <si>
    <t>adj logLCI</t>
  </si>
  <si>
    <t>adj logUCI</t>
  </si>
  <si>
    <t>Pfizer</t>
  </si>
  <si>
    <t>V</t>
  </si>
  <si>
    <t>All SAEs except efficacy</t>
  </si>
  <si>
    <t>P</t>
  </si>
  <si>
    <t>Brighton</t>
  </si>
  <si>
    <t>SPEAC C19 AESIs</t>
  </si>
  <si>
    <t>29 clinical diagnoses</t>
  </si>
  <si>
    <t>Moderna</t>
  </si>
  <si>
    <t>NCT</t>
  </si>
  <si>
    <t>Hospitalizations (vaccine)</t>
  </si>
  <si>
    <t>Denominator (vaccine)</t>
  </si>
  <si>
    <t>Hospitalizations (placebo)</t>
  </si>
  <si>
    <t>Denominator (placebo)</t>
  </si>
  <si>
    <t>Rate difference per 10,000</t>
  </si>
  <si>
    <t>Source</t>
  </si>
  <si>
    <t>Moderna 18+</t>
  </si>
  <si>
    <t>NCT04470427</t>
  </si>
  <si>
    <t>See "Datasources" tab of spreadsheet</t>
  </si>
  <si>
    <t>Pfizer 16+</t>
  </si>
  <si>
    <t>NCT04368728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</si>
</sst>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3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u/>
      <sz val="12"/>
      <color theme="10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305496"/>
      <name val="Calibri"/>
      <family val="2"/>
    </font>
    <font>
      <b/>
      <sz val="12"/>
      <color rgb="FF548235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CE5CD"/>
        <bgColor rgb="FFFCE5CD"/>
      </patternFill>
    </fill>
    <fill>
      <patternFill patternType="solid">
        <fgColor theme="7"/>
        <bgColor theme="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/>
    <xf numFmtId="0" fontId="2" fillId="2" borderId="1" xfId="0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8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3" borderId="0" xfId="0" applyFont="1" applyFill="1" applyAlignment="1"/>
    <xf numFmtId="0" fontId="9" fillId="0" borderId="0" xfId="0" applyFont="1" applyAlignment="1"/>
    <xf numFmtId="0" fontId="2" fillId="0" borderId="0" xfId="0" applyFont="1" applyAlignment="1"/>
    <xf numFmtId="0" fontId="10" fillId="0" borderId="0" xfId="0" applyFont="1"/>
    <xf numFmtId="0" fontId="0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1" fillId="0" borderId="0" xfId="0" applyFont="1"/>
    <xf numFmtId="0" fontId="9" fillId="0" borderId="0" xfId="0" applyFont="1" applyAlignment="1"/>
    <xf numFmtId="0" fontId="2" fillId="0" borderId="0" xfId="0" applyFont="1" applyAlignment="1">
      <alignment vertical="top" wrapText="1"/>
    </xf>
    <xf numFmtId="0" fontId="12" fillId="0" borderId="0" xfId="0" applyFont="1" applyAlignment="1"/>
    <xf numFmtId="0" fontId="9" fillId="0" borderId="0" xfId="0" applyFont="1" applyAlignment="1"/>
    <xf numFmtId="0" fontId="8" fillId="0" borderId="0" xfId="0" applyFont="1"/>
    <xf numFmtId="0" fontId="8" fillId="3" borderId="0" xfId="0" applyFont="1" applyFill="1"/>
    <xf numFmtId="0" fontId="13" fillId="0" borderId="0" xfId="0" applyFont="1" applyAlignment="1"/>
    <xf numFmtId="0" fontId="1" fillId="3" borderId="0" xfId="0" applyFont="1" applyFill="1"/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0" fontId="1" fillId="0" borderId="0" xfId="0" applyFont="1"/>
    <xf numFmtId="0" fontId="15" fillId="0" borderId="0" xfId="0" applyFont="1" applyAlignment="1"/>
    <xf numFmtId="0" fontId="11" fillId="3" borderId="0" xfId="0" applyFont="1" applyFill="1" applyAlignment="1"/>
    <xf numFmtId="0" fontId="11" fillId="3" borderId="0" xfId="0" applyFont="1" applyFill="1" applyAlignment="1"/>
    <xf numFmtId="0" fontId="15" fillId="0" borderId="0" xfId="0" applyFont="1" applyAlignment="1"/>
    <xf numFmtId="0" fontId="8" fillId="0" borderId="0" xfId="0" applyFont="1"/>
    <xf numFmtId="0" fontId="16" fillId="0" borderId="0" xfId="0" applyFont="1" applyAlignment="1"/>
    <xf numFmtId="0" fontId="1" fillId="3" borderId="0" xfId="0" applyFont="1" applyFill="1" applyAlignment="1"/>
    <xf numFmtId="0" fontId="1" fillId="3" borderId="0" xfId="0" applyFont="1" applyFill="1" applyAlignment="1"/>
    <xf numFmtId="0" fontId="15" fillId="0" borderId="0" xfId="0" applyFont="1" applyAlignment="1"/>
    <xf numFmtId="0" fontId="11" fillId="3" borderId="0" xfId="0" applyFont="1" applyFill="1" applyAlignment="1"/>
    <xf numFmtId="0" fontId="14" fillId="0" borderId="0" xfId="0" applyFont="1" applyAlignment="1"/>
    <xf numFmtId="0" fontId="11" fillId="3" borderId="0" xfId="0" applyFont="1" applyFill="1" applyAlignment="1"/>
    <xf numFmtId="0" fontId="16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Font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 applyAlignment="1"/>
    <xf numFmtId="165" fontId="20" fillId="0" borderId="0" xfId="0" applyNumberFormat="1" applyFont="1" applyAlignment="1"/>
    <xf numFmtId="0" fontId="20" fillId="0" borderId="0" xfId="0" applyFont="1" applyAlignment="1"/>
    <xf numFmtId="0" fontId="21" fillId="0" borderId="0" xfId="0" applyFont="1" applyAlignment="1"/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0" fontId="21" fillId="0" borderId="0" xfId="0" applyFont="1" applyAlignment="1"/>
    <xf numFmtId="0" fontId="21" fillId="2" borderId="0" xfId="0" applyFont="1" applyFill="1" applyAlignment="1"/>
    <xf numFmtId="164" fontId="21" fillId="4" borderId="0" xfId="0" applyNumberFormat="1" applyFont="1" applyFill="1" applyAlignment="1">
      <alignment horizontal="right"/>
    </xf>
    <xf numFmtId="164" fontId="21" fillId="4" borderId="0" xfId="0" applyNumberFormat="1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2" fontId="21" fillId="2" borderId="0" xfId="0" applyNumberFormat="1" applyFont="1" applyFill="1" applyAlignment="1">
      <alignment horizontal="right"/>
    </xf>
    <xf numFmtId="2" fontId="21" fillId="4" borderId="0" xfId="0" applyNumberFormat="1" applyFont="1" applyFill="1" applyAlignment="1">
      <alignment horizontal="right"/>
    </xf>
    <xf numFmtId="0" fontId="21" fillId="0" borderId="0" xfId="0" applyFont="1" applyAlignment="1"/>
    <xf numFmtId="0" fontId="21" fillId="2" borderId="0" xfId="0" applyFont="1" applyFill="1" applyAlignment="1"/>
    <xf numFmtId="0" fontId="22" fillId="0" borderId="0" xfId="0" applyFont="1" applyAlignment="1"/>
    <xf numFmtId="0" fontId="21" fillId="0" borderId="0" xfId="0" applyFont="1"/>
    <xf numFmtId="0" fontId="22" fillId="0" borderId="0" xfId="0" applyFont="1" applyAlignment="1"/>
    <xf numFmtId="0" fontId="8" fillId="0" borderId="0" xfId="0" applyFont="1" applyAlignment="1">
      <alignment wrapText="1"/>
    </xf>
    <xf numFmtId="164" fontId="1" fillId="4" borderId="0" xfId="0" applyNumberFormat="1" applyFont="1" applyFill="1" applyAlignment="1"/>
    <xf numFmtId="0" fontId="2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/>
    <xf numFmtId="0" fontId="11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da.gov/media/144246/download" TargetMode="External"/><Relationship Id="rId2" Type="http://schemas.openxmlformats.org/officeDocument/2006/relationships/hyperlink" Target="https://brightoncollaboration.us/wp-content/uploads/2021/11/SO2_D2.1.3_COVID-19_AESI-update_V1.0_Part-2_09Nov2021.pdf" TargetMode="External"/><Relationship Id="rId1" Type="http://schemas.openxmlformats.org/officeDocument/2006/relationships/hyperlink" Target="https://brightoncollaboration.us/wp-content/uploads/2021/01/SO2_D2.1.2_V1.2_COVID-19_AESI-update-23Dec2020-review_final.pdf" TargetMode="External"/><Relationship Id="rId6" Type="http://schemas.openxmlformats.org/officeDocument/2006/relationships/hyperlink" Target="https://www.fda.gov/media/144416/download" TargetMode="External"/><Relationship Id="rId5" Type="http://schemas.openxmlformats.org/officeDocument/2006/relationships/hyperlink" Target="https://www.nejm.org/doi/full/10.1056/NEJMoa2035389" TargetMode="External"/><Relationship Id="rId4" Type="http://schemas.openxmlformats.org/officeDocument/2006/relationships/hyperlink" Target="https://clinical-information.canada.ca/ci-rc/item/244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tabSelected="1" workbookViewId="0"/>
  </sheetViews>
  <sheetFormatPr baseColWidth="10" defaultColWidth="11.1640625" defaultRowHeight="15" customHeight="1" x14ac:dyDescent="0.2"/>
  <cols>
    <col min="1" max="1" width="35.5" customWidth="1"/>
    <col min="2" max="2" width="42.33203125" customWidth="1"/>
    <col min="3" max="17" width="10.5" customWidth="1"/>
  </cols>
  <sheetData>
    <row r="1" spans="1:3" ht="15.75" customHeight="1" x14ac:dyDescent="0.2">
      <c r="A1" s="2" t="s">
        <v>2</v>
      </c>
      <c r="B1" s="3" t="s">
        <v>3</v>
      </c>
      <c r="C1" s="3" t="s">
        <v>4</v>
      </c>
    </row>
    <row r="2" spans="1:3" ht="15.75" customHeight="1" x14ac:dyDescent="0.2">
      <c r="A2" s="4" t="s">
        <v>5</v>
      </c>
      <c r="B2" s="5" t="s">
        <v>6</v>
      </c>
      <c r="C2" s="6" t="s">
        <v>7</v>
      </c>
    </row>
    <row r="3" spans="1:3" ht="15.75" customHeight="1" x14ac:dyDescent="0.2">
      <c r="A3" s="4" t="s">
        <v>8</v>
      </c>
      <c r="B3" s="7" t="s">
        <v>9</v>
      </c>
      <c r="C3" s="8" t="s">
        <v>10</v>
      </c>
    </row>
    <row r="4" spans="1:3" ht="15.75" customHeight="1" x14ac:dyDescent="0.2">
      <c r="A4" s="4" t="s">
        <v>11</v>
      </c>
      <c r="B4" s="5" t="s">
        <v>12</v>
      </c>
      <c r="C4" s="6" t="s">
        <v>13</v>
      </c>
    </row>
    <row r="5" spans="1:3" ht="15.75" customHeight="1" x14ac:dyDescent="0.2">
      <c r="A5" s="4" t="s">
        <v>14</v>
      </c>
      <c r="B5" s="7" t="s">
        <v>15</v>
      </c>
      <c r="C5" s="9" t="s">
        <v>16</v>
      </c>
    </row>
    <row r="6" spans="1:3" ht="15.75" customHeight="1" x14ac:dyDescent="0.2">
      <c r="A6" s="4" t="s">
        <v>17</v>
      </c>
      <c r="B6" s="11" t="s">
        <v>18</v>
      </c>
      <c r="C6" s="12" t="s">
        <v>19</v>
      </c>
    </row>
    <row r="7" spans="1:3" ht="15.75" customHeight="1" x14ac:dyDescent="0.2">
      <c r="A7" s="4" t="s">
        <v>20</v>
      </c>
      <c r="B7" s="11" t="s">
        <v>21</v>
      </c>
      <c r="C7" s="13" t="s">
        <v>22</v>
      </c>
    </row>
    <row r="8" spans="1:3" ht="15.75" customHeight="1" x14ac:dyDescent="0.2">
      <c r="A8" s="10"/>
    </row>
    <row r="9" spans="1:3" ht="15.75" customHeight="1" x14ac:dyDescent="0.2">
      <c r="A9" s="10"/>
    </row>
    <row r="10" spans="1:3" ht="15.75" customHeight="1" x14ac:dyDescent="0.2">
      <c r="A10" s="10"/>
    </row>
    <row r="11" spans="1:3" ht="15.75" customHeight="1" x14ac:dyDescent="0.2">
      <c r="A11" s="10"/>
    </row>
    <row r="12" spans="1:3" ht="15.75" customHeight="1" x14ac:dyDescent="0.2">
      <c r="A12" s="10"/>
    </row>
    <row r="13" spans="1:3" ht="15.75" customHeight="1" x14ac:dyDescent="0.2">
      <c r="A13" s="10"/>
    </row>
    <row r="14" spans="1:3" ht="15.75" customHeight="1" x14ac:dyDescent="0.2">
      <c r="A14" s="10"/>
    </row>
    <row r="15" spans="1:3" ht="15.75" customHeight="1" x14ac:dyDescent="0.2">
      <c r="A15" s="10"/>
    </row>
    <row r="16" spans="1:3" ht="15.75" customHeight="1" x14ac:dyDescent="0.2">
      <c r="A16" s="10"/>
    </row>
    <row r="17" spans="1:1" ht="15.75" customHeight="1" x14ac:dyDescent="0.2">
      <c r="A17" s="10"/>
    </row>
    <row r="18" spans="1:1" ht="15.75" customHeight="1" x14ac:dyDescent="0.2">
      <c r="A18" s="10"/>
    </row>
    <row r="19" spans="1:1" ht="15.75" customHeight="1" x14ac:dyDescent="0.2">
      <c r="A19" s="10"/>
    </row>
    <row r="20" spans="1:1" ht="15.75" customHeight="1" x14ac:dyDescent="0.2">
      <c r="A20" s="10"/>
    </row>
    <row r="21" spans="1:1" ht="15.75" customHeight="1" x14ac:dyDescent="0.2">
      <c r="A21" s="10"/>
    </row>
    <row r="22" spans="1:1" ht="15.75" customHeight="1" x14ac:dyDescent="0.2">
      <c r="A22" s="10"/>
    </row>
    <row r="23" spans="1:1" ht="15.75" customHeight="1" x14ac:dyDescent="0.2">
      <c r="A23" s="10"/>
    </row>
    <row r="24" spans="1:1" ht="15.75" customHeight="1" x14ac:dyDescent="0.2">
      <c r="A24" s="10"/>
    </row>
    <row r="25" spans="1:1" ht="15.75" customHeight="1" x14ac:dyDescent="0.2">
      <c r="A25" s="10"/>
    </row>
    <row r="26" spans="1:1" ht="15.75" customHeight="1" x14ac:dyDescent="0.2">
      <c r="A26" s="10"/>
    </row>
    <row r="27" spans="1:1" ht="15.75" customHeight="1" x14ac:dyDescent="0.2">
      <c r="A27" s="10"/>
    </row>
    <row r="28" spans="1:1" ht="15.75" customHeight="1" x14ac:dyDescent="0.2">
      <c r="A28" s="10"/>
    </row>
    <row r="29" spans="1:1" ht="15.75" customHeight="1" x14ac:dyDescent="0.2">
      <c r="A29" s="10"/>
    </row>
    <row r="30" spans="1:1" ht="15.75" customHeight="1" x14ac:dyDescent="0.2">
      <c r="A30" s="10"/>
    </row>
    <row r="31" spans="1:1" ht="15.75" customHeight="1" x14ac:dyDescent="0.2">
      <c r="A31" s="10"/>
    </row>
    <row r="32" spans="1:1" ht="15.75" customHeight="1" x14ac:dyDescent="0.2">
      <c r="A32" s="10"/>
    </row>
    <row r="33" spans="1:1" ht="15.75" customHeight="1" x14ac:dyDescent="0.2">
      <c r="A33" s="10"/>
    </row>
    <row r="34" spans="1:1" ht="15.75" customHeight="1" x14ac:dyDescent="0.2">
      <c r="A34" s="10"/>
    </row>
    <row r="35" spans="1:1" ht="15.75" customHeight="1" x14ac:dyDescent="0.2">
      <c r="A35" s="10"/>
    </row>
    <row r="36" spans="1:1" ht="15.75" customHeight="1" x14ac:dyDescent="0.2">
      <c r="A36" s="10"/>
    </row>
    <row r="37" spans="1:1" ht="15.75" customHeight="1" x14ac:dyDescent="0.2">
      <c r="A37" s="10"/>
    </row>
    <row r="38" spans="1:1" ht="15.75" customHeight="1" x14ac:dyDescent="0.2">
      <c r="A38" s="10"/>
    </row>
    <row r="39" spans="1:1" ht="15.75" customHeight="1" x14ac:dyDescent="0.2">
      <c r="A39" s="10"/>
    </row>
    <row r="40" spans="1:1" ht="15.75" customHeight="1" x14ac:dyDescent="0.2">
      <c r="A40" s="10"/>
    </row>
    <row r="41" spans="1:1" ht="15.75" customHeight="1" x14ac:dyDescent="0.2">
      <c r="A41" s="10"/>
    </row>
    <row r="42" spans="1:1" ht="15.75" customHeight="1" x14ac:dyDescent="0.2">
      <c r="A42" s="10"/>
    </row>
    <row r="43" spans="1:1" ht="15.75" customHeight="1" x14ac:dyDescent="0.2">
      <c r="A43" s="10"/>
    </row>
    <row r="44" spans="1:1" ht="15.75" customHeight="1" x14ac:dyDescent="0.2">
      <c r="A44" s="10"/>
    </row>
    <row r="45" spans="1:1" ht="15.75" customHeight="1" x14ac:dyDescent="0.2">
      <c r="A45" s="10"/>
    </row>
    <row r="46" spans="1:1" ht="15.75" customHeight="1" x14ac:dyDescent="0.2">
      <c r="A46" s="10"/>
    </row>
    <row r="47" spans="1:1" ht="15.75" customHeight="1" x14ac:dyDescent="0.2">
      <c r="A47" s="10"/>
    </row>
    <row r="48" spans="1:1" ht="15.75" customHeight="1" x14ac:dyDescent="0.2">
      <c r="A48" s="10"/>
    </row>
    <row r="49" spans="1:1" ht="15.75" customHeight="1" x14ac:dyDescent="0.2">
      <c r="A49" s="10"/>
    </row>
    <row r="50" spans="1:1" ht="15.75" customHeight="1" x14ac:dyDescent="0.2">
      <c r="A50" s="10"/>
    </row>
    <row r="51" spans="1:1" ht="15.75" customHeight="1" x14ac:dyDescent="0.2">
      <c r="A51" s="10"/>
    </row>
    <row r="52" spans="1:1" ht="15.75" customHeight="1" x14ac:dyDescent="0.2">
      <c r="A52" s="10"/>
    </row>
    <row r="53" spans="1:1" ht="15.75" customHeight="1" x14ac:dyDescent="0.2">
      <c r="A53" s="10"/>
    </row>
    <row r="54" spans="1:1" ht="15.75" customHeight="1" x14ac:dyDescent="0.2">
      <c r="A54" s="10"/>
    </row>
    <row r="55" spans="1:1" ht="15.75" customHeight="1" x14ac:dyDescent="0.2">
      <c r="A55" s="10"/>
    </row>
    <row r="56" spans="1:1" ht="15.75" customHeight="1" x14ac:dyDescent="0.2">
      <c r="A56" s="10"/>
    </row>
    <row r="57" spans="1:1" ht="15.75" customHeight="1" x14ac:dyDescent="0.2">
      <c r="A57" s="10"/>
    </row>
    <row r="58" spans="1:1" ht="15.75" customHeight="1" x14ac:dyDescent="0.2">
      <c r="A58" s="10"/>
    </row>
    <row r="59" spans="1:1" ht="15.75" customHeight="1" x14ac:dyDescent="0.2">
      <c r="A59" s="10"/>
    </row>
    <row r="60" spans="1:1" ht="15.75" customHeight="1" x14ac:dyDescent="0.2">
      <c r="A60" s="10"/>
    </row>
    <row r="61" spans="1:1" ht="15.75" customHeight="1" x14ac:dyDescent="0.2">
      <c r="A61" s="10"/>
    </row>
    <row r="62" spans="1:1" ht="15.75" customHeight="1" x14ac:dyDescent="0.2">
      <c r="A62" s="10"/>
    </row>
    <row r="63" spans="1:1" ht="15.75" customHeight="1" x14ac:dyDescent="0.2">
      <c r="A63" s="10"/>
    </row>
    <row r="64" spans="1:1" ht="15.75" customHeight="1" x14ac:dyDescent="0.2">
      <c r="A64" s="10"/>
    </row>
    <row r="65" spans="1:1" ht="15.75" customHeight="1" x14ac:dyDescent="0.2">
      <c r="A65" s="10"/>
    </row>
    <row r="66" spans="1:1" ht="15.75" customHeight="1" x14ac:dyDescent="0.2">
      <c r="A66" s="10"/>
    </row>
    <row r="67" spans="1:1" ht="15.75" customHeight="1" x14ac:dyDescent="0.2">
      <c r="A67" s="10"/>
    </row>
    <row r="68" spans="1:1" ht="15.75" customHeight="1" x14ac:dyDescent="0.2">
      <c r="A68" s="10"/>
    </row>
    <row r="69" spans="1:1" ht="15.75" customHeight="1" x14ac:dyDescent="0.2">
      <c r="A69" s="10"/>
    </row>
    <row r="70" spans="1:1" ht="15.75" customHeight="1" x14ac:dyDescent="0.2">
      <c r="A70" s="10"/>
    </row>
    <row r="71" spans="1:1" ht="15.75" customHeight="1" x14ac:dyDescent="0.2">
      <c r="A71" s="10"/>
    </row>
    <row r="72" spans="1:1" ht="15.75" customHeight="1" x14ac:dyDescent="0.2">
      <c r="A72" s="10"/>
    </row>
    <row r="73" spans="1:1" ht="15.75" customHeight="1" x14ac:dyDescent="0.2">
      <c r="A73" s="10"/>
    </row>
    <row r="74" spans="1:1" ht="15.75" customHeight="1" x14ac:dyDescent="0.2">
      <c r="A74" s="10"/>
    </row>
    <row r="75" spans="1:1" ht="15.75" customHeight="1" x14ac:dyDescent="0.2">
      <c r="A75" s="10"/>
    </row>
    <row r="76" spans="1:1" ht="15.75" customHeight="1" x14ac:dyDescent="0.2">
      <c r="A76" s="10"/>
    </row>
    <row r="77" spans="1:1" ht="15.75" customHeight="1" x14ac:dyDescent="0.2">
      <c r="A77" s="10"/>
    </row>
    <row r="78" spans="1:1" ht="15.75" customHeight="1" x14ac:dyDescent="0.2">
      <c r="A78" s="10"/>
    </row>
    <row r="79" spans="1:1" ht="15.75" customHeight="1" x14ac:dyDescent="0.2">
      <c r="A79" s="10"/>
    </row>
    <row r="80" spans="1:1" ht="15.75" customHeight="1" x14ac:dyDescent="0.2">
      <c r="A80" s="10"/>
    </row>
    <row r="81" spans="1:1" ht="15.75" customHeight="1" x14ac:dyDescent="0.2">
      <c r="A81" s="10"/>
    </row>
    <row r="82" spans="1:1" ht="15.75" customHeight="1" x14ac:dyDescent="0.2">
      <c r="A82" s="10"/>
    </row>
    <row r="83" spans="1:1" ht="15.75" customHeight="1" x14ac:dyDescent="0.2">
      <c r="A83" s="10"/>
    </row>
    <row r="84" spans="1:1" ht="15.75" customHeight="1" x14ac:dyDescent="0.2">
      <c r="A84" s="10"/>
    </row>
    <row r="85" spans="1:1" ht="15.75" customHeight="1" x14ac:dyDescent="0.2">
      <c r="A85" s="10"/>
    </row>
    <row r="86" spans="1:1" ht="15.75" customHeight="1" x14ac:dyDescent="0.2">
      <c r="A86" s="10"/>
    </row>
    <row r="87" spans="1:1" ht="15.75" customHeight="1" x14ac:dyDescent="0.2">
      <c r="A87" s="10"/>
    </row>
    <row r="88" spans="1:1" ht="15.75" customHeight="1" x14ac:dyDescent="0.2">
      <c r="A88" s="10"/>
    </row>
    <row r="89" spans="1:1" ht="15.75" customHeight="1" x14ac:dyDescent="0.2">
      <c r="A89" s="10"/>
    </row>
    <row r="90" spans="1:1" ht="15.75" customHeight="1" x14ac:dyDescent="0.2">
      <c r="A90" s="10"/>
    </row>
    <row r="91" spans="1:1" ht="15.75" customHeight="1" x14ac:dyDescent="0.2">
      <c r="A91" s="10"/>
    </row>
    <row r="92" spans="1:1" ht="15.75" customHeight="1" x14ac:dyDescent="0.2">
      <c r="A92" s="10"/>
    </row>
    <row r="93" spans="1:1" ht="15.75" customHeight="1" x14ac:dyDescent="0.2">
      <c r="A93" s="10"/>
    </row>
    <row r="94" spans="1:1" ht="15.75" customHeight="1" x14ac:dyDescent="0.2">
      <c r="A94" s="10"/>
    </row>
    <row r="95" spans="1:1" ht="15.75" customHeight="1" x14ac:dyDescent="0.2">
      <c r="A95" s="10"/>
    </row>
    <row r="96" spans="1:1" ht="15.75" customHeight="1" x14ac:dyDescent="0.2">
      <c r="A96" s="10"/>
    </row>
    <row r="97" spans="1:1" ht="15.75" customHeight="1" x14ac:dyDescent="0.2">
      <c r="A97" s="10"/>
    </row>
    <row r="98" spans="1:1" ht="15.75" customHeight="1" x14ac:dyDescent="0.2">
      <c r="A98" s="10"/>
    </row>
    <row r="99" spans="1:1" ht="15.75" customHeight="1" x14ac:dyDescent="0.2">
      <c r="A99" s="10"/>
    </row>
    <row r="100" spans="1:1" ht="15.75" customHeight="1" x14ac:dyDescent="0.2">
      <c r="A100" s="10"/>
    </row>
    <row r="101" spans="1:1" ht="15.75" customHeight="1" x14ac:dyDescent="0.2">
      <c r="A101" s="10"/>
    </row>
    <row r="102" spans="1:1" ht="15.75" customHeight="1" x14ac:dyDescent="0.2">
      <c r="A102" s="10"/>
    </row>
    <row r="103" spans="1:1" ht="15.75" customHeight="1" x14ac:dyDescent="0.2">
      <c r="A103" s="10"/>
    </row>
    <row r="104" spans="1:1" ht="15.75" customHeight="1" x14ac:dyDescent="0.2">
      <c r="A104" s="10"/>
    </row>
    <row r="105" spans="1:1" ht="15.75" customHeight="1" x14ac:dyDescent="0.2">
      <c r="A105" s="10"/>
    </row>
    <row r="106" spans="1:1" ht="15.75" customHeight="1" x14ac:dyDescent="0.2">
      <c r="A106" s="10"/>
    </row>
    <row r="107" spans="1:1" ht="15.75" customHeight="1" x14ac:dyDescent="0.2">
      <c r="A107" s="10"/>
    </row>
    <row r="108" spans="1:1" ht="15.75" customHeight="1" x14ac:dyDescent="0.2">
      <c r="A108" s="10"/>
    </row>
    <row r="109" spans="1:1" ht="15.75" customHeight="1" x14ac:dyDescent="0.2">
      <c r="A109" s="10"/>
    </row>
    <row r="110" spans="1:1" ht="15.75" customHeight="1" x14ac:dyDescent="0.2">
      <c r="A110" s="10"/>
    </row>
    <row r="111" spans="1:1" ht="15.75" customHeight="1" x14ac:dyDescent="0.2">
      <c r="A111" s="10"/>
    </row>
    <row r="112" spans="1:1" ht="15.75" customHeight="1" x14ac:dyDescent="0.2">
      <c r="A112" s="10"/>
    </row>
    <row r="113" spans="1:1" ht="15.75" customHeight="1" x14ac:dyDescent="0.2">
      <c r="A113" s="10"/>
    </row>
    <row r="114" spans="1:1" ht="15.75" customHeight="1" x14ac:dyDescent="0.2">
      <c r="A114" s="10"/>
    </row>
    <row r="115" spans="1:1" ht="15.75" customHeight="1" x14ac:dyDescent="0.2">
      <c r="A115" s="10"/>
    </row>
    <row r="116" spans="1:1" ht="15.75" customHeight="1" x14ac:dyDescent="0.2">
      <c r="A116" s="10"/>
    </row>
    <row r="117" spans="1:1" ht="15.75" customHeight="1" x14ac:dyDescent="0.2">
      <c r="A117" s="10"/>
    </row>
    <row r="118" spans="1:1" ht="15.75" customHeight="1" x14ac:dyDescent="0.2">
      <c r="A118" s="10"/>
    </row>
    <row r="119" spans="1:1" ht="15.75" customHeight="1" x14ac:dyDescent="0.2">
      <c r="A119" s="10"/>
    </row>
    <row r="120" spans="1:1" ht="15.75" customHeight="1" x14ac:dyDescent="0.2">
      <c r="A120" s="10"/>
    </row>
    <row r="121" spans="1:1" ht="15.75" customHeight="1" x14ac:dyDescent="0.2">
      <c r="A121" s="10"/>
    </row>
    <row r="122" spans="1:1" ht="15.75" customHeight="1" x14ac:dyDescent="0.2">
      <c r="A122" s="10"/>
    </row>
    <row r="123" spans="1:1" ht="15.75" customHeight="1" x14ac:dyDescent="0.2">
      <c r="A123" s="10"/>
    </row>
    <row r="124" spans="1:1" ht="15.75" customHeight="1" x14ac:dyDescent="0.2">
      <c r="A124" s="10"/>
    </row>
    <row r="125" spans="1:1" ht="15.75" customHeight="1" x14ac:dyDescent="0.2">
      <c r="A125" s="10"/>
    </row>
    <row r="126" spans="1:1" ht="15.75" customHeight="1" x14ac:dyDescent="0.2">
      <c r="A126" s="10"/>
    </row>
    <row r="127" spans="1:1" ht="15.75" customHeight="1" x14ac:dyDescent="0.2">
      <c r="A127" s="10"/>
    </row>
    <row r="128" spans="1:1" ht="15.75" customHeight="1" x14ac:dyDescent="0.2">
      <c r="A128" s="10"/>
    </row>
    <row r="129" spans="1:1" ht="15.75" customHeight="1" x14ac:dyDescent="0.2">
      <c r="A129" s="10"/>
    </row>
    <row r="130" spans="1:1" ht="15.75" customHeight="1" x14ac:dyDescent="0.2">
      <c r="A130" s="10"/>
    </row>
    <row r="131" spans="1:1" ht="15.75" customHeight="1" x14ac:dyDescent="0.2">
      <c r="A131" s="10"/>
    </row>
    <row r="132" spans="1:1" ht="15.75" customHeight="1" x14ac:dyDescent="0.2">
      <c r="A132" s="10"/>
    </row>
    <row r="133" spans="1:1" ht="15.75" customHeight="1" x14ac:dyDescent="0.2">
      <c r="A133" s="10"/>
    </row>
    <row r="134" spans="1:1" ht="15.75" customHeight="1" x14ac:dyDescent="0.2">
      <c r="A134" s="10"/>
    </row>
    <row r="135" spans="1:1" ht="15.75" customHeight="1" x14ac:dyDescent="0.2">
      <c r="A135" s="10"/>
    </row>
    <row r="136" spans="1:1" ht="15.75" customHeight="1" x14ac:dyDescent="0.2">
      <c r="A136" s="10"/>
    </row>
    <row r="137" spans="1:1" ht="15.75" customHeight="1" x14ac:dyDescent="0.2">
      <c r="A137" s="10"/>
    </row>
    <row r="138" spans="1:1" ht="15.75" customHeight="1" x14ac:dyDescent="0.2">
      <c r="A138" s="10"/>
    </row>
    <row r="139" spans="1:1" ht="15.75" customHeight="1" x14ac:dyDescent="0.2">
      <c r="A139" s="10"/>
    </row>
    <row r="140" spans="1:1" ht="15.75" customHeight="1" x14ac:dyDescent="0.2">
      <c r="A140" s="10"/>
    </row>
    <row r="141" spans="1:1" ht="15.75" customHeight="1" x14ac:dyDescent="0.2">
      <c r="A141" s="10"/>
    </row>
    <row r="142" spans="1:1" ht="15.75" customHeight="1" x14ac:dyDescent="0.2">
      <c r="A142" s="10"/>
    </row>
    <row r="143" spans="1:1" ht="15.75" customHeight="1" x14ac:dyDescent="0.2">
      <c r="A143" s="10"/>
    </row>
    <row r="144" spans="1:1" ht="15.75" customHeight="1" x14ac:dyDescent="0.2">
      <c r="A144" s="10"/>
    </row>
    <row r="145" spans="1:1" ht="15.75" customHeight="1" x14ac:dyDescent="0.2">
      <c r="A145" s="10"/>
    </row>
    <row r="146" spans="1:1" ht="15.75" customHeight="1" x14ac:dyDescent="0.2">
      <c r="A146" s="10"/>
    </row>
    <row r="147" spans="1:1" ht="15.75" customHeight="1" x14ac:dyDescent="0.2">
      <c r="A147" s="10"/>
    </row>
    <row r="148" spans="1:1" ht="15.75" customHeight="1" x14ac:dyDescent="0.2">
      <c r="A148" s="10"/>
    </row>
    <row r="149" spans="1:1" ht="15.75" customHeight="1" x14ac:dyDescent="0.2">
      <c r="A149" s="10"/>
    </row>
    <row r="150" spans="1:1" ht="15.75" customHeight="1" x14ac:dyDescent="0.2">
      <c r="A150" s="10"/>
    </row>
    <row r="151" spans="1:1" ht="15.75" customHeight="1" x14ac:dyDescent="0.2">
      <c r="A151" s="10"/>
    </row>
    <row r="152" spans="1:1" ht="15.75" customHeight="1" x14ac:dyDescent="0.2">
      <c r="A152" s="10"/>
    </row>
    <row r="153" spans="1:1" ht="15.75" customHeight="1" x14ac:dyDescent="0.2">
      <c r="A153" s="10"/>
    </row>
    <row r="154" spans="1:1" ht="15.75" customHeight="1" x14ac:dyDescent="0.2">
      <c r="A154" s="10"/>
    </row>
    <row r="155" spans="1:1" ht="15.75" customHeight="1" x14ac:dyDescent="0.2">
      <c r="A155" s="10"/>
    </row>
    <row r="156" spans="1:1" ht="15.75" customHeight="1" x14ac:dyDescent="0.2">
      <c r="A156" s="10"/>
    </row>
    <row r="157" spans="1:1" ht="15.75" customHeight="1" x14ac:dyDescent="0.2">
      <c r="A157" s="10"/>
    </row>
    <row r="158" spans="1:1" ht="15.75" customHeight="1" x14ac:dyDescent="0.2">
      <c r="A158" s="10"/>
    </row>
    <row r="159" spans="1:1" ht="15.75" customHeight="1" x14ac:dyDescent="0.2">
      <c r="A159" s="10"/>
    </row>
    <row r="160" spans="1:1" ht="15.75" customHeight="1" x14ac:dyDescent="0.2">
      <c r="A160" s="10"/>
    </row>
    <row r="161" spans="1:1" ht="15.75" customHeight="1" x14ac:dyDescent="0.2">
      <c r="A161" s="10"/>
    </row>
    <row r="162" spans="1:1" ht="15.75" customHeight="1" x14ac:dyDescent="0.2">
      <c r="A162" s="10"/>
    </row>
    <row r="163" spans="1:1" ht="15.75" customHeight="1" x14ac:dyDescent="0.2">
      <c r="A163" s="10"/>
    </row>
    <row r="164" spans="1:1" ht="15.75" customHeight="1" x14ac:dyDescent="0.2">
      <c r="A164" s="10"/>
    </row>
    <row r="165" spans="1:1" ht="15.75" customHeight="1" x14ac:dyDescent="0.2">
      <c r="A165" s="10"/>
    </row>
    <row r="166" spans="1:1" ht="15.75" customHeight="1" x14ac:dyDescent="0.2">
      <c r="A166" s="10"/>
    </row>
    <row r="167" spans="1:1" ht="15.75" customHeight="1" x14ac:dyDescent="0.2">
      <c r="A167" s="10"/>
    </row>
    <row r="168" spans="1:1" ht="15.75" customHeight="1" x14ac:dyDescent="0.2">
      <c r="A168" s="10"/>
    </row>
    <row r="169" spans="1:1" ht="15.75" customHeight="1" x14ac:dyDescent="0.2">
      <c r="A169" s="10"/>
    </row>
    <row r="170" spans="1:1" ht="15.75" customHeight="1" x14ac:dyDescent="0.2">
      <c r="A170" s="10"/>
    </row>
    <row r="171" spans="1:1" ht="15.75" customHeight="1" x14ac:dyDescent="0.2">
      <c r="A171" s="10"/>
    </row>
    <row r="172" spans="1:1" ht="15.75" customHeight="1" x14ac:dyDescent="0.2">
      <c r="A172" s="10"/>
    </row>
    <row r="173" spans="1:1" ht="15.75" customHeight="1" x14ac:dyDescent="0.2">
      <c r="A173" s="10"/>
    </row>
    <row r="174" spans="1:1" ht="15.75" customHeight="1" x14ac:dyDescent="0.2">
      <c r="A174" s="10"/>
    </row>
    <row r="175" spans="1:1" ht="15.75" customHeight="1" x14ac:dyDescent="0.2">
      <c r="A175" s="10"/>
    </row>
    <row r="176" spans="1:1" ht="15.75" customHeight="1" x14ac:dyDescent="0.2">
      <c r="A176" s="10"/>
    </row>
    <row r="177" spans="1:1" ht="15.75" customHeight="1" x14ac:dyDescent="0.2">
      <c r="A177" s="10"/>
    </row>
    <row r="178" spans="1:1" ht="15.75" customHeight="1" x14ac:dyDescent="0.2">
      <c r="A178" s="10"/>
    </row>
    <row r="179" spans="1:1" ht="15.75" customHeight="1" x14ac:dyDescent="0.2">
      <c r="A179" s="10"/>
    </row>
    <row r="180" spans="1:1" ht="15.75" customHeight="1" x14ac:dyDescent="0.2">
      <c r="A180" s="10"/>
    </row>
    <row r="181" spans="1:1" ht="15.75" customHeight="1" x14ac:dyDescent="0.2">
      <c r="A181" s="10"/>
    </row>
    <row r="182" spans="1:1" ht="15.75" customHeight="1" x14ac:dyDescent="0.2">
      <c r="A182" s="10"/>
    </row>
    <row r="183" spans="1:1" ht="15.75" customHeight="1" x14ac:dyDescent="0.2">
      <c r="A183" s="10"/>
    </row>
    <row r="184" spans="1:1" ht="15.75" customHeight="1" x14ac:dyDescent="0.2">
      <c r="A184" s="10"/>
    </row>
    <row r="185" spans="1:1" ht="15.75" customHeight="1" x14ac:dyDescent="0.2">
      <c r="A185" s="10"/>
    </row>
    <row r="186" spans="1:1" ht="15.75" customHeight="1" x14ac:dyDescent="0.2">
      <c r="A186" s="10"/>
    </row>
    <row r="187" spans="1:1" ht="15.75" customHeight="1" x14ac:dyDescent="0.2">
      <c r="A187" s="10"/>
    </row>
    <row r="188" spans="1:1" ht="15.75" customHeight="1" x14ac:dyDescent="0.2">
      <c r="A188" s="10"/>
    </row>
    <row r="189" spans="1:1" ht="15.75" customHeight="1" x14ac:dyDescent="0.2">
      <c r="A189" s="10"/>
    </row>
    <row r="190" spans="1:1" ht="15.75" customHeight="1" x14ac:dyDescent="0.2">
      <c r="A190" s="10"/>
    </row>
    <row r="191" spans="1:1" ht="15.75" customHeight="1" x14ac:dyDescent="0.2">
      <c r="A191" s="10"/>
    </row>
    <row r="192" spans="1:1" ht="15.75" customHeight="1" x14ac:dyDescent="0.2">
      <c r="A192" s="10"/>
    </row>
    <row r="193" spans="1:1" ht="15.75" customHeight="1" x14ac:dyDescent="0.2">
      <c r="A193" s="10"/>
    </row>
    <row r="194" spans="1:1" ht="15.75" customHeight="1" x14ac:dyDescent="0.2">
      <c r="A194" s="10"/>
    </row>
    <row r="195" spans="1:1" ht="15.75" customHeight="1" x14ac:dyDescent="0.2">
      <c r="A195" s="10"/>
    </row>
    <row r="196" spans="1:1" ht="15.75" customHeight="1" x14ac:dyDescent="0.2">
      <c r="A196" s="10"/>
    </row>
    <row r="197" spans="1:1" ht="15.75" customHeight="1" x14ac:dyDescent="0.2">
      <c r="A197" s="10"/>
    </row>
    <row r="198" spans="1:1" ht="15.75" customHeight="1" x14ac:dyDescent="0.2">
      <c r="A198" s="10"/>
    </row>
    <row r="199" spans="1:1" ht="15.75" customHeight="1" x14ac:dyDescent="0.2">
      <c r="A199" s="10"/>
    </row>
    <row r="200" spans="1:1" ht="15.75" customHeight="1" x14ac:dyDescent="0.2">
      <c r="A200" s="10"/>
    </row>
    <row r="201" spans="1:1" ht="15.75" customHeight="1" x14ac:dyDescent="0.2">
      <c r="A201" s="10"/>
    </row>
    <row r="202" spans="1:1" ht="15.75" customHeight="1" x14ac:dyDescent="0.2">
      <c r="A202" s="10"/>
    </row>
    <row r="203" spans="1:1" ht="15.75" customHeight="1" x14ac:dyDescent="0.2">
      <c r="A203" s="10"/>
    </row>
    <row r="204" spans="1:1" ht="15.75" customHeight="1" x14ac:dyDescent="0.2">
      <c r="A204" s="10"/>
    </row>
    <row r="205" spans="1:1" ht="15.75" customHeight="1" x14ac:dyDescent="0.2">
      <c r="A205" s="10"/>
    </row>
    <row r="206" spans="1:1" ht="15.75" customHeight="1" x14ac:dyDescent="0.2">
      <c r="A206" s="10"/>
    </row>
    <row r="207" spans="1:1" ht="15.75" customHeight="1" x14ac:dyDescent="0.2">
      <c r="A207" s="10"/>
    </row>
    <row r="208" spans="1:1" ht="15.75" customHeight="1" x14ac:dyDescent="0.2">
      <c r="A208" s="10"/>
    </row>
    <row r="209" spans="1:1" ht="15.75" customHeight="1" x14ac:dyDescent="0.2">
      <c r="A209" s="10"/>
    </row>
    <row r="210" spans="1:1" ht="15.75" customHeight="1" x14ac:dyDescent="0.2">
      <c r="A210" s="10"/>
    </row>
    <row r="211" spans="1:1" ht="15.75" customHeight="1" x14ac:dyDescent="0.2">
      <c r="A211" s="10"/>
    </row>
    <row r="212" spans="1:1" ht="15.75" customHeight="1" x14ac:dyDescent="0.2">
      <c r="A212" s="10"/>
    </row>
    <row r="213" spans="1:1" ht="15.75" customHeight="1" x14ac:dyDescent="0.2">
      <c r="A213" s="10"/>
    </row>
    <row r="214" spans="1:1" ht="15.75" customHeight="1" x14ac:dyDescent="0.2">
      <c r="A214" s="10"/>
    </row>
    <row r="215" spans="1:1" ht="15.75" customHeight="1" x14ac:dyDescent="0.2">
      <c r="A215" s="10"/>
    </row>
    <row r="216" spans="1:1" ht="15.75" customHeight="1" x14ac:dyDescent="0.2">
      <c r="A216" s="10"/>
    </row>
    <row r="217" spans="1:1" ht="15.75" customHeight="1" x14ac:dyDescent="0.2">
      <c r="A217" s="10"/>
    </row>
    <row r="218" spans="1:1" ht="15.75" customHeight="1" x14ac:dyDescent="0.2">
      <c r="A218" s="10"/>
    </row>
    <row r="219" spans="1:1" ht="15.75" customHeight="1" x14ac:dyDescent="0.2">
      <c r="A219" s="10"/>
    </row>
    <row r="220" spans="1:1" ht="15.75" customHeight="1" x14ac:dyDescent="0.2">
      <c r="A220" s="10"/>
    </row>
    <row r="221" spans="1:1" ht="15.75" customHeight="1" x14ac:dyDescent="0.2">
      <c r="A221" s="10"/>
    </row>
    <row r="222" spans="1:1" ht="15.75" customHeight="1" x14ac:dyDescent="0.2">
      <c r="A222" s="10"/>
    </row>
    <row r="223" spans="1:1" ht="15.75" customHeight="1" x14ac:dyDescent="0.2">
      <c r="A223" s="10"/>
    </row>
    <row r="224" spans="1:1" ht="15.75" customHeight="1" x14ac:dyDescent="0.2">
      <c r="A224" s="10"/>
    </row>
    <row r="225" spans="1:1" ht="15.75" customHeight="1" x14ac:dyDescent="0.2">
      <c r="A225" s="10"/>
    </row>
    <row r="226" spans="1:1" ht="15.75" customHeight="1" x14ac:dyDescent="0.2">
      <c r="A226" s="10"/>
    </row>
    <row r="227" spans="1:1" ht="15.75" customHeight="1" x14ac:dyDescent="0.2">
      <c r="A227" s="10"/>
    </row>
    <row r="228" spans="1:1" ht="15.75" customHeight="1" x14ac:dyDescent="0.2">
      <c r="A228" s="10"/>
    </row>
    <row r="229" spans="1:1" ht="15.75" customHeight="1" x14ac:dyDescent="0.2">
      <c r="A229" s="10"/>
    </row>
    <row r="230" spans="1:1" ht="15.75" customHeight="1" x14ac:dyDescent="0.2">
      <c r="A230" s="10"/>
    </row>
    <row r="231" spans="1:1" ht="15.75" customHeight="1" x14ac:dyDescent="0.2">
      <c r="A231" s="10"/>
    </row>
    <row r="232" spans="1:1" ht="15.75" customHeight="1" x14ac:dyDescent="0.2">
      <c r="A232" s="10"/>
    </row>
    <row r="233" spans="1:1" ht="15.75" customHeight="1" x14ac:dyDescent="0.2">
      <c r="A233" s="10"/>
    </row>
    <row r="234" spans="1:1" ht="15.75" customHeight="1" x14ac:dyDescent="0.2">
      <c r="A234" s="10"/>
    </row>
    <row r="235" spans="1:1" ht="15.75" customHeight="1" x14ac:dyDescent="0.2">
      <c r="A235" s="10"/>
    </row>
    <row r="236" spans="1:1" ht="15.75" customHeight="1" x14ac:dyDescent="0.2">
      <c r="A236" s="10"/>
    </row>
    <row r="237" spans="1:1" ht="15.75" customHeight="1" x14ac:dyDescent="0.2">
      <c r="A237" s="10"/>
    </row>
    <row r="238" spans="1:1" ht="15.75" customHeight="1" x14ac:dyDescent="0.2">
      <c r="A238" s="10"/>
    </row>
    <row r="239" spans="1:1" ht="15.75" customHeight="1" x14ac:dyDescent="0.2">
      <c r="A239" s="10"/>
    </row>
    <row r="240" spans="1:1" ht="15.75" customHeight="1" x14ac:dyDescent="0.2">
      <c r="A240" s="10"/>
    </row>
    <row r="241" spans="1:1" ht="15.75" customHeight="1" x14ac:dyDescent="0.2">
      <c r="A241" s="10"/>
    </row>
    <row r="242" spans="1:1" ht="15.75" customHeight="1" x14ac:dyDescent="0.2">
      <c r="A242" s="10"/>
    </row>
    <row r="243" spans="1:1" ht="15.75" customHeight="1" x14ac:dyDescent="0.2">
      <c r="A243" s="10"/>
    </row>
    <row r="244" spans="1:1" ht="15.75" customHeight="1" x14ac:dyDescent="0.2">
      <c r="A244" s="10"/>
    </row>
    <row r="245" spans="1:1" ht="15.75" customHeight="1" x14ac:dyDescent="0.2">
      <c r="A245" s="10"/>
    </row>
    <row r="246" spans="1:1" ht="15.75" customHeight="1" x14ac:dyDescent="0.2">
      <c r="A246" s="10"/>
    </row>
    <row r="247" spans="1:1" ht="15.75" customHeight="1" x14ac:dyDescent="0.2">
      <c r="A247" s="10"/>
    </row>
    <row r="248" spans="1:1" ht="15.75" customHeight="1" x14ac:dyDescent="0.2">
      <c r="A248" s="10"/>
    </row>
    <row r="249" spans="1:1" ht="15.75" customHeight="1" x14ac:dyDescent="0.2">
      <c r="A249" s="10"/>
    </row>
    <row r="250" spans="1:1" ht="15.75" customHeight="1" x14ac:dyDescent="0.2">
      <c r="A250" s="10"/>
    </row>
    <row r="251" spans="1:1" ht="15.75" customHeight="1" x14ac:dyDescent="0.2">
      <c r="A251" s="10"/>
    </row>
    <row r="252" spans="1:1" ht="15.75" customHeight="1" x14ac:dyDescent="0.2">
      <c r="A252" s="10"/>
    </row>
    <row r="253" spans="1:1" ht="15.75" customHeight="1" x14ac:dyDescent="0.2">
      <c r="A253" s="10"/>
    </row>
    <row r="254" spans="1:1" ht="15.75" customHeight="1" x14ac:dyDescent="0.2">
      <c r="A254" s="10"/>
    </row>
    <row r="255" spans="1:1" ht="15.75" customHeight="1" x14ac:dyDescent="0.2">
      <c r="A255" s="10"/>
    </row>
    <row r="256" spans="1:1" ht="15.75" customHeight="1" x14ac:dyDescent="0.2">
      <c r="A256" s="10"/>
    </row>
    <row r="257" spans="1:1" ht="15.75" customHeight="1" x14ac:dyDescent="0.2">
      <c r="A257" s="10"/>
    </row>
    <row r="258" spans="1:1" ht="15.75" customHeight="1" x14ac:dyDescent="0.2">
      <c r="A258" s="10"/>
    </row>
    <row r="259" spans="1:1" ht="15.75" customHeight="1" x14ac:dyDescent="0.2">
      <c r="A259" s="10"/>
    </row>
    <row r="260" spans="1:1" ht="15.75" customHeight="1" x14ac:dyDescent="0.2">
      <c r="A260" s="10"/>
    </row>
    <row r="261" spans="1:1" ht="15.75" customHeight="1" x14ac:dyDescent="0.2">
      <c r="A261" s="10"/>
    </row>
    <row r="262" spans="1:1" ht="15.75" customHeight="1" x14ac:dyDescent="0.2">
      <c r="A262" s="10"/>
    </row>
    <row r="263" spans="1:1" ht="15.75" customHeight="1" x14ac:dyDescent="0.2">
      <c r="A263" s="10"/>
    </row>
    <row r="264" spans="1:1" ht="15.75" customHeight="1" x14ac:dyDescent="0.2">
      <c r="A264" s="10"/>
    </row>
    <row r="265" spans="1:1" ht="15.75" customHeight="1" x14ac:dyDescent="0.2">
      <c r="A265" s="10"/>
    </row>
    <row r="266" spans="1:1" ht="15.75" customHeight="1" x14ac:dyDescent="0.2">
      <c r="A266" s="10"/>
    </row>
    <row r="267" spans="1:1" ht="15.75" customHeight="1" x14ac:dyDescent="0.2">
      <c r="A267" s="10"/>
    </row>
    <row r="268" spans="1:1" ht="15.75" customHeight="1" x14ac:dyDescent="0.2">
      <c r="A268" s="10"/>
    </row>
    <row r="269" spans="1:1" ht="15.75" customHeight="1" x14ac:dyDescent="0.2">
      <c r="A269" s="10"/>
    </row>
    <row r="270" spans="1:1" ht="15.75" customHeight="1" x14ac:dyDescent="0.2">
      <c r="A270" s="10"/>
    </row>
    <row r="271" spans="1:1" ht="15.75" customHeight="1" x14ac:dyDescent="0.2">
      <c r="A271" s="10"/>
    </row>
    <row r="272" spans="1:1" ht="15.75" customHeight="1" x14ac:dyDescent="0.2">
      <c r="A272" s="10"/>
    </row>
    <row r="273" spans="1:1" ht="15.75" customHeight="1" x14ac:dyDescent="0.2">
      <c r="A273" s="10"/>
    </row>
    <row r="274" spans="1:1" ht="15.75" customHeight="1" x14ac:dyDescent="0.2">
      <c r="A274" s="10"/>
    </row>
    <row r="275" spans="1:1" ht="15.75" customHeight="1" x14ac:dyDescent="0.2">
      <c r="A275" s="10"/>
    </row>
    <row r="276" spans="1:1" ht="15.75" customHeight="1" x14ac:dyDescent="0.2">
      <c r="A276" s="10"/>
    </row>
    <row r="277" spans="1:1" ht="15.75" customHeight="1" x14ac:dyDescent="0.2">
      <c r="A277" s="10"/>
    </row>
    <row r="278" spans="1:1" ht="15.75" customHeight="1" x14ac:dyDescent="0.2">
      <c r="A278" s="10"/>
    </row>
    <row r="279" spans="1:1" ht="15.75" customHeight="1" x14ac:dyDescent="0.2">
      <c r="A279" s="10"/>
    </row>
    <row r="280" spans="1:1" ht="15.75" customHeight="1" x14ac:dyDescent="0.2">
      <c r="A280" s="10"/>
    </row>
    <row r="281" spans="1:1" ht="15.75" customHeight="1" x14ac:dyDescent="0.2">
      <c r="A281" s="10"/>
    </row>
    <row r="282" spans="1:1" ht="15.75" customHeight="1" x14ac:dyDescent="0.2">
      <c r="A282" s="10"/>
    </row>
    <row r="283" spans="1:1" ht="15.75" customHeight="1" x14ac:dyDescent="0.2">
      <c r="A283" s="10"/>
    </row>
    <row r="284" spans="1:1" ht="15.75" customHeight="1" x14ac:dyDescent="0.2">
      <c r="A284" s="10"/>
    </row>
    <row r="285" spans="1:1" ht="15.75" customHeight="1" x14ac:dyDescent="0.2">
      <c r="A285" s="10"/>
    </row>
    <row r="286" spans="1:1" ht="15.75" customHeight="1" x14ac:dyDescent="0.2">
      <c r="A286" s="10"/>
    </row>
    <row r="287" spans="1:1" ht="15.75" customHeight="1" x14ac:dyDescent="0.2">
      <c r="A287" s="10"/>
    </row>
    <row r="288" spans="1:1" ht="15.75" customHeight="1" x14ac:dyDescent="0.2">
      <c r="A288" s="10"/>
    </row>
    <row r="289" spans="1:1" ht="15.75" customHeight="1" x14ac:dyDescent="0.2">
      <c r="A289" s="10"/>
    </row>
    <row r="290" spans="1:1" ht="15.75" customHeight="1" x14ac:dyDescent="0.2">
      <c r="A290" s="10"/>
    </row>
    <row r="291" spans="1:1" ht="15.75" customHeight="1" x14ac:dyDescent="0.2">
      <c r="A291" s="10"/>
    </row>
    <row r="292" spans="1:1" ht="15.75" customHeight="1" x14ac:dyDescent="0.2">
      <c r="A292" s="10"/>
    </row>
    <row r="293" spans="1:1" ht="15.75" customHeight="1" x14ac:dyDescent="0.2">
      <c r="A293" s="10"/>
    </row>
    <row r="294" spans="1:1" ht="15.75" customHeight="1" x14ac:dyDescent="0.2">
      <c r="A294" s="10"/>
    </row>
    <row r="295" spans="1:1" ht="15.75" customHeight="1" x14ac:dyDescent="0.2">
      <c r="A295" s="10"/>
    </row>
    <row r="296" spans="1:1" ht="15.75" customHeight="1" x14ac:dyDescent="0.2">
      <c r="A296" s="10"/>
    </row>
    <row r="297" spans="1:1" ht="15.75" customHeight="1" x14ac:dyDescent="0.2">
      <c r="A297" s="10"/>
    </row>
    <row r="298" spans="1:1" ht="15.75" customHeight="1" x14ac:dyDescent="0.2">
      <c r="A298" s="10"/>
    </row>
    <row r="299" spans="1:1" ht="15.75" customHeight="1" x14ac:dyDescent="0.2">
      <c r="A299" s="10"/>
    </row>
    <row r="300" spans="1:1" ht="15.75" customHeight="1" x14ac:dyDescent="0.2">
      <c r="A300" s="10"/>
    </row>
    <row r="301" spans="1:1" ht="15.75" customHeight="1" x14ac:dyDescent="0.2">
      <c r="A301" s="10"/>
    </row>
    <row r="302" spans="1:1" ht="15.75" customHeight="1" x14ac:dyDescent="0.2">
      <c r="A302" s="10"/>
    </row>
    <row r="303" spans="1:1" ht="15.75" customHeight="1" x14ac:dyDescent="0.2">
      <c r="A303" s="10"/>
    </row>
    <row r="304" spans="1:1" ht="15.75" customHeight="1" x14ac:dyDescent="0.2">
      <c r="A304" s="10"/>
    </row>
    <row r="305" spans="1:1" ht="15.75" customHeight="1" x14ac:dyDescent="0.2">
      <c r="A305" s="10"/>
    </row>
    <row r="306" spans="1:1" ht="15.75" customHeight="1" x14ac:dyDescent="0.2">
      <c r="A306" s="10"/>
    </row>
    <row r="307" spans="1:1" ht="15.75" customHeight="1" x14ac:dyDescent="0.2">
      <c r="A307" s="10"/>
    </row>
    <row r="308" spans="1:1" ht="15.75" customHeight="1" x14ac:dyDescent="0.2">
      <c r="A308" s="10"/>
    </row>
    <row r="309" spans="1:1" ht="15.75" customHeight="1" x14ac:dyDescent="0.2">
      <c r="A309" s="10"/>
    </row>
    <row r="310" spans="1:1" ht="15.75" customHeight="1" x14ac:dyDescent="0.2">
      <c r="A310" s="10"/>
    </row>
    <row r="311" spans="1:1" ht="15.75" customHeight="1" x14ac:dyDescent="0.2">
      <c r="A311" s="10"/>
    </row>
    <row r="312" spans="1:1" ht="15.75" customHeight="1" x14ac:dyDescent="0.2">
      <c r="A312" s="10"/>
    </row>
    <row r="313" spans="1:1" ht="15.75" customHeight="1" x14ac:dyDescent="0.2">
      <c r="A313" s="10"/>
    </row>
    <row r="314" spans="1:1" ht="15.75" customHeight="1" x14ac:dyDescent="0.2">
      <c r="A314" s="10"/>
    </row>
    <row r="315" spans="1:1" ht="15.75" customHeight="1" x14ac:dyDescent="0.2">
      <c r="A315" s="10"/>
    </row>
    <row r="316" spans="1:1" ht="15.75" customHeight="1" x14ac:dyDescent="0.2">
      <c r="A316" s="10"/>
    </row>
    <row r="317" spans="1:1" ht="15.75" customHeight="1" x14ac:dyDescent="0.2">
      <c r="A317" s="10"/>
    </row>
    <row r="318" spans="1:1" ht="15.75" customHeight="1" x14ac:dyDescent="0.2">
      <c r="A318" s="10"/>
    </row>
    <row r="319" spans="1:1" ht="15.75" customHeight="1" x14ac:dyDescent="0.2">
      <c r="A319" s="10"/>
    </row>
    <row r="320" spans="1:1" ht="15.75" customHeight="1" x14ac:dyDescent="0.2">
      <c r="A320" s="10"/>
    </row>
    <row r="321" spans="1:1" ht="15.75" customHeight="1" x14ac:dyDescent="0.2">
      <c r="A321" s="10"/>
    </row>
    <row r="322" spans="1:1" ht="15.75" customHeight="1" x14ac:dyDescent="0.2">
      <c r="A322" s="10"/>
    </row>
    <row r="323" spans="1:1" ht="15.75" customHeight="1" x14ac:dyDescent="0.2">
      <c r="A323" s="10"/>
    </row>
    <row r="324" spans="1:1" ht="15.75" customHeight="1" x14ac:dyDescent="0.2">
      <c r="A324" s="10"/>
    </row>
    <row r="325" spans="1:1" ht="15.75" customHeight="1" x14ac:dyDescent="0.2">
      <c r="A325" s="10"/>
    </row>
    <row r="326" spans="1:1" ht="15.75" customHeight="1" x14ac:dyDescent="0.2">
      <c r="A326" s="10"/>
    </row>
    <row r="327" spans="1:1" ht="15.75" customHeight="1" x14ac:dyDescent="0.2">
      <c r="A327" s="10"/>
    </row>
    <row r="328" spans="1:1" ht="15.75" customHeight="1" x14ac:dyDescent="0.2">
      <c r="A328" s="10"/>
    </row>
    <row r="329" spans="1:1" ht="15.75" customHeight="1" x14ac:dyDescent="0.2">
      <c r="A329" s="10"/>
    </row>
    <row r="330" spans="1:1" ht="15.75" customHeight="1" x14ac:dyDescent="0.2">
      <c r="A330" s="10"/>
    </row>
    <row r="331" spans="1:1" ht="15.75" customHeight="1" x14ac:dyDescent="0.2">
      <c r="A331" s="10"/>
    </row>
    <row r="332" spans="1:1" ht="15.75" customHeight="1" x14ac:dyDescent="0.2">
      <c r="A332" s="10"/>
    </row>
    <row r="333" spans="1:1" ht="15.75" customHeight="1" x14ac:dyDescent="0.2">
      <c r="A333" s="10"/>
    </row>
    <row r="334" spans="1:1" ht="15.75" customHeight="1" x14ac:dyDescent="0.2">
      <c r="A334" s="10"/>
    </row>
    <row r="335" spans="1:1" ht="15.75" customHeight="1" x14ac:dyDescent="0.2">
      <c r="A335" s="10"/>
    </row>
    <row r="336" spans="1:1" ht="15.75" customHeight="1" x14ac:dyDescent="0.2">
      <c r="A336" s="10"/>
    </row>
    <row r="337" spans="1:1" ht="15.75" customHeight="1" x14ac:dyDescent="0.2">
      <c r="A337" s="10"/>
    </row>
    <row r="338" spans="1:1" ht="15.75" customHeight="1" x14ac:dyDescent="0.2">
      <c r="A338" s="10"/>
    </row>
    <row r="339" spans="1:1" ht="15.75" customHeight="1" x14ac:dyDescent="0.2">
      <c r="A339" s="10"/>
    </row>
    <row r="340" spans="1:1" ht="15.75" customHeight="1" x14ac:dyDescent="0.2">
      <c r="A340" s="10"/>
    </row>
    <row r="341" spans="1:1" ht="15.75" customHeight="1" x14ac:dyDescent="0.2">
      <c r="A341" s="10"/>
    </row>
    <row r="342" spans="1:1" ht="15.75" customHeight="1" x14ac:dyDescent="0.2">
      <c r="A342" s="10"/>
    </row>
    <row r="343" spans="1:1" ht="15.75" customHeight="1" x14ac:dyDescent="0.2">
      <c r="A343" s="10"/>
    </row>
    <row r="344" spans="1:1" ht="15.75" customHeight="1" x14ac:dyDescent="0.2">
      <c r="A344" s="10"/>
    </row>
    <row r="345" spans="1:1" ht="15.75" customHeight="1" x14ac:dyDescent="0.2">
      <c r="A345" s="10"/>
    </row>
    <row r="346" spans="1:1" ht="15.75" customHeight="1" x14ac:dyDescent="0.2">
      <c r="A346" s="10"/>
    </row>
    <row r="347" spans="1:1" ht="15.75" customHeight="1" x14ac:dyDescent="0.2">
      <c r="A347" s="10"/>
    </row>
    <row r="348" spans="1:1" ht="15.75" customHeight="1" x14ac:dyDescent="0.2">
      <c r="A348" s="10"/>
    </row>
    <row r="349" spans="1:1" ht="15.75" customHeight="1" x14ac:dyDescent="0.2">
      <c r="A349" s="10"/>
    </row>
    <row r="350" spans="1:1" ht="15.75" customHeight="1" x14ac:dyDescent="0.2">
      <c r="A350" s="10"/>
    </row>
    <row r="351" spans="1:1" ht="15.75" customHeight="1" x14ac:dyDescent="0.2">
      <c r="A351" s="10"/>
    </row>
    <row r="352" spans="1:1" ht="15.75" customHeight="1" x14ac:dyDescent="0.2">
      <c r="A352" s="10"/>
    </row>
    <row r="353" spans="1:1" ht="15.75" customHeight="1" x14ac:dyDescent="0.2">
      <c r="A353" s="10"/>
    </row>
    <row r="354" spans="1:1" ht="15.75" customHeight="1" x14ac:dyDescent="0.2">
      <c r="A354" s="10"/>
    </row>
    <row r="355" spans="1:1" ht="15.75" customHeight="1" x14ac:dyDescent="0.2">
      <c r="A355" s="10"/>
    </row>
    <row r="356" spans="1:1" ht="15.75" customHeight="1" x14ac:dyDescent="0.2">
      <c r="A356" s="10"/>
    </row>
    <row r="357" spans="1:1" ht="15.75" customHeight="1" x14ac:dyDescent="0.2">
      <c r="A357" s="10"/>
    </row>
    <row r="358" spans="1:1" ht="15.75" customHeight="1" x14ac:dyDescent="0.2">
      <c r="A358" s="10"/>
    </row>
    <row r="359" spans="1:1" ht="15.75" customHeight="1" x14ac:dyDescent="0.2">
      <c r="A359" s="10"/>
    </row>
    <row r="360" spans="1:1" ht="15.75" customHeight="1" x14ac:dyDescent="0.2">
      <c r="A360" s="10"/>
    </row>
    <row r="361" spans="1:1" ht="15.75" customHeight="1" x14ac:dyDescent="0.2">
      <c r="A361" s="10"/>
    </row>
    <row r="362" spans="1:1" ht="15.75" customHeight="1" x14ac:dyDescent="0.2">
      <c r="A362" s="10"/>
    </row>
    <row r="363" spans="1:1" ht="15.75" customHeight="1" x14ac:dyDescent="0.2">
      <c r="A363" s="10"/>
    </row>
    <row r="364" spans="1:1" ht="15.75" customHeight="1" x14ac:dyDescent="0.2">
      <c r="A364" s="10"/>
    </row>
    <row r="365" spans="1:1" ht="15.75" customHeight="1" x14ac:dyDescent="0.2">
      <c r="A365" s="10"/>
    </row>
    <row r="366" spans="1:1" ht="15.75" customHeight="1" x14ac:dyDescent="0.2">
      <c r="A366" s="10"/>
    </row>
    <row r="367" spans="1:1" ht="15.75" customHeight="1" x14ac:dyDescent="0.2">
      <c r="A367" s="10"/>
    </row>
    <row r="368" spans="1:1" ht="15.75" customHeight="1" x14ac:dyDescent="0.2">
      <c r="A368" s="10"/>
    </row>
    <row r="369" spans="1:1" ht="15.75" customHeight="1" x14ac:dyDescent="0.2">
      <c r="A369" s="10"/>
    </row>
    <row r="370" spans="1:1" ht="15.75" customHeight="1" x14ac:dyDescent="0.2">
      <c r="A370" s="10"/>
    </row>
    <row r="371" spans="1:1" ht="15.75" customHeight="1" x14ac:dyDescent="0.2">
      <c r="A371" s="10"/>
    </row>
    <row r="372" spans="1:1" ht="15.75" customHeight="1" x14ac:dyDescent="0.2">
      <c r="A372" s="10"/>
    </row>
    <row r="373" spans="1:1" ht="15.75" customHeight="1" x14ac:dyDescent="0.2">
      <c r="A373" s="10"/>
    </row>
    <row r="374" spans="1:1" ht="15.75" customHeight="1" x14ac:dyDescent="0.2">
      <c r="A374" s="10"/>
    </row>
    <row r="375" spans="1:1" ht="15.75" customHeight="1" x14ac:dyDescent="0.2">
      <c r="A375" s="10"/>
    </row>
    <row r="376" spans="1:1" ht="15.75" customHeight="1" x14ac:dyDescent="0.2">
      <c r="A376" s="10"/>
    </row>
    <row r="377" spans="1:1" ht="15.75" customHeight="1" x14ac:dyDescent="0.2">
      <c r="A377" s="10"/>
    </row>
    <row r="378" spans="1:1" ht="15.75" customHeight="1" x14ac:dyDescent="0.2">
      <c r="A378" s="10"/>
    </row>
    <row r="379" spans="1:1" ht="15.75" customHeight="1" x14ac:dyDescent="0.2">
      <c r="A379" s="10"/>
    </row>
    <row r="380" spans="1:1" ht="15.75" customHeight="1" x14ac:dyDescent="0.2">
      <c r="A380" s="10"/>
    </row>
    <row r="381" spans="1:1" ht="15.75" customHeight="1" x14ac:dyDescent="0.2">
      <c r="A381" s="10"/>
    </row>
    <row r="382" spans="1:1" ht="15.75" customHeight="1" x14ac:dyDescent="0.2">
      <c r="A382" s="10"/>
    </row>
    <row r="383" spans="1:1" ht="15.75" customHeight="1" x14ac:dyDescent="0.2">
      <c r="A383" s="10"/>
    </row>
    <row r="384" spans="1:1" ht="15.75" customHeight="1" x14ac:dyDescent="0.2">
      <c r="A384" s="10"/>
    </row>
    <row r="385" spans="1:1" ht="15.75" customHeight="1" x14ac:dyDescent="0.2">
      <c r="A385" s="10"/>
    </row>
    <row r="386" spans="1:1" ht="15.75" customHeight="1" x14ac:dyDescent="0.2">
      <c r="A386" s="10"/>
    </row>
    <row r="387" spans="1:1" ht="15.75" customHeight="1" x14ac:dyDescent="0.2">
      <c r="A387" s="10"/>
    </row>
    <row r="388" spans="1:1" ht="15.75" customHeight="1" x14ac:dyDescent="0.2">
      <c r="A388" s="10"/>
    </row>
    <row r="389" spans="1:1" ht="15.75" customHeight="1" x14ac:dyDescent="0.2">
      <c r="A389" s="10"/>
    </row>
    <row r="390" spans="1:1" ht="15.75" customHeight="1" x14ac:dyDescent="0.2">
      <c r="A390" s="10"/>
    </row>
    <row r="391" spans="1:1" ht="15.75" customHeight="1" x14ac:dyDescent="0.2">
      <c r="A391" s="10"/>
    </row>
    <row r="392" spans="1:1" ht="15.75" customHeight="1" x14ac:dyDescent="0.2">
      <c r="A392" s="10"/>
    </row>
    <row r="393" spans="1:1" ht="15.75" customHeight="1" x14ac:dyDescent="0.2">
      <c r="A393" s="10"/>
    </row>
    <row r="394" spans="1:1" ht="15.75" customHeight="1" x14ac:dyDescent="0.2">
      <c r="A394" s="10"/>
    </row>
    <row r="395" spans="1:1" ht="15.75" customHeight="1" x14ac:dyDescent="0.2">
      <c r="A395" s="10"/>
    </row>
    <row r="396" spans="1:1" ht="15.75" customHeight="1" x14ac:dyDescent="0.2">
      <c r="A396" s="10"/>
    </row>
    <row r="397" spans="1:1" ht="15.75" customHeight="1" x14ac:dyDescent="0.2">
      <c r="A397" s="10"/>
    </row>
    <row r="398" spans="1:1" ht="15.75" customHeight="1" x14ac:dyDescent="0.2">
      <c r="A398" s="10"/>
    </row>
    <row r="399" spans="1:1" ht="15.75" customHeight="1" x14ac:dyDescent="0.2">
      <c r="A399" s="10"/>
    </row>
    <row r="400" spans="1:1" ht="15.75" customHeight="1" x14ac:dyDescent="0.2">
      <c r="A400" s="10"/>
    </row>
    <row r="401" spans="1:1" ht="15.75" customHeight="1" x14ac:dyDescent="0.2">
      <c r="A401" s="10"/>
    </row>
    <row r="402" spans="1:1" ht="15.75" customHeight="1" x14ac:dyDescent="0.2">
      <c r="A402" s="10"/>
    </row>
    <row r="403" spans="1:1" ht="15.75" customHeight="1" x14ac:dyDescent="0.2">
      <c r="A403" s="10"/>
    </row>
    <row r="404" spans="1:1" ht="15.75" customHeight="1" x14ac:dyDescent="0.2">
      <c r="A404" s="10"/>
    </row>
    <row r="405" spans="1:1" ht="15.75" customHeight="1" x14ac:dyDescent="0.2">
      <c r="A405" s="10"/>
    </row>
    <row r="406" spans="1:1" ht="15.75" customHeight="1" x14ac:dyDescent="0.2">
      <c r="A406" s="10"/>
    </row>
    <row r="407" spans="1:1" ht="15.75" customHeight="1" x14ac:dyDescent="0.2">
      <c r="A407" s="10"/>
    </row>
    <row r="408" spans="1:1" ht="15.75" customHeight="1" x14ac:dyDescent="0.2">
      <c r="A408" s="10"/>
    </row>
    <row r="409" spans="1:1" ht="15.75" customHeight="1" x14ac:dyDescent="0.2">
      <c r="A409" s="10"/>
    </row>
    <row r="410" spans="1:1" ht="15.75" customHeight="1" x14ac:dyDescent="0.2">
      <c r="A410" s="10"/>
    </row>
    <row r="411" spans="1:1" ht="15.75" customHeight="1" x14ac:dyDescent="0.2">
      <c r="A411" s="10"/>
    </row>
    <row r="412" spans="1:1" ht="15.75" customHeight="1" x14ac:dyDescent="0.2">
      <c r="A412" s="10"/>
    </row>
    <row r="413" spans="1:1" ht="15.75" customHeight="1" x14ac:dyDescent="0.2">
      <c r="A413" s="10"/>
    </row>
    <row r="414" spans="1:1" ht="15.75" customHeight="1" x14ac:dyDescent="0.2">
      <c r="A414" s="10"/>
    </row>
    <row r="415" spans="1:1" ht="15.75" customHeight="1" x14ac:dyDescent="0.2">
      <c r="A415" s="10"/>
    </row>
    <row r="416" spans="1:1" ht="15.75" customHeight="1" x14ac:dyDescent="0.2">
      <c r="A416" s="10"/>
    </row>
    <row r="417" spans="1:1" ht="15.75" customHeight="1" x14ac:dyDescent="0.2">
      <c r="A417" s="10"/>
    </row>
    <row r="418" spans="1:1" ht="15.75" customHeight="1" x14ac:dyDescent="0.2">
      <c r="A418" s="10"/>
    </row>
    <row r="419" spans="1:1" ht="15.75" customHeight="1" x14ac:dyDescent="0.2">
      <c r="A419" s="10"/>
    </row>
    <row r="420" spans="1:1" ht="15.75" customHeight="1" x14ac:dyDescent="0.2">
      <c r="A420" s="10"/>
    </row>
    <row r="421" spans="1:1" ht="15.75" customHeight="1" x14ac:dyDescent="0.2">
      <c r="A421" s="10"/>
    </row>
    <row r="422" spans="1:1" ht="15.75" customHeight="1" x14ac:dyDescent="0.2">
      <c r="A422" s="10"/>
    </row>
    <row r="423" spans="1:1" ht="15.75" customHeight="1" x14ac:dyDescent="0.2">
      <c r="A423" s="10"/>
    </row>
    <row r="424" spans="1:1" ht="15.75" customHeight="1" x14ac:dyDescent="0.2">
      <c r="A424" s="10"/>
    </row>
    <row r="425" spans="1:1" ht="15.75" customHeight="1" x14ac:dyDescent="0.2">
      <c r="A425" s="10"/>
    </row>
    <row r="426" spans="1:1" ht="15.75" customHeight="1" x14ac:dyDescent="0.2">
      <c r="A426" s="10"/>
    </row>
    <row r="427" spans="1:1" ht="15.75" customHeight="1" x14ac:dyDescent="0.2">
      <c r="A427" s="10"/>
    </row>
    <row r="428" spans="1:1" ht="15.75" customHeight="1" x14ac:dyDescent="0.2">
      <c r="A428" s="10"/>
    </row>
    <row r="429" spans="1:1" ht="15.75" customHeight="1" x14ac:dyDescent="0.2">
      <c r="A429" s="10"/>
    </row>
    <row r="430" spans="1:1" ht="15.75" customHeight="1" x14ac:dyDescent="0.2">
      <c r="A430" s="10"/>
    </row>
    <row r="431" spans="1:1" ht="15.75" customHeight="1" x14ac:dyDescent="0.2">
      <c r="A431" s="10"/>
    </row>
    <row r="432" spans="1:1" ht="15.75" customHeight="1" x14ac:dyDescent="0.2">
      <c r="A432" s="10"/>
    </row>
    <row r="433" spans="1:1" ht="15.75" customHeight="1" x14ac:dyDescent="0.2">
      <c r="A433" s="10"/>
    </row>
    <row r="434" spans="1:1" ht="15.75" customHeight="1" x14ac:dyDescent="0.2">
      <c r="A434" s="10"/>
    </row>
    <row r="435" spans="1:1" ht="15.75" customHeight="1" x14ac:dyDescent="0.2">
      <c r="A435" s="10"/>
    </row>
    <row r="436" spans="1:1" ht="15.75" customHeight="1" x14ac:dyDescent="0.2">
      <c r="A436" s="10"/>
    </row>
    <row r="437" spans="1:1" ht="15.75" customHeight="1" x14ac:dyDescent="0.2">
      <c r="A437" s="10"/>
    </row>
    <row r="438" spans="1:1" ht="15.75" customHeight="1" x14ac:dyDescent="0.2">
      <c r="A438" s="10"/>
    </row>
    <row r="439" spans="1:1" ht="15.75" customHeight="1" x14ac:dyDescent="0.2">
      <c r="A439" s="10"/>
    </row>
    <row r="440" spans="1:1" ht="15.75" customHeight="1" x14ac:dyDescent="0.2">
      <c r="A440" s="10"/>
    </row>
    <row r="441" spans="1:1" ht="15.75" customHeight="1" x14ac:dyDescent="0.2">
      <c r="A441" s="10"/>
    </row>
    <row r="442" spans="1:1" ht="15.75" customHeight="1" x14ac:dyDescent="0.2">
      <c r="A442" s="10"/>
    </row>
    <row r="443" spans="1:1" ht="15.75" customHeight="1" x14ac:dyDescent="0.2">
      <c r="A443" s="10"/>
    </row>
    <row r="444" spans="1:1" ht="15.75" customHeight="1" x14ac:dyDescent="0.2">
      <c r="A444" s="10"/>
    </row>
    <row r="445" spans="1:1" ht="15.75" customHeight="1" x14ac:dyDescent="0.2">
      <c r="A445" s="10"/>
    </row>
    <row r="446" spans="1:1" ht="15.75" customHeight="1" x14ac:dyDescent="0.2">
      <c r="A446" s="10"/>
    </row>
    <row r="447" spans="1:1" ht="15.75" customHeight="1" x14ac:dyDescent="0.2">
      <c r="A447" s="10"/>
    </row>
    <row r="448" spans="1:1" ht="15.75" customHeight="1" x14ac:dyDescent="0.2">
      <c r="A448" s="10"/>
    </row>
    <row r="449" spans="1:1" ht="15.75" customHeight="1" x14ac:dyDescent="0.2">
      <c r="A449" s="10"/>
    </row>
    <row r="450" spans="1:1" ht="15.75" customHeight="1" x14ac:dyDescent="0.2">
      <c r="A450" s="10"/>
    </row>
    <row r="451" spans="1:1" ht="15.75" customHeight="1" x14ac:dyDescent="0.2">
      <c r="A451" s="10"/>
    </row>
    <row r="452" spans="1:1" ht="15.75" customHeight="1" x14ac:dyDescent="0.2">
      <c r="A452" s="10"/>
    </row>
    <row r="453" spans="1:1" ht="15.75" customHeight="1" x14ac:dyDescent="0.2">
      <c r="A453" s="10"/>
    </row>
    <row r="454" spans="1:1" ht="15.75" customHeight="1" x14ac:dyDescent="0.2">
      <c r="A454" s="10"/>
    </row>
    <row r="455" spans="1:1" ht="15.75" customHeight="1" x14ac:dyDescent="0.2">
      <c r="A455" s="10"/>
    </row>
    <row r="456" spans="1:1" ht="15.75" customHeight="1" x14ac:dyDescent="0.2">
      <c r="A456" s="10"/>
    </row>
    <row r="457" spans="1:1" ht="15.75" customHeight="1" x14ac:dyDescent="0.2">
      <c r="A457" s="10"/>
    </row>
    <row r="458" spans="1:1" ht="15.75" customHeight="1" x14ac:dyDescent="0.2">
      <c r="A458" s="10"/>
    </row>
    <row r="459" spans="1:1" ht="15.75" customHeight="1" x14ac:dyDescent="0.2">
      <c r="A459" s="10"/>
    </row>
    <row r="460" spans="1:1" ht="15.75" customHeight="1" x14ac:dyDescent="0.2">
      <c r="A460" s="10"/>
    </row>
    <row r="461" spans="1:1" ht="15.75" customHeight="1" x14ac:dyDescent="0.2">
      <c r="A461" s="10"/>
    </row>
    <row r="462" spans="1:1" ht="15.75" customHeight="1" x14ac:dyDescent="0.2">
      <c r="A462" s="10"/>
    </row>
    <row r="463" spans="1:1" ht="15.75" customHeight="1" x14ac:dyDescent="0.2">
      <c r="A463" s="10"/>
    </row>
    <row r="464" spans="1:1" ht="15.75" customHeight="1" x14ac:dyDescent="0.2">
      <c r="A464" s="10"/>
    </row>
    <row r="465" spans="1:1" ht="15.75" customHeight="1" x14ac:dyDescent="0.2">
      <c r="A465" s="10"/>
    </row>
    <row r="466" spans="1:1" ht="15.75" customHeight="1" x14ac:dyDescent="0.2">
      <c r="A466" s="10"/>
    </row>
    <row r="467" spans="1:1" ht="15.75" customHeight="1" x14ac:dyDescent="0.2">
      <c r="A467" s="10"/>
    </row>
    <row r="468" spans="1:1" ht="15.75" customHeight="1" x14ac:dyDescent="0.2">
      <c r="A468" s="10"/>
    </row>
    <row r="469" spans="1:1" ht="15.75" customHeight="1" x14ac:dyDescent="0.2">
      <c r="A469" s="10"/>
    </row>
    <row r="470" spans="1:1" ht="15.75" customHeight="1" x14ac:dyDescent="0.2">
      <c r="A470" s="10"/>
    </row>
    <row r="471" spans="1:1" ht="15.75" customHeight="1" x14ac:dyDescent="0.2">
      <c r="A471" s="10"/>
    </row>
    <row r="472" spans="1:1" ht="15.75" customHeight="1" x14ac:dyDescent="0.2">
      <c r="A472" s="10"/>
    </row>
    <row r="473" spans="1:1" ht="15.75" customHeight="1" x14ac:dyDescent="0.2">
      <c r="A473" s="10"/>
    </row>
    <row r="474" spans="1:1" ht="15.75" customHeight="1" x14ac:dyDescent="0.2">
      <c r="A474" s="10"/>
    </row>
    <row r="475" spans="1:1" ht="15.75" customHeight="1" x14ac:dyDescent="0.2">
      <c r="A475" s="10"/>
    </row>
    <row r="476" spans="1:1" ht="15.75" customHeight="1" x14ac:dyDescent="0.2">
      <c r="A476" s="10"/>
    </row>
    <row r="477" spans="1:1" ht="15.75" customHeight="1" x14ac:dyDescent="0.2">
      <c r="A477" s="10"/>
    </row>
    <row r="478" spans="1:1" ht="15.75" customHeight="1" x14ac:dyDescent="0.2">
      <c r="A478" s="10"/>
    </row>
    <row r="479" spans="1:1" ht="15.75" customHeight="1" x14ac:dyDescent="0.2">
      <c r="A479" s="10"/>
    </row>
    <row r="480" spans="1:1" ht="15.75" customHeight="1" x14ac:dyDescent="0.2">
      <c r="A480" s="10"/>
    </row>
    <row r="481" spans="1:1" ht="15.75" customHeight="1" x14ac:dyDescent="0.2">
      <c r="A481" s="10"/>
    </row>
    <row r="482" spans="1:1" ht="15.75" customHeight="1" x14ac:dyDescent="0.2">
      <c r="A482" s="10"/>
    </row>
    <row r="483" spans="1:1" ht="15.75" customHeight="1" x14ac:dyDescent="0.2">
      <c r="A483" s="10"/>
    </row>
    <row r="484" spans="1:1" ht="15.75" customHeight="1" x14ac:dyDescent="0.2">
      <c r="A484" s="10"/>
    </row>
    <row r="485" spans="1:1" ht="15.75" customHeight="1" x14ac:dyDescent="0.2">
      <c r="A485" s="10"/>
    </row>
    <row r="486" spans="1:1" ht="15.75" customHeight="1" x14ac:dyDescent="0.2">
      <c r="A486" s="10"/>
    </row>
    <row r="487" spans="1:1" ht="15.75" customHeight="1" x14ac:dyDescent="0.2">
      <c r="A487" s="10"/>
    </row>
    <row r="488" spans="1:1" ht="15.75" customHeight="1" x14ac:dyDescent="0.2">
      <c r="A488" s="10"/>
    </row>
    <row r="489" spans="1:1" ht="15.75" customHeight="1" x14ac:dyDescent="0.2">
      <c r="A489" s="10"/>
    </row>
    <row r="490" spans="1:1" ht="15.75" customHeight="1" x14ac:dyDescent="0.2">
      <c r="A490" s="10"/>
    </row>
    <row r="491" spans="1:1" ht="15.75" customHeight="1" x14ac:dyDescent="0.2">
      <c r="A491" s="10"/>
    </row>
    <row r="492" spans="1:1" ht="15.75" customHeight="1" x14ac:dyDescent="0.2">
      <c r="A492" s="10"/>
    </row>
    <row r="493" spans="1:1" ht="15.75" customHeight="1" x14ac:dyDescent="0.2">
      <c r="A493" s="10"/>
    </row>
    <row r="494" spans="1:1" ht="15.75" customHeight="1" x14ac:dyDescent="0.2">
      <c r="A494" s="10"/>
    </row>
    <row r="495" spans="1:1" ht="15.75" customHeight="1" x14ac:dyDescent="0.2">
      <c r="A495" s="10"/>
    </row>
    <row r="496" spans="1:1" ht="15.75" customHeight="1" x14ac:dyDescent="0.2">
      <c r="A496" s="10"/>
    </row>
    <row r="497" spans="1:1" ht="15.75" customHeight="1" x14ac:dyDescent="0.2">
      <c r="A497" s="10"/>
    </row>
    <row r="498" spans="1:1" ht="15.75" customHeight="1" x14ac:dyDescent="0.2">
      <c r="A498" s="10"/>
    </row>
    <row r="499" spans="1:1" ht="15.75" customHeight="1" x14ac:dyDescent="0.2">
      <c r="A499" s="10"/>
    </row>
    <row r="500" spans="1:1" ht="15.75" customHeight="1" x14ac:dyDescent="0.2">
      <c r="A500" s="10"/>
    </row>
    <row r="501" spans="1:1" ht="15.75" customHeight="1" x14ac:dyDescent="0.2">
      <c r="A501" s="10"/>
    </row>
    <row r="502" spans="1:1" ht="15.75" customHeight="1" x14ac:dyDescent="0.2">
      <c r="A502" s="10"/>
    </row>
    <row r="503" spans="1:1" ht="15.75" customHeight="1" x14ac:dyDescent="0.2">
      <c r="A503" s="10"/>
    </row>
    <row r="504" spans="1:1" ht="15.75" customHeight="1" x14ac:dyDescent="0.2">
      <c r="A504" s="10"/>
    </row>
    <row r="505" spans="1:1" ht="15.75" customHeight="1" x14ac:dyDescent="0.2">
      <c r="A505" s="10"/>
    </row>
    <row r="506" spans="1:1" ht="15.75" customHeight="1" x14ac:dyDescent="0.2">
      <c r="A506" s="10"/>
    </row>
    <row r="507" spans="1:1" ht="15.75" customHeight="1" x14ac:dyDescent="0.2">
      <c r="A507" s="10"/>
    </row>
    <row r="508" spans="1:1" ht="15.75" customHeight="1" x14ac:dyDescent="0.2">
      <c r="A508" s="10"/>
    </row>
    <row r="509" spans="1:1" ht="15.75" customHeight="1" x14ac:dyDescent="0.2">
      <c r="A509" s="10"/>
    </row>
    <row r="510" spans="1:1" ht="15.75" customHeight="1" x14ac:dyDescent="0.2">
      <c r="A510" s="10"/>
    </row>
    <row r="511" spans="1:1" ht="15.75" customHeight="1" x14ac:dyDescent="0.2">
      <c r="A511" s="10"/>
    </row>
    <row r="512" spans="1:1" ht="15.75" customHeight="1" x14ac:dyDescent="0.2">
      <c r="A512" s="10"/>
    </row>
    <row r="513" spans="1:1" ht="15.75" customHeight="1" x14ac:dyDescent="0.2">
      <c r="A513" s="10"/>
    </row>
    <row r="514" spans="1:1" ht="15.75" customHeight="1" x14ac:dyDescent="0.2">
      <c r="A514" s="10"/>
    </row>
    <row r="515" spans="1:1" ht="15.75" customHeight="1" x14ac:dyDescent="0.2">
      <c r="A515" s="10"/>
    </row>
    <row r="516" spans="1:1" ht="15.75" customHeight="1" x14ac:dyDescent="0.2">
      <c r="A516" s="10"/>
    </row>
    <row r="517" spans="1:1" ht="15.75" customHeight="1" x14ac:dyDescent="0.2">
      <c r="A517" s="10"/>
    </row>
    <row r="518" spans="1:1" ht="15.75" customHeight="1" x14ac:dyDescent="0.2">
      <c r="A518" s="10"/>
    </row>
    <row r="519" spans="1:1" ht="15.75" customHeight="1" x14ac:dyDescent="0.2">
      <c r="A519" s="10"/>
    </row>
    <row r="520" spans="1:1" ht="15.75" customHeight="1" x14ac:dyDescent="0.2">
      <c r="A520" s="10"/>
    </row>
    <row r="521" spans="1:1" ht="15.75" customHeight="1" x14ac:dyDescent="0.2">
      <c r="A521" s="10"/>
    </row>
    <row r="522" spans="1:1" ht="15.75" customHeight="1" x14ac:dyDescent="0.2">
      <c r="A522" s="10"/>
    </row>
    <row r="523" spans="1:1" ht="15.75" customHeight="1" x14ac:dyDescent="0.2">
      <c r="A523" s="10"/>
    </row>
    <row r="524" spans="1:1" ht="15.75" customHeight="1" x14ac:dyDescent="0.2">
      <c r="A524" s="10"/>
    </row>
    <row r="525" spans="1:1" ht="15.75" customHeight="1" x14ac:dyDescent="0.2">
      <c r="A525" s="10"/>
    </row>
    <row r="526" spans="1:1" ht="15.75" customHeight="1" x14ac:dyDescent="0.2">
      <c r="A526" s="10"/>
    </row>
    <row r="527" spans="1:1" ht="15.75" customHeight="1" x14ac:dyDescent="0.2">
      <c r="A527" s="10"/>
    </row>
    <row r="528" spans="1:1" ht="15.75" customHeight="1" x14ac:dyDescent="0.2">
      <c r="A528" s="10"/>
    </row>
    <row r="529" spans="1:1" ht="15.75" customHeight="1" x14ac:dyDescent="0.2">
      <c r="A529" s="10"/>
    </row>
    <row r="530" spans="1:1" ht="15.75" customHeight="1" x14ac:dyDescent="0.2">
      <c r="A530" s="10"/>
    </row>
    <row r="531" spans="1:1" ht="15.75" customHeight="1" x14ac:dyDescent="0.2">
      <c r="A531" s="10"/>
    </row>
    <row r="532" spans="1:1" ht="15.75" customHeight="1" x14ac:dyDescent="0.2">
      <c r="A532" s="10"/>
    </row>
    <row r="533" spans="1:1" ht="15.75" customHeight="1" x14ac:dyDescent="0.2">
      <c r="A533" s="10"/>
    </row>
    <row r="534" spans="1:1" ht="15.75" customHeight="1" x14ac:dyDescent="0.2">
      <c r="A534" s="10"/>
    </row>
    <row r="535" spans="1:1" ht="15.75" customHeight="1" x14ac:dyDescent="0.2">
      <c r="A535" s="10"/>
    </row>
    <row r="536" spans="1:1" ht="15.75" customHeight="1" x14ac:dyDescent="0.2">
      <c r="A536" s="10"/>
    </row>
    <row r="537" spans="1:1" ht="15.75" customHeight="1" x14ac:dyDescent="0.2">
      <c r="A537" s="10"/>
    </row>
    <row r="538" spans="1:1" ht="15.75" customHeight="1" x14ac:dyDescent="0.2">
      <c r="A538" s="10"/>
    </row>
    <row r="539" spans="1:1" ht="15.75" customHeight="1" x14ac:dyDescent="0.2">
      <c r="A539" s="10"/>
    </row>
    <row r="540" spans="1:1" ht="15.75" customHeight="1" x14ac:dyDescent="0.2">
      <c r="A540" s="10"/>
    </row>
    <row r="541" spans="1:1" ht="15.75" customHeight="1" x14ac:dyDescent="0.2">
      <c r="A541" s="10"/>
    </row>
    <row r="542" spans="1:1" ht="15.75" customHeight="1" x14ac:dyDescent="0.2">
      <c r="A542" s="10"/>
    </row>
    <row r="543" spans="1:1" ht="15.75" customHeight="1" x14ac:dyDescent="0.2">
      <c r="A543" s="10"/>
    </row>
    <row r="544" spans="1:1" ht="15.75" customHeight="1" x14ac:dyDescent="0.2">
      <c r="A544" s="10"/>
    </row>
    <row r="545" spans="1:1" ht="15.75" customHeight="1" x14ac:dyDescent="0.2">
      <c r="A545" s="10"/>
    </row>
    <row r="546" spans="1:1" ht="15.75" customHeight="1" x14ac:dyDescent="0.2">
      <c r="A546" s="10"/>
    </row>
    <row r="547" spans="1:1" ht="15.75" customHeight="1" x14ac:dyDescent="0.2">
      <c r="A547" s="10"/>
    </row>
    <row r="548" spans="1:1" ht="15.75" customHeight="1" x14ac:dyDescent="0.2">
      <c r="A548" s="10"/>
    </row>
    <row r="549" spans="1:1" ht="15.75" customHeight="1" x14ac:dyDescent="0.2">
      <c r="A549" s="10"/>
    </row>
    <row r="550" spans="1:1" ht="15.75" customHeight="1" x14ac:dyDescent="0.2">
      <c r="A550" s="10"/>
    </row>
    <row r="551" spans="1:1" ht="15.75" customHeight="1" x14ac:dyDescent="0.2">
      <c r="A551" s="10"/>
    </row>
    <row r="552" spans="1:1" ht="15.75" customHeight="1" x14ac:dyDescent="0.2">
      <c r="A552" s="10"/>
    </row>
    <row r="553" spans="1:1" ht="15.75" customHeight="1" x14ac:dyDescent="0.2">
      <c r="A553" s="10"/>
    </row>
    <row r="554" spans="1:1" ht="15.75" customHeight="1" x14ac:dyDescent="0.2">
      <c r="A554" s="10"/>
    </row>
    <row r="555" spans="1:1" ht="15.75" customHeight="1" x14ac:dyDescent="0.2">
      <c r="A555" s="10"/>
    </row>
    <row r="556" spans="1:1" ht="15.75" customHeight="1" x14ac:dyDescent="0.2">
      <c r="A556" s="10"/>
    </row>
    <row r="557" spans="1:1" ht="15.75" customHeight="1" x14ac:dyDescent="0.2">
      <c r="A557" s="10"/>
    </row>
    <row r="558" spans="1:1" ht="15.75" customHeight="1" x14ac:dyDescent="0.2">
      <c r="A558" s="10"/>
    </row>
    <row r="559" spans="1:1" ht="15.75" customHeight="1" x14ac:dyDescent="0.2">
      <c r="A559" s="10"/>
    </row>
    <row r="560" spans="1:1" ht="15.75" customHeight="1" x14ac:dyDescent="0.2">
      <c r="A560" s="10"/>
    </row>
    <row r="561" spans="1:1" ht="15.75" customHeight="1" x14ac:dyDescent="0.2">
      <c r="A561" s="10"/>
    </row>
    <row r="562" spans="1:1" ht="15.75" customHeight="1" x14ac:dyDescent="0.2">
      <c r="A562" s="10"/>
    </row>
    <row r="563" spans="1:1" ht="15.75" customHeight="1" x14ac:dyDescent="0.2">
      <c r="A563" s="10"/>
    </row>
    <row r="564" spans="1:1" ht="15.75" customHeight="1" x14ac:dyDescent="0.2">
      <c r="A564" s="10"/>
    </row>
    <row r="565" spans="1:1" ht="15.75" customHeight="1" x14ac:dyDescent="0.2">
      <c r="A565" s="10"/>
    </row>
    <row r="566" spans="1:1" ht="15.75" customHeight="1" x14ac:dyDescent="0.2">
      <c r="A566" s="10"/>
    </row>
    <row r="567" spans="1:1" ht="15.75" customHeight="1" x14ac:dyDescent="0.2">
      <c r="A567" s="10"/>
    </row>
    <row r="568" spans="1:1" ht="15.75" customHeight="1" x14ac:dyDescent="0.2">
      <c r="A568" s="10"/>
    </row>
    <row r="569" spans="1:1" ht="15.75" customHeight="1" x14ac:dyDescent="0.2">
      <c r="A569" s="10"/>
    </row>
    <row r="570" spans="1:1" ht="15.75" customHeight="1" x14ac:dyDescent="0.2">
      <c r="A570" s="10"/>
    </row>
    <row r="571" spans="1:1" ht="15.75" customHeight="1" x14ac:dyDescent="0.2">
      <c r="A571" s="10"/>
    </row>
    <row r="572" spans="1:1" ht="15.75" customHeight="1" x14ac:dyDescent="0.2">
      <c r="A572" s="10"/>
    </row>
    <row r="573" spans="1:1" ht="15.75" customHeight="1" x14ac:dyDescent="0.2">
      <c r="A573" s="10"/>
    </row>
    <row r="574" spans="1:1" ht="15.75" customHeight="1" x14ac:dyDescent="0.2">
      <c r="A574" s="10"/>
    </row>
    <row r="575" spans="1:1" ht="15.75" customHeight="1" x14ac:dyDescent="0.2">
      <c r="A575" s="10"/>
    </row>
    <row r="576" spans="1:1" ht="15.75" customHeight="1" x14ac:dyDescent="0.2">
      <c r="A576" s="10"/>
    </row>
    <row r="577" spans="1:1" ht="15.75" customHeight="1" x14ac:dyDescent="0.2">
      <c r="A577" s="10"/>
    </row>
    <row r="578" spans="1:1" ht="15.75" customHeight="1" x14ac:dyDescent="0.2">
      <c r="A578" s="10"/>
    </row>
    <row r="579" spans="1:1" ht="15.75" customHeight="1" x14ac:dyDescent="0.2">
      <c r="A579" s="10"/>
    </row>
    <row r="580" spans="1:1" ht="15.75" customHeight="1" x14ac:dyDescent="0.2">
      <c r="A580" s="10"/>
    </row>
    <row r="581" spans="1:1" ht="15.75" customHeight="1" x14ac:dyDescent="0.2">
      <c r="A581" s="10"/>
    </row>
    <row r="582" spans="1:1" ht="15.75" customHeight="1" x14ac:dyDescent="0.2">
      <c r="A582" s="10"/>
    </row>
    <row r="583" spans="1:1" ht="15.75" customHeight="1" x14ac:dyDescent="0.2">
      <c r="A583" s="10"/>
    </row>
    <row r="584" spans="1:1" ht="15.75" customHeight="1" x14ac:dyDescent="0.2">
      <c r="A584" s="10"/>
    </row>
    <row r="585" spans="1:1" ht="15.75" customHeight="1" x14ac:dyDescent="0.2">
      <c r="A585" s="10"/>
    </row>
    <row r="586" spans="1:1" ht="15.75" customHeight="1" x14ac:dyDescent="0.2">
      <c r="A586" s="10"/>
    </row>
    <row r="587" spans="1:1" ht="15.75" customHeight="1" x14ac:dyDescent="0.2">
      <c r="A587" s="10"/>
    </row>
    <row r="588" spans="1:1" ht="15.75" customHeight="1" x14ac:dyDescent="0.2">
      <c r="A588" s="10"/>
    </row>
    <row r="589" spans="1:1" ht="15.75" customHeight="1" x14ac:dyDescent="0.2">
      <c r="A589" s="10"/>
    </row>
    <row r="590" spans="1:1" ht="15.75" customHeight="1" x14ac:dyDescent="0.2">
      <c r="A590" s="10"/>
    </row>
    <row r="591" spans="1:1" ht="15.75" customHeight="1" x14ac:dyDescent="0.2">
      <c r="A591" s="10"/>
    </row>
    <row r="592" spans="1:1" ht="15.75" customHeight="1" x14ac:dyDescent="0.2">
      <c r="A592" s="10"/>
    </row>
    <row r="593" spans="1:1" ht="15.75" customHeight="1" x14ac:dyDescent="0.2">
      <c r="A593" s="10"/>
    </row>
    <row r="594" spans="1:1" ht="15.75" customHeight="1" x14ac:dyDescent="0.2">
      <c r="A594" s="10"/>
    </row>
    <row r="595" spans="1:1" ht="15.75" customHeight="1" x14ac:dyDescent="0.2">
      <c r="A595" s="10"/>
    </row>
    <row r="596" spans="1:1" ht="15.75" customHeight="1" x14ac:dyDescent="0.2">
      <c r="A596" s="10"/>
    </row>
    <row r="597" spans="1:1" ht="15.75" customHeight="1" x14ac:dyDescent="0.2">
      <c r="A597" s="10"/>
    </row>
    <row r="598" spans="1:1" ht="15.75" customHeight="1" x14ac:dyDescent="0.2">
      <c r="A598" s="10"/>
    </row>
    <row r="599" spans="1:1" ht="15.75" customHeight="1" x14ac:dyDescent="0.2">
      <c r="A599" s="10"/>
    </row>
    <row r="600" spans="1:1" ht="15.75" customHeight="1" x14ac:dyDescent="0.2">
      <c r="A600" s="10"/>
    </row>
    <row r="601" spans="1:1" ht="15.75" customHeight="1" x14ac:dyDescent="0.2">
      <c r="A601" s="10"/>
    </row>
    <row r="602" spans="1:1" ht="15.75" customHeight="1" x14ac:dyDescent="0.2">
      <c r="A602" s="10"/>
    </row>
    <row r="603" spans="1:1" ht="15.75" customHeight="1" x14ac:dyDescent="0.2">
      <c r="A603" s="10"/>
    </row>
    <row r="604" spans="1:1" ht="15.75" customHeight="1" x14ac:dyDescent="0.2">
      <c r="A604" s="10"/>
    </row>
    <row r="605" spans="1:1" ht="15.75" customHeight="1" x14ac:dyDescent="0.2">
      <c r="A605" s="10"/>
    </row>
    <row r="606" spans="1:1" ht="15.75" customHeight="1" x14ac:dyDescent="0.2">
      <c r="A606" s="10"/>
    </row>
    <row r="607" spans="1:1" ht="15.75" customHeight="1" x14ac:dyDescent="0.2">
      <c r="A607" s="10"/>
    </row>
    <row r="608" spans="1:1" ht="15.75" customHeight="1" x14ac:dyDescent="0.2">
      <c r="A608" s="10"/>
    </row>
    <row r="609" spans="1:1" ht="15.75" customHeight="1" x14ac:dyDescent="0.2">
      <c r="A609" s="10"/>
    </row>
    <row r="610" spans="1:1" ht="15.75" customHeight="1" x14ac:dyDescent="0.2">
      <c r="A610" s="10"/>
    </row>
    <row r="611" spans="1:1" ht="15.75" customHeight="1" x14ac:dyDescent="0.2">
      <c r="A611" s="10"/>
    </row>
    <row r="612" spans="1:1" ht="15.75" customHeight="1" x14ac:dyDescent="0.2">
      <c r="A612" s="10"/>
    </row>
    <row r="613" spans="1:1" ht="15.75" customHeight="1" x14ac:dyDescent="0.2">
      <c r="A613" s="10"/>
    </row>
    <row r="614" spans="1:1" ht="15.75" customHeight="1" x14ac:dyDescent="0.2">
      <c r="A614" s="10"/>
    </row>
    <row r="615" spans="1:1" ht="15.75" customHeight="1" x14ac:dyDescent="0.2">
      <c r="A615" s="10"/>
    </row>
    <row r="616" spans="1:1" ht="15.75" customHeight="1" x14ac:dyDescent="0.2">
      <c r="A616" s="10"/>
    </row>
    <row r="617" spans="1:1" ht="15.75" customHeight="1" x14ac:dyDescent="0.2">
      <c r="A617" s="10"/>
    </row>
    <row r="618" spans="1:1" ht="15.75" customHeight="1" x14ac:dyDescent="0.2">
      <c r="A618" s="10"/>
    </row>
    <row r="619" spans="1:1" ht="15.75" customHeight="1" x14ac:dyDescent="0.2">
      <c r="A619" s="10"/>
    </row>
    <row r="620" spans="1:1" ht="15.75" customHeight="1" x14ac:dyDescent="0.2">
      <c r="A620" s="10"/>
    </row>
    <row r="621" spans="1:1" ht="15.75" customHeight="1" x14ac:dyDescent="0.2">
      <c r="A621" s="10"/>
    </row>
    <row r="622" spans="1:1" ht="15.75" customHeight="1" x14ac:dyDescent="0.2">
      <c r="A622" s="10"/>
    </row>
    <row r="623" spans="1:1" ht="15.75" customHeight="1" x14ac:dyDescent="0.2">
      <c r="A623" s="10"/>
    </row>
    <row r="624" spans="1:1" ht="15.75" customHeight="1" x14ac:dyDescent="0.2">
      <c r="A624" s="10"/>
    </row>
    <row r="625" spans="1:1" ht="15.75" customHeight="1" x14ac:dyDescent="0.2">
      <c r="A625" s="10"/>
    </row>
    <row r="626" spans="1:1" ht="15.75" customHeight="1" x14ac:dyDescent="0.2">
      <c r="A626" s="10"/>
    </row>
    <row r="627" spans="1:1" ht="15.75" customHeight="1" x14ac:dyDescent="0.2">
      <c r="A627" s="10"/>
    </row>
    <row r="628" spans="1:1" ht="15.75" customHeight="1" x14ac:dyDescent="0.2">
      <c r="A628" s="10"/>
    </row>
    <row r="629" spans="1:1" ht="15.75" customHeight="1" x14ac:dyDescent="0.2">
      <c r="A629" s="10"/>
    </row>
    <row r="630" spans="1:1" ht="15.75" customHeight="1" x14ac:dyDescent="0.2">
      <c r="A630" s="10"/>
    </row>
    <row r="631" spans="1:1" ht="15.75" customHeight="1" x14ac:dyDescent="0.2">
      <c r="A631" s="10"/>
    </row>
    <row r="632" spans="1:1" ht="15.75" customHeight="1" x14ac:dyDescent="0.2">
      <c r="A632" s="10"/>
    </row>
    <row r="633" spans="1:1" ht="15.75" customHeight="1" x14ac:dyDescent="0.2">
      <c r="A633" s="10"/>
    </row>
    <row r="634" spans="1:1" ht="15.75" customHeight="1" x14ac:dyDescent="0.2">
      <c r="A634" s="10"/>
    </row>
    <row r="635" spans="1:1" ht="15.75" customHeight="1" x14ac:dyDescent="0.2">
      <c r="A635" s="10"/>
    </row>
    <row r="636" spans="1:1" ht="15.75" customHeight="1" x14ac:dyDescent="0.2">
      <c r="A636" s="10"/>
    </row>
    <row r="637" spans="1:1" ht="15.75" customHeight="1" x14ac:dyDescent="0.2">
      <c r="A637" s="10"/>
    </row>
    <row r="638" spans="1:1" ht="15.75" customHeight="1" x14ac:dyDescent="0.2">
      <c r="A638" s="10"/>
    </row>
    <row r="639" spans="1:1" ht="15.75" customHeight="1" x14ac:dyDescent="0.2">
      <c r="A639" s="10"/>
    </row>
    <row r="640" spans="1:1" ht="15.75" customHeight="1" x14ac:dyDescent="0.2">
      <c r="A640" s="10"/>
    </row>
    <row r="641" spans="1:1" ht="15.75" customHeight="1" x14ac:dyDescent="0.2">
      <c r="A641" s="10"/>
    </row>
    <row r="642" spans="1:1" ht="15.75" customHeight="1" x14ac:dyDescent="0.2">
      <c r="A642" s="10"/>
    </row>
    <row r="643" spans="1:1" ht="15.75" customHeight="1" x14ac:dyDescent="0.2">
      <c r="A643" s="10"/>
    </row>
    <row r="644" spans="1:1" ht="15.75" customHeight="1" x14ac:dyDescent="0.2">
      <c r="A644" s="10"/>
    </row>
    <row r="645" spans="1:1" ht="15.75" customHeight="1" x14ac:dyDescent="0.2">
      <c r="A645" s="10"/>
    </row>
    <row r="646" spans="1:1" ht="15.75" customHeight="1" x14ac:dyDescent="0.2">
      <c r="A646" s="10"/>
    </row>
    <row r="647" spans="1:1" ht="15.75" customHeight="1" x14ac:dyDescent="0.2">
      <c r="A647" s="10"/>
    </row>
    <row r="648" spans="1:1" ht="15.75" customHeight="1" x14ac:dyDescent="0.2">
      <c r="A648" s="10"/>
    </row>
    <row r="649" spans="1:1" ht="15.75" customHeight="1" x14ac:dyDescent="0.2">
      <c r="A649" s="10"/>
    </row>
    <row r="650" spans="1:1" ht="15.75" customHeight="1" x14ac:dyDescent="0.2">
      <c r="A650" s="10"/>
    </row>
    <row r="651" spans="1:1" ht="15.75" customHeight="1" x14ac:dyDescent="0.2">
      <c r="A651" s="10"/>
    </row>
    <row r="652" spans="1:1" ht="15.75" customHeight="1" x14ac:dyDescent="0.2">
      <c r="A652" s="10"/>
    </row>
    <row r="653" spans="1:1" ht="15.75" customHeight="1" x14ac:dyDescent="0.2">
      <c r="A653" s="10"/>
    </row>
    <row r="654" spans="1:1" ht="15.75" customHeight="1" x14ac:dyDescent="0.2">
      <c r="A654" s="10"/>
    </row>
    <row r="655" spans="1:1" ht="15.75" customHeight="1" x14ac:dyDescent="0.2">
      <c r="A655" s="10"/>
    </row>
    <row r="656" spans="1:1" ht="15.75" customHeight="1" x14ac:dyDescent="0.2">
      <c r="A656" s="10"/>
    </row>
    <row r="657" spans="1:1" ht="15.75" customHeight="1" x14ac:dyDescent="0.2">
      <c r="A657" s="10"/>
    </row>
    <row r="658" spans="1:1" ht="15.75" customHeight="1" x14ac:dyDescent="0.2">
      <c r="A658" s="10"/>
    </row>
    <row r="659" spans="1:1" ht="15.75" customHeight="1" x14ac:dyDescent="0.2">
      <c r="A659" s="10"/>
    </row>
    <row r="660" spans="1:1" ht="15.75" customHeight="1" x14ac:dyDescent="0.2">
      <c r="A660" s="10"/>
    </row>
    <row r="661" spans="1:1" ht="15.75" customHeight="1" x14ac:dyDescent="0.2">
      <c r="A661" s="10"/>
    </row>
    <row r="662" spans="1:1" ht="15.75" customHeight="1" x14ac:dyDescent="0.2">
      <c r="A662" s="10"/>
    </row>
    <row r="663" spans="1:1" ht="15.75" customHeight="1" x14ac:dyDescent="0.2">
      <c r="A663" s="10"/>
    </row>
    <row r="664" spans="1:1" ht="15.75" customHeight="1" x14ac:dyDescent="0.2">
      <c r="A664" s="10"/>
    </row>
    <row r="665" spans="1:1" ht="15.75" customHeight="1" x14ac:dyDescent="0.2">
      <c r="A665" s="10"/>
    </row>
    <row r="666" spans="1:1" ht="15.75" customHeight="1" x14ac:dyDescent="0.2">
      <c r="A666" s="10"/>
    </row>
    <row r="667" spans="1:1" ht="15.75" customHeight="1" x14ac:dyDescent="0.2">
      <c r="A667" s="10"/>
    </row>
    <row r="668" spans="1:1" ht="15.75" customHeight="1" x14ac:dyDescent="0.2">
      <c r="A668" s="10"/>
    </row>
    <row r="669" spans="1:1" ht="15.75" customHeight="1" x14ac:dyDescent="0.2">
      <c r="A669" s="10"/>
    </row>
    <row r="670" spans="1:1" ht="15.75" customHeight="1" x14ac:dyDescent="0.2">
      <c r="A670" s="10"/>
    </row>
    <row r="671" spans="1:1" ht="15.75" customHeight="1" x14ac:dyDescent="0.2">
      <c r="A671" s="10"/>
    </row>
    <row r="672" spans="1:1" ht="15.75" customHeight="1" x14ac:dyDescent="0.2">
      <c r="A672" s="10"/>
    </row>
    <row r="673" spans="1:1" ht="15.75" customHeight="1" x14ac:dyDescent="0.2">
      <c r="A673" s="10"/>
    </row>
    <row r="674" spans="1:1" ht="15.75" customHeight="1" x14ac:dyDescent="0.2">
      <c r="A674" s="10"/>
    </row>
    <row r="675" spans="1:1" ht="15.75" customHeight="1" x14ac:dyDescent="0.2">
      <c r="A675" s="10"/>
    </row>
    <row r="676" spans="1:1" ht="15.75" customHeight="1" x14ac:dyDescent="0.2">
      <c r="A676" s="10"/>
    </row>
    <row r="677" spans="1:1" ht="15.75" customHeight="1" x14ac:dyDescent="0.2">
      <c r="A677" s="10"/>
    </row>
    <row r="678" spans="1:1" ht="15.75" customHeight="1" x14ac:dyDescent="0.2">
      <c r="A678" s="10"/>
    </row>
    <row r="679" spans="1:1" ht="15.75" customHeight="1" x14ac:dyDescent="0.2">
      <c r="A679" s="10"/>
    </row>
    <row r="680" spans="1:1" ht="15.75" customHeight="1" x14ac:dyDescent="0.2">
      <c r="A680" s="10"/>
    </row>
    <row r="681" spans="1:1" ht="15.75" customHeight="1" x14ac:dyDescent="0.2">
      <c r="A681" s="10"/>
    </row>
    <row r="682" spans="1:1" ht="15.75" customHeight="1" x14ac:dyDescent="0.2">
      <c r="A682" s="10"/>
    </row>
    <row r="683" spans="1:1" ht="15.75" customHeight="1" x14ac:dyDescent="0.2">
      <c r="A683" s="10"/>
    </row>
    <row r="684" spans="1:1" ht="15.75" customHeight="1" x14ac:dyDescent="0.2">
      <c r="A684" s="10"/>
    </row>
    <row r="685" spans="1:1" ht="15.75" customHeight="1" x14ac:dyDescent="0.2">
      <c r="A685" s="10"/>
    </row>
    <row r="686" spans="1:1" ht="15.75" customHeight="1" x14ac:dyDescent="0.2">
      <c r="A686" s="10"/>
    </row>
    <row r="687" spans="1:1" ht="15.75" customHeight="1" x14ac:dyDescent="0.2">
      <c r="A687" s="10"/>
    </row>
    <row r="688" spans="1:1" ht="15.75" customHeight="1" x14ac:dyDescent="0.2">
      <c r="A688" s="10"/>
    </row>
    <row r="689" spans="1:1" ht="15.75" customHeight="1" x14ac:dyDescent="0.2">
      <c r="A689" s="10"/>
    </row>
    <row r="690" spans="1:1" ht="15.75" customHeight="1" x14ac:dyDescent="0.2">
      <c r="A690" s="10"/>
    </row>
    <row r="691" spans="1:1" ht="15.75" customHeight="1" x14ac:dyDescent="0.2">
      <c r="A691" s="10"/>
    </row>
    <row r="692" spans="1:1" ht="15.75" customHeight="1" x14ac:dyDescent="0.2">
      <c r="A692" s="10"/>
    </row>
    <row r="693" spans="1:1" ht="15.75" customHeight="1" x14ac:dyDescent="0.2">
      <c r="A693" s="10"/>
    </row>
    <row r="694" spans="1:1" ht="15.75" customHeight="1" x14ac:dyDescent="0.2">
      <c r="A694" s="10"/>
    </row>
    <row r="695" spans="1:1" ht="15.75" customHeight="1" x14ac:dyDescent="0.2">
      <c r="A695" s="10"/>
    </row>
    <row r="696" spans="1:1" ht="15.75" customHeight="1" x14ac:dyDescent="0.2">
      <c r="A696" s="10"/>
    </row>
    <row r="697" spans="1:1" ht="15.75" customHeight="1" x14ac:dyDescent="0.2">
      <c r="A697" s="10"/>
    </row>
    <row r="698" spans="1:1" ht="15.75" customHeight="1" x14ac:dyDescent="0.2">
      <c r="A698" s="10"/>
    </row>
    <row r="699" spans="1:1" ht="15.75" customHeight="1" x14ac:dyDescent="0.2">
      <c r="A699" s="10"/>
    </row>
    <row r="700" spans="1:1" ht="15.75" customHeight="1" x14ac:dyDescent="0.2">
      <c r="A700" s="10"/>
    </row>
    <row r="701" spans="1:1" ht="15.75" customHeight="1" x14ac:dyDescent="0.2">
      <c r="A701" s="10"/>
    </row>
    <row r="702" spans="1:1" ht="15.75" customHeight="1" x14ac:dyDescent="0.2">
      <c r="A702" s="10"/>
    </row>
    <row r="703" spans="1:1" ht="15.75" customHeight="1" x14ac:dyDescent="0.2">
      <c r="A703" s="10"/>
    </row>
    <row r="704" spans="1:1" ht="15.75" customHeight="1" x14ac:dyDescent="0.2">
      <c r="A704" s="10"/>
    </row>
    <row r="705" spans="1:1" ht="15.75" customHeight="1" x14ac:dyDescent="0.2">
      <c r="A705" s="10"/>
    </row>
    <row r="706" spans="1:1" ht="15.75" customHeight="1" x14ac:dyDescent="0.2">
      <c r="A706" s="10"/>
    </row>
    <row r="707" spans="1:1" ht="15.75" customHeight="1" x14ac:dyDescent="0.2">
      <c r="A707" s="10"/>
    </row>
    <row r="708" spans="1:1" ht="15.75" customHeight="1" x14ac:dyDescent="0.2">
      <c r="A708" s="10"/>
    </row>
    <row r="709" spans="1:1" ht="15.75" customHeight="1" x14ac:dyDescent="0.2">
      <c r="A709" s="10"/>
    </row>
    <row r="710" spans="1:1" ht="15.75" customHeight="1" x14ac:dyDescent="0.2">
      <c r="A710" s="10"/>
    </row>
    <row r="711" spans="1:1" ht="15.75" customHeight="1" x14ac:dyDescent="0.2">
      <c r="A711" s="10"/>
    </row>
    <row r="712" spans="1:1" ht="15.75" customHeight="1" x14ac:dyDescent="0.2">
      <c r="A712" s="10"/>
    </row>
    <row r="713" spans="1:1" ht="15.75" customHeight="1" x14ac:dyDescent="0.2">
      <c r="A713" s="10"/>
    </row>
    <row r="714" spans="1:1" ht="15.75" customHeight="1" x14ac:dyDescent="0.2">
      <c r="A714" s="10"/>
    </row>
    <row r="715" spans="1:1" ht="15.75" customHeight="1" x14ac:dyDescent="0.2">
      <c r="A715" s="10"/>
    </row>
    <row r="716" spans="1:1" ht="15.75" customHeight="1" x14ac:dyDescent="0.2">
      <c r="A716" s="10"/>
    </row>
    <row r="717" spans="1:1" ht="15.75" customHeight="1" x14ac:dyDescent="0.2">
      <c r="A717" s="10"/>
    </row>
    <row r="718" spans="1:1" ht="15.75" customHeight="1" x14ac:dyDescent="0.2">
      <c r="A718" s="10"/>
    </row>
    <row r="719" spans="1:1" ht="15.75" customHeight="1" x14ac:dyDescent="0.2">
      <c r="A719" s="10"/>
    </row>
    <row r="720" spans="1:1" ht="15.75" customHeight="1" x14ac:dyDescent="0.2">
      <c r="A720" s="10"/>
    </row>
    <row r="721" spans="1:1" ht="15.75" customHeight="1" x14ac:dyDescent="0.2">
      <c r="A721" s="10"/>
    </row>
    <row r="722" spans="1:1" ht="15.75" customHeight="1" x14ac:dyDescent="0.2">
      <c r="A722" s="10"/>
    </row>
    <row r="723" spans="1:1" ht="15.75" customHeight="1" x14ac:dyDescent="0.2">
      <c r="A723" s="10"/>
    </row>
    <row r="724" spans="1:1" ht="15.75" customHeight="1" x14ac:dyDescent="0.2">
      <c r="A724" s="10"/>
    </row>
    <row r="725" spans="1:1" ht="15.75" customHeight="1" x14ac:dyDescent="0.2">
      <c r="A725" s="10"/>
    </row>
    <row r="726" spans="1:1" ht="15.75" customHeight="1" x14ac:dyDescent="0.2">
      <c r="A726" s="10"/>
    </row>
    <row r="727" spans="1:1" ht="15.75" customHeight="1" x14ac:dyDescent="0.2">
      <c r="A727" s="10"/>
    </row>
    <row r="728" spans="1:1" ht="15.75" customHeight="1" x14ac:dyDescent="0.2">
      <c r="A728" s="10"/>
    </row>
    <row r="729" spans="1:1" ht="15.75" customHeight="1" x14ac:dyDescent="0.2">
      <c r="A729" s="10"/>
    </row>
    <row r="730" spans="1:1" ht="15.75" customHeight="1" x14ac:dyDescent="0.2">
      <c r="A730" s="10"/>
    </row>
    <row r="731" spans="1:1" ht="15.75" customHeight="1" x14ac:dyDescent="0.2">
      <c r="A731" s="10"/>
    </row>
    <row r="732" spans="1:1" ht="15.75" customHeight="1" x14ac:dyDescent="0.2">
      <c r="A732" s="10"/>
    </row>
    <row r="733" spans="1:1" ht="15.75" customHeight="1" x14ac:dyDescent="0.2">
      <c r="A733" s="10"/>
    </row>
    <row r="734" spans="1:1" ht="15.75" customHeight="1" x14ac:dyDescent="0.2">
      <c r="A734" s="10"/>
    </row>
    <row r="735" spans="1:1" ht="15.75" customHeight="1" x14ac:dyDescent="0.2">
      <c r="A735" s="10"/>
    </row>
    <row r="736" spans="1:1" ht="15.75" customHeight="1" x14ac:dyDescent="0.2">
      <c r="A736" s="10"/>
    </row>
    <row r="737" spans="1:1" ht="15.75" customHeight="1" x14ac:dyDescent="0.2">
      <c r="A737" s="10"/>
    </row>
    <row r="738" spans="1:1" ht="15.75" customHeight="1" x14ac:dyDescent="0.2">
      <c r="A738" s="10"/>
    </row>
    <row r="739" spans="1:1" ht="15.75" customHeight="1" x14ac:dyDescent="0.2">
      <c r="A739" s="10"/>
    </row>
    <row r="740" spans="1:1" ht="15.75" customHeight="1" x14ac:dyDescent="0.2">
      <c r="A740" s="10"/>
    </row>
    <row r="741" spans="1:1" ht="15.75" customHeight="1" x14ac:dyDescent="0.2">
      <c r="A741" s="10"/>
    </row>
    <row r="742" spans="1:1" ht="15.75" customHeight="1" x14ac:dyDescent="0.2">
      <c r="A742" s="10"/>
    </row>
    <row r="743" spans="1:1" ht="15.75" customHeight="1" x14ac:dyDescent="0.2">
      <c r="A743" s="10"/>
    </row>
    <row r="744" spans="1:1" ht="15.75" customHeight="1" x14ac:dyDescent="0.2">
      <c r="A744" s="10"/>
    </row>
    <row r="745" spans="1:1" ht="15.75" customHeight="1" x14ac:dyDescent="0.2">
      <c r="A745" s="10"/>
    </row>
    <row r="746" spans="1:1" ht="15.75" customHeight="1" x14ac:dyDescent="0.2">
      <c r="A746" s="10"/>
    </row>
    <row r="747" spans="1:1" ht="15.75" customHeight="1" x14ac:dyDescent="0.2">
      <c r="A747" s="10"/>
    </row>
    <row r="748" spans="1:1" ht="15.75" customHeight="1" x14ac:dyDescent="0.2">
      <c r="A748" s="10"/>
    </row>
    <row r="749" spans="1:1" ht="15.75" customHeight="1" x14ac:dyDescent="0.2">
      <c r="A749" s="10"/>
    </row>
    <row r="750" spans="1:1" ht="15.75" customHeight="1" x14ac:dyDescent="0.2">
      <c r="A750" s="10"/>
    </row>
    <row r="751" spans="1:1" ht="15.75" customHeight="1" x14ac:dyDescent="0.2">
      <c r="A751" s="10"/>
    </row>
    <row r="752" spans="1:1" ht="15.75" customHeight="1" x14ac:dyDescent="0.2">
      <c r="A752" s="10"/>
    </row>
    <row r="753" spans="1:1" ht="15.75" customHeight="1" x14ac:dyDescent="0.2">
      <c r="A753" s="10"/>
    </row>
    <row r="754" spans="1:1" ht="15.75" customHeight="1" x14ac:dyDescent="0.2">
      <c r="A754" s="10"/>
    </row>
    <row r="755" spans="1:1" ht="15.75" customHeight="1" x14ac:dyDescent="0.2">
      <c r="A755" s="10"/>
    </row>
    <row r="756" spans="1:1" ht="15.75" customHeight="1" x14ac:dyDescent="0.2">
      <c r="A756" s="10"/>
    </row>
    <row r="757" spans="1:1" ht="15.75" customHeight="1" x14ac:dyDescent="0.2">
      <c r="A757" s="10"/>
    </row>
    <row r="758" spans="1:1" ht="15.75" customHeight="1" x14ac:dyDescent="0.2">
      <c r="A758" s="10"/>
    </row>
    <row r="759" spans="1:1" ht="15.75" customHeight="1" x14ac:dyDescent="0.2">
      <c r="A759" s="10"/>
    </row>
    <row r="760" spans="1:1" ht="15.75" customHeight="1" x14ac:dyDescent="0.2">
      <c r="A760" s="10"/>
    </row>
    <row r="761" spans="1:1" ht="15.75" customHeight="1" x14ac:dyDescent="0.2">
      <c r="A761" s="10"/>
    </row>
    <row r="762" spans="1:1" ht="15.75" customHeight="1" x14ac:dyDescent="0.2">
      <c r="A762" s="10"/>
    </row>
    <row r="763" spans="1:1" ht="15.75" customHeight="1" x14ac:dyDescent="0.2">
      <c r="A763" s="10"/>
    </row>
    <row r="764" spans="1:1" ht="15.75" customHeight="1" x14ac:dyDescent="0.2">
      <c r="A764" s="10"/>
    </row>
    <row r="765" spans="1:1" ht="15.75" customHeight="1" x14ac:dyDescent="0.2">
      <c r="A765" s="10"/>
    </row>
    <row r="766" spans="1:1" ht="15.75" customHeight="1" x14ac:dyDescent="0.2">
      <c r="A766" s="10"/>
    </row>
    <row r="767" spans="1:1" ht="15.75" customHeight="1" x14ac:dyDescent="0.2">
      <c r="A767" s="10"/>
    </row>
    <row r="768" spans="1:1" ht="15.75" customHeight="1" x14ac:dyDescent="0.2">
      <c r="A768" s="10"/>
    </row>
    <row r="769" spans="1:1" ht="15.75" customHeight="1" x14ac:dyDescent="0.2">
      <c r="A769" s="10"/>
    </row>
    <row r="770" spans="1:1" ht="15.75" customHeight="1" x14ac:dyDescent="0.2">
      <c r="A770" s="10"/>
    </row>
    <row r="771" spans="1:1" ht="15.75" customHeight="1" x14ac:dyDescent="0.2">
      <c r="A771" s="10"/>
    </row>
    <row r="772" spans="1:1" ht="15.75" customHeight="1" x14ac:dyDescent="0.2">
      <c r="A772" s="10"/>
    </row>
    <row r="773" spans="1:1" ht="15.75" customHeight="1" x14ac:dyDescent="0.2">
      <c r="A773" s="10"/>
    </row>
    <row r="774" spans="1:1" ht="15.75" customHeight="1" x14ac:dyDescent="0.2">
      <c r="A774" s="10"/>
    </row>
    <row r="775" spans="1:1" ht="15.75" customHeight="1" x14ac:dyDescent="0.2">
      <c r="A775" s="10"/>
    </row>
    <row r="776" spans="1:1" ht="15.75" customHeight="1" x14ac:dyDescent="0.2">
      <c r="A776" s="10"/>
    </row>
    <row r="777" spans="1:1" ht="15.75" customHeight="1" x14ac:dyDescent="0.2">
      <c r="A777" s="10"/>
    </row>
    <row r="778" spans="1:1" ht="15.75" customHeight="1" x14ac:dyDescent="0.2">
      <c r="A778" s="10"/>
    </row>
    <row r="779" spans="1:1" ht="15.75" customHeight="1" x14ac:dyDescent="0.2">
      <c r="A779" s="10"/>
    </row>
    <row r="780" spans="1:1" ht="15.75" customHeight="1" x14ac:dyDescent="0.2">
      <c r="A780" s="10"/>
    </row>
    <row r="781" spans="1:1" ht="15.75" customHeight="1" x14ac:dyDescent="0.2">
      <c r="A781" s="10"/>
    </row>
    <row r="782" spans="1:1" ht="15.75" customHeight="1" x14ac:dyDescent="0.2">
      <c r="A782" s="10"/>
    </row>
    <row r="783" spans="1:1" ht="15.75" customHeight="1" x14ac:dyDescent="0.2">
      <c r="A783" s="10"/>
    </row>
    <row r="784" spans="1:1" ht="15.75" customHeight="1" x14ac:dyDescent="0.2">
      <c r="A784" s="10"/>
    </row>
    <row r="785" spans="1:1" ht="15.75" customHeight="1" x14ac:dyDescent="0.2">
      <c r="A785" s="10"/>
    </row>
    <row r="786" spans="1:1" ht="15.75" customHeight="1" x14ac:dyDescent="0.2">
      <c r="A786" s="10"/>
    </row>
    <row r="787" spans="1:1" ht="15.75" customHeight="1" x14ac:dyDescent="0.2">
      <c r="A787" s="10"/>
    </row>
    <row r="788" spans="1:1" ht="15.75" customHeight="1" x14ac:dyDescent="0.2">
      <c r="A788" s="10"/>
    </row>
    <row r="789" spans="1:1" ht="15.75" customHeight="1" x14ac:dyDescent="0.2">
      <c r="A789" s="10"/>
    </row>
    <row r="790" spans="1:1" ht="15.75" customHeight="1" x14ac:dyDescent="0.2">
      <c r="A790" s="10"/>
    </row>
    <row r="791" spans="1:1" ht="15.75" customHeight="1" x14ac:dyDescent="0.2">
      <c r="A791" s="10"/>
    </row>
    <row r="792" spans="1:1" ht="15.75" customHeight="1" x14ac:dyDescent="0.2">
      <c r="A792" s="10"/>
    </row>
    <row r="793" spans="1:1" ht="15.75" customHeight="1" x14ac:dyDescent="0.2">
      <c r="A793" s="10"/>
    </row>
    <row r="794" spans="1:1" ht="15.75" customHeight="1" x14ac:dyDescent="0.2">
      <c r="A794" s="10"/>
    </row>
    <row r="795" spans="1:1" ht="15.75" customHeight="1" x14ac:dyDescent="0.2">
      <c r="A795" s="10"/>
    </row>
    <row r="796" spans="1:1" ht="15.75" customHeight="1" x14ac:dyDescent="0.2">
      <c r="A796" s="10"/>
    </row>
    <row r="797" spans="1:1" ht="15.75" customHeight="1" x14ac:dyDescent="0.2">
      <c r="A797" s="10"/>
    </row>
    <row r="798" spans="1:1" ht="15.75" customHeight="1" x14ac:dyDescent="0.2">
      <c r="A798" s="10"/>
    </row>
    <row r="799" spans="1:1" ht="15.75" customHeight="1" x14ac:dyDescent="0.2">
      <c r="A799" s="10"/>
    </row>
    <row r="800" spans="1:1" ht="15.75" customHeight="1" x14ac:dyDescent="0.2">
      <c r="A800" s="10"/>
    </row>
    <row r="801" spans="1:1" ht="15.75" customHeight="1" x14ac:dyDescent="0.2">
      <c r="A801" s="10"/>
    </row>
    <row r="802" spans="1:1" ht="15.75" customHeight="1" x14ac:dyDescent="0.2">
      <c r="A802" s="10"/>
    </row>
    <row r="803" spans="1:1" ht="15.75" customHeight="1" x14ac:dyDescent="0.2">
      <c r="A803" s="10"/>
    </row>
    <row r="804" spans="1:1" ht="15.75" customHeight="1" x14ac:dyDescent="0.2">
      <c r="A804" s="10"/>
    </row>
    <row r="805" spans="1:1" ht="15.75" customHeight="1" x14ac:dyDescent="0.2">
      <c r="A805" s="10"/>
    </row>
    <row r="806" spans="1:1" ht="15.75" customHeight="1" x14ac:dyDescent="0.2">
      <c r="A806" s="10"/>
    </row>
    <row r="807" spans="1:1" ht="15.75" customHeight="1" x14ac:dyDescent="0.2">
      <c r="A807" s="10"/>
    </row>
    <row r="808" spans="1:1" ht="15.75" customHeight="1" x14ac:dyDescent="0.2">
      <c r="A808" s="10"/>
    </row>
    <row r="809" spans="1:1" ht="15.75" customHeight="1" x14ac:dyDescent="0.2">
      <c r="A809" s="10"/>
    </row>
    <row r="810" spans="1:1" ht="15.75" customHeight="1" x14ac:dyDescent="0.2">
      <c r="A810" s="10"/>
    </row>
    <row r="811" spans="1:1" ht="15.75" customHeight="1" x14ac:dyDescent="0.2">
      <c r="A811" s="10"/>
    </row>
    <row r="812" spans="1:1" ht="15.75" customHeight="1" x14ac:dyDescent="0.2">
      <c r="A812" s="10"/>
    </row>
    <row r="813" spans="1:1" ht="15.75" customHeight="1" x14ac:dyDescent="0.2">
      <c r="A813" s="10"/>
    </row>
    <row r="814" spans="1:1" ht="15.75" customHeight="1" x14ac:dyDescent="0.2">
      <c r="A814" s="10"/>
    </row>
    <row r="815" spans="1:1" ht="15.75" customHeight="1" x14ac:dyDescent="0.2">
      <c r="A815" s="10"/>
    </row>
    <row r="816" spans="1:1" ht="15.75" customHeight="1" x14ac:dyDescent="0.2">
      <c r="A816" s="10"/>
    </row>
    <row r="817" spans="1:1" ht="15.75" customHeight="1" x14ac:dyDescent="0.2">
      <c r="A817" s="10"/>
    </row>
    <row r="818" spans="1:1" ht="15.75" customHeight="1" x14ac:dyDescent="0.2">
      <c r="A818" s="10"/>
    </row>
    <row r="819" spans="1:1" ht="15.75" customHeight="1" x14ac:dyDescent="0.2">
      <c r="A819" s="10"/>
    </row>
    <row r="820" spans="1:1" ht="15.75" customHeight="1" x14ac:dyDescent="0.2">
      <c r="A820" s="10"/>
    </row>
    <row r="821" spans="1:1" ht="15.75" customHeight="1" x14ac:dyDescent="0.2">
      <c r="A821" s="10"/>
    </row>
    <row r="822" spans="1:1" ht="15.75" customHeight="1" x14ac:dyDescent="0.2">
      <c r="A822" s="10"/>
    </row>
    <row r="823" spans="1:1" ht="15.75" customHeight="1" x14ac:dyDescent="0.2">
      <c r="A823" s="10"/>
    </row>
    <row r="824" spans="1:1" ht="15.75" customHeight="1" x14ac:dyDescent="0.2">
      <c r="A824" s="10"/>
    </row>
    <row r="825" spans="1:1" ht="15.75" customHeight="1" x14ac:dyDescent="0.2">
      <c r="A825" s="10"/>
    </row>
    <row r="826" spans="1:1" ht="15.75" customHeight="1" x14ac:dyDescent="0.2">
      <c r="A826" s="10"/>
    </row>
    <row r="827" spans="1:1" ht="15.75" customHeight="1" x14ac:dyDescent="0.2">
      <c r="A827" s="10"/>
    </row>
    <row r="828" spans="1:1" ht="15.75" customHeight="1" x14ac:dyDescent="0.2">
      <c r="A828" s="10"/>
    </row>
    <row r="829" spans="1:1" ht="15.75" customHeight="1" x14ac:dyDescent="0.2">
      <c r="A829" s="10"/>
    </row>
    <row r="830" spans="1:1" ht="15.75" customHeight="1" x14ac:dyDescent="0.2">
      <c r="A830" s="10"/>
    </row>
    <row r="831" spans="1:1" ht="15.75" customHeight="1" x14ac:dyDescent="0.2">
      <c r="A831" s="10"/>
    </row>
    <row r="832" spans="1:1" ht="15.75" customHeight="1" x14ac:dyDescent="0.2">
      <c r="A832" s="10"/>
    </row>
    <row r="833" spans="1:1" ht="15.75" customHeight="1" x14ac:dyDescent="0.2">
      <c r="A833" s="10"/>
    </row>
    <row r="834" spans="1:1" ht="15.75" customHeight="1" x14ac:dyDescent="0.2">
      <c r="A834" s="10"/>
    </row>
    <row r="835" spans="1:1" ht="15.75" customHeight="1" x14ac:dyDescent="0.2">
      <c r="A835" s="10"/>
    </row>
    <row r="836" spans="1:1" ht="15.75" customHeight="1" x14ac:dyDescent="0.2">
      <c r="A836" s="10"/>
    </row>
    <row r="837" spans="1:1" ht="15.75" customHeight="1" x14ac:dyDescent="0.2">
      <c r="A837" s="10"/>
    </row>
    <row r="838" spans="1:1" ht="15.75" customHeight="1" x14ac:dyDescent="0.2">
      <c r="A838" s="10"/>
    </row>
    <row r="839" spans="1:1" ht="15.75" customHeight="1" x14ac:dyDescent="0.2">
      <c r="A839" s="10"/>
    </row>
    <row r="840" spans="1:1" ht="15.75" customHeight="1" x14ac:dyDescent="0.2">
      <c r="A840" s="10"/>
    </row>
    <row r="841" spans="1:1" ht="15.75" customHeight="1" x14ac:dyDescent="0.2">
      <c r="A841" s="10"/>
    </row>
    <row r="842" spans="1:1" ht="15.75" customHeight="1" x14ac:dyDescent="0.2">
      <c r="A842" s="10"/>
    </row>
    <row r="843" spans="1:1" ht="15.75" customHeight="1" x14ac:dyDescent="0.2">
      <c r="A843" s="10"/>
    </row>
    <row r="844" spans="1:1" ht="15.75" customHeight="1" x14ac:dyDescent="0.2">
      <c r="A844" s="10"/>
    </row>
    <row r="845" spans="1:1" ht="15.75" customHeight="1" x14ac:dyDescent="0.2">
      <c r="A845" s="10"/>
    </row>
    <row r="846" spans="1:1" ht="15.75" customHeight="1" x14ac:dyDescent="0.2">
      <c r="A846" s="10"/>
    </row>
    <row r="847" spans="1:1" ht="15.75" customHeight="1" x14ac:dyDescent="0.2">
      <c r="A847" s="10"/>
    </row>
    <row r="848" spans="1:1" ht="15.75" customHeight="1" x14ac:dyDescent="0.2">
      <c r="A848" s="10"/>
    </row>
    <row r="849" spans="1:1" ht="15.75" customHeight="1" x14ac:dyDescent="0.2">
      <c r="A849" s="10"/>
    </row>
    <row r="850" spans="1:1" ht="15.75" customHeight="1" x14ac:dyDescent="0.2">
      <c r="A850" s="10"/>
    </row>
    <row r="851" spans="1:1" ht="15.75" customHeight="1" x14ac:dyDescent="0.2">
      <c r="A851" s="10"/>
    </row>
    <row r="852" spans="1:1" ht="15.75" customHeight="1" x14ac:dyDescent="0.2">
      <c r="A852" s="10"/>
    </row>
    <row r="853" spans="1:1" ht="15.75" customHeight="1" x14ac:dyDescent="0.2">
      <c r="A853" s="10"/>
    </row>
    <row r="854" spans="1:1" ht="15.75" customHeight="1" x14ac:dyDescent="0.2">
      <c r="A854" s="10"/>
    </row>
    <row r="855" spans="1:1" ht="15.75" customHeight="1" x14ac:dyDescent="0.2">
      <c r="A855" s="10"/>
    </row>
    <row r="856" spans="1:1" ht="15.75" customHeight="1" x14ac:dyDescent="0.2">
      <c r="A856" s="10"/>
    </row>
    <row r="857" spans="1:1" ht="15.75" customHeight="1" x14ac:dyDescent="0.2">
      <c r="A857" s="10"/>
    </row>
    <row r="858" spans="1:1" ht="15.75" customHeight="1" x14ac:dyDescent="0.2">
      <c r="A858" s="10"/>
    </row>
    <row r="859" spans="1:1" ht="15.75" customHeight="1" x14ac:dyDescent="0.2">
      <c r="A859" s="10"/>
    </row>
    <row r="860" spans="1:1" ht="15.75" customHeight="1" x14ac:dyDescent="0.2">
      <c r="A860" s="10"/>
    </row>
    <row r="861" spans="1:1" ht="15.75" customHeight="1" x14ac:dyDescent="0.2">
      <c r="A861" s="10"/>
    </row>
    <row r="862" spans="1:1" ht="15.75" customHeight="1" x14ac:dyDescent="0.2">
      <c r="A862" s="10"/>
    </row>
    <row r="863" spans="1:1" ht="15.75" customHeight="1" x14ac:dyDescent="0.2">
      <c r="A863" s="10"/>
    </row>
    <row r="864" spans="1:1" ht="15.75" customHeight="1" x14ac:dyDescent="0.2">
      <c r="A864" s="10"/>
    </row>
    <row r="865" spans="1:1" ht="15.75" customHeight="1" x14ac:dyDescent="0.2">
      <c r="A865" s="10"/>
    </row>
    <row r="866" spans="1:1" ht="15.75" customHeight="1" x14ac:dyDescent="0.2">
      <c r="A866" s="10"/>
    </row>
    <row r="867" spans="1:1" ht="15.75" customHeight="1" x14ac:dyDescent="0.2">
      <c r="A867" s="10"/>
    </row>
    <row r="868" spans="1:1" ht="15.75" customHeight="1" x14ac:dyDescent="0.2">
      <c r="A868" s="10"/>
    </row>
    <row r="869" spans="1:1" ht="15.75" customHeight="1" x14ac:dyDescent="0.2">
      <c r="A869" s="10"/>
    </row>
    <row r="870" spans="1:1" ht="15.75" customHeight="1" x14ac:dyDescent="0.2">
      <c r="A870" s="10"/>
    </row>
    <row r="871" spans="1:1" ht="15.75" customHeight="1" x14ac:dyDescent="0.2">
      <c r="A871" s="10"/>
    </row>
    <row r="872" spans="1:1" ht="15.75" customHeight="1" x14ac:dyDescent="0.2">
      <c r="A872" s="10"/>
    </row>
    <row r="873" spans="1:1" ht="15.75" customHeight="1" x14ac:dyDescent="0.2">
      <c r="A873" s="10"/>
    </row>
    <row r="874" spans="1:1" ht="15.75" customHeight="1" x14ac:dyDescent="0.2">
      <c r="A874" s="10"/>
    </row>
    <row r="875" spans="1:1" ht="15.75" customHeight="1" x14ac:dyDescent="0.2">
      <c r="A875" s="10"/>
    </row>
    <row r="876" spans="1:1" ht="15.75" customHeight="1" x14ac:dyDescent="0.2">
      <c r="A876" s="10"/>
    </row>
    <row r="877" spans="1:1" ht="15.75" customHeight="1" x14ac:dyDescent="0.2">
      <c r="A877" s="10"/>
    </row>
    <row r="878" spans="1:1" ht="15.75" customHeight="1" x14ac:dyDescent="0.2">
      <c r="A878" s="10"/>
    </row>
    <row r="879" spans="1:1" ht="15.75" customHeight="1" x14ac:dyDescent="0.2">
      <c r="A879" s="10"/>
    </row>
    <row r="880" spans="1:1" ht="15.75" customHeight="1" x14ac:dyDescent="0.2">
      <c r="A880" s="10"/>
    </row>
    <row r="881" spans="1:1" ht="15.75" customHeight="1" x14ac:dyDescent="0.2">
      <c r="A881" s="10"/>
    </row>
    <row r="882" spans="1:1" ht="15.75" customHeight="1" x14ac:dyDescent="0.2">
      <c r="A882" s="10"/>
    </row>
    <row r="883" spans="1:1" ht="15.75" customHeight="1" x14ac:dyDescent="0.2">
      <c r="A883" s="10"/>
    </row>
    <row r="884" spans="1:1" ht="15.75" customHeight="1" x14ac:dyDescent="0.2">
      <c r="A884" s="10"/>
    </row>
    <row r="885" spans="1:1" ht="15.75" customHeight="1" x14ac:dyDescent="0.2">
      <c r="A885" s="10"/>
    </row>
    <row r="886" spans="1:1" ht="15.75" customHeight="1" x14ac:dyDescent="0.2">
      <c r="A886" s="10"/>
    </row>
    <row r="887" spans="1:1" ht="15.75" customHeight="1" x14ac:dyDescent="0.2">
      <c r="A887" s="10"/>
    </row>
    <row r="888" spans="1:1" ht="15.75" customHeight="1" x14ac:dyDescent="0.2">
      <c r="A888" s="10"/>
    </row>
    <row r="889" spans="1:1" ht="15.75" customHeight="1" x14ac:dyDescent="0.2">
      <c r="A889" s="10"/>
    </row>
    <row r="890" spans="1:1" ht="15.75" customHeight="1" x14ac:dyDescent="0.2">
      <c r="A890" s="10"/>
    </row>
    <row r="891" spans="1:1" ht="15.75" customHeight="1" x14ac:dyDescent="0.2">
      <c r="A891" s="10"/>
    </row>
    <row r="892" spans="1:1" ht="15.75" customHeight="1" x14ac:dyDescent="0.2">
      <c r="A892" s="10"/>
    </row>
    <row r="893" spans="1:1" ht="15.75" customHeight="1" x14ac:dyDescent="0.2">
      <c r="A893" s="10"/>
    </row>
    <row r="894" spans="1:1" ht="15.75" customHeight="1" x14ac:dyDescent="0.2">
      <c r="A894" s="10"/>
    </row>
    <row r="895" spans="1:1" ht="15.75" customHeight="1" x14ac:dyDescent="0.2">
      <c r="A895" s="10"/>
    </row>
    <row r="896" spans="1:1" ht="15.75" customHeight="1" x14ac:dyDescent="0.2">
      <c r="A896" s="10"/>
    </row>
    <row r="897" spans="1:1" ht="15.75" customHeight="1" x14ac:dyDescent="0.2">
      <c r="A897" s="10"/>
    </row>
    <row r="898" spans="1:1" ht="15.75" customHeight="1" x14ac:dyDescent="0.2">
      <c r="A898" s="10"/>
    </row>
    <row r="899" spans="1:1" ht="15.75" customHeight="1" x14ac:dyDescent="0.2">
      <c r="A899" s="10"/>
    </row>
    <row r="900" spans="1:1" ht="15.75" customHeight="1" x14ac:dyDescent="0.2">
      <c r="A900" s="10"/>
    </row>
    <row r="901" spans="1:1" ht="15.75" customHeight="1" x14ac:dyDescent="0.2">
      <c r="A901" s="10"/>
    </row>
    <row r="902" spans="1:1" ht="15.75" customHeight="1" x14ac:dyDescent="0.2">
      <c r="A902" s="10"/>
    </row>
    <row r="903" spans="1:1" ht="15.75" customHeight="1" x14ac:dyDescent="0.2">
      <c r="A903" s="10"/>
    </row>
    <row r="904" spans="1:1" ht="15.75" customHeight="1" x14ac:dyDescent="0.2">
      <c r="A904" s="10"/>
    </row>
    <row r="905" spans="1:1" ht="15.75" customHeight="1" x14ac:dyDescent="0.2">
      <c r="A905" s="10"/>
    </row>
    <row r="906" spans="1:1" ht="15.75" customHeight="1" x14ac:dyDescent="0.2">
      <c r="A906" s="10"/>
    </row>
    <row r="907" spans="1:1" ht="15.75" customHeight="1" x14ac:dyDescent="0.2">
      <c r="A907" s="10"/>
    </row>
    <row r="908" spans="1:1" ht="15.75" customHeight="1" x14ac:dyDescent="0.2">
      <c r="A908" s="10"/>
    </row>
    <row r="909" spans="1:1" ht="15.75" customHeight="1" x14ac:dyDescent="0.2">
      <c r="A909" s="10"/>
    </row>
    <row r="910" spans="1:1" ht="15.75" customHeight="1" x14ac:dyDescent="0.2">
      <c r="A910" s="10"/>
    </row>
    <row r="911" spans="1:1" ht="15.75" customHeight="1" x14ac:dyDescent="0.2">
      <c r="A911" s="10"/>
    </row>
    <row r="912" spans="1:1" ht="15.75" customHeight="1" x14ac:dyDescent="0.2">
      <c r="A912" s="10"/>
    </row>
    <row r="913" spans="1:1" ht="15.75" customHeight="1" x14ac:dyDescent="0.2">
      <c r="A913" s="10"/>
    </row>
    <row r="914" spans="1:1" ht="15.75" customHeight="1" x14ac:dyDescent="0.2">
      <c r="A914" s="10"/>
    </row>
    <row r="915" spans="1:1" ht="15.75" customHeight="1" x14ac:dyDescent="0.2">
      <c r="A915" s="10"/>
    </row>
    <row r="916" spans="1:1" ht="15.75" customHeight="1" x14ac:dyDescent="0.2">
      <c r="A916" s="10"/>
    </row>
    <row r="917" spans="1:1" ht="15.75" customHeight="1" x14ac:dyDescent="0.2">
      <c r="A917" s="10"/>
    </row>
    <row r="918" spans="1:1" ht="15.75" customHeight="1" x14ac:dyDescent="0.2">
      <c r="A918" s="10"/>
    </row>
    <row r="919" spans="1:1" ht="15.75" customHeight="1" x14ac:dyDescent="0.2">
      <c r="A919" s="10"/>
    </row>
    <row r="920" spans="1:1" ht="15.75" customHeight="1" x14ac:dyDescent="0.2">
      <c r="A920" s="10"/>
    </row>
    <row r="921" spans="1:1" ht="15.75" customHeight="1" x14ac:dyDescent="0.2">
      <c r="A921" s="10"/>
    </row>
    <row r="922" spans="1:1" ht="15.75" customHeight="1" x14ac:dyDescent="0.2">
      <c r="A922" s="10"/>
    </row>
    <row r="923" spans="1:1" ht="15.75" customHeight="1" x14ac:dyDescent="0.2">
      <c r="A923" s="10"/>
    </row>
    <row r="924" spans="1:1" ht="15.75" customHeight="1" x14ac:dyDescent="0.2">
      <c r="A924" s="10"/>
    </row>
    <row r="925" spans="1:1" ht="15.75" customHeight="1" x14ac:dyDescent="0.2">
      <c r="A925" s="10"/>
    </row>
    <row r="926" spans="1:1" ht="15.75" customHeight="1" x14ac:dyDescent="0.2">
      <c r="A926" s="10"/>
    </row>
    <row r="927" spans="1:1" ht="15.75" customHeight="1" x14ac:dyDescent="0.2">
      <c r="A927" s="10"/>
    </row>
    <row r="928" spans="1:1" ht="15.75" customHeight="1" x14ac:dyDescent="0.2">
      <c r="A928" s="10"/>
    </row>
    <row r="929" spans="1:1" ht="15.75" customHeight="1" x14ac:dyDescent="0.2">
      <c r="A929" s="10"/>
    </row>
    <row r="930" spans="1:1" ht="15.75" customHeight="1" x14ac:dyDescent="0.2">
      <c r="A930" s="10"/>
    </row>
    <row r="931" spans="1:1" ht="15.75" customHeight="1" x14ac:dyDescent="0.2">
      <c r="A931" s="10"/>
    </row>
    <row r="932" spans="1:1" ht="15.75" customHeight="1" x14ac:dyDescent="0.2">
      <c r="A932" s="10"/>
    </row>
    <row r="933" spans="1:1" ht="15.75" customHeight="1" x14ac:dyDescent="0.2">
      <c r="A933" s="10"/>
    </row>
    <row r="934" spans="1:1" ht="15.75" customHeight="1" x14ac:dyDescent="0.2">
      <c r="A934" s="10"/>
    </row>
    <row r="935" spans="1:1" ht="15.75" customHeight="1" x14ac:dyDescent="0.2">
      <c r="A935" s="10"/>
    </row>
    <row r="936" spans="1:1" ht="15.75" customHeight="1" x14ac:dyDescent="0.2">
      <c r="A936" s="10"/>
    </row>
    <row r="937" spans="1:1" ht="15.75" customHeight="1" x14ac:dyDescent="0.2">
      <c r="A937" s="10"/>
    </row>
    <row r="938" spans="1:1" ht="15.75" customHeight="1" x14ac:dyDescent="0.2">
      <c r="A938" s="10"/>
    </row>
    <row r="939" spans="1:1" ht="15.75" customHeight="1" x14ac:dyDescent="0.2">
      <c r="A939" s="10"/>
    </row>
    <row r="940" spans="1:1" ht="15.75" customHeight="1" x14ac:dyDescent="0.2">
      <c r="A940" s="10"/>
    </row>
    <row r="941" spans="1:1" ht="15.75" customHeight="1" x14ac:dyDescent="0.2">
      <c r="A941" s="10"/>
    </row>
    <row r="942" spans="1:1" ht="15.75" customHeight="1" x14ac:dyDescent="0.2">
      <c r="A942" s="10"/>
    </row>
    <row r="943" spans="1:1" ht="15.75" customHeight="1" x14ac:dyDescent="0.2">
      <c r="A943" s="10"/>
    </row>
    <row r="944" spans="1:1" ht="15.75" customHeight="1" x14ac:dyDescent="0.2">
      <c r="A944" s="10"/>
    </row>
    <row r="945" spans="1:1" ht="15.75" customHeight="1" x14ac:dyDescent="0.2">
      <c r="A945" s="10"/>
    </row>
    <row r="946" spans="1:1" ht="15.75" customHeight="1" x14ac:dyDescent="0.2">
      <c r="A946" s="10"/>
    </row>
    <row r="947" spans="1:1" ht="15.75" customHeight="1" x14ac:dyDescent="0.2">
      <c r="A947" s="10"/>
    </row>
    <row r="948" spans="1:1" ht="15.75" customHeight="1" x14ac:dyDescent="0.2">
      <c r="A948" s="10"/>
    </row>
    <row r="949" spans="1:1" ht="15.75" customHeight="1" x14ac:dyDescent="0.2">
      <c r="A949" s="10"/>
    </row>
    <row r="950" spans="1:1" ht="15.75" customHeight="1" x14ac:dyDescent="0.2">
      <c r="A950" s="10"/>
    </row>
    <row r="951" spans="1:1" ht="15.75" customHeight="1" x14ac:dyDescent="0.2">
      <c r="A951" s="10"/>
    </row>
    <row r="952" spans="1:1" ht="15.75" customHeight="1" x14ac:dyDescent="0.2">
      <c r="A952" s="10"/>
    </row>
    <row r="953" spans="1:1" ht="15.75" customHeight="1" x14ac:dyDescent="0.2">
      <c r="A953" s="10"/>
    </row>
    <row r="954" spans="1:1" ht="15.75" customHeight="1" x14ac:dyDescent="0.2">
      <c r="A954" s="10"/>
    </row>
    <row r="955" spans="1:1" ht="15.75" customHeight="1" x14ac:dyDescent="0.2">
      <c r="A955" s="10"/>
    </row>
    <row r="956" spans="1:1" ht="15.75" customHeight="1" x14ac:dyDescent="0.2">
      <c r="A956" s="10"/>
    </row>
    <row r="957" spans="1:1" ht="15.75" customHeight="1" x14ac:dyDescent="0.2">
      <c r="A957" s="10"/>
    </row>
    <row r="958" spans="1:1" ht="15.75" customHeight="1" x14ac:dyDescent="0.2">
      <c r="A958" s="10"/>
    </row>
    <row r="959" spans="1:1" ht="15.75" customHeight="1" x14ac:dyDescent="0.2">
      <c r="A959" s="10"/>
    </row>
    <row r="960" spans="1:1" ht="15.75" customHeight="1" x14ac:dyDescent="0.2">
      <c r="A960" s="10"/>
    </row>
    <row r="961" spans="1:1" ht="15.75" customHeight="1" x14ac:dyDescent="0.2">
      <c r="A961" s="10"/>
    </row>
    <row r="962" spans="1:1" ht="15.75" customHeight="1" x14ac:dyDescent="0.2">
      <c r="A962" s="10"/>
    </row>
    <row r="963" spans="1:1" ht="15.75" customHeight="1" x14ac:dyDescent="0.2">
      <c r="A963" s="10"/>
    </row>
    <row r="964" spans="1:1" ht="15.75" customHeight="1" x14ac:dyDescent="0.2">
      <c r="A964" s="10"/>
    </row>
    <row r="965" spans="1:1" ht="15.75" customHeight="1" x14ac:dyDescent="0.2">
      <c r="A965" s="10"/>
    </row>
    <row r="966" spans="1:1" ht="15.75" customHeight="1" x14ac:dyDescent="0.2">
      <c r="A966" s="10"/>
    </row>
    <row r="967" spans="1:1" ht="15.75" customHeight="1" x14ac:dyDescent="0.2">
      <c r="A967" s="10"/>
    </row>
    <row r="968" spans="1:1" ht="15.75" customHeight="1" x14ac:dyDescent="0.2">
      <c r="A968" s="10"/>
    </row>
    <row r="969" spans="1:1" ht="15.75" customHeight="1" x14ac:dyDescent="0.2">
      <c r="A969" s="10"/>
    </row>
    <row r="970" spans="1:1" ht="15.75" customHeight="1" x14ac:dyDescent="0.2">
      <c r="A970" s="10"/>
    </row>
    <row r="971" spans="1:1" ht="15.75" customHeight="1" x14ac:dyDescent="0.2">
      <c r="A971" s="10"/>
    </row>
    <row r="972" spans="1:1" ht="15.75" customHeight="1" x14ac:dyDescent="0.2">
      <c r="A972" s="10"/>
    </row>
    <row r="973" spans="1:1" ht="15.75" customHeight="1" x14ac:dyDescent="0.2">
      <c r="A973" s="10"/>
    </row>
    <row r="974" spans="1:1" ht="15.75" customHeight="1" x14ac:dyDescent="0.2">
      <c r="A974" s="10"/>
    </row>
    <row r="975" spans="1:1" ht="15.75" customHeight="1" x14ac:dyDescent="0.2">
      <c r="A975" s="10"/>
    </row>
    <row r="976" spans="1:1" ht="15.75" customHeight="1" x14ac:dyDescent="0.2">
      <c r="A976" s="10"/>
    </row>
    <row r="977" spans="1:1" ht="15.75" customHeight="1" x14ac:dyDescent="0.2">
      <c r="A977" s="10"/>
    </row>
    <row r="978" spans="1:1" ht="15.75" customHeight="1" x14ac:dyDescent="0.2">
      <c r="A978" s="10"/>
    </row>
    <row r="979" spans="1:1" ht="15.75" customHeight="1" x14ac:dyDescent="0.2">
      <c r="A979" s="10"/>
    </row>
    <row r="980" spans="1:1" ht="15.75" customHeight="1" x14ac:dyDescent="0.2">
      <c r="A980" s="10"/>
    </row>
    <row r="981" spans="1:1" ht="15.75" customHeight="1" x14ac:dyDescent="0.2">
      <c r="A981" s="10"/>
    </row>
    <row r="982" spans="1:1" ht="15.75" customHeight="1" x14ac:dyDescent="0.2">
      <c r="A982" s="10"/>
    </row>
    <row r="983" spans="1:1" ht="15.75" customHeight="1" x14ac:dyDescent="0.2">
      <c r="A983" s="10"/>
    </row>
    <row r="984" spans="1:1" ht="15.75" customHeight="1" x14ac:dyDescent="0.2">
      <c r="A984" s="10"/>
    </row>
    <row r="985" spans="1:1" ht="15.75" customHeight="1" x14ac:dyDescent="0.2">
      <c r="A985" s="10"/>
    </row>
    <row r="986" spans="1:1" ht="15.75" customHeight="1" x14ac:dyDescent="0.2">
      <c r="A986" s="10"/>
    </row>
    <row r="987" spans="1:1" ht="15.75" customHeight="1" x14ac:dyDescent="0.2">
      <c r="A987" s="10"/>
    </row>
    <row r="988" spans="1:1" ht="15.75" customHeight="1" x14ac:dyDescent="0.2">
      <c r="A988" s="10"/>
    </row>
    <row r="989" spans="1:1" ht="15.75" customHeight="1" x14ac:dyDescent="0.2">
      <c r="A989" s="10"/>
    </row>
    <row r="990" spans="1:1" ht="15.75" customHeight="1" x14ac:dyDescent="0.2">
      <c r="A990" s="10"/>
    </row>
    <row r="991" spans="1:1" ht="15.75" customHeight="1" x14ac:dyDescent="0.2">
      <c r="A991" s="10"/>
    </row>
    <row r="992" spans="1:1" ht="15.75" customHeight="1" x14ac:dyDescent="0.2">
      <c r="A992" s="10"/>
    </row>
    <row r="993" spans="1:1" ht="15.75" customHeight="1" x14ac:dyDescent="0.2">
      <c r="A993" s="10"/>
    </row>
    <row r="994" spans="1:1" ht="15.75" customHeight="1" x14ac:dyDescent="0.2">
      <c r="A994" s="10"/>
    </row>
    <row r="995" spans="1:1" ht="15.75" customHeight="1" x14ac:dyDescent="0.2">
      <c r="A995" s="10"/>
    </row>
    <row r="996" spans="1:1" ht="15.75" customHeight="1" x14ac:dyDescent="0.2">
      <c r="A996" s="10"/>
    </row>
    <row r="997" spans="1:1" ht="15.75" customHeight="1" x14ac:dyDescent="0.2">
      <c r="A997" s="10"/>
    </row>
    <row r="998" spans="1:1" ht="15.75" customHeight="1" x14ac:dyDescent="0.2">
      <c r="A998" s="10"/>
    </row>
    <row r="999" spans="1:1" ht="15.75" customHeight="1" x14ac:dyDescent="0.2">
      <c r="A999" s="10"/>
    </row>
    <row r="1000" spans="1:1" ht="15.75" customHeight="1" x14ac:dyDescent="0.2">
      <c r="A1000" s="10"/>
    </row>
  </sheetData>
  <hyperlinks>
    <hyperlink ref="C2" r:id="rId1" xr:uid="{00000000-0004-0000-0100-000000000000}"/>
    <hyperlink ref="C3" r:id="rId2" xr:uid="{00000000-0004-0000-0100-000001000000}"/>
    <hyperlink ref="C4" r:id="rId3" xr:uid="{00000000-0004-0000-0100-000002000000}"/>
    <hyperlink ref="C5" r:id="rId4" xr:uid="{00000000-0004-0000-0100-000003000000}"/>
    <hyperlink ref="C6" r:id="rId5" xr:uid="{00000000-0004-0000-0100-000006000000}"/>
    <hyperlink ref="C7" r:id="rId6" location="page=30" xr:uid="{00000000-0004-0000-0100-000007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H12"/>
  <sheetViews>
    <sheetView workbookViewId="0">
      <selection activeCell="Y14" sqref="Y14"/>
    </sheetView>
  </sheetViews>
  <sheetFormatPr baseColWidth="10" defaultColWidth="11.1640625" defaultRowHeight="15" customHeight="1" x14ac:dyDescent="0.2"/>
  <cols>
    <col min="2" max="2" width="5" customWidth="1"/>
    <col min="3" max="3" width="4.1640625" customWidth="1"/>
    <col min="4" max="4" width="9.5" customWidth="1"/>
    <col min="5" max="5" width="5.5" customWidth="1"/>
    <col min="6" max="6" width="8" customWidth="1"/>
    <col min="7" max="7" width="5.5" customWidth="1"/>
    <col min="8" max="8" width="4.83203125" customWidth="1"/>
    <col min="9" max="9" width="16.1640625" customWidth="1"/>
    <col min="13" max="13" width="4.1640625" customWidth="1"/>
    <col min="14" max="14" width="11.1640625" customWidth="1"/>
    <col min="15" max="15" width="5.1640625" customWidth="1"/>
    <col min="16" max="16" width="5.5" customWidth="1"/>
    <col min="17" max="17" width="5.83203125" customWidth="1"/>
    <col min="18" max="18" width="5.5" customWidth="1"/>
    <col min="19" max="20" width="6.1640625" customWidth="1"/>
    <col min="21" max="21" width="5.1640625" customWidth="1"/>
    <col min="22" max="22" width="16.5" customWidth="1"/>
    <col min="23" max="23" width="11" customWidth="1"/>
    <col min="26" max="26" width="5.1640625" customWidth="1"/>
    <col min="27" max="28" width="5.5" customWidth="1"/>
    <col min="29" max="29" width="5.83203125" customWidth="1"/>
    <col min="30" max="32" width="5.5" customWidth="1"/>
    <col min="33" max="33" width="7.1640625" customWidth="1"/>
    <col min="34" max="34" width="7.5" customWidth="1"/>
  </cols>
  <sheetData>
    <row r="1" spans="1:34" ht="15" customHeight="1" x14ac:dyDescent="0.3">
      <c r="A1" s="64"/>
      <c r="B1" s="64"/>
      <c r="C1" s="64"/>
      <c r="D1" s="64"/>
      <c r="E1" s="64"/>
      <c r="F1" s="64"/>
      <c r="G1" s="64"/>
      <c r="H1" s="65"/>
      <c r="I1" s="66"/>
      <c r="J1" s="66" t="s">
        <v>604</v>
      </c>
      <c r="K1" s="65"/>
      <c r="L1" s="65"/>
      <c r="M1" s="65"/>
      <c r="N1" s="66" t="s">
        <v>605</v>
      </c>
      <c r="O1" s="64"/>
      <c r="P1" s="64"/>
      <c r="Q1" s="64"/>
      <c r="R1" s="64"/>
      <c r="S1" s="64"/>
      <c r="T1" s="64"/>
      <c r="U1" s="65"/>
      <c r="V1" s="65"/>
      <c r="W1" s="66" t="s">
        <v>603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16" x14ac:dyDescent="0.2">
      <c r="A2" s="67" t="s">
        <v>0</v>
      </c>
      <c r="B2" s="67" t="s">
        <v>606</v>
      </c>
      <c r="C2" s="67" t="s">
        <v>607</v>
      </c>
      <c r="D2" s="68" t="s">
        <v>608</v>
      </c>
      <c r="E2" s="69" t="s">
        <v>609</v>
      </c>
      <c r="F2" s="69" t="s">
        <v>610</v>
      </c>
      <c r="G2" s="69" t="s">
        <v>611</v>
      </c>
      <c r="H2" s="70"/>
      <c r="I2" s="68"/>
      <c r="J2" s="68" t="s">
        <v>612</v>
      </c>
      <c r="K2" s="68" t="s">
        <v>613</v>
      </c>
      <c r="L2" s="68" t="s">
        <v>614</v>
      </c>
      <c r="M2" s="70"/>
      <c r="N2" s="68" t="s">
        <v>612</v>
      </c>
      <c r="O2" s="67" t="s">
        <v>615</v>
      </c>
      <c r="P2" s="67" t="s">
        <v>616</v>
      </c>
      <c r="Q2" s="67" t="s">
        <v>613</v>
      </c>
      <c r="R2" s="67" t="s">
        <v>614</v>
      </c>
      <c r="S2" s="67" t="s">
        <v>617</v>
      </c>
      <c r="T2" s="67" t="s">
        <v>618</v>
      </c>
      <c r="U2" s="70"/>
      <c r="V2" s="70"/>
      <c r="W2" s="68" t="s">
        <v>612</v>
      </c>
      <c r="X2" s="67" t="s">
        <v>613</v>
      </c>
      <c r="Y2" s="67" t="s">
        <v>614</v>
      </c>
      <c r="Z2" s="67" t="s">
        <v>615</v>
      </c>
      <c r="AA2" s="67" t="s">
        <v>616</v>
      </c>
      <c r="AB2" s="67" t="s">
        <v>619</v>
      </c>
      <c r="AC2" s="67" t="s">
        <v>620</v>
      </c>
      <c r="AD2" s="67" t="s">
        <v>621</v>
      </c>
      <c r="AE2" s="67" t="s">
        <v>617</v>
      </c>
      <c r="AF2" s="67" t="s">
        <v>622</v>
      </c>
      <c r="AG2" s="67" t="s">
        <v>623</v>
      </c>
      <c r="AH2" s="67" t="s">
        <v>624</v>
      </c>
    </row>
    <row r="3" spans="1:34" ht="16" x14ac:dyDescent="0.2">
      <c r="A3" s="67" t="s">
        <v>625</v>
      </c>
      <c r="B3" s="71" t="s">
        <v>626</v>
      </c>
      <c r="C3" s="72">
        <v>127</v>
      </c>
      <c r="D3" s="73">
        <v>103</v>
      </c>
      <c r="E3" s="74">
        <f t="shared" ref="E3:E4" si="0">C3/D3</f>
        <v>1.233009708737864</v>
      </c>
      <c r="F3" s="74">
        <f t="shared" ref="F3:F4" si="1">SQRT(E3)</f>
        <v>1.1104097030996549</v>
      </c>
      <c r="G3" s="74">
        <f>AVERAGE(F3:F4)</f>
        <v>1.0938359468183085</v>
      </c>
      <c r="H3" s="75"/>
      <c r="I3" s="68" t="s">
        <v>627</v>
      </c>
      <c r="J3" s="76">
        <v>1.8041999999999999E-3</v>
      </c>
      <c r="K3" s="76">
        <v>2.6200000000000003E-4</v>
      </c>
      <c r="L3" s="76">
        <v>3.3463999999999998E-3</v>
      </c>
      <c r="M3" s="75"/>
      <c r="N3" s="77">
        <f t="shared" ref="N3:N6" si="2">J3*10000</f>
        <v>18.041999999999998</v>
      </c>
      <c r="O3" s="78">
        <f t="shared" ref="O3:O6" si="3">N3-1.96*T3</f>
        <v>1.1728620281680477</v>
      </c>
      <c r="P3" s="78">
        <f t="shared" ref="P3:P6" si="4">N3+1.96*T3</f>
        <v>34.911137971831948</v>
      </c>
      <c r="Q3" s="79">
        <f t="shared" ref="Q3:R3" si="5">K3*10000</f>
        <v>2.62</v>
      </c>
      <c r="R3" s="79">
        <f t="shared" si="5"/>
        <v>33.463999999999999</v>
      </c>
      <c r="S3" s="74">
        <f t="shared" ref="S3:S6" si="6">(R3-Q3)/3.92</f>
        <v>7.8683673469387747</v>
      </c>
      <c r="T3" s="74">
        <f t="shared" ref="T3:T6" si="7">$G$3*S3</f>
        <v>8.6067030468530366</v>
      </c>
      <c r="U3" s="71"/>
      <c r="V3" s="68" t="s">
        <v>627</v>
      </c>
      <c r="W3" s="80">
        <v>1.3644289999999999</v>
      </c>
      <c r="X3" s="72">
        <v>1.0449889999999999</v>
      </c>
      <c r="Y3" s="72">
        <v>1.7815190000000001</v>
      </c>
      <c r="Z3" s="81">
        <f t="shared" ref="Z3:AA3" si="8">EXP(AG3)</f>
        <v>1.0191583680949279</v>
      </c>
      <c r="AA3" s="81">
        <f t="shared" si="8"/>
        <v>1.8266704707737806</v>
      </c>
      <c r="AB3" s="74">
        <f t="shared" ref="AB3:AD3" si="9">LN(W3)</f>
        <v>0.31073602610047307</v>
      </c>
      <c r="AC3" s="74">
        <f t="shared" si="9"/>
        <v>4.4006359045582748E-2</v>
      </c>
      <c r="AD3" s="74">
        <f t="shared" si="9"/>
        <v>0.57746637117668198</v>
      </c>
      <c r="AE3" s="74">
        <f t="shared" ref="AE3:AE6" si="10">(AD3-AC3)/3.92</f>
        <v>0.13608673778854574</v>
      </c>
      <c r="AF3" s="74">
        <f t="shared" ref="AF3:AF6" si="11">$G$3*AE3</f>
        <v>0.14885656567834882</v>
      </c>
      <c r="AG3" s="74">
        <f t="shared" ref="AG3:AG6" si="12">AB3-1.96*AF3</f>
        <v>1.8977157370909381E-2</v>
      </c>
      <c r="AH3" s="74">
        <f t="shared" ref="AH3:AH6" si="13">AB3+1.96*AF3</f>
        <v>0.60249489483003682</v>
      </c>
    </row>
    <row r="4" spans="1:34" ht="16" x14ac:dyDescent="0.2">
      <c r="A4" s="67" t="s">
        <v>625</v>
      </c>
      <c r="B4" s="82" t="s">
        <v>628</v>
      </c>
      <c r="C4" s="72">
        <v>94</v>
      </c>
      <c r="D4" s="73">
        <v>81</v>
      </c>
      <c r="E4" s="74">
        <f t="shared" si="0"/>
        <v>1.1604938271604939</v>
      </c>
      <c r="F4" s="74">
        <f t="shared" si="1"/>
        <v>1.0772621905369619</v>
      </c>
      <c r="G4" s="74"/>
      <c r="H4" s="75"/>
      <c r="I4" s="68" t="s">
        <v>629</v>
      </c>
      <c r="J4" s="76">
        <v>1.0091E-3</v>
      </c>
      <c r="K4" s="76">
        <v>4.88E-5</v>
      </c>
      <c r="L4" s="76">
        <v>1.9694000000000001E-3</v>
      </c>
      <c r="M4" s="75"/>
      <c r="N4" s="77">
        <f t="shared" si="2"/>
        <v>10.090999999999999</v>
      </c>
      <c r="O4" s="78">
        <f t="shared" si="3"/>
        <v>-0.41310659729621868</v>
      </c>
      <c r="P4" s="78">
        <f t="shared" si="4"/>
        <v>20.595106597296216</v>
      </c>
      <c r="Q4" s="79">
        <f t="shared" ref="Q4:R4" si="14">K4*10000</f>
        <v>0.48799999999999999</v>
      </c>
      <c r="R4" s="79">
        <f t="shared" si="14"/>
        <v>19.693999999999999</v>
      </c>
      <c r="S4" s="74">
        <f t="shared" si="6"/>
        <v>4.8994897959183676</v>
      </c>
      <c r="T4" s="74">
        <f t="shared" si="7"/>
        <v>5.3592380598450093</v>
      </c>
      <c r="U4" s="71"/>
      <c r="V4" s="68" t="s">
        <v>629</v>
      </c>
      <c r="W4" s="80">
        <v>1.574417</v>
      </c>
      <c r="X4" s="72">
        <v>1.0183059999999999</v>
      </c>
      <c r="Y4" s="72">
        <v>2.4342269999999999</v>
      </c>
      <c r="Z4" s="81">
        <f t="shared" ref="Z4:AA4" si="15">EXP(AG4)</f>
        <v>0.97750894345902395</v>
      </c>
      <c r="AA4" s="81">
        <f t="shared" si="15"/>
        <v>2.535822210605593</v>
      </c>
      <c r="AB4" s="74">
        <f t="shared" ref="AB4:AD4" si="16">LN(W4)</f>
        <v>0.45388504502178412</v>
      </c>
      <c r="AC4" s="74">
        <f t="shared" si="16"/>
        <v>1.8140462351353737E-2</v>
      </c>
      <c r="AD4" s="74">
        <f t="shared" si="16"/>
        <v>0.88962925233666135</v>
      </c>
      <c r="AE4" s="74">
        <f t="shared" si="10"/>
        <v>0.22231856887380297</v>
      </c>
      <c r="AF4" s="74">
        <f t="shared" si="11"/>
        <v>0.2431800422793676</v>
      </c>
      <c r="AG4" s="74">
        <f t="shared" si="12"/>
        <v>-2.2747837845776386E-2</v>
      </c>
      <c r="AH4" s="74">
        <f t="shared" si="13"/>
        <v>0.93051792788934462</v>
      </c>
    </row>
    <row r="5" spans="1:34" ht="16" x14ac:dyDescent="0.2">
      <c r="A5" s="67" t="s">
        <v>625</v>
      </c>
      <c r="B5" s="71"/>
      <c r="C5" s="73"/>
      <c r="D5" s="73"/>
      <c r="E5" s="74"/>
      <c r="F5" s="74"/>
      <c r="G5" s="74"/>
      <c r="H5" s="75"/>
      <c r="I5" s="68" t="s">
        <v>630</v>
      </c>
      <c r="J5" s="83">
        <v>5.8379999999999999E-4</v>
      </c>
      <c r="K5" s="83">
        <v>-2.6899999999999998E-4</v>
      </c>
      <c r="L5" s="83">
        <v>1.4365999999999999E-3</v>
      </c>
      <c r="M5" s="75"/>
      <c r="N5" s="77">
        <f t="shared" si="2"/>
        <v>5.8380000000000001</v>
      </c>
      <c r="O5" s="78">
        <f t="shared" si="3"/>
        <v>-3.4902329544665376</v>
      </c>
      <c r="P5" s="78">
        <f t="shared" si="4"/>
        <v>15.166232954466537</v>
      </c>
      <c r="Q5" s="79">
        <f t="shared" ref="Q5:R5" si="17">K5*10000</f>
        <v>-2.69</v>
      </c>
      <c r="R5" s="79">
        <f t="shared" si="17"/>
        <v>14.366</v>
      </c>
      <c r="S5" s="74">
        <f t="shared" si="6"/>
        <v>4.351020408163266</v>
      </c>
      <c r="T5" s="74">
        <f t="shared" si="7"/>
        <v>4.7593025277890497</v>
      </c>
      <c r="U5" s="71"/>
      <c r="V5" s="68" t="s">
        <v>630</v>
      </c>
      <c r="W5" s="80">
        <v>1.391672</v>
      </c>
      <c r="X5" s="72">
        <v>0.85679539999999998</v>
      </c>
      <c r="Y5" s="72">
        <v>2.260459</v>
      </c>
      <c r="Z5" s="81">
        <f t="shared" ref="Z5:AA5" si="18">EXP(AG5)</f>
        <v>0.81867151162494423</v>
      </c>
      <c r="AA5" s="81">
        <f t="shared" si="18"/>
        <v>2.3657241373158695</v>
      </c>
      <c r="AB5" s="74">
        <f t="shared" ref="AB5:AD5" si="19">LN(W5)</f>
        <v>0.33050590196269508</v>
      </c>
      <c r="AC5" s="74">
        <f t="shared" si="19"/>
        <v>-0.15455612867720253</v>
      </c>
      <c r="AD5" s="74">
        <f t="shared" si="19"/>
        <v>0.81556789000785357</v>
      </c>
      <c r="AE5" s="74">
        <f t="shared" si="10"/>
        <v>0.24748061701149393</v>
      </c>
      <c r="AF5" s="74">
        <f t="shared" si="11"/>
        <v>0.27070319502794665</v>
      </c>
      <c r="AG5" s="74">
        <f t="shared" si="12"/>
        <v>-0.20007236029208036</v>
      </c>
      <c r="AH5" s="74">
        <f t="shared" si="13"/>
        <v>0.86108416421747047</v>
      </c>
    </row>
    <row r="6" spans="1:34" ht="16" x14ac:dyDescent="0.2">
      <c r="A6" s="67" t="s">
        <v>625</v>
      </c>
      <c r="B6" s="71"/>
      <c r="C6" s="73"/>
      <c r="D6" s="73"/>
      <c r="E6" s="74"/>
      <c r="F6" s="74"/>
      <c r="G6" s="74"/>
      <c r="H6" s="75"/>
      <c r="I6" s="68" t="s">
        <v>631</v>
      </c>
      <c r="J6" s="83">
        <v>4.2529999999999998E-4</v>
      </c>
      <c r="K6" s="83">
        <v>-1.7E-5</v>
      </c>
      <c r="L6" s="83">
        <v>8.675E-4</v>
      </c>
      <c r="M6" s="75"/>
      <c r="N6" s="77">
        <f t="shared" si="2"/>
        <v>4.2530000000000001</v>
      </c>
      <c r="O6" s="78">
        <f t="shared" si="3"/>
        <v>-0.58448947480396996</v>
      </c>
      <c r="P6" s="78">
        <f t="shared" si="4"/>
        <v>9.0904894748039702</v>
      </c>
      <c r="Q6" s="79">
        <f t="shared" ref="Q6:R6" si="20">K6*10000</f>
        <v>-0.17</v>
      </c>
      <c r="R6" s="79">
        <f t="shared" si="20"/>
        <v>8.6750000000000007</v>
      </c>
      <c r="S6" s="74">
        <f t="shared" si="6"/>
        <v>2.2563775510204085</v>
      </c>
      <c r="T6" s="74">
        <f t="shared" si="7"/>
        <v>2.4681068748999846</v>
      </c>
      <c r="U6" s="71"/>
      <c r="V6" s="84" t="s">
        <v>631</v>
      </c>
      <c r="W6" s="80">
        <v>2.5977869999999998</v>
      </c>
      <c r="X6" s="72">
        <v>0.9263131</v>
      </c>
      <c r="Y6" s="72">
        <v>7.2853329999999996</v>
      </c>
      <c r="Z6" s="81">
        <f t="shared" ref="Z6:AA6" si="21">EXP(AG6)</f>
        <v>0.84087938154763864</v>
      </c>
      <c r="AA6" s="81">
        <f t="shared" si="21"/>
        <v>8.0255235714644222</v>
      </c>
      <c r="AB6" s="74">
        <f t="shared" ref="AB6:AD6" si="22">LN(W6)</f>
        <v>0.95465992874417316</v>
      </c>
      <c r="AC6" s="74">
        <f t="shared" si="22"/>
        <v>-7.6542980535640168E-2</v>
      </c>
      <c r="AD6" s="74">
        <f t="shared" si="22"/>
        <v>1.9858631489662424</v>
      </c>
      <c r="AE6" s="74">
        <f t="shared" si="10"/>
        <v>0.52612401262803132</v>
      </c>
      <c r="AF6" s="74">
        <f t="shared" si="11"/>
        <v>0.57549335749683039</v>
      </c>
      <c r="AG6" s="74">
        <f t="shared" si="12"/>
        <v>-0.17330705194961438</v>
      </c>
      <c r="AH6" s="74">
        <f t="shared" si="13"/>
        <v>2.0826269094379608</v>
      </c>
    </row>
    <row r="7" spans="1:34" ht="16" x14ac:dyDescent="0.2">
      <c r="A7" s="82"/>
      <c r="B7" s="71"/>
      <c r="C7" s="73"/>
      <c r="D7" s="73"/>
      <c r="E7" s="74"/>
      <c r="F7" s="74"/>
      <c r="G7" s="74"/>
      <c r="H7" s="75"/>
      <c r="I7" s="68"/>
      <c r="J7" s="83"/>
      <c r="K7" s="83"/>
      <c r="L7" s="83"/>
      <c r="M7" s="75"/>
      <c r="N7" s="78"/>
      <c r="O7" s="78"/>
      <c r="P7" s="78"/>
      <c r="Q7" s="79"/>
      <c r="R7" s="79"/>
      <c r="S7" s="74"/>
      <c r="T7" s="74"/>
      <c r="U7" s="71"/>
      <c r="V7" s="84"/>
      <c r="W7" s="80"/>
      <c r="X7" s="72"/>
      <c r="Y7" s="72"/>
      <c r="Z7" s="81"/>
      <c r="AA7" s="81"/>
      <c r="AB7" s="74"/>
      <c r="AC7" s="74"/>
      <c r="AD7" s="74"/>
      <c r="AE7" s="74"/>
      <c r="AF7" s="74"/>
      <c r="AG7" s="74"/>
      <c r="AH7" s="74"/>
    </row>
    <row r="8" spans="1:34" ht="16" x14ac:dyDescent="0.2">
      <c r="A8" s="67" t="s">
        <v>632</v>
      </c>
      <c r="B8" s="71" t="s">
        <v>626</v>
      </c>
      <c r="C8" s="73">
        <v>207</v>
      </c>
      <c r="D8" s="73">
        <v>147</v>
      </c>
      <c r="E8" s="74">
        <f t="shared" ref="E8:E9" si="23">C8/D8</f>
        <v>1.4081632653061225</v>
      </c>
      <c r="F8" s="74">
        <f t="shared" ref="F8:F9" si="24">SQRT(E8)</f>
        <v>1.1866605518454392</v>
      </c>
      <c r="G8" s="74">
        <f>AVERAGE(F8:F9)</f>
        <v>1.1805025179693489</v>
      </c>
      <c r="H8" s="75"/>
      <c r="I8" s="68" t="s">
        <v>627</v>
      </c>
      <c r="J8" s="83">
        <v>7.0830000000000003E-4</v>
      </c>
      <c r="K8" s="83">
        <v>-1.8607999999999999E-3</v>
      </c>
      <c r="L8" s="83">
        <v>3.2774000000000002E-3</v>
      </c>
      <c r="M8" s="75"/>
      <c r="N8" s="77">
        <f t="shared" ref="N8:N11" si="25">J8*10000</f>
        <v>7.0830000000000002</v>
      </c>
      <c r="O8" s="78">
        <f t="shared" ref="O8:O11" si="26">N8-1.96*T8</f>
        <v>-23.245290189150545</v>
      </c>
      <c r="P8" s="78">
        <f t="shared" ref="P8:P11" si="27">N8+1.96*T8</f>
        <v>37.411290189150549</v>
      </c>
      <c r="Q8" s="79">
        <f t="shared" ref="Q8:R8" si="28">K8*10000</f>
        <v>-18.608000000000001</v>
      </c>
      <c r="R8" s="79">
        <f t="shared" si="28"/>
        <v>32.774000000000001</v>
      </c>
      <c r="S8" s="74">
        <f t="shared" ref="S8:S11" si="29">(R8-Q8)/3.92</f>
        <v>13.107653061224491</v>
      </c>
      <c r="T8" s="74">
        <f t="shared" ref="T8:T11" si="30">$G$8*S8</f>
        <v>15.473617443444157</v>
      </c>
      <c r="U8" s="71"/>
      <c r="V8" s="68" t="s">
        <v>627</v>
      </c>
      <c r="W8" s="80">
        <v>1.06</v>
      </c>
      <c r="X8" s="72">
        <v>0.86857269999999998</v>
      </c>
      <c r="Y8" s="72">
        <v>1.2816559999999999</v>
      </c>
      <c r="Z8" s="81">
        <f t="shared" ref="Z8:AA8" si="31">EXP(AG8)</f>
        <v>0.84250771060824914</v>
      </c>
      <c r="AA8" s="81">
        <f t="shared" si="31"/>
        <v>1.3336376461039345</v>
      </c>
      <c r="AB8" s="74">
        <f t="shared" ref="AB8:AD8" si="32">LN(W8)</f>
        <v>5.8268908123975824E-2</v>
      </c>
      <c r="AC8" s="74">
        <f t="shared" si="32"/>
        <v>-0.1409039892625196</v>
      </c>
      <c r="AD8" s="74">
        <f t="shared" si="32"/>
        <v>0.24815299175811634</v>
      </c>
      <c r="AE8" s="74">
        <f t="shared" ref="AE8:AE11" si="33">(AD8-AC8)/3.92</f>
        <v>9.9249229852203039E-2</v>
      </c>
      <c r="AF8" s="74">
        <f t="shared" ref="AF8:AF11" si="34">$G$8*AE8</f>
        <v>0.11716396574704435</v>
      </c>
      <c r="AG8" s="74">
        <f t="shared" ref="AG8:AG11" si="35">AB8-1.96*AF8</f>
        <v>-0.1713724647402311</v>
      </c>
      <c r="AH8" s="74">
        <f t="shared" ref="AH8:AH11" si="36">AB8+1.96*AF8</f>
        <v>0.28791028098818278</v>
      </c>
    </row>
    <row r="9" spans="1:34" ht="16" x14ac:dyDescent="0.2">
      <c r="A9" s="67" t="s">
        <v>632</v>
      </c>
      <c r="B9" s="82" t="s">
        <v>628</v>
      </c>
      <c r="C9" s="73">
        <v>211</v>
      </c>
      <c r="D9" s="73">
        <v>153</v>
      </c>
      <c r="E9" s="74">
        <f t="shared" si="23"/>
        <v>1.3790849673202614</v>
      </c>
      <c r="F9" s="74">
        <f t="shared" si="24"/>
        <v>1.1743444840932584</v>
      </c>
      <c r="G9" s="74"/>
      <c r="H9" s="75"/>
      <c r="I9" s="68" t="s">
        <v>629</v>
      </c>
      <c r="J9" s="76">
        <v>1.5093999999999999E-3</v>
      </c>
      <c r="K9" s="76">
        <v>-7.3499999999999998E-5</v>
      </c>
      <c r="L9" s="76">
        <v>3.0921999999999998E-3</v>
      </c>
      <c r="M9" s="75"/>
      <c r="N9" s="77">
        <f t="shared" si="25"/>
        <v>15.093999999999999</v>
      </c>
      <c r="O9" s="78">
        <f t="shared" si="26"/>
        <v>-3.5915841056778373</v>
      </c>
      <c r="P9" s="78">
        <f t="shared" si="27"/>
        <v>33.779584105677834</v>
      </c>
      <c r="Q9" s="79">
        <f t="shared" ref="Q9:R9" si="37">K9*10000</f>
        <v>-0.73499999999999999</v>
      </c>
      <c r="R9" s="79">
        <f t="shared" si="37"/>
        <v>30.921999999999997</v>
      </c>
      <c r="S9" s="74">
        <f t="shared" si="29"/>
        <v>8.0757653061224488</v>
      </c>
      <c r="T9" s="74">
        <f t="shared" si="30"/>
        <v>9.53346127840706</v>
      </c>
      <c r="U9" s="71"/>
      <c r="V9" s="68" t="s">
        <v>629</v>
      </c>
      <c r="W9" s="80">
        <v>1.357674</v>
      </c>
      <c r="X9" s="72">
        <v>0.98392349999999995</v>
      </c>
      <c r="Y9" s="72">
        <v>1.873397</v>
      </c>
      <c r="Z9" s="81">
        <f t="shared" ref="Z9:AA9" si="38">EXP(AG9)</f>
        <v>0.92836941571729459</v>
      </c>
      <c r="AA9" s="81">
        <f t="shared" si="38"/>
        <v>1.9855013091440661</v>
      </c>
      <c r="AB9" s="74">
        <f t="shared" ref="AB9:AD9" si="39">LN(W9)</f>
        <v>0.30577294140759004</v>
      </c>
      <c r="AC9" s="74">
        <f t="shared" si="39"/>
        <v>-1.6207128854536526E-2</v>
      </c>
      <c r="AD9" s="74">
        <f t="shared" si="39"/>
        <v>0.62775336042511154</v>
      </c>
      <c r="AE9" s="74">
        <f t="shared" si="33"/>
        <v>0.16427563502031839</v>
      </c>
      <c r="AF9" s="74">
        <f t="shared" si="34"/>
        <v>0.1939278007824996</v>
      </c>
      <c r="AG9" s="74">
        <f t="shared" si="35"/>
        <v>-7.4325548126109198E-2</v>
      </c>
      <c r="AH9" s="74">
        <f t="shared" si="36"/>
        <v>0.68587143094128922</v>
      </c>
    </row>
    <row r="10" spans="1:34" ht="16" x14ac:dyDescent="0.2">
      <c r="A10" s="67" t="s">
        <v>632</v>
      </c>
      <c r="G10" s="85"/>
      <c r="I10" s="68" t="s">
        <v>630</v>
      </c>
      <c r="J10" s="76">
        <v>5.8810000000000004E-4</v>
      </c>
      <c r="K10" s="76">
        <v>-8.2969999999999995E-4</v>
      </c>
      <c r="L10" s="76">
        <v>2.0057999999999999E-3</v>
      </c>
      <c r="N10" s="77">
        <f t="shared" si="25"/>
        <v>5.8810000000000002</v>
      </c>
      <c r="O10" s="78">
        <f t="shared" si="26"/>
        <v>-10.855574448510442</v>
      </c>
      <c r="P10" s="78">
        <f t="shared" si="27"/>
        <v>22.617574448510442</v>
      </c>
      <c r="Q10" s="79">
        <f t="shared" ref="Q10:R10" si="40">K10*10000</f>
        <v>-8.2969999999999988</v>
      </c>
      <c r="R10" s="79">
        <f t="shared" si="40"/>
        <v>20.058</v>
      </c>
      <c r="S10" s="74">
        <f t="shared" si="29"/>
        <v>7.2334183673469381</v>
      </c>
      <c r="T10" s="74">
        <f t="shared" si="30"/>
        <v>8.5390685961787973</v>
      </c>
      <c r="V10" s="68" t="s">
        <v>630</v>
      </c>
      <c r="W10" s="80">
        <v>1.159262</v>
      </c>
      <c r="X10" s="72">
        <v>0.8115135</v>
      </c>
      <c r="Y10" s="72">
        <v>1.6560269999999999</v>
      </c>
      <c r="Z10" s="81">
        <f t="shared" ref="Z10:AA10" si="41">EXP(AG10)</f>
        <v>0.76091909953198189</v>
      </c>
      <c r="AA10" s="81">
        <f t="shared" si="41"/>
        <v>1.7661383259673529</v>
      </c>
      <c r="AB10" s="74">
        <f t="shared" ref="AB10:AD10" si="42">LN(W10)</f>
        <v>0.14778359575623612</v>
      </c>
      <c r="AC10" s="74">
        <f t="shared" si="42"/>
        <v>-0.20885425630634613</v>
      </c>
      <c r="AD10" s="74">
        <f t="shared" si="42"/>
        <v>0.50442136017797956</v>
      </c>
      <c r="AE10" s="74">
        <f t="shared" si="33"/>
        <v>0.18195806542967494</v>
      </c>
      <c r="AF10" s="74">
        <f t="shared" si="34"/>
        <v>0.21480195440456279</v>
      </c>
      <c r="AG10" s="74">
        <f t="shared" si="35"/>
        <v>-0.27322823487670694</v>
      </c>
      <c r="AH10" s="74">
        <f t="shared" si="36"/>
        <v>0.56879542638917924</v>
      </c>
    </row>
    <row r="11" spans="1:34" ht="16" x14ac:dyDescent="0.2">
      <c r="A11" s="67" t="s">
        <v>632</v>
      </c>
      <c r="G11" s="85"/>
      <c r="I11" s="68" t="s">
        <v>631</v>
      </c>
      <c r="J11" s="76">
        <v>9.2130000000000001E-4</v>
      </c>
      <c r="K11" s="76">
        <v>2.1450000000000001E-4</v>
      </c>
      <c r="L11" s="76">
        <v>1.6280999999999999E-3</v>
      </c>
      <c r="N11" s="77">
        <f t="shared" si="25"/>
        <v>9.2129999999999992</v>
      </c>
      <c r="O11" s="78">
        <f t="shared" si="26"/>
        <v>0.86920820299264179</v>
      </c>
      <c r="P11" s="78">
        <f t="shared" si="27"/>
        <v>17.556791797007357</v>
      </c>
      <c r="Q11" s="79">
        <f t="shared" ref="Q11:R11" si="43">K11*10000</f>
        <v>2.145</v>
      </c>
      <c r="R11" s="79">
        <f t="shared" si="43"/>
        <v>16.280999999999999</v>
      </c>
      <c r="S11" s="74">
        <f t="shared" si="29"/>
        <v>3.6061224489795918</v>
      </c>
      <c r="T11" s="74">
        <f t="shared" si="30"/>
        <v>4.2570366311262031</v>
      </c>
      <c r="V11" s="84" t="s">
        <v>631</v>
      </c>
      <c r="W11" s="80">
        <v>2.746559</v>
      </c>
      <c r="X11" s="72">
        <v>1.2231970000000001</v>
      </c>
      <c r="Y11" s="72">
        <v>6.1671050000000003</v>
      </c>
      <c r="Z11" s="81">
        <f t="shared" ref="Z11:AA11" si="44">EXP(AG11)</f>
        <v>1.0570299431891621</v>
      </c>
      <c r="AA11" s="81">
        <f t="shared" si="44"/>
        <v>7.1365871790928317</v>
      </c>
      <c r="AB11" s="74">
        <f t="shared" ref="AB11:AD11" si="45">LN(W11)</f>
        <v>1.0103488554558424</v>
      </c>
      <c r="AC11" s="74">
        <f t="shared" si="45"/>
        <v>0.20146792304632014</v>
      </c>
      <c r="AD11" s="74">
        <f t="shared" si="45"/>
        <v>1.8192295219711103</v>
      </c>
      <c r="AE11" s="74">
        <f t="shared" si="33"/>
        <v>0.41269428543999753</v>
      </c>
      <c r="AF11" s="74">
        <f t="shared" si="34"/>
        <v>0.48718664311347831</v>
      </c>
      <c r="AG11" s="74">
        <f t="shared" si="35"/>
        <v>5.5463034953424972E-2</v>
      </c>
      <c r="AH11" s="74">
        <f t="shared" si="36"/>
        <v>1.9652346759582597</v>
      </c>
    </row>
    <row r="12" spans="1:34" ht="16" x14ac:dyDescent="0.2">
      <c r="V12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995"/>
  <sheetViews>
    <sheetView workbookViewId="0"/>
  </sheetViews>
  <sheetFormatPr baseColWidth="10" defaultColWidth="11.1640625" defaultRowHeight="15" customHeight="1" x14ac:dyDescent="0.2"/>
  <cols>
    <col min="1" max="1" width="10.6640625" customWidth="1"/>
    <col min="2" max="2" width="11.1640625" customWidth="1"/>
    <col min="3" max="3" width="13.5" customWidth="1"/>
    <col min="4" max="4" width="11.1640625" customWidth="1"/>
    <col min="5" max="5" width="12.83203125" customWidth="1"/>
    <col min="6" max="6" width="11.5" customWidth="1"/>
    <col min="7" max="7" width="12.33203125" customWidth="1"/>
    <col min="8" max="8" width="43.6640625" customWidth="1"/>
  </cols>
  <sheetData>
    <row r="1" spans="1:26" x14ac:dyDescent="0.2">
      <c r="A1" s="87" t="s">
        <v>23</v>
      </c>
      <c r="B1" s="87" t="s">
        <v>633</v>
      </c>
      <c r="C1" s="87" t="s">
        <v>634</v>
      </c>
      <c r="D1" s="87" t="s">
        <v>635</v>
      </c>
      <c r="E1" s="87" t="s">
        <v>636</v>
      </c>
      <c r="F1" s="87" t="s">
        <v>637</v>
      </c>
      <c r="G1" s="87" t="s">
        <v>638</v>
      </c>
      <c r="H1" s="87" t="s">
        <v>639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" t="s">
        <v>640</v>
      </c>
      <c r="B2" s="1" t="s">
        <v>641</v>
      </c>
      <c r="C2" s="1">
        <v>0</v>
      </c>
      <c r="D2" s="1">
        <v>14134</v>
      </c>
      <c r="E2" s="1">
        <v>9</v>
      </c>
      <c r="F2" s="1">
        <v>14073</v>
      </c>
      <c r="G2" s="88">
        <f t="shared" ref="G2:G3" si="0">10000*(E2/F2-C2/D2)</f>
        <v>6.3952248987422724</v>
      </c>
      <c r="H2" s="11" t="s">
        <v>642</v>
      </c>
    </row>
    <row r="3" spans="1:26" x14ac:dyDescent="0.2">
      <c r="A3" s="1" t="s">
        <v>643</v>
      </c>
      <c r="B3" s="1" t="s">
        <v>644</v>
      </c>
      <c r="C3" s="1">
        <v>0</v>
      </c>
      <c r="D3" s="1">
        <v>21669</v>
      </c>
      <c r="E3" s="1">
        <v>5</v>
      </c>
      <c r="F3" s="1">
        <v>21686</v>
      </c>
      <c r="G3" s="88">
        <f t="shared" si="0"/>
        <v>2.3056349718712532</v>
      </c>
      <c r="H3" s="11" t="s">
        <v>642</v>
      </c>
    </row>
    <row r="4" spans="1:26" x14ac:dyDescent="0.2">
      <c r="H4" s="10"/>
    </row>
    <row r="5" spans="1:26" x14ac:dyDescent="0.2">
      <c r="H5" s="10"/>
    </row>
    <row r="6" spans="1:26" x14ac:dyDescent="0.2">
      <c r="H6" s="10"/>
    </row>
    <row r="7" spans="1:26" x14ac:dyDescent="0.2">
      <c r="H7" s="10"/>
    </row>
    <row r="8" spans="1:26" x14ac:dyDescent="0.2">
      <c r="H8" s="10"/>
    </row>
    <row r="9" spans="1:26" x14ac:dyDescent="0.2">
      <c r="H9" s="10"/>
    </row>
    <row r="10" spans="1:26" x14ac:dyDescent="0.2">
      <c r="H10" s="10"/>
    </row>
    <row r="11" spans="1:26" x14ac:dyDescent="0.2">
      <c r="H11" s="10"/>
    </row>
    <row r="12" spans="1:26" x14ac:dyDescent="0.2">
      <c r="H12" s="10"/>
    </row>
    <row r="13" spans="1:26" x14ac:dyDescent="0.2">
      <c r="H13" s="10"/>
    </row>
    <row r="14" spans="1:26" x14ac:dyDescent="0.2">
      <c r="H14" s="10"/>
    </row>
    <row r="15" spans="1:26" x14ac:dyDescent="0.2">
      <c r="H15" s="10"/>
    </row>
    <row r="16" spans="1:26" x14ac:dyDescent="0.2">
      <c r="H16" s="10"/>
    </row>
    <row r="17" spans="8:8" x14ac:dyDescent="0.2">
      <c r="H17" s="10"/>
    </row>
    <row r="18" spans="8:8" x14ac:dyDescent="0.2">
      <c r="H18" s="10"/>
    </row>
    <row r="19" spans="8:8" x14ac:dyDescent="0.2">
      <c r="H19" s="10"/>
    </row>
    <row r="20" spans="8:8" x14ac:dyDescent="0.2">
      <c r="H20" s="10"/>
    </row>
    <row r="21" spans="8:8" x14ac:dyDescent="0.2">
      <c r="H21" s="10"/>
    </row>
    <row r="22" spans="8:8" x14ac:dyDescent="0.2">
      <c r="H22" s="10"/>
    </row>
    <row r="23" spans="8:8" x14ac:dyDescent="0.2">
      <c r="H23" s="10"/>
    </row>
    <row r="24" spans="8:8" x14ac:dyDescent="0.2">
      <c r="H24" s="10"/>
    </row>
    <row r="25" spans="8:8" x14ac:dyDescent="0.2">
      <c r="H25" s="10"/>
    </row>
    <row r="26" spans="8:8" x14ac:dyDescent="0.2">
      <c r="H26" s="10"/>
    </row>
    <row r="27" spans="8:8" x14ac:dyDescent="0.2">
      <c r="H27" s="10"/>
    </row>
    <row r="28" spans="8:8" x14ac:dyDescent="0.2">
      <c r="H28" s="10"/>
    </row>
    <row r="29" spans="8:8" x14ac:dyDescent="0.2">
      <c r="H29" s="10"/>
    </row>
    <row r="30" spans="8:8" x14ac:dyDescent="0.2">
      <c r="H30" s="10"/>
    </row>
    <row r="31" spans="8:8" x14ac:dyDescent="0.2">
      <c r="H31" s="10"/>
    </row>
    <row r="32" spans="8:8" x14ac:dyDescent="0.2">
      <c r="H32" s="10"/>
    </row>
    <row r="33" spans="8:8" x14ac:dyDescent="0.2">
      <c r="H33" s="10"/>
    </row>
    <row r="34" spans="8:8" x14ac:dyDescent="0.2">
      <c r="H34" s="10"/>
    </row>
    <row r="35" spans="8:8" x14ac:dyDescent="0.2">
      <c r="H35" s="10"/>
    </row>
    <row r="36" spans="8:8" x14ac:dyDescent="0.2">
      <c r="H36" s="10"/>
    </row>
    <row r="37" spans="8:8" x14ac:dyDescent="0.2">
      <c r="H37" s="10"/>
    </row>
    <row r="38" spans="8:8" x14ac:dyDescent="0.2">
      <c r="H38" s="10"/>
    </row>
    <row r="39" spans="8:8" x14ac:dyDescent="0.2">
      <c r="H39" s="10"/>
    </row>
    <row r="40" spans="8:8" x14ac:dyDescent="0.2">
      <c r="H40" s="10"/>
    </row>
    <row r="41" spans="8:8" x14ac:dyDescent="0.2">
      <c r="H41" s="10"/>
    </row>
    <row r="42" spans="8:8" x14ac:dyDescent="0.2">
      <c r="H42" s="10"/>
    </row>
    <row r="43" spans="8:8" x14ac:dyDescent="0.2">
      <c r="H43" s="10"/>
    </row>
    <row r="44" spans="8:8" x14ac:dyDescent="0.2">
      <c r="H44" s="10"/>
    </row>
    <row r="45" spans="8:8" x14ac:dyDescent="0.2">
      <c r="H45" s="10"/>
    </row>
    <row r="46" spans="8:8" x14ac:dyDescent="0.2">
      <c r="H46" s="10"/>
    </row>
    <row r="47" spans="8:8" x14ac:dyDescent="0.2">
      <c r="H47" s="10"/>
    </row>
    <row r="48" spans="8:8" x14ac:dyDescent="0.2">
      <c r="H48" s="10"/>
    </row>
    <row r="49" spans="8:8" x14ac:dyDescent="0.2">
      <c r="H49" s="10"/>
    </row>
    <row r="50" spans="8:8" x14ac:dyDescent="0.2">
      <c r="H50" s="10"/>
    </row>
    <row r="51" spans="8:8" x14ac:dyDescent="0.2">
      <c r="H51" s="10"/>
    </row>
    <row r="52" spans="8:8" x14ac:dyDescent="0.2">
      <c r="H52" s="10"/>
    </row>
    <row r="53" spans="8:8" x14ac:dyDescent="0.2">
      <c r="H53" s="10"/>
    </row>
    <row r="54" spans="8:8" x14ac:dyDescent="0.2">
      <c r="H54" s="10"/>
    </row>
    <row r="55" spans="8:8" x14ac:dyDescent="0.2">
      <c r="H55" s="10"/>
    </row>
    <row r="56" spans="8:8" x14ac:dyDescent="0.2">
      <c r="H56" s="10"/>
    </row>
    <row r="57" spans="8:8" x14ac:dyDescent="0.2">
      <c r="H57" s="10"/>
    </row>
    <row r="58" spans="8:8" x14ac:dyDescent="0.2">
      <c r="H58" s="10"/>
    </row>
    <row r="59" spans="8:8" x14ac:dyDescent="0.2">
      <c r="H59" s="10"/>
    </row>
    <row r="60" spans="8:8" x14ac:dyDescent="0.2">
      <c r="H60" s="10"/>
    </row>
    <row r="61" spans="8:8" x14ac:dyDescent="0.2">
      <c r="H61" s="10"/>
    </row>
    <row r="62" spans="8:8" x14ac:dyDescent="0.2">
      <c r="H62" s="10"/>
    </row>
    <row r="63" spans="8:8" x14ac:dyDescent="0.2">
      <c r="H63" s="10"/>
    </row>
    <row r="64" spans="8:8" x14ac:dyDescent="0.2">
      <c r="H64" s="10"/>
    </row>
    <row r="65" spans="8:8" x14ac:dyDescent="0.2">
      <c r="H65" s="10"/>
    </row>
    <row r="66" spans="8:8" x14ac:dyDescent="0.2">
      <c r="H66" s="10"/>
    </row>
    <row r="67" spans="8:8" x14ac:dyDescent="0.2">
      <c r="H67" s="10"/>
    </row>
    <row r="68" spans="8:8" x14ac:dyDescent="0.2">
      <c r="H68" s="10"/>
    </row>
    <row r="69" spans="8:8" x14ac:dyDescent="0.2">
      <c r="H69" s="10"/>
    </row>
    <row r="70" spans="8:8" x14ac:dyDescent="0.2">
      <c r="H70" s="10"/>
    </row>
    <row r="71" spans="8:8" x14ac:dyDescent="0.2">
      <c r="H71" s="10"/>
    </row>
    <row r="72" spans="8:8" x14ac:dyDescent="0.2">
      <c r="H72" s="10"/>
    </row>
    <row r="73" spans="8:8" x14ac:dyDescent="0.2">
      <c r="H73" s="10"/>
    </row>
    <row r="74" spans="8:8" x14ac:dyDescent="0.2">
      <c r="H74" s="10"/>
    </row>
    <row r="75" spans="8:8" x14ac:dyDescent="0.2">
      <c r="H75" s="10"/>
    </row>
    <row r="76" spans="8:8" x14ac:dyDescent="0.2">
      <c r="H76" s="10"/>
    </row>
    <row r="77" spans="8:8" x14ac:dyDescent="0.2">
      <c r="H77" s="10"/>
    </row>
    <row r="78" spans="8:8" x14ac:dyDescent="0.2">
      <c r="H78" s="10"/>
    </row>
    <row r="79" spans="8:8" x14ac:dyDescent="0.2">
      <c r="H79" s="10"/>
    </row>
    <row r="80" spans="8:8" x14ac:dyDescent="0.2">
      <c r="H80" s="10"/>
    </row>
    <row r="81" spans="8:8" x14ac:dyDescent="0.2">
      <c r="H81" s="10"/>
    </row>
    <row r="82" spans="8:8" x14ac:dyDescent="0.2">
      <c r="H82" s="10"/>
    </row>
    <row r="83" spans="8:8" x14ac:dyDescent="0.2">
      <c r="H83" s="10"/>
    </row>
    <row r="84" spans="8:8" x14ac:dyDescent="0.2">
      <c r="H84" s="10"/>
    </row>
    <row r="85" spans="8:8" x14ac:dyDescent="0.2">
      <c r="H85" s="10"/>
    </row>
    <row r="86" spans="8:8" x14ac:dyDescent="0.2">
      <c r="H86" s="10"/>
    </row>
    <row r="87" spans="8:8" x14ac:dyDescent="0.2">
      <c r="H87" s="10"/>
    </row>
    <row r="88" spans="8:8" x14ac:dyDescent="0.2">
      <c r="H88" s="10"/>
    </row>
    <row r="89" spans="8:8" x14ac:dyDescent="0.2">
      <c r="H89" s="10"/>
    </row>
    <row r="90" spans="8:8" x14ac:dyDescent="0.2">
      <c r="H90" s="10"/>
    </row>
    <row r="91" spans="8:8" x14ac:dyDescent="0.2">
      <c r="H91" s="10"/>
    </row>
    <row r="92" spans="8:8" x14ac:dyDescent="0.2">
      <c r="H92" s="10"/>
    </row>
    <row r="93" spans="8:8" x14ac:dyDescent="0.2">
      <c r="H93" s="10"/>
    </row>
    <row r="94" spans="8:8" x14ac:dyDescent="0.2">
      <c r="H94" s="10"/>
    </row>
    <row r="95" spans="8:8" x14ac:dyDescent="0.2">
      <c r="H95" s="10"/>
    </row>
    <row r="96" spans="8:8" x14ac:dyDescent="0.2">
      <c r="H96" s="10"/>
    </row>
    <row r="97" spans="8:8" x14ac:dyDescent="0.2">
      <c r="H97" s="10"/>
    </row>
    <row r="98" spans="8:8" x14ac:dyDescent="0.2">
      <c r="H98" s="10"/>
    </row>
    <row r="99" spans="8:8" x14ac:dyDescent="0.2">
      <c r="H99" s="10"/>
    </row>
    <row r="100" spans="8:8" x14ac:dyDescent="0.2">
      <c r="H100" s="10"/>
    </row>
    <row r="101" spans="8:8" x14ac:dyDescent="0.2">
      <c r="H101" s="10"/>
    </row>
    <row r="102" spans="8:8" x14ac:dyDescent="0.2">
      <c r="H102" s="10"/>
    </row>
    <row r="103" spans="8:8" x14ac:dyDescent="0.2">
      <c r="H103" s="10"/>
    </row>
    <row r="104" spans="8:8" x14ac:dyDescent="0.2">
      <c r="H104" s="10"/>
    </row>
    <row r="105" spans="8:8" x14ac:dyDescent="0.2">
      <c r="H105" s="10"/>
    </row>
    <row r="106" spans="8:8" x14ac:dyDescent="0.2">
      <c r="H106" s="10"/>
    </row>
    <row r="107" spans="8:8" x14ac:dyDescent="0.2">
      <c r="H107" s="10"/>
    </row>
    <row r="108" spans="8:8" x14ac:dyDescent="0.2">
      <c r="H108" s="10"/>
    </row>
    <row r="109" spans="8:8" x14ac:dyDescent="0.2">
      <c r="H109" s="10"/>
    </row>
    <row r="110" spans="8:8" x14ac:dyDescent="0.2">
      <c r="H110" s="10"/>
    </row>
    <row r="111" spans="8:8" x14ac:dyDescent="0.2">
      <c r="H111" s="10"/>
    </row>
    <row r="112" spans="8:8" x14ac:dyDescent="0.2">
      <c r="H112" s="10"/>
    </row>
    <row r="113" spans="8:8" x14ac:dyDescent="0.2">
      <c r="H113" s="10"/>
    </row>
    <row r="114" spans="8:8" x14ac:dyDescent="0.2">
      <c r="H114" s="10"/>
    </row>
    <row r="115" spans="8:8" x14ac:dyDescent="0.2">
      <c r="H115" s="10"/>
    </row>
    <row r="116" spans="8:8" x14ac:dyDescent="0.2">
      <c r="H116" s="10"/>
    </row>
    <row r="117" spans="8:8" x14ac:dyDescent="0.2">
      <c r="H117" s="10"/>
    </row>
    <row r="118" spans="8:8" x14ac:dyDescent="0.2">
      <c r="H118" s="10"/>
    </row>
    <row r="119" spans="8:8" x14ac:dyDescent="0.2">
      <c r="H119" s="10"/>
    </row>
    <row r="120" spans="8:8" x14ac:dyDescent="0.2">
      <c r="H120" s="10"/>
    </row>
    <row r="121" spans="8:8" x14ac:dyDescent="0.2">
      <c r="H121" s="10"/>
    </row>
    <row r="122" spans="8:8" x14ac:dyDescent="0.2">
      <c r="H122" s="10"/>
    </row>
    <row r="123" spans="8:8" x14ac:dyDescent="0.2">
      <c r="H123" s="10"/>
    </row>
    <row r="124" spans="8:8" x14ac:dyDescent="0.2">
      <c r="H124" s="10"/>
    </row>
    <row r="125" spans="8:8" x14ac:dyDescent="0.2">
      <c r="H125" s="10"/>
    </row>
    <row r="126" spans="8:8" x14ac:dyDescent="0.2">
      <c r="H126" s="10"/>
    </row>
    <row r="127" spans="8:8" x14ac:dyDescent="0.2">
      <c r="H127" s="10"/>
    </row>
    <row r="128" spans="8:8" x14ac:dyDescent="0.2">
      <c r="H128" s="10"/>
    </row>
    <row r="129" spans="8:8" x14ac:dyDescent="0.2">
      <c r="H129" s="10"/>
    </row>
    <row r="130" spans="8:8" x14ac:dyDescent="0.2">
      <c r="H130" s="10"/>
    </row>
    <row r="131" spans="8:8" x14ac:dyDescent="0.2">
      <c r="H131" s="10"/>
    </row>
    <row r="132" spans="8:8" x14ac:dyDescent="0.2">
      <c r="H132" s="10"/>
    </row>
    <row r="133" spans="8:8" x14ac:dyDescent="0.2">
      <c r="H133" s="10"/>
    </row>
    <row r="134" spans="8:8" x14ac:dyDescent="0.2">
      <c r="H134" s="10"/>
    </row>
    <row r="135" spans="8:8" x14ac:dyDescent="0.2">
      <c r="H135" s="10"/>
    </row>
    <row r="136" spans="8:8" x14ac:dyDescent="0.2">
      <c r="H136" s="10"/>
    </row>
    <row r="137" spans="8:8" x14ac:dyDescent="0.2">
      <c r="H137" s="10"/>
    </row>
    <row r="138" spans="8:8" x14ac:dyDescent="0.2">
      <c r="H138" s="10"/>
    </row>
    <row r="139" spans="8:8" x14ac:dyDescent="0.2">
      <c r="H139" s="10"/>
    </row>
    <row r="140" spans="8:8" x14ac:dyDescent="0.2">
      <c r="H140" s="10"/>
    </row>
    <row r="141" spans="8:8" x14ac:dyDescent="0.2">
      <c r="H141" s="10"/>
    </row>
    <row r="142" spans="8:8" x14ac:dyDescent="0.2">
      <c r="H142" s="10"/>
    </row>
    <row r="143" spans="8:8" x14ac:dyDescent="0.2">
      <c r="H143" s="10"/>
    </row>
    <row r="144" spans="8:8" x14ac:dyDescent="0.2">
      <c r="H144" s="10"/>
    </row>
    <row r="145" spans="8:8" x14ac:dyDescent="0.2">
      <c r="H145" s="10"/>
    </row>
    <row r="146" spans="8:8" x14ac:dyDescent="0.2">
      <c r="H146" s="10"/>
    </row>
    <row r="147" spans="8:8" x14ac:dyDescent="0.2">
      <c r="H147" s="10"/>
    </row>
    <row r="148" spans="8:8" x14ac:dyDescent="0.2">
      <c r="H148" s="10"/>
    </row>
    <row r="149" spans="8:8" x14ac:dyDescent="0.2">
      <c r="H149" s="10"/>
    </row>
    <row r="150" spans="8:8" x14ac:dyDescent="0.2">
      <c r="H150" s="10"/>
    </row>
    <row r="151" spans="8:8" x14ac:dyDescent="0.2">
      <c r="H151" s="10"/>
    </row>
    <row r="152" spans="8:8" x14ac:dyDescent="0.2">
      <c r="H152" s="10"/>
    </row>
    <row r="153" spans="8:8" x14ac:dyDescent="0.2">
      <c r="H153" s="10"/>
    </row>
    <row r="154" spans="8:8" x14ac:dyDescent="0.2">
      <c r="H154" s="10"/>
    </row>
    <row r="155" spans="8:8" x14ac:dyDescent="0.2">
      <c r="H155" s="10"/>
    </row>
    <row r="156" spans="8:8" x14ac:dyDescent="0.2">
      <c r="H156" s="10"/>
    </row>
    <row r="157" spans="8:8" x14ac:dyDescent="0.2">
      <c r="H157" s="10"/>
    </row>
    <row r="158" spans="8:8" x14ac:dyDescent="0.2">
      <c r="H158" s="10"/>
    </row>
    <row r="159" spans="8:8" x14ac:dyDescent="0.2">
      <c r="H159" s="10"/>
    </row>
    <row r="160" spans="8:8" x14ac:dyDescent="0.2">
      <c r="H160" s="10"/>
    </row>
    <row r="161" spans="8:8" x14ac:dyDescent="0.2">
      <c r="H161" s="10"/>
    </row>
    <row r="162" spans="8:8" x14ac:dyDescent="0.2">
      <c r="H162" s="10"/>
    </row>
    <row r="163" spans="8:8" x14ac:dyDescent="0.2">
      <c r="H163" s="10"/>
    </row>
    <row r="164" spans="8:8" x14ac:dyDescent="0.2">
      <c r="H164" s="10"/>
    </row>
    <row r="165" spans="8:8" x14ac:dyDescent="0.2">
      <c r="H165" s="10"/>
    </row>
    <row r="166" spans="8:8" x14ac:dyDescent="0.2">
      <c r="H166" s="10"/>
    </row>
    <row r="167" spans="8:8" x14ac:dyDescent="0.2">
      <c r="H167" s="10"/>
    </row>
    <row r="168" spans="8:8" x14ac:dyDescent="0.2">
      <c r="H168" s="10"/>
    </row>
    <row r="169" spans="8:8" x14ac:dyDescent="0.2">
      <c r="H169" s="10"/>
    </row>
    <row r="170" spans="8:8" x14ac:dyDescent="0.2">
      <c r="H170" s="10"/>
    </row>
    <row r="171" spans="8:8" x14ac:dyDescent="0.2">
      <c r="H171" s="10"/>
    </row>
    <row r="172" spans="8:8" x14ac:dyDescent="0.2">
      <c r="H172" s="10"/>
    </row>
    <row r="173" spans="8:8" x14ac:dyDescent="0.2">
      <c r="H173" s="10"/>
    </row>
    <row r="174" spans="8:8" x14ac:dyDescent="0.2">
      <c r="H174" s="10"/>
    </row>
    <row r="175" spans="8:8" x14ac:dyDescent="0.2">
      <c r="H175" s="10"/>
    </row>
    <row r="176" spans="8:8" x14ac:dyDescent="0.2">
      <c r="H176" s="10"/>
    </row>
    <row r="177" spans="8:8" x14ac:dyDescent="0.2">
      <c r="H177" s="10"/>
    </row>
    <row r="178" spans="8:8" x14ac:dyDescent="0.2">
      <c r="H178" s="10"/>
    </row>
    <row r="179" spans="8:8" x14ac:dyDescent="0.2">
      <c r="H179" s="10"/>
    </row>
    <row r="180" spans="8:8" x14ac:dyDescent="0.2">
      <c r="H180" s="10"/>
    </row>
    <row r="181" spans="8:8" x14ac:dyDescent="0.2">
      <c r="H181" s="10"/>
    </row>
    <row r="182" spans="8:8" x14ac:dyDescent="0.2">
      <c r="H182" s="10"/>
    </row>
    <row r="183" spans="8:8" x14ac:dyDescent="0.2">
      <c r="H183" s="10"/>
    </row>
    <row r="184" spans="8:8" x14ac:dyDescent="0.2">
      <c r="H184" s="10"/>
    </row>
    <row r="185" spans="8:8" x14ac:dyDescent="0.2">
      <c r="H185" s="10"/>
    </row>
    <row r="186" spans="8:8" x14ac:dyDescent="0.2">
      <c r="H186" s="10"/>
    </row>
    <row r="187" spans="8:8" x14ac:dyDescent="0.2">
      <c r="H187" s="10"/>
    </row>
    <row r="188" spans="8:8" x14ac:dyDescent="0.2">
      <c r="H188" s="10"/>
    </row>
    <row r="189" spans="8:8" x14ac:dyDescent="0.2">
      <c r="H189" s="10"/>
    </row>
    <row r="190" spans="8:8" x14ac:dyDescent="0.2">
      <c r="H190" s="10"/>
    </row>
    <row r="191" spans="8:8" x14ac:dyDescent="0.2">
      <c r="H191" s="10"/>
    </row>
    <row r="192" spans="8:8" x14ac:dyDescent="0.2">
      <c r="H192" s="10"/>
    </row>
    <row r="193" spans="8:8" x14ac:dyDescent="0.2">
      <c r="H193" s="10"/>
    </row>
    <row r="194" spans="8:8" x14ac:dyDescent="0.2">
      <c r="H194" s="10"/>
    </row>
    <row r="195" spans="8:8" x14ac:dyDescent="0.2">
      <c r="H195" s="10"/>
    </row>
    <row r="196" spans="8:8" x14ac:dyDescent="0.2">
      <c r="H196" s="10"/>
    </row>
    <row r="197" spans="8:8" x14ac:dyDescent="0.2">
      <c r="H197" s="10"/>
    </row>
    <row r="198" spans="8:8" x14ac:dyDescent="0.2">
      <c r="H198" s="10"/>
    </row>
    <row r="199" spans="8:8" x14ac:dyDescent="0.2">
      <c r="H199" s="10"/>
    </row>
    <row r="200" spans="8:8" x14ac:dyDescent="0.2">
      <c r="H200" s="10"/>
    </row>
    <row r="201" spans="8:8" x14ac:dyDescent="0.2">
      <c r="H201" s="10"/>
    </row>
    <row r="202" spans="8:8" x14ac:dyDescent="0.2">
      <c r="H202" s="10"/>
    </row>
    <row r="203" spans="8:8" x14ac:dyDescent="0.2">
      <c r="H203" s="10"/>
    </row>
    <row r="204" spans="8:8" x14ac:dyDescent="0.2">
      <c r="H204" s="10"/>
    </row>
    <row r="205" spans="8:8" x14ac:dyDescent="0.2">
      <c r="H205" s="10"/>
    </row>
    <row r="206" spans="8:8" x14ac:dyDescent="0.2">
      <c r="H206" s="10"/>
    </row>
    <row r="207" spans="8:8" x14ac:dyDescent="0.2">
      <c r="H207" s="10"/>
    </row>
    <row r="208" spans="8:8" x14ac:dyDescent="0.2">
      <c r="H208" s="10"/>
    </row>
    <row r="209" spans="8:8" x14ac:dyDescent="0.2">
      <c r="H209" s="10"/>
    </row>
    <row r="210" spans="8:8" x14ac:dyDescent="0.2">
      <c r="H210" s="10"/>
    </row>
    <row r="211" spans="8:8" x14ac:dyDescent="0.2">
      <c r="H211" s="10"/>
    </row>
    <row r="212" spans="8:8" x14ac:dyDescent="0.2">
      <c r="H212" s="10"/>
    </row>
    <row r="213" spans="8:8" x14ac:dyDescent="0.2">
      <c r="H213" s="10"/>
    </row>
    <row r="214" spans="8:8" x14ac:dyDescent="0.2">
      <c r="H214" s="10"/>
    </row>
    <row r="215" spans="8:8" x14ac:dyDescent="0.2">
      <c r="H215" s="10"/>
    </row>
    <row r="216" spans="8:8" x14ac:dyDescent="0.2">
      <c r="H216" s="10"/>
    </row>
    <row r="217" spans="8:8" x14ac:dyDescent="0.2">
      <c r="H217" s="10"/>
    </row>
    <row r="218" spans="8:8" x14ac:dyDescent="0.2">
      <c r="H218" s="10"/>
    </row>
    <row r="219" spans="8:8" x14ac:dyDescent="0.2">
      <c r="H219" s="10"/>
    </row>
    <row r="220" spans="8:8" x14ac:dyDescent="0.2">
      <c r="H220" s="10"/>
    </row>
    <row r="221" spans="8:8" x14ac:dyDescent="0.2">
      <c r="H221" s="10"/>
    </row>
    <row r="222" spans="8:8" x14ac:dyDescent="0.2">
      <c r="H222" s="10"/>
    </row>
    <row r="223" spans="8:8" x14ac:dyDescent="0.2">
      <c r="H223" s="10"/>
    </row>
    <row r="224" spans="8:8" x14ac:dyDescent="0.2">
      <c r="H224" s="10"/>
    </row>
    <row r="225" spans="8:8" x14ac:dyDescent="0.2">
      <c r="H225" s="10"/>
    </row>
    <row r="226" spans="8:8" x14ac:dyDescent="0.2">
      <c r="H226" s="10"/>
    </row>
    <row r="227" spans="8:8" x14ac:dyDescent="0.2">
      <c r="H227" s="10"/>
    </row>
    <row r="228" spans="8:8" x14ac:dyDescent="0.2">
      <c r="H228" s="10"/>
    </row>
    <row r="229" spans="8:8" x14ac:dyDescent="0.2">
      <c r="H229" s="10"/>
    </row>
    <row r="230" spans="8:8" x14ac:dyDescent="0.2">
      <c r="H230" s="10"/>
    </row>
    <row r="231" spans="8:8" x14ac:dyDescent="0.2">
      <c r="H231" s="10"/>
    </row>
    <row r="232" spans="8:8" x14ac:dyDescent="0.2">
      <c r="H232" s="10"/>
    </row>
    <row r="233" spans="8:8" x14ac:dyDescent="0.2">
      <c r="H233" s="10"/>
    </row>
    <row r="234" spans="8:8" x14ac:dyDescent="0.2">
      <c r="H234" s="10"/>
    </row>
    <row r="235" spans="8:8" x14ac:dyDescent="0.2">
      <c r="H235" s="10"/>
    </row>
    <row r="236" spans="8:8" x14ac:dyDescent="0.2">
      <c r="H236" s="10"/>
    </row>
    <row r="237" spans="8:8" x14ac:dyDescent="0.2">
      <c r="H237" s="10"/>
    </row>
    <row r="238" spans="8:8" x14ac:dyDescent="0.2">
      <c r="H238" s="10"/>
    </row>
    <row r="239" spans="8:8" x14ac:dyDescent="0.2">
      <c r="H239" s="10"/>
    </row>
    <row r="240" spans="8:8" x14ac:dyDescent="0.2">
      <c r="H240" s="10"/>
    </row>
    <row r="241" spans="8:8" x14ac:dyDescent="0.2">
      <c r="H241" s="10"/>
    </row>
    <row r="242" spans="8:8" x14ac:dyDescent="0.2">
      <c r="H242" s="10"/>
    </row>
    <row r="243" spans="8:8" x14ac:dyDescent="0.2">
      <c r="H243" s="10"/>
    </row>
    <row r="244" spans="8:8" x14ac:dyDescent="0.2">
      <c r="H244" s="10"/>
    </row>
    <row r="245" spans="8:8" x14ac:dyDescent="0.2">
      <c r="H245" s="10"/>
    </row>
    <row r="246" spans="8:8" x14ac:dyDescent="0.2">
      <c r="H246" s="10"/>
    </row>
    <row r="247" spans="8:8" x14ac:dyDescent="0.2">
      <c r="H247" s="10"/>
    </row>
    <row r="248" spans="8:8" x14ac:dyDescent="0.2">
      <c r="H248" s="10"/>
    </row>
    <row r="249" spans="8:8" x14ac:dyDescent="0.2">
      <c r="H249" s="10"/>
    </row>
    <row r="250" spans="8:8" x14ac:dyDescent="0.2">
      <c r="H250" s="10"/>
    </row>
    <row r="251" spans="8:8" x14ac:dyDescent="0.2">
      <c r="H251" s="10"/>
    </row>
    <row r="252" spans="8:8" x14ac:dyDescent="0.2">
      <c r="H252" s="10"/>
    </row>
    <row r="253" spans="8:8" x14ac:dyDescent="0.2">
      <c r="H253" s="10"/>
    </row>
    <row r="254" spans="8:8" x14ac:dyDescent="0.2">
      <c r="H254" s="10"/>
    </row>
    <row r="255" spans="8:8" x14ac:dyDescent="0.2">
      <c r="H255" s="10"/>
    </row>
    <row r="256" spans="8:8" x14ac:dyDescent="0.2">
      <c r="H256" s="10"/>
    </row>
    <row r="257" spans="8:8" x14ac:dyDescent="0.2">
      <c r="H257" s="10"/>
    </row>
    <row r="258" spans="8:8" x14ac:dyDescent="0.2">
      <c r="H258" s="10"/>
    </row>
    <row r="259" spans="8:8" x14ac:dyDescent="0.2">
      <c r="H259" s="10"/>
    </row>
    <row r="260" spans="8:8" x14ac:dyDescent="0.2">
      <c r="H260" s="10"/>
    </row>
    <row r="261" spans="8:8" x14ac:dyDescent="0.2">
      <c r="H261" s="10"/>
    </row>
    <row r="262" spans="8:8" x14ac:dyDescent="0.2">
      <c r="H262" s="10"/>
    </row>
    <row r="263" spans="8:8" x14ac:dyDescent="0.2">
      <c r="H263" s="10"/>
    </row>
    <row r="264" spans="8:8" x14ac:dyDescent="0.2">
      <c r="H264" s="10"/>
    </row>
    <row r="265" spans="8:8" x14ac:dyDescent="0.2">
      <c r="H265" s="10"/>
    </row>
    <row r="266" spans="8:8" x14ac:dyDescent="0.2">
      <c r="H266" s="10"/>
    </row>
    <row r="267" spans="8:8" x14ac:dyDescent="0.2">
      <c r="H267" s="10"/>
    </row>
    <row r="268" spans="8:8" x14ac:dyDescent="0.2">
      <c r="H268" s="10"/>
    </row>
    <row r="269" spans="8:8" x14ac:dyDescent="0.2">
      <c r="H269" s="10"/>
    </row>
    <row r="270" spans="8:8" x14ac:dyDescent="0.2">
      <c r="H270" s="10"/>
    </row>
    <row r="271" spans="8:8" x14ac:dyDescent="0.2">
      <c r="H271" s="10"/>
    </row>
    <row r="272" spans="8:8" x14ac:dyDescent="0.2">
      <c r="H272" s="10"/>
    </row>
    <row r="273" spans="8:8" x14ac:dyDescent="0.2">
      <c r="H273" s="10"/>
    </row>
    <row r="274" spans="8:8" x14ac:dyDescent="0.2">
      <c r="H274" s="10"/>
    </row>
    <row r="275" spans="8:8" x14ac:dyDescent="0.2">
      <c r="H275" s="10"/>
    </row>
    <row r="276" spans="8:8" x14ac:dyDescent="0.2">
      <c r="H276" s="10"/>
    </row>
    <row r="277" spans="8:8" x14ac:dyDescent="0.2">
      <c r="H277" s="10"/>
    </row>
    <row r="278" spans="8:8" x14ac:dyDescent="0.2">
      <c r="H278" s="10"/>
    </row>
    <row r="279" spans="8:8" x14ac:dyDescent="0.2">
      <c r="H279" s="10"/>
    </row>
    <row r="280" spans="8:8" x14ac:dyDescent="0.2">
      <c r="H280" s="10"/>
    </row>
    <row r="281" spans="8:8" x14ac:dyDescent="0.2">
      <c r="H281" s="10"/>
    </row>
    <row r="282" spans="8:8" x14ac:dyDescent="0.2">
      <c r="H282" s="10"/>
    </row>
    <row r="283" spans="8:8" x14ac:dyDescent="0.2">
      <c r="H283" s="10"/>
    </row>
    <row r="284" spans="8:8" x14ac:dyDescent="0.2">
      <c r="H284" s="10"/>
    </row>
    <row r="285" spans="8:8" x14ac:dyDescent="0.2">
      <c r="H285" s="10"/>
    </row>
    <row r="286" spans="8:8" x14ac:dyDescent="0.2">
      <c r="H286" s="10"/>
    </row>
    <row r="287" spans="8:8" x14ac:dyDescent="0.2">
      <c r="H287" s="10"/>
    </row>
    <row r="288" spans="8:8" x14ac:dyDescent="0.2">
      <c r="H288" s="10"/>
    </row>
    <row r="289" spans="8:8" x14ac:dyDescent="0.2">
      <c r="H289" s="10"/>
    </row>
    <row r="290" spans="8:8" x14ac:dyDescent="0.2">
      <c r="H290" s="10"/>
    </row>
    <row r="291" spans="8:8" x14ac:dyDescent="0.2">
      <c r="H291" s="10"/>
    </row>
    <row r="292" spans="8:8" x14ac:dyDescent="0.2">
      <c r="H292" s="10"/>
    </row>
    <row r="293" spans="8:8" x14ac:dyDescent="0.2">
      <c r="H293" s="10"/>
    </row>
    <row r="294" spans="8:8" x14ac:dyDescent="0.2">
      <c r="H294" s="10"/>
    </row>
    <row r="295" spans="8:8" x14ac:dyDescent="0.2">
      <c r="H295" s="10"/>
    </row>
    <row r="296" spans="8:8" x14ac:dyDescent="0.2">
      <c r="H296" s="10"/>
    </row>
    <row r="297" spans="8:8" x14ac:dyDescent="0.2">
      <c r="H297" s="10"/>
    </row>
    <row r="298" spans="8:8" x14ac:dyDescent="0.2">
      <c r="H298" s="10"/>
    </row>
    <row r="299" spans="8:8" x14ac:dyDescent="0.2">
      <c r="H299" s="10"/>
    </row>
    <row r="300" spans="8:8" x14ac:dyDescent="0.2">
      <c r="H300" s="10"/>
    </row>
    <row r="301" spans="8:8" x14ac:dyDescent="0.2">
      <c r="H301" s="10"/>
    </row>
    <row r="302" spans="8:8" x14ac:dyDescent="0.2">
      <c r="H302" s="10"/>
    </row>
    <row r="303" spans="8:8" x14ac:dyDescent="0.2">
      <c r="H303" s="10"/>
    </row>
    <row r="304" spans="8:8" x14ac:dyDescent="0.2">
      <c r="H304" s="10"/>
    </row>
    <row r="305" spans="8:8" x14ac:dyDescent="0.2">
      <c r="H305" s="10"/>
    </row>
    <row r="306" spans="8:8" x14ac:dyDescent="0.2">
      <c r="H306" s="10"/>
    </row>
    <row r="307" spans="8:8" x14ac:dyDescent="0.2">
      <c r="H307" s="10"/>
    </row>
    <row r="308" spans="8:8" x14ac:dyDescent="0.2">
      <c r="H308" s="10"/>
    </row>
    <row r="309" spans="8:8" x14ac:dyDescent="0.2">
      <c r="H309" s="10"/>
    </row>
    <row r="310" spans="8:8" x14ac:dyDescent="0.2">
      <c r="H310" s="10"/>
    </row>
    <row r="311" spans="8:8" x14ac:dyDescent="0.2">
      <c r="H311" s="10"/>
    </row>
    <row r="312" spans="8:8" x14ac:dyDescent="0.2">
      <c r="H312" s="10"/>
    </row>
    <row r="313" spans="8:8" x14ac:dyDescent="0.2">
      <c r="H313" s="10"/>
    </row>
    <row r="314" spans="8:8" x14ac:dyDescent="0.2">
      <c r="H314" s="10"/>
    </row>
    <row r="315" spans="8:8" x14ac:dyDescent="0.2">
      <c r="H315" s="10"/>
    </row>
    <row r="316" spans="8:8" x14ac:dyDescent="0.2">
      <c r="H316" s="10"/>
    </row>
    <row r="317" spans="8:8" x14ac:dyDescent="0.2">
      <c r="H317" s="10"/>
    </row>
    <row r="318" spans="8:8" x14ac:dyDescent="0.2">
      <c r="H318" s="10"/>
    </row>
    <row r="319" spans="8:8" x14ac:dyDescent="0.2">
      <c r="H319" s="10"/>
    </row>
    <row r="320" spans="8:8" x14ac:dyDescent="0.2">
      <c r="H320" s="10"/>
    </row>
    <row r="321" spans="8:8" x14ac:dyDescent="0.2">
      <c r="H321" s="10"/>
    </row>
    <row r="322" spans="8:8" x14ac:dyDescent="0.2">
      <c r="H322" s="10"/>
    </row>
    <row r="323" spans="8:8" x14ac:dyDescent="0.2">
      <c r="H323" s="10"/>
    </row>
    <row r="324" spans="8:8" x14ac:dyDescent="0.2">
      <c r="H324" s="10"/>
    </row>
    <row r="325" spans="8:8" x14ac:dyDescent="0.2">
      <c r="H325" s="10"/>
    </row>
    <row r="326" spans="8:8" x14ac:dyDescent="0.2">
      <c r="H326" s="10"/>
    </row>
    <row r="327" spans="8:8" x14ac:dyDescent="0.2">
      <c r="H327" s="10"/>
    </row>
    <row r="328" spans="8:8" x14ac:dyDescent="0.2">
      <c r="H328" s="10"/>
    </row>
    <row r="329" spans="8:8" x14ac:dyDescent="0.2">
      <c r="H329" s="10"/>
    </row>
    <row r="330" spans="8:8" x14ac:dyDescent="0.2">
      <c r="H330" s="10"/>
    </row>
    <row r="331" spans="8:8" x14ac:dyDescent="0.2">
      <c r="H331" s="10"/>
    </row>
    <row r="332" spans="8:8" x14ac:dyDescent="0.2">
      <c r="H332" s="10"/>
    </row>
    <row r="333" spans="8:8" x14ac:dyDescent="0.2">
      <c r="H333" s="10"/>
    </row>
    <row r="334" spans="8:8" x14ac:dyDescent="0.2">
      <c r="H334" s="10"/>
    </row>
    <row r="335" spans="8:8" x14ac:dyDescent="0.2">
      <c r="H335" s="10"/>
    </row>
    <row r="336" spans="8:8" x14ac:dyDescent="0.2">
      <c r="H336" s="10"/>
    </row>
    <row r="337" spans="8:8" x14ac:dyDescent="0.2">
      <c r="H337" s="10"/>
    </row>
    <row r="338" spans="8:8" x14ac:dyDescent="0.2">
      <c r="H338" s="10"/>
    </row>
    <row r="339" spans="8:8" x14ac:dyDescent="0.2">
      <c r="H339" s="10"/>
    </row>
    <row r="340" spans="8:8" x14ac:dyDescent="0.2">
      <c r="H340" s="10"/>
    </row>
    <row r="341" spans="8:8" x14ac:dyDescent="0.2">
      <c r="H341" s="10"/>
    </row>
    <row r="342" spans="8:8" x14ac:dyDescent="0.2">
      <c r="H342" s="10"/>
    </row>
    <row r="343" spans="8:8" x14ac:dyDescent="0.2">
      <c r="H343" s="10"/>
    </row>
    <row r="344" spans="8:8" x14ac:dyDescent="0.2">
      <c r="H344" s="10"/>
    </row>
    <row r="345" spans="8:8" x14ac:dyDescent="0.2">
      <c r="H345" s="10"/>
    </row>
    <row r="346" spans="8:8" x14ac:dyDescent="0.2">
      <c r="H346" s="10"/>
    </row>
    <row r="347" spans="8:8" x14ac:dyDescent="0.2">
      <c r="H347" s="10"/>
    </row>
    <row r="348" spans="8:8" x14ac:dyDescent="0.2">
      <c r="H348" s="10"/>
    </row>
    <row r="349" spans="8:8" x14ac:dyDescent="0.2">
      <c r="H349" s="10"/>
    </row>
    <row r="350" spans="8:8" x14ac:dyDescent="0.2">
      <c r="H350" s="10"/>
    </row>
    <row r="351" spans="8:8" x14ac:dyDescent="0.2">
      <c r="H351" s="10"/>
    </row>
    <row r="352" spans="8:8" x14ac:dyDescent="0.2">
      <c r="H352" s="10"/>
    </row>
    <row r="353" spans="8:8" x14ac:dyDescent="0.2">
      <c r="H353" s="10"/>
    </row>
    <row r="354" spans="8:8" x14ac:dyDescent="0.2">
      <c r="H354" s="10"/>
    </row>
    <row r="355" spans="8:8" x14ac:dyDescent="0.2">
      <c r="H355" s="10"/>
    </row>
    <row r="356" spans="8:8" x14ac:dyDescent="0.2">
      <c r="H356" s="10"/>
    </row>
    <row r="357" spans="8:8" x14ac:dyDescent="0.2">
      <c r="H357" s="10"/>
    </row>
    <row r="358" spans="8:8" x14ac:dyDescent="0.2">
      <c r="H358" s="10"/>
    </row>
    <row r="359" spans="8:8" x14ac:dyDescent="0.2">
      <c r="H359" s="10"/>
    </row>
    <row r="360" spans="8:8" x14ac:dyDescent="0.2">
      <c r="H360" s="10"/>
    </row>
    <row r="361" spans="8:8" x14ac:dyDescent="0.2">
      <c r="H361" s="10"/>
    </row>
    <row r="362" spans="8:8" x14ac:dyDescent="0.2">
      <c r="H362" s="10"/>
    </row>
    <row r="363" spans="8:8" x14ac:dyDescent="0.2">
      <c r="H363" s="10"/>
    </row>
    <row r="364" spans="8:8" x14ac:dyDescent="0.2">
      <c r="H364" s="10"/>
    </row>
    <row r="365" spans="8:8" x14ac:dyDescent="0.2">
      <c r="H365" s="10"/>
    </row>
    <row r="366" spans="8:8" x14ac:dyDescent="0.2">
      <c r="H366" s="10"/>
    </row>
    <row r="367" spans="8:8" x14ac:dyDescent="0.2">
      <c r="H367" s="10"/>
    </row>
    <row r="368" spans="8:8" x14ac:dyDescent="0.2">
      <c r="H368" s="10"/>
    </row>
    <row r="369" spans="8:8" x14ac:dyDescent="0.2">
      <c r="H369" s="10"/>
    </row>
    <row r="370" spans="8:8" x14ac:dyDescent="0.2">
      <c r="H370" s="10"/>
    </row>
    <row r="371" spans="8:8" x14ac:dyDescent="0.2">
      <c r="H371" s="10"/>
    </row>
    <row r="372" spans="8:8" x14ac:dyDescent="0.2">
      <c r="H372" s="10"/>
    </row>
    <row r="373" spans="8:8" x14ac:dyDescent="0.2">
      <c r="H373" s="10"/>
    </row>
    <row r="374" spans="8:8" x14ac:dyDescent="0.2">
      <c r="H374" s="10"/>
    </row>
    <row r="375" spans="8:8" x14ac:dyDescent="0.2">
      <c r="H375" s="10"/>
    </row>
    <row r="376" spans="8:8" x14ac:dyDescent="0.2">
      <c r="H376" s="10"/>
    </row>
    <row r="377" spans="8:8" x14ac:dyDescent="0.2">
      <c r="H377" s="10"/>
    </row>
    <row r="378" spans="8:8" x14ac:dyDescent="0.2">
      <c r="H378" s="10"/>
    </row>
    <row r="379" spans="8:8" x14ac:dyDescent="0.2">
      <c r="H379" s="10"/>
    </row>
    <row r="380" spans="8:8" x14ac:dyDescent="0.2">
      <c r="H380" s="10"/>
    </row>
    <row r="381" spans="8:8" x14ac:dyDescent="0.2">
      <c r="H381" s="10"/>
    </row>
    <row r="382" spans="8:8" x14ac:dyDescent="0.2">
      <c r="H382" s="10"/>
    </row>
    <row r="383" spans="8:8" x14ac:dyDescent="0.2">
      <c r="H383" s="10"/>
    </row>
    <row r="384" spans="8:8" x14ac:dyDescent="0.2">
      <c r="H384" s="10"/>
    </row>
    <row r="385" spans="8:8" x14ac:dyDescent="0.2">
      <c r="H385" s="10"/>
    </row>
    <row r="386" spans="8:8" x14ac:dyDescent="0.2">
      <c r="H386" s="10"/>
    </row>
    <row r="387" spans="8:8" x14ac:dyDescent="0.2">
      <c r="H387" s="10"/>
    </row>
    <row r="388" spans="8:8" x14ac:dyDescent="0.2">
      <c r="H388" s="10"/>
    </row>
    <row r="389" spans="8:8" x14ac:dyDescent="0.2">
      <c r="H389" s="10"/>
    </row>
    <row r="390" spans="8:8" x14ac:dyDescent="0.2">
      <c r="H390" s="10"/>
    </row>
    <row r="391" spans="8:8" x14ac:dyDescent="0.2">
      <c r="H391" s="10"/>
    </row>
    <row r="392" spans="8:8" x14ac:dyDescent="0.2">
      <c r="H392" s="10"/>
    </row>
    <row r="393" spans="8:8" x14ac:dyDescent="0.2">
      <c r="H393" s="10"/>
    </row>
    <row r="394" spans="8:8" x14ac:dyDescent="0.2">
      <c r="H394" s="10"/>
    </row>
    <row r="395" spans="8:8" x14ac:dyDescent="0.2">
      <c r="H395" s="10"/>
    </row>
    <row r="396" spans="8:8" x14ac:dyDescent="0.2">
      <c r="H396" s="10"/>
    </row>
    <row r="397" spans="8:8" x14ac:dyDescent="0.2">
      <c r="H397" s="10"/>
    </row>
    <row r="398" spans="8:8" x14ac:dyDescent="0.2">
      <c r="H398" s="10"/>
    </row>
    <row r="399" spans="8:8" x14ac:dyDescent="0.2">
      <c r="H399" s="10"/>
    </row>
    <row r="400" spans="8:8" x14ac:dyDescent="0.2">
      <c r="H400" s="10"/>
    </row>
    <row r="401" spans="8:8" x14ac:dyDescent="0.2">
      <c r="H401" s="10"/>
    </row>
    <row r="402" spans="8:8" x14ac:dyDescent="0.2">
      <c r="H402" s="10"/>
    </row>
    <row r="403" spans="8:8" x14ac:dyDescent="0.2">
      <c r="H403" s="10"/>
    </row>
    <row r="404" spans="8:8" x14ac:dyDescent="0.2">
      <c r="H404" s="10"/>
    </row>
    <row r="405" spans="8:8" x14ac:dyDescent="0.2">
      <c r="H405" s="10"/>
    </row>
    <row r="406" spans="8:8" x14ac:dyDescent="0.2">
      <c r="H406" s="10"/>
    </row>
    <row r="407" spans="8:8" x14ac:dyDescent="0.2">
      <c r="H407" s="10"/>
    </row>
    <row r="408" spans="8:8" x14ac:dyDescent="0.2">
      <c r="H408" s="10"/>
    </row>
    <row r="409" spans="8:8" x14ac:dyDescent="0.2">
      <c r="H409" s="10"/>
    </row>
    <row r="410" spans="8:8" x14ac:dyDescent="0.2">
      <c r="H410" s="10"/>
    </row>
    <row r="411" spans="8:8" x14ac:dyDescent="0.2">
      <c r="H411" s="10"/>
    </row>
    <row r="412" spans="8:8" x14ac:dyDescent="0.2">
      <c r="H412" s="10"/>
    </row>
    <row r="413" spans="8:8" x14ac:dyDescent="0.2">
      <c r="H413" s="10"/>
    </row>
    <row r="414" spans="8:8" x14ac:dyDescent="0.2">
      <c r="H414" s="10"/>
    </row>
    <row r="415" spans="8:8" x14ac:dyDescent="0.2">
      <c r="H415" s="10"/>
    </row>
    <row r="416" spans="8:8" x14ac:dyDescent="0.2">
      <c r="H416" s="10"/>
    </row>
    <row r="417" spans="8:8" x14ac:dyDescent="0.2">
      <c r="H417" s="10"/>
    </row>
    <row r="418" spans="8:8" x14ac:dyDescent="0.2">
      <c r="H418" s="10"/>
    </row>
    <row r="419" spans="8:8" x14ac:dyDescent="0.2">
      <c r="H419" s="10"/>
    </row>
    <row r="420" spans="8:8" x14ac:dyDescent="0.2">
      <c r="H420" s="10"/>
    </row>
    <row r="421" spans="8:8" x14ac:dyDescent="0.2">
      <c r="H421" s="10"/>
    </row>
    <row r="422" spans="8:8" x14ac:dyDescent="0.2">
      <c r="H422" s="10"/>
    </row>
    <row r="423" spans="8:8" x14ac:dyDescent="0.2">
      <c r="H423" s="10"/>
    </row>
    <row r="424" spans="8:8" x14ac:dyDescent="0.2">
      <c r="H424" s="10"/>
    </row>
    <row r="425" spans="8:8" x14ac:dyDescent="0.2">
      <c r="H425" s="10"/>
    </row>
    <row r="426" spans="8:8" x14ac:dyDescent="0.2">
      <c r="H426" s="10"/>
    </row>
    <row r="427" spans="8:8" x14ac:dyDescent="0.2">
      <c r="H427" s="10"/>
    </row>
    <row r="428" spans="8:8" x14ac:dyDescent="0.2">
      <c r="H428" s="10"/>
    </row>
    <row r="429" spans="8:8" x14ac:dyDescent="0.2">
      <c r="H429" s="10"/>
    </row>
    <row r="430" spans="8:8" x14ac:dyDescent="0.2">
      <c r="H430" s="10"/>
    </row>
    <row r="431" spans="8:8" x14ac:dyDescent="0.2">
      <c r="H431" s="10"/>
    </row>
    <row r="432" spans="8:8" x14ac:dyDescent="0.2">
      <c r="H432" s="10"/>
    </row>
    <row r="433" spans="8:8" x14ac:dyDescent="0.2">
      <c r="H433" s="10"/>
    </row>
    <row r="434" spans="8:8" x14ac:dyDescent="0.2">
      <c r="H434" s="10"/>
    </row>
    <row r="435" spans="8:8" x14ac:dyDescent="0.2">
      <c r="H435" s="10"/>
    </row>
    <row r="436" spans="8:8" x14ac:dyDescent="0.2">
      <c r="H436" s="10"/>
    </row>
    <row r="437" spans="8:8" x14ac:dyDescent="0.2">
      <c r="H437" s="10"/>
    </row>
    <row r="438" spans="8:8" x14ac:dyDescent="0.2">
      <c r="H438" s="10"/>
    </row>
    <row r="439" spans="8:8" x14ac:dyDescent="0.2">
      <c r="H439" s="10"/>
    </row>
    <row r="440" spans="8:8" x14ac:dyDescent="0.2">
      <c r="H440" s="10"/>
    </row>
    <row r="441" spans="8:8" x14ac:dyDescent="0.2">
      <c r="H441" s="10"/>
    </row>
    <row r="442" spans="8:8" x14ac:dyDescent="0.2">
      <c r="H442" s="10"/>
    </row>
    <row r="443" spans="8:8" x14ac:dyDescent="0.2">
      <c r="H443" s="10"/>
    </row>
    <row r="444" spans="8:8" x14ac:dyDescent="0.2">
      <c r="H444" s="10"/>
    </row>
    <row r="445" spans="8:8" x14ac:dyDescent="0.2">
      <c r="H445" s="10"/>
    </row>
    <row r="446" spans="8:8" x14ac:dyDescent="0.2">
      <c r="H446" s="10"/>
    </row>
    <row r="447" spans="8:8" x14ac:dyDescent="0.2">
      <c r="H447" s="10"/>
    </row>
    <row r="448" spans="8:8" x14ac:dyDescent="0.2">
      <c r="H448" s="10"/>
    </row>
    <row r="449" spans="8:8" x14ac:dyDescent="0.2">
      <c r="H449" s="10"/>
    </row>
    <row r="450" spans="8:8" x14ac:dyDescent="0.2">
      <c r="H450" s="10"/>
    </row>
    <row r="451" spans="8:8" x14ac:dyDescent="0.2">
      <c r="H451" s="10"/>
    </row>
    <row r="452" spans="8:8" x14ac:dyDescent="0.2">
      <c r="H452" s="10"/>
    </row>
    <row r="453" spans="8:8" x14ac:dyDescent="0.2">
      <c r="H453" s="10"/>
    </row>
    <row r="454" spans="8:8" x14ac:dyDescent="0.2">
      <c r="H454" s="10"/>
    </row>
    <row r="455" spans="8:8" x14ac:dyDescent="0.2">
      <c r="H455" s="10"/>
    </row>
    <row r="456" spans="8:8" x14ac:dyDescent="0.2">
      <c r="H456" s="10"/>
    </row>
    <row r="457" spans="8:8" x14ac:dyDescent="0.2">
      <c r="H457" s="10"/>
    </row>
    <row r="458" spans="8:8" x14ac:dyDescent="0.2">
      <c r="H458" s="10"/>
    </row>
    <row r="459" spans="8:8" x14ac:dyDescent="0.2">
      <c r="H459" s="10"/>
    </row>
    <row r="460" spans="8:8" x14ac:dyDescent="0.2">
      <c r="H460" s="10"/>
    </row>
    <row r="461" spans="8:8" x14ac:dyDescent="0.2">
      <c r="H461" s="10"/>
    </row>
    <row r="462" spans="8:8" x14ac:dyDescent="0.2">
      <c r="H462" s="10"/>
    </row>
    <row r="463" spans="8:8" x14ac:dyDescent="0.2">
      <c r="H463" s="10"/>
    </row>
    <row r="464" spans="8:8" x14ac:dyDescent="0.2">
      <c r="H464" s="10"/>
    </row>
    <row r="465" spans="8:8" x14ac:dyDescent="0.2">
      <c r="H465" s="10"/>
    </row>
    <row r="466" spans="8:8" x14ac:dyDescent="0.2">
      <c r="H466" s="10"/>
    </row>
    <row r="467" spans="8:8" x14ac:dyDescent="0.2">
      <c r="H467" s="10"/>
    </row>
    <row r="468" spans="8:8" x14ac:dyDescent="0.2">
      <c r="H468" s="10"/>
    </row>
    <row r="469" spans="8:8" x14ac:dyDescent="0.2">
      <c r="H469" s="10"/>
    </row>
    <row r="470" spans="8:8" x14ac:dyDescent="0.2">
      <c r="H470" s="10"/>
    </row>
    <row r="471" spans="8:8" x14ac:dyDescent="0.2">
      <c r="H471" s="10"/>
    </row>
    <row r="472" spans="8:8" x14ac:dyDescent="0.2">
      <c r="H472" s="10"/>
    </row>
    <row r="473" spans="8:8" x14ac:dyDescent="0.2">
      <c r="H473" s="10"/>
    </row>
    <row r="474" spans="8:8" x14ac:dyDescent="0.2">
      <c r="H474" s="10"/>
    </row>
    <row r="475" spans="8:8" x14ac:dyDescent="0.2">
      <c r="H475" s="10"/>
    </row>
    <row r="476" spans="8:8" x14ac:dyDescent="0.2">
      <c r="H476" s="10"/>
    </row>
    <row r="477" spans="8:8" x14ac:dyDescent="0.2">
      <c r="H477" s="10"/>
    </row>
    <row r="478" spans="8:8" x14ac:dyDescent="0.2">
      <c r="H478" s="10"/>
    </row>
    <row r="479" spans="8:8" x14ac:dyDescent="0.2">
      <c r="H479" s="10"/>
    </row>
    <row r="480" spans="8:8" x14ac:dyDescent="0.2">
      <c r="H480" s="10"/>
    </row>
    <row r="481" spans="8:8" x14ac:dyDescent="0.2">
      <c r="H481" s="10"/>
    </row>
    <row r="482" spans="8:8" x14ac:dyDescent="0.2">
      <c r="H482" s="10"/>
    </row>
    <row r="483" spans="8:8" x14ac:dyDescent="0.2">
      <c r="H483" s="10"/>
    </row>
    <row r="484" spans="8:8" x14ac:dyDescent="0.2">
      <c r="H484" s="10"/>
    </row>
    <row r="485" spans="8:8" x14ac:dyDescent="0.2">
      <c r="H485" s="10"/>
    </row>
    <row r="486" spans="8:8" x14ac:dyDescent="0.2">
      <c r="H486" s="10"/>
    </row>
    <row r="487" spans="8:8" x14ac:dyDescent="0.2">
      <c r="H487" s="10"/>
    </row>
    <row r="488" spans="8:8" x14ac:dyDescent="0.2">
      <c r="H488" s="10"/>
    </row>
    <row r="489" spans="8:8" x14ac:dyDescent="0.2">
      <c r="H489" s="10"/>
    </row>
    <row r="490" spans="8:8" x14ac:dyDescent="0.2">
      <c r="H490" s="10"/>
    </row>
    <row r="491" spans="8:8" x14ac:dyDescent="0.2">
      <c r="H491" s="10"/>
    </row>
    <row r="492" spans="8:8" x14ac:dyDescent="0.2">
      <c r="H492" s="10"/>
    </row>
    <row r="493" spans="8:8" x14ac:dyDescent="0.2">
      <c r="H493" s="10"/>
    </row>
    <row r="494" spans="8:8" x14ac:dyDescent="0.2">
      <c r="H494" s="10"/>
    </row>
    <row r="495" spans="8:8" x14ac:dyDescent="0.2">
      <c r="H495" s="10"/>
    </row>
    <row r="496" spans="8:8" x14ac:dyDescent="0.2">
      <c r="H496" s="10"/>
    </row>
    <row r="497" spans="8:8" x14ac:dyDescent="0.2">
      <c r="H497" s="10"/>
    </row>
    <row r="498" spans="8:8" x14ac:dyDescent="0.2">
      <c r="H498" s="10"/>
    </row>
    <row r="499" spans="8:8" x14ac:dyDescent="0.2">
      <c r="H499" s="10"/>
    </row>
    <row r="500" spans="8:8" x14ac:dyDescent="0.2">
      <c r="H500" s="10"/>
    </row>
    <row r="501" spans="8:8" x14ac:dyDescent="0.2">
      <c r="H501" s="10"/>
    </row>
    <row r="502" spans="8:8" x14ac:dyDescent="0.2">
      <c r="H502" s="10"/>
    </row>
    <row r="503" spans="8:8" x14ac:dyDescent="0.2">
      <c r="H503" s="10"/>
    </row>
    <row r="504" spans="8:8" x14ac:dyDescent="0.2">
      <c r="H504" s="10"/>
    </row>
    <row r="505" spans="8:8" x14ac:dyDescent="0.2">
      <c r="H505" s="10"/>
    </row>
    <row r="506" spans="8:8" x14ac:dyDescent="0.2">
      <c r="H506" s="10"/>
    </row>
    <row r="507" spans="8:8" x14ac:dyDescent="0.2">
      <c r="H507" s="10"/>
    </row>
    <row r="508" spans="8:8" x14ac:dyDescent="0.2">
      <c r="H508" s="10"/>
    </row>
    <row r="509" spans="8:8" x14ac:dyDescent="0.2">
      <c r="H509" s="10"/>
    </row>
    <row r="510" spans="8:8" x14ac:dyDescent="0.2">
      <c r="H510" s="10"/>
    </row>
    <row r="511" spans="8:8" x14ac:dyDescent="0.2">
      <c r="H511" s="10"/>
    </row>
    <row r="512" spans="8:8" x14ac:dyDescent="0.2">
      <c r="H512" s="10"/>
    </row>
    <row r="513" spans="8:8" x14ac:dyDescent="0.2">
      <c r="H513" s="10"/>
    </row>
    <row r="514" spans="8:8" x14ac:dyDescent="0.2">
      <c r="H514" s="10"/>
    </row>
    <row r="515" spans="8:8" x14ac:dyDescent="0.2">
      <c r="H515" s="10"/>
    </row>
    <row r="516" spans="8:8" x14ac:dyDescent="0.2">
      <c r="H516" s="10"/>
    </row>
    <row r="517" spans="8:8" x14ac:dyDescent="0.2">
      <c r="H517" s="10"/>
    </row>
    <row r="518" spans="8:8" x14ac:dyDescent="0.2">
      <c r="H518" s="10"/>
    </row>
    <row r="519" spans="8:8" x14ac:dyDescent="0.2">
      <c r="H519" s="10"/>
    </row>
    <row r="520" spans="8:8" x14ac:dyDescent="0.2">
      <c r="H520" s="10"/>
    </row>
    <row r="521" spans="8:8" x14ac:dyDescent="0.2">
      <c r="H521" s="10"/>
    </row>
    <row r="522" spans="8:8" x14ac:dyDescent="0.2">
      <c r="H522" s="10"/>
    </row>
    <row r="523" spans="8:8" x14ac:dyDescent="0.2">
      <c r="H523" s="10"/>
    </row>
    <row r="524" spans="8:8" x14ac:dyDescent="0.2">
      <c r="H524" s="10"/>
    </row>
    <row r="525" spans="8:8" x14ac:dyDescent="0.2">
      <c r="H525" s="10"/>
    </row>
    <row r="526" spans="8:8" x14ac:dyDescent="0.2">
      <c r="H526" s="10"/>
    </row>
    <row r="527" spans="8:8" x14ac:dyDescent="0.2">
      <c r="H527" s="10"/>
    </row>
    <row r="528" spans="8:8" x14ac:dyDescent="0.2">
      <c r="H528" s="10"/>
    </row>
    <row r="529" spans="8:8" x14ac:dyDescent="0.2">
      <c r="H529" s="10"/>
    </row>
    <row r="530" spans="8:8" x14ac:dyDescent="0.2">
      <c r="H530" s="10"/>
    </row>
    <row r="531" spans="8:8" x14ac:dyDescent="0.2">
      <c r="H531" s="10"/>
    </row>
    <row r="532" spans="8:8" x14ac:dyDescent="0.2">
      <c r="H532" s="10"/>
    </row>
    <row r="533" spans="8:8" x14ac:dyDescent="0.2">
      <c r="H533" s="10"/>
    </row>
    <row r="534" spans="8:8" x14ac:dyDescent="0.2">
      <c r="H534" s="10"/>
    </row>
    <row r="535" spans="8:8" x14ac:dyDescent="0.2">
      <c r="H535" s="10"/>
    </row>
    <row r="536" spans="8:8" x14ac:dyDescent="0.2">
      <c r="H536" s="10"/>
    </row>
    <row r="537" spans="8:8" x14ac:dyDescent="0.2">
      <c r="H537" s="10"/>
    </row>
    <row r="538" spans="8:8" x14ac:dyDescent="0.2">
      <c r="H538" s="10"/>
    </row>
    <row r="539" spans="8:8" x14ac:dyDescent="0.2">
      <c r="H539" s="10"/>
    </row>
    <row r="540" spans="8:8" x14ac:dyDescent="0.2">
      <c r="H540" s="10"/>
    </row>
    <row r="541" spans="8:8" x14ac:dyDescent="0.2">
      <c r="H541" s="10"/>
    </row>
    <row r="542" spans="8:8" x14ac:dyDescent="0.2">
      <c r="H542" s="10"/>
    </row>
    <row r="543" spans="8:8" x14ac:dyDescent="0.2">
      <c r="H543" s="10"/>
    </row>
    <row r="544" spans="8:8" x14ac:dyDescent="0.2">
      <c r="H544" s="10"/>
    </row>
    <row r="545" spans="8:8" x14ac:dyDescent="0.2">
      <c r="H545" s="10"/>
    </row>
    <row r="546" spans="8:8" x14ac:dyDescent="0.2">
      <c r="H546" s="10"/>
    </row>
    <row r="547" spans="8:8" x14ac:dyDescent="0.2">
      <c r="H547" s="10"/>
    </row>
    <row r="548" spans="8:8" x14ac:dyDescent="0.2">
      <c r="H548" s="10"/>
    </row>
    <row r="549" spans="8:8" x14ac:dyDescent="0.2">
      <c r="H549" s="10"/>
    </row>
    <row r="550" spans="8:8" x14ac:dyDescent="0.2">
      <c r="H550" s="10"/>
    </row>
    <row r="551" spans="8:8" x14ac:dyDescent="0.2">
      <c r="H551" s="10"/>
    </row>
    <row r="552" spans="8:8" x14ac:dyDescent="0.2">
      <c r="H552" s="10"/>
    </row>
    <row r="553" spans="8:8" x14ac:dyDescent="0.2">
      <c r="H553" s="10"/>
    </row>
    <row r="554" spans="8:8" x14ac:dyDescent="0.2">
      <c r="H554" s="10"/>
    </row>
    <row r="555" spans="8:8" x14ac:dyDescent="0.2">
      <c r="H555" s="10"/>
    </row>
    <row r="556" spans="8:8" x14ac:dyDescent="0.2">
      <c r="H556" s="10"/>
    </row>
    <row r="557" spans="8:8" x14ac:dyDescent="0.2">
      <c r="H557" s="10"/>
    </row>
    <row r="558" spans="8:8" x14ac:dyDescent="0.2">
      <c r="H558" s="10"/>
    </row>
    <row r="559" spans="8:8" x14ac:dyDescent="0.2">
      <c r="H559" s="10"/>
    </row>
    <row r="560" spans="8:8" x14ac:dyDescent="0.2">
      <c r="H560" s="10"/>
    </row>
    <row r="561" spans="8:8" x14ac:dyDescent="0.2">
      <c r="H561" s="10"/>
    </row>
    <row r="562" spans="8:8" x14ac:dyDescent="0.2">
      <c r="H562" s="10"/>
    </row>
    <row r="563" spans="8:8" x14ac:dyDescent="0.2">
      <c r="H563" s="10"/>
    </row>
    <row r="564" spans="8:8" x14ac:dyDescent="0.2">
      <c r="H564" s="10"/>
    </row>
    <row r="565" spans="8:8" x14ac:dyDescent="0.2">
      <c r="H565" s="10"/>
    </row>
    <row r="566" spans="8:8" x14ac:dyDescent="0.2">
      <c r="H566" s="10"/>
    </row>
    <row r="567" spans="8:8" x14ac:dyDescent="0.2">
      <c r="H567" s="10"/>
    </row>
    <row r="568" spans="8:8" x14ac:dyDescent="0.2">
      <c r="H568" s="10"/>
    </row>
    <row r="569" spans="8:8" x14ac:dyDescent="0.2">
      <c r="H569" s="10"/>
    </row>
    <row r="570" spans="8:8" x14ac:dyDescent="0.2">
      <c r="H570" s="10"/>
    </row>
    <row r="571" spans="8:8" x14ac:dyDescent="0.2">
      <c r="H571" s="10"/>
    </row>
    <row r="572" spans="8:8" x14ac:dyDescent="0.2">
      <c r="H572" s="10"/>
    </row>
    <row r="573" spans="8:8" x14ac:dyDescent="0.2">
      <c r="H573" s="10"/>
    </row>
    <row r="574" spans="8:8" x14ac:dyDescent="0.2">
      <c r="H574" s="10"/>
    </row>
    <row r="575" spans="8:8" x14ac:dyDescent="0.2">
      <c r="H575" s="10"/>
    </row>
    <row r="576" spans="8:8" x14ac:dyDescent="0.2">
      <c r="H576" s="10"/>
    </row>
    <row r="577" spans="8:8" x14ac:dyDescent="0.2">
      <c r="H577" s="10"/>
    </row>
    <row r="578" spans="8:8" x14ac:dyDescent="0.2">
      <c r="H578" s="10"/>
    </row>
    <row r="579" spans="8:8" x14ac:dyDescent="0.2">
      <c r="H579" s="10"/>
    </row>
    <row r="580" spans="8:8" x14ac:dyDescent="0.2">
      <c r="H580" s="10"/>
    </row>
    <row r="581" spans="8:8" x14ac:dyDescent="0.2">
      <c r="H581" s="10"/>
    </row>
    <row r="582" spans="8:8" x14ac:dyDescent="0.2">
      <c r="H582" s="10"/>
    </row>
    <row r="583" spans="8:8" x14ac:dyDescent="0.2">
      <c r="H583" s="10"/>
    </row>
    <row r="584" spans="8:8" x14ac:dyDescent="0.2">
      <c r="H584" s="10"/>
    </row>
    <row r="585" spans="8:8" x14ac:dyDescent="0.2">
      <c r="H585" s="10"/>
    </row>
    <row r="586" spans="8:8" x14ac:dyDescent="0.2">
      <c r="H586" s="10"/>
    </row>
    <row r="587" spans="8:8" x14ac:dyDescent="0.2">
      <c r="H587" s="10"/>
    </row>
    <row r="588" spans="8:8" x14ac:dyDescent="0.2">
      <c r="H588" s="10"/>
    </row>
    <row r="589" spans="8:8" x14ac:dyDescent="0.2">
      <c r="H589" s="10"/>
    </row>
    <row r="590" spans="8:8" x14ac:dyDescent="0.2">
      <c r="H590" s="10"/>
    </row>
    <row r="591" spans="8:8" x14ac:dyDescent="0.2">
      <c r="H591" s="10"/>
    </row>
    <row r="592" spans="8:8" x14ac:dyDescent="0.2">
      <c r="H592" s="10"/>
    </row>
    <row r="593" spans="8:8" x14ac:dyDescent="0.2">
      <c r="H593" s="10"/>
    </row>
    <row r="594" spans="8:8" x14ac:dyDescent="0.2">
      <c r="H594" s="10"/>
    </row>
    <row r="595" spans="8:8" x14ac:dyDescent="0.2">
      <c r="H595" s="10"/>
    </row>
    <row r="596" spans="8:8" x14ac:dyDescent="0.2">
      <c r="H596" s="10"/>
    </row>
    <row r="597" spans="8:8" x14ac:dyDescent="0.2">
      <c r="H597" s="10"/>
    </row>
    <row r="598" spans="8:8" x14ac:dyDescent="0.2">
      <c r="H598" s="10"/>
    </row>
    <row r="599" spans="8:8" x14ac:dyDescent="0.2">
      <c r="H599" s="10"/>
    </row>
    <row r="600" spans="8:8" x14ac:dyDescent="0.2">
      <c r="H600" s="10"/>
    </row>
    <row r="601" spans="8:8" x14ac:dyDescent="0.2">
      <c r="H601" s="10"/>
    </row>
    <row r="602" spans="8:8" x14ac:dyDescent="0.2">
      <c r="H602" s="10"/>
    </row>
    <row r="603" spans="8:8" x14ac:dyDescent="0.2">
      <c r="H603" s="10"/>
    </row>
    <row r="604" spans="8:8" x14ac:dyDescent="0.2">
      <c r="H604" s="10"/>
    </row>
    <row r="605" spans="8:8" x14ac:dyDescent="0.2">
      <c r="H605" s="10"/>
    </row>
    <row r="606" spans="8:8" x14ac:dyDescent="0.2">
      <c r="H606" s="10"/>
    </row>
    <row r="607" spans="8:8" x14ac:dyDescent="0.2">
      <c r="H607" s="10"/>
    </row>
    <row r="608" spans="8:8" x14ac:dyDescent="0.2">
      <c r="H608" s="10"/>
    </row>
    <row r="609" spans="8:8" x14ac:dyDescent="0.2">
      <c r="H609" s="10"/>
    </row>
    <row r="610" spans="8:8" x14ac:dyDescent="0.2">
      <c r="H610" s="10"/>
    </row>
    <row r="611" spans="8:8" x14ac:dyDescent="0.2">
      <c r="H611" s="10"/>
    </row>
    <row r="612" spans="8:8" x14ac:dyDescent="0.2">
      <c r="H612" s="10"/>
    </row>
    <row r="613" spans="8:8" x14ac:dyDescent="0.2">
      <c r="H613" s="10"/>
    </row>
    <row r="614" spans="8:8" x14ac:dyDescent="0.2">
      <c r="H614" s="10"/>
    </row>
    <row r="615" spans="8:8" x14ac:dyDescent="0.2">
      <c r="H615" s="10"/>
    </row>
    <row r="616" spans="8:8" x14ac:dyDescent="0.2">
      <c r="H616" s="10"/>
    </row>
    <row r="617" spans="8:8" x14ac:dyDescent="0.2">
      <c r="H617" s="10"/>
    </row>
    <row r="618" spans="8:8" x14ac:dyDescent="0.2">
      <c r="H618" s="10"/>
    </row>
    <row r="619" spans="8:8" x14ac:dyDescent="0.2">
      <c r="H619" s="10"/>
    </row>
    <row r="620" spans="8:8" x14ac:dyDescent="0.2">
      <c r="H620" s="10"/>
    </row>
    <row r="621" spans="8:8" x14ac:dyDescent="0.2">
      <c r="H621" s="10"/>
    </row>
    <row r="622" spans="8:8" x14ac:dyDescent="0.2">
      <c r="H622" s="10"/>
    </row>
    <row r="623" spans="8:8" x14ac:dyDescent="0.2">
      <c r="H623" s="10"/>
    </row>
    <row r="624" spans="8:8" x14ac:dyDescent="0.2">
      <c r="H624" s="10"/>
    </row>
    <row r="625" spans="8:8" x14ac:dyDescent="0.2">
      <c r="H625" s="10"/>
    </row>
    <row r="626" spans="8:8" x14ac:dyDescent="0.2">
      <c r="H626" s="10"/>
    </row>
    <row r="627" spans="8:8" x14ac:dyDescent="0.2">
      <c r="H627" s="10"/>
    </row>
    <row r="628" spans="8:8" x14ac:dyDescent="0.2">
      <c r="H628" s="10"/>
    </row>
    <row r="629" spans="8:8" x14ac:dyDescent="0.2">
      <c r="H629" s="10"/>
    </row>
    <row r="630" spans="8:8" x14ac:dyDescent="0.2">
      <c r="H630" s="10"/>
    </row>
    <row r="631" spans="8:8" x14ac:dyDescent="0.2">
      <c r="H631" s="10"/>
    </row>
    <row r="632" spans="8:8" x14ac:dyDescent="0.2">
      <c r="H632" s="10"/>
    </row>
    <row r="633" spans="8:8" x14ac:dyDescent="0.2">
      <c r="H633" s="10"/>
    </row>
    <row r="634" spans="8:8" x14ac:dyDescent="0.2">
      <c r="H634" s="10"/>
    </row>
    <row r="635" spans="8:8" x14ac:dyDescent="0.2">
      <c r="H635" s="10"/>
    </row>
    <row r="636" spans="8:8" x14ac:dyDescent="0.2">
      <c r="H636" s="10"/>
    </row>
    <row r="637" spans="8:8" x14ac:dyDescent="0.2">
      <c r="H637" s="10"/>
    </row>
    <row r="638" spans="8:8" x14ac:dyDescent="0.2">
      <c r="H638" s="10"/>
    </row>
    <row r="639" spans="8:8" x14ac:dyDescent="0.2">
      <c r="H639" s="10"/>
    </row>
    <row r="640" spans="8:8" x14ac:dyDescent="0.2">
      <c r="H640" s="10"/>
    </row>
    <row r="641" spans="8:8" x14ac:dyDescent="0.2">
      <c r="H641" s="10"/>
    </row>
    <row r="642" spans="8:8" x14ac:dyDescent="0.2">
      <c r="H642" s="10"/>
    </row>
    <row r="643" spans="8:8" x14ac:dyDescent="0.2">
      <c r="H643" s="10"/>
    </row>
    <row r="644" spans="8:8" x14ac:dyDescent="0.2">
      <c r="H644" s="10"/>
    </row>
    <row r="645" spans="8:8" x14ac:dyDescent="0.2">
      <c r="H645" s="10"/>
    </row>
    <row r="646" spans="8:8" x14ac:dyDescent="0.2">
      <c r="H646" s="10"/>
    </row>
    <row r="647" spans="8:8" x14ac:dyDescent="0.2">
      <c r="H647" s="10"/>
    </row>
    <row r="648" spans="8:8" x14ac:dyDescent="0.2">
      <c r="H648" s="10"/>
    </row>
    <row r="649" spans="8:8" x14ac:dyDescent="0.2">
      <c r="H649" s="10"/>
    </row>
    <row r="650" spans="8:8" x14ac:dyDescent="0.2">
      <c r="H650" s="10"/>
    </row>
    <row r="651" spans="8:8" x14ac:dyDescent="0.2">
      <c r="H651" s="10"/>
    </row>
    <row r="652" spans="8:8" x14ac:dyDescent="0.2">
      <c r="H652" s="10"/>
    </row>
    <row r="653" spans="8:8" x14ac:dyDescent="0.2">
      <c r="H653" s="10"/>
    </row>
    <row r="654" spans="8:8" x14ac:dyDescent="0.2">
      <c r="H654" s="10"/>
    </row>
    <row r="655" spans="8:8" x14ac:dyDescent="0.2">
      <c r="H655" s="10"/>
    </row>
    <row r="656" spans="8:8" x14ac:dyDescent="0.2">
      <c r="H656" s="10"/>
    </row>
    <row r="657" spans="8:8" x14ac:dyDescent="0.2">
      <c r="H657" s="10"/>
    </row>
    <row r="658" spans="8:8" x14ac:dyDescent="0.2">
      <c r="H658" s="10"/>
    </row>
    <row r="659" spans="8:8" x14ac:dyDescent="0.2">
      <c r="H659" s="10"/>
    </row>
    <row r="660" spans="8:8" x14ac:dyDescent="0.2">
      <c r="H660" s="10"/>
    </row>
    <row r="661" spans="8:8" x14ac:dyDescent="0.2">
      <c r="H661" s="10"/>
    </row>
    <row r="662" spans="8:8" x14ac:dyDescent="0.2">
      <c r="H662" s="10"/>
    </row>
    <row r="663" spans="8:8" x14ac:dyDescent="0.2">
      <c r="H663" s="10"/>
    </row>
    <row r="664" spans="8:8" x14ac:dyDescent="0.2">
      <c r="H664" s="10"/>
    </row>
    <row r="665" spans="8:8" x14ac:dyDescent="0.2">
      <c r="H665" s="10"/>
    </row>
    <row r="666" spans="8:8" x14ac:dyDescent="0.2">
      <c r="H666" s="10"/>
    </row>
    <row r="667" spans="8:8" x14ac:dyDescent="0.2">
      <c r="H667" s="10"/>
    </row>
    <row r="668" spans="8:8" x14ac:dyDescent="0.2">
      <c r="H668" s="10"/>
    </row>
    <row r="669" spans="8:8" x14ac:dyDescent="0.2">
      <c r="H669" s="10"/>
    </row>
    <row r="670" spans="8:8" x14ac:dyDescent="0.2">
      <c r="H670" s="10"/>
    </row>
    <row r="671" spans="8:8" x14ac:dyDescent="0.2">
      <c r="H671" s="10"/>
    </row>
    <row r="672" spans="8:8" x14ac:dyDescent="0.2">
      <c r="H672" s="10"/>
    </row>
    <row r="673" spans="8:8" x14ac:dyDescent="0.2">
      <c r="H673" s="10"/>
    </row>
    <row r="674" spans="8:8" x14ac:dyDescent="0.2">
      <c r="H674" s="10"/>
    </row>
    <row r="675" spans="8:8" x14ac:dyDescent="0.2">
      <c r="H675" s="10"/>
    </row>
    <row r="676" spans="8:8" x14ac:dyDescent="0.2">
      <c r="H676" s="10"/>
    </row>
    <row r="677" spans="8:8" x14ac:dyDescent="0.2">
      <c r="H677" s="10"/>
    </row>
    <row r="678" spans="8:8" x14ac:dyDescent="0.2">
      <c r="H678" s="10"/>
    </row>
    <row r="679" spans="8:8" x14ac:dyDescent="0.2">
      <c r="H679" s="10"/>
    </row>
    <row r="680" spans="8:8" x14ac:dyDescent="0.2">
      <c r="H680" s="10"/>
    </row>
    <row r="681" spans="8:8" x14ac:dyDescent="0.2">
      <c r="H681" s="10"/>
    </row>
    <row r="682" spans="8:8" x14ac:dyDescent="0.2">
      <c r="H682" s="10"/>
    </row>
    <row r="683" spans="8:8" x14ac:dyDescent="0.2">
      <c r="H683" s="10"/>
    </row>
    <row r="684" spans="8:8" x14ac:dyDescent="0.2">
      <c r="H684" s="10"/>
    </row>
    <row r="685" spans="8:8" x14ac:dyDescent="0.2">
      <c r="H685" s="10"/>
    </row>
    <row r="686" spans="8:8" x14ac:dyDescent="0.2">
      <c r="H686" s="10"/>
    </row>
    <row r="687" spans="8:8" x14ac:dyDescent="0.2">
      <c r="H687" s="10"/>
    </row>
    <row r="688" spans="8:8" x14ac:dyDescent="0.2">
      <c r="H688" s="10"/>
    </row>
    <row r="689" spans="8:8" x14ac:dyDescent="0.2">
      <c r="H689" s="10"/>
    </row>
    <row r="690" spans="8:8" x14ac:dyDescent="0.2">
      <c r="H690" s="10"/>
    </row>
    <row r="691" spans="8:8" x14ac:dyDescent="0.2">
      <c r="H691" s="10"/>
    </row>
    <row r="692" spans="8:8" x14ac:dyDescent="0.2">
      <c r="H692" s="10"/>
    </row>
    <row r="693" spans="8:8" x14ac:dyDescent="0.2">
      <c r="H693" s="10"/>
    </row>
    <row r="694" spans="8:8" x14ac:dyDescent="0.2">
      <c r="H694" s="10"/>
    </row>
    <row r="695" spans="8:8" x14ac:dyDescent="0.2">
      <c r="H695" s="10"/>
    </row>
    <row r="696" spans="8:8" x14ac:dyDescent="0.2">
      <c r="H696" s="10"/>
    </row>
    <row r="697" spans="8:8" x14ac:dyDescent="0.2">
      <c r="H697" s="10"/>
    </row>
    <row r="698" spans="8:8" x14ac:dyDescent="0.2">
      <c r="H698" s="10"/>
    </row>
    <row r="699" spans="8:8" x14ac:dyDescent="0.2">
      <c r="H699" s="10"/>
    </row>
    <row r="700" spans="8:8" x14ac:dyDescent="0.2">
      <c r="H700" s="10"/>
    </row>
    <row r="701" spans="8:8" x14ac:dyDescent="0.2">
      <c r="H701" s="10"/>
    </row>
    <row r="702" spans="8:8" x14ac:dyDescent="0.2">
      <c r="H702" s="10"/>
    </row>
    <row r="703" spans="8:8" x14ac:dyDescent="0.2">
      <c r="H703" s="10"/>
    </row>
    <row r="704" spans="8:8" x14ac:dyDescent="0.2">
      <c r="H704" s="10"/>
    </row>
    <row r="705" spans="8:8" x14ac:dyDescent="0.2">
      <c r="H705" s="10"/>
    </row>
    <row r="706" spans="8:8" x14ac:dyDescent="0.2">
      <c r="H706" s="10"/>
    </row>
    <row r="707" spans="8:8" x14ac:dyDescent="0.2">
      <c r="H707" s="10"/>
    </row>
    <row r="708" spans="8:8" x14ac:dyDescent="0.2">
      <c r="H708" s="10"/>
    </row>
    <row r="709" spans="8:8" x14ac:dyDescent="0.2">
      <c r="H709" s="10"/>
    </row>
    <row r="710" spans="8:8" x14ac:dyDescent="0.2">
      <c r="H710" s="10"/>
    </row>
    <row r="711" spans="8:8" x14ac:dyDescent="0.2">
      <c r="H711" s="10"/>
    </row>
    <row r="712" spans="8:8" x14ac:dyDescent="0.2">
      <c r="H712" s="10"/>
    </row>
    <row r="713" spans="8:8" x14ac:dyDescent="0.2">
      <c r="H713" s="10"/>
    </row>
    <row r="714" spans="8:8" x14ac:dyDescent="0.2">
      <c r="H714" s="10"/>
    </row>
    <row r="715" spans="8:8" x14ac:dyDescent="0.2">
      <c r="H715" s="10"/>
    </row>
    <row r="716" spans="8:8" x14ac:dyDescent="0.2">
      <c r="H716" s="10"/>
    </row>
    <row r="717" spans="8:8" x14ac:dyDescent="0.2">
      <c r="H717" s="10"/>
    </row>
    <row r="718" spans="8:8" x14ac:dyDescent="0.2">
      <c r="H718" s="10"/>
    </row>
    <row r="719" spans="8:8" x14ac:dyDescent="0.2">
      <c r="H719" s="10"/>
    </row>
    <row r="720" spans="8:8" x14ac:dyDescent="0.2">
      <c r="H720" s="10"/>
    </row>
    <row r="721" spans="8:8" x14ac:dyDescent="0.2">
      <c r="H721" s="10"/>
    </row>
    <row r="722" spans="8:8" x14ac:dyDescent="0.2">
      <c r="H722" s="10"/>
    </row>
    <row r="723" spans="8:8" x14ac:dyDescent="0.2">
      <c r="H723" s="10"/>
    </row>
    <row r="724" spans="8:8" x14ac:dyDescent="0.2">
      <c r="H724" s="10"/>
    </row>
    <row r="725" spans="8:8" x14ac:dyDescent="0.2">
      <c r="H725" s="10"/>
    </row>
    <row r="726" spans="8:8" x14ac:dyDescent="0.2">
      <c r="H726" s="10"/>
    </row>
    <row r="727" spans="8:8" x14ac:dyDescent="0.2">
      <c r="H727" s="10"/>
    </row>
    <row r="728" spans="8:8" x14ac:dyDescent="0.2">
      <c r="H728" s="10"/>
    </row>
    <row r="729" spans="8:8" x14ac:dyDescent="0.2">
      <c r="H729" s="10"/>
    </row>
    <row r="730" spans="8:8" x14ac:dyDescent="0.2">
      <c r="H730" s="10"/>
    </row>
    <row r="731" spans="8:8" x14ac:dyDescent="0.2">
      <c r="H731" s="10"/>
    </row>
    <row r="732" spans="8:8" x14ac:dyDescent="0.2">
      <c r="H732" s="10"/>
    </row>
    <row r="733" spans="8:8" x14ac:dyDescent="0.2">
      <c r="H733" s="10"/>
    </row>
    <row r="734" spans="8:8" x14ac:dyDescent="0.2">
      <c r="H734" s="10"/>
    </row>
    <row r="735" spans="8:8" x14ac:dyDescent="0.2">
      <c r="H735" s="10"/>
    </row>
    <row r="736" spans="8:8" x14ac:dyDescent="0.2">
      <c r="H736" s="10"/>
    </row>
    <row r="737" spans="8:8" x14ac:dyDescent="0.2">
      <c r="H737" s="10"/>
    </row>
    <row r="738" spans="8:8" x14ac:dyDescent="0.2">
      <c r="H738" s="10"/>
    </row>
    <row r="739" spans="8:8" x14ac:dyDescent="0.2">
      <c r="H739" s="10"/>
    </row>
    <row r="740" spans="8:8" x14ac:dyDescent="0.2">
      <c r="H740" s="10"/>
    </row>
    <row r="741" spans="8:8" x14ac:dyDescent="0.2">
      <c r="H741" s="10"/>
    </row>
    <row r="742" spans="8:8" x14ac:dyDescent="0.2">
      <c r="H742" s="10"/>
    </row>
    <row r="743" spans="8:8" x14ac:dyDescent="0.2">
      <c r="H743" s="10"/>
    </row>
    <row r="744" spans="8:8" x14ac:dyDescent="0.2">
      <c r="H744" s="10"/>
    </row>
    <row r="745" spans="8:8" x14ac:dyDescent="0.2">
      <c r="H745" s="10"/>
    </row>
    <row r="746" spans="8:8" x14ac:dyDescent="0.2">
      <c r="H746" s="10"/>
    </row>
    <row r="747" spans="8:8" x14ac:dyDescent="0.2">
      <c r="H747" s="10"/>
    </row>
    <row r="748" spans="8:8" x14ac:dyDescent="0.2">
      <c r="H748" s="10"/>
    </row>
    <row r="749" spans="8:8" x14ac:dyDescent="0.2">
      <c r="H749" s="10"/>
    </row>
    <row r="750" spans="8:8" x14ac:dyDescent="0.2">
      <c r="H750" s="10"/>
    </row>
    <row r="751" spans="8:8" x14ac:dyDescent="0.2">
      <c r="H751" s="10"/>
    </row>
    <row r="752" spans="8:8" x14ac:dyDescent="0.2">
      <c r="H752" s="10"/>
    </row>
    <row r="753" spans="8:8" x14ac:dyDescent="0.2">
      <c r="H753" s="10"/>
    </row>
    <row r="754" spans="8:8" x14ac:dyDescent="0.2">
      <c r="H754" s="10"/>
    </row>
    <row r="755" spans="8:8" x14ac:dyDescent="0.2">
      <c r="H755" s="10"/>
    </row>
    <row r="756" spans="8:8" x14ac:dyDescent="0.2">
      <c r="H756" s="10"/>
    </row>
    <row r="757" spans="8:8" x14ac:dyDescent="0.2">
      <c r="H757" s="10"/>
    </row>
    <row r="758" spans="8:8" x14ac:dyDescent="0.2">
      <c r="H758" s="10"/>
    </row>
    <row r="759" spans="8:8" x14ac:dyDescent="0.2">
      <c r="H759" s="10"/>
    </row>
    <row r="760" spans="8:8" x14ac:dyDescent="0.2">
      <c r="H760" s="10"/>
    </row>
    <row r="761" spans="8:8" x14ac:dyDescent="0.2">
      <c r="H761" s="10"/>
    </row>
    <row r="762" spans="8:8" x14ac:dyDescent="0.2">
      <c r="H762" s="10"/>
    </row>
    <row r="763" spans="8:8" x14ac:dyDescent="0.2">
      <c r="H763" s="10"/>
    </row>
    <row r="764" spans="8:8" x14ac:dyDescent="0.2">
      <c r="H764" s="10"/>
    </row>
    <row r="765" spans="8:8" x14ac:dyDescent="0.2">
      <c r="H765" s="10"/>
    </row>
    <row r="766" spans="8:8" x14ac:dyDescent="0.2">
      <c r="H766" s="10"/>
    </row>
    <row r="767" spans="8:8" x14ac:dyDescent="0.2">
      <c r="H767" s="10"/>
    </row>
    <row r="768" spans="8:8" x14ac:dyDescent="0.2">
      <c r="H768" s="10"/>
    </row>
    <row r="769" spans="8:8" x14ac:dyDescent="0.2">
      <c r="H769" s="10"/>
    </row>
    <row r="770" spans="8:8" x14ac:dyDescent="0.2">
      <c r="H770" s="10"/>
    </row>
    <row r="771" spans="8:8" x14ac:dyDescent="0.2">
      <c r="H771" s="10"/>
    </row>
    <row r="772" spans="8:8" x14ac:dyDescent="0.2">
      <c r="H772" s="10"/>
    </row>
    <row r="773" spans="8:8" x14ac:dyDescent="0.2">
      <c r="H773" s="10"/>
    </row>
    <row r="774" spans="8:8" x14ac:dyDescent="0.2">
      <c r="H774" s="10"/>
    </row>
    <row r="775" spans="8:8" x14ac:dyDescent="0.2">
      <c r="H775" s="10"/>
    </row>
    <row r="776" spans="8:8" x14ac:dyDescent="0.2">
      <c r="H776" s="10"/>
    </row>
    <row r="777" spans="8:8" x14ac:dyDescent="0.2">
      <c r="H777" s="10"/>
    </row>
    <row r="778" spans="8:8" x14ac:dyDescent="0.2">
      <c r="H778" s="10"/>
    </row>
    <row r="779" spans="8:8" x14ac:dyDescent="0.2">
      <c r="H779" s="10"/>
    </row>
    <row r="780" spans="8:8" x14ac:dyDescent="0.2">
      <c r="H780" s="10"/>
    </row>
    <row r="781" spans="8:8" x14ac:dyDescent="0.2">
      <c r="H781" s="10"/>
    </row>
    <row r="782" spans="8:8" x14ac:dyDescent="0.2">
      <c r="H782" s="10"/>
    </row>
    <row r="783" spans="8:8" x14ac:dyDescent="0.2">
      <c r="H783" s="10"/>
    </row>
    <row r="784" spans="8:8" x14ac:dyDescent="0.2">
      <c r="H784" s="10"/>
    </row>
    <row r="785" spans="8:8" x14ac:dyDescent="0.2">
      <c r="H785" s="10"/>
    </row>
    <row r="786" spans="8:8" x14ac:dyDescent="0.2">
      <c r="H786" s="10"/>
    </row>
    <row r="787" spans="8:8" x14ac:dyDescent="0.2">
      <c r="H787" s="10"/>
    </row>
    <row r="788" spans="8:8" x14ac:dyDescent="0.2">
      <c r="H788" s="10"/>
    </row>
    <row r="789" spans="8:8" x14ac:dyDescent="0.2">
      <c r="H789" s="10"/>
    </row>
    <row r="790" spans="8:8" x14ac:dyDescent="0.2">
      <c r="H790" s="10"/>
    </row>
    <row r="791" spans="8:8" x14ac:dyDescent="0.2">
      <c r="H791" s="10"/>
    </row>
    <row r="792" spans="8:8" x14ac:dyDescent="0.2">
      <c r="H792" s="10"/>
    </row>
    <row r="793" spans="8:8" x14ac:dyDescent="0.2">
      <c r="H793" s="10"/>
    </row>
    <row r="794" spans="8:8" x14ac:dyDescent="0.2">
      <c r="H794" s="10"/>
    </row>
    <row r="795" spans="8:8" x14ac:dyDescent="0.2">
      <c r="H795" s="10"/>
    </row>
    <row r="796" spans="8:8" x14ac:dyDescent="0.2">
      <c r="H796" s="10"/>
    </row>
    <row r="797" spans="8:8" x14ac:dyDescent="0.2">
      <c r="H797" s="10"/>
    </row>
    <row r="798" spans="8:8" x14ac:dyDescent="0.2">
      <c r="H798" s="10"/>
    </row>
    <row r="799" spans="8:8" x14ac:dyDescent="0.2">
      <c r="H799" s="10"/>
    </row>
    <row r="800" spans="8:8" x14ac:dyDescent="0.2">
      <c r="H800" s="10"/>
    </row>
    <row r="801" spans="8:8" x14ac:dyDescent="0.2">
      <c r="H801" s="10"/>
    </row>
    <row r="802" spans="8:8" x14ac:dyDescent="0.2">
      <c r="H802" s="10"/>
    </row>
    <row r="803" spans="8:8" x14ac:dyDescent="0.2">
      <c r="H803" s="10"/>
    </row>
    <row r="804" spans="8:8" x14ac:dyDescent="0.2">
      <c r="H804" s="10"/>
    </row>
    <row r="805" spans="8:8" x14ac:dyDescent="0.2">
      <c r="H805" s="10"/>
    </row>
    <row r="806" spans="8:8" x14ac:dyDescent="0.2">
      <c r="H806" s="10"/>
    </row>
    <row r="807" spans="8:8" x14ac:dyDescent="0.2">
      <c r="H807" s="10"/>
    </row>
    <row r="808" spans="8:8" x14ac:dyDescent="0.2">
      <c r="H808" s="10"/>
    </row>
    <row r="809" spans="8:8" x14ac:dyDescent="0.2">
      <c r="H809" s="10"/>
    </row>
    <row r="810" spans="8:8" x14ac:dyDescent="0.2">
      <c r="H810" s="10"/>
    </row>
    <row r="811" spans="8:8" x14ac:dyDescent="0.2">
      <c r="H811" s="10"/>
    </row>
    <row r="812" spans="8:8" x14ac:dyDescent="0.2">
      <c r="H812" s="10"/>
    </row>
    <row r="813" spans="8:8" x14ac:dyDescent="0.2">
      <c r="H813" s="10"/>
    </row>
    <row r="814" spans="8:8" x14ac:dyDescent="0.2">
      <c r="H814" s="10"/>
    </row>
    <row r="815" spans="8:8" x14ac:dyDescent="0.2">
      <c r="H815" s="10"/>
    </row>
    <row r="816" spans="8:8" x14ac:dyDescent="0.2">
      <c r="H816" s="10"/>
    </row>
    <row r="817" spans="8:8" x14ac:dyDescent="0.2">
      <c r="H817" s="10"/>
    </row>
    <row r="818" spans="8:8" x14ac:dyDescent="0.2">
      <c r="H818" s="10"/>
    </row>
    <row r="819" spans="8:8" x14ac:dyDescent="0.2">
      <c r="H819" s="10"/>
    </row>
    <row r="820" spans="8:8" x14ac:dyDescent="0.2">
      <c r="H820" s="10"/>
    </row>
    <row r="821" spans="8:8" x14ac:dyDescent="0.2">
      <c r="H821" s="10"/>
    </row>
    <row r="822" spans="8:8" x14ac:dyDescent="0.2">
      <c r="H822" s="10"/>
    </row>
    <row r="823" spans="8:8" x14ac:dyDescent="0.2">
      <c r="H823" s="10"/>
    </row>
    <row r="824" spans="8:8" x14ac:dyDescent="0.2">
      <c r="H824" s="10"/>
    </row>
    <row r="825" spans="8:8" x14ac:dyDescent="0.2">
      <c r="H825" s="10"/>
    </row>
    <row r="826" spans="8:8" x14ac:dyDescent="0.2">
      <c r="H826" s="10"/>
    </row>
    <row r="827" spans="8:8" x14ac:dyDescent="0.2">
      <c r="H827" s="10"/>
    </row>
    <row r="828" spans="8:8" x14ac:dyDescent="0.2">
      <c r="H828" s="10"/>
    </row>
    <row r="829" spans="8:8" x14ac:dyDescent="0.2">
      <c r="H829" s="10"/>
    </row>
    <row r="830" spans="8:8" x14ac:dyDescent="0.2">
      <c r="H830" s="10"/>
    </row>
    <row r="831" spans="8:8" x14ac:dyDescent="0.2">
      <c r="H831" s="10"/>
    </row>
    <row r="832" spans="8:8" x14ac:dyDescent="0.2">
      <c r="H832" s="10"/>
    </row>
    <row r="833" spans="8:8" x14ac:dyDescent="0.2">
      <c r="H833" s="10"/>
    </row>
    <row r="834" spans="8:8" x14ac:dyDescent="0.2">
      <c r="H834" s="10"/>
    </row>
    <row r="835" spans="8:8" x14ac:dyDescent="0.2">
      <c r="H835" s="10"/>
    </row>
    <row r="836" spans="8:8" x14ac:dyDescent="0.2">
      <c r="H836" s="10"/>
    </row>
    <row r="837" spans="8:8" x14ac:dyDescent="0.2">
      <c r="H837" s="10"/>
    </row>
    <row r="838" spans="8:8" x14ac:dyDescent="0.2">
      <c r="H838" s="10"/>
    </row>
    <row r="839" spans="8:8" x14ac:dyDescent="0.2">
      <c r="H839" s="10"/>
    </row>
    <row r="840" spans="8:8" x14ac:dyDescent="0.2">
      <c r="H840" s="10"/>
    </row>
    <row r="841" spans="8:8" x14ac:dyDescent="0.2">
      <c r="H841" s="10"/>
    </row>
    <row r="842" spans="8:8" x14ac:dyDescent="0.2">
      <c r="H842" s="10"/>
    </row>
    <row r="843" spans="8:8" x14ac:dyDescent="0.2">
      <c r="H843" s="10"/>
    </row>
    <row r="844" spans="8:8" x14ac:dyDescent="0.2">
      <c r="H844" s="10"/>
    </row>
    <row r="845" spans="8:8" x14ac:dyDescent="0.2">
      <c r="H845" s="10"/>
    </row>
    <row r="846" spans="8:8" x14ac:dyDescent="0.2">
      <c r="H846" s="10"/>
    </row>
    <row r="847" spans="8:8" x14ac:dyDescent="0.2">
      <c r="H847" s="10"/>
    </row>
    <row r="848" spans="8:8" x14ac:dyDescent="0.2">
      <c r="H848" s="10"/>
    </row>
    <row r="849" spans="8:8" x14ac:dyDescent="0.2">
      <c r="H849" s="10"/>
    </row>
    <row r="850" spans="8:8" x14ac:dyDescent="0.2">
      <c r="H850" s="10"/>
    </row>
    <row r="851" spans="8:8" x14ac:dyDescent="0.2">
      <c r="H851" s="10"/>
    </row>
    <row r="852" spans="8:8" x14ac:dyDescent="0.2">
      <c r="H852" s="10"/>
    </row>
    <row r="853" spans="8:8" x14ac:dyDescent="0.2">
      <c r="H853" s="10"/>
    </row>
    <row r="854" spans="8:8" x14ac:dyDescent="0.2">
      <c r="H854" s="10"/>
    </row>
    <row r="855" spans="8:8" x14ac:dyDescent="0.2">
      <c r="H855" s="10"/>
    </row>
    <row r="856" spans="8:8" x14ac:dyDescent="0.2">
      <c r="H856" s="10"/>
    </row>
    <row r="857" spans="8:8" x14ac:dyDescent="0.2">
      <c r="H857" s="10"/>
    </row>
    <row r="858" spans="8:8" x14ac:dyDescent="0.2">
      <c r="H858" s="10"/>
    </row>
    <row r="859" spans="8:8" x14ac:dyDescent="0.2">
      <c r="H859" s="10"/>
    </row>
    <row r="860" spans="8:8" x14ac:dyDescent="0.2">
      <c r="H860" s="10"/>
    </row>
    <row r="861" spans="8:8" x14ac:dyDescent="0.2">
      <c r="H861" s="10"/>
    </row>
    <row r="862" spans="8:8" x14ac:dyDescent="0.2">
      <c r="H862" s="10"/>
    </row>
    <row r="863" spans="8:8" x14ac:dyDescent="0.2">
      <c r="H863" s="10"/>
    </row>
    <row r="864" spans="8:8" x14ac:dyDescent="0.2">
      <c r="H864" s="10"/>
    </row>
    <row r="865" spans="8:8" x14ac:dyDescent="0.2">
      <c r="H865" s="10"/>
    </row>
    <row r="866" spans="8:8" x14ac:dyDescent="0.2">
      <c r="H866" s="10"/>
    </row>
    <row r="867" spans="8:8" x14ac:dyDescent="0.2">
      <c r="H867" s="10"/>
    </row>
    <row r="868" spans="8:8" x14ac:dyDescent="0.2">
      <c r="H868" s="10"/>
    </row>
    <row r="869" spans="8:8" x14ac:dyDescent="0.2">
      <c r="H869" s="10"/>
    </row>
    <row r="870" spans="8:8" x14ac:dyDescent="0.2">
      <c r="H870" s="10"/>
    </row>
    <row r="871" spans="8:8" x14ac:dyDescent="0.2">
      <c r="H871" s="10"/>
    </row>
    <row r="872" spans="8:8" x14ac:dyDescent="0.2">
      <c r="H872" s="10"/>
    </row>
    <row r="873" spans="8:8" x14ac:dyDescent="0.2">
      <c r="H873" s="10"/>
    </row>
    <row r="874" spans="8:8" x14ac:dyDescent="0.2">
      <c r="H874" s="10"/>
    </row>
    <row r="875" spans="8:8" x14ac:dyDescent="0.2">
      <c r="H875" s="10"/>
    </row>
    <row r="876" spans="8:8" x14ac:dyDescent="0.2">
      <c r="H876" s="10"/>
    </row>
    <row r="877" spans="8:8" x14ac:dyDescent="0.2">
      <c r="H877" s="10"/>
    </row>
    <row r="878" spans="8:8" x14ac:dyDescent="0.2">
      <c r="H878" s="10"/>
    </row>
    <row r="879" spans="8:8" x14ac:dyDescent="0.2">
      <c r="H879" s="10"/>
    </row>
    <row r="880" spans="8:8" x14ac:dyDescent="0.2">
      <c r="H880" s="10"/>
    </row>
    <row r="881" spans="8:8" x14ac:dyDescent="0.2">
      <c r="H881" s="10"/>
    </row>
    <row r="882" spans="8:8" x14ac:dyDescent="0.2">
      <c r="H882" s="10"/>
    </row>
    <row r="883" spans="8:8" x14ac:dyDescent="0.2">
      <c r="H883" s="10"/>
    </row>
    <row r="884" spans="8:8" x14ac:dyDescent="0.2">
      <c r="H884" s="10"/>
    </row>
    <row r="885" spans="8:8" x14ac:dyDescent="0.2">
      <c r="H885" s="10"/>
    </row>
    <row r="886" spans="8:8" x14ac:dyDescent="0.2">
      <c r="H886" s="10"/>
    </row>
    <row r="887" spans="8:8" x14ac:dyDescent="0.2">
      <c r="H887" s="10"/>
    </row>
    <row r="888" spans="8:8" x14ac:dyDescent="0.2">
      <c r="H888" s="10"/>
    </row>
    <row r="889" spans="8:8" x14ac:dyDescent="0.2">
      <c r="H889" s="10"/>
    </row>
    <row r="890" spans="8:8" x14ac:dyDescent="0.2">
      <c r="H890" s="10"/>
    </row>
    <row r="891" spans="8:8" x14ac:dyDescent="0.2">
      <c r="H891" s="10"/>
    </row>
    <row r="892" spans="8:8" x14ac:dyDescent="0.2">
      <c r="H892" s="10"/>
    </row>
    <row r="893" spans="8:8" x14ac:dyDescent="0.2">
      <c r="H893" s="10"/>
    </row>
    <row r="894" spans="8:8" x14ac:dyDescent="0.2">
      <c r="H894" s="10"/>
    </row>
    <row r="895" spans="8:8" x14ac:dyDescent="0.2">
      <c r="H895" s="10"/>
    </row>
    <row r="896" spans="8:8" x14ac:dyDescent="0.2">
      <c r="H896" s="10"/>
    </row>
    <row r="897" spans="8:8" x14ac:dyDescent="0.2">
      <c r="H897" s="10"/>
    </row>
    <row r="898" spans="8:8" x14ac:dyDescent="0.2">
      <c r="H898" s="10"/>
    </row>
    <row r="899" spans="8:8" x14ac:dyDescent="0.2">
      <c r="H899" s="10"/>
    </row>
    <row r="900" spans="8:8" x14ac:dyDescent="0.2">
      <c r="H900" s="10"/>
    </row>
    <row r="901" spans="8:8" x14ac:dyDescent="0.2">
      <c r="H901" s="10"/>
    </row>
    <row r="902" spans="8:8" x14ac:dyDescent="0.2">
      <c r="H902" s="10"/>
    </row>
    <row r="903" spans="8:8" x14ac:dyDescent="0.2">
      <c r="H903" s="10"/>
    </row>
    <row r="904" spans="8:8" x14ac:dyDescent="0.2">
      <c r="H904" s="10"/>
    </row>
    <row r="905" spans="8:8" x14ac:dyDescent="0.2">
      <c r="H905" s="10"/>
    </row>
    <row r="906" spans="8:8" x14ac:dyDescent="0.2">
      <c r="H906" s="10"/>
    </row>
    <row r="907" spans="8:8" x14ac:dyDescent="0.2">
      <c r="H907" s="10"/>
    </row>
    <row r="908" spans="8:8" x14ac:dyDescent="0.2">
      <c r="H908" s="10"/>
    </row>
    <row r="909" spans="8:8" x14ac:dyDescent="0.2">
      <c r="H909" s="10"/>
    </row>
    <row r="910" spans="8:8" x14ac:dyDescent="0.2">
      <c r="H910" s="10"/>
    </row>
    <row r="911" spans="8:8" x14ac:dyDescent="0.2">
      <c r="H911" s="10"/>
    </row>
    <row r="912" spans="8:8" x14ac:dyDescent="0.2">
      <c r="H912" s="10"/>
    </row>
    <row r="913" spans="8:8" x14ac:dyDescent="0.2">
      <c r="H913" s="10"/>
    </row>
    <row r="914" spans="8:8" x14ac:dyDescent="0.2">
      <c r="H914" s="10"/>
    </row>
    <row r="915" spans="8:8" x14ac:dyDescent="0.2">
      <c r="H915" s="10"/>
    </row>
    <row r="916" spans="8:8" x14ac:dyDescent="0.2">
      <c r="H916" s="10"/>
    </row>
    <row r="917" spans="8:8" x14ac:dyDescent="0.2">
      <c r="H917" s="10"/>
    </row>
    <row r="918" spans="8:8" x14ac:dyDescent="0.2">
      <c r="H918" s="10"/>
    </row>
    <row r="919" spans="8:8" x14ac:dyDescent="0.2">
      <c r="H919" s="10"/>
    </row>
    <row r="920" spans="8:8" x14ac:dyDescent="0.2">
      <c r="H920" s="10"/>
    </row>
    <row r="921" spans="8:8" x14ac:dyDescent="0.2">
      <c r="H921" s="10"/>
    </row>
    <row r="922" spans="8:8" x14ac:dyDescent="0.2">
      <c r="H922" s="10"/>
    </row>
    <row r="923" spans="8:8" x14ac:dyDescent="0.2">
      <c r="H923" s="10"/>
    </row>
    <row r="924" spans="8:8" x14ac:dyDescent="0.2">
      <c r="H924" s="10"/>
    </row>
    <row r="925" spans="8:8" x14ac:dyDescent="0.2">
      <c r="H925" s="10"/>
    </row>
    <row r="926" spans="8:8" x14ac:dyDescent="0.2">
      <c r="H926" s="10"/>
    </row>
    <row r="927" spans="8:8" x14ac:dyDescent="0.2">
      <c r="H927" s="10"/>
    </row>
    <row r="928" spans="8:8" x14ac:dyDescent="0.2">
      <c r="H928" s="10"/>
    </row>
    <row r="929" spans="8:8" x14ac:dyDescent="0.2">
      <c r="H929" s="10"/>
    </row>
    <row r="930" spans="8:8" x14ac:dyDescent="0.2">
      <c r="H930" s="10"/>
    </row>
    <row r="931" spans="8:8" x14ac:dyDescent="0.2">
      <c r="H931" s="10"/>
    </row>
    <row r="932" spans="8:8" x14ac:dyDescent="0.2">
      <c r="H932" s="10"/>
    </row>
    <row r="933" spans="8:8" x14ac:dyDescent="0.2">
      <c r="H933" s="10"/>
    </row>
    <row r="934" spans="8:8" x14ac:dyDescent="0.2">
      <c r="H934" s="10"/>
    </row>
    <row r="935" spans="8:8" x14ac:dyDescent="0.2">
      <c r="H935" s="10"/>
    </row>
    <row r="936" spans="8:8" x14ac:dyDescent="0.2">
      <c r="H936" s="10"/>
    </row>
    <row r="937" spans="8:8" x14ac:dyDescent="0.2">
      <c r="H937" s="10"/>
    </row>
    <row r="938" spans="8:8" x14ac:dyDescent="0.2">
      <c r="H938" s="10"/>
    </row>
    <row r="939" spans="8:8" x14ac:dyDescent="0.2">
      <c r="H939" s="10"/>
    </row>
    <row r="940" spans="8:8" x14ac:dyDescent="0.2">
      <c r="H940" s="10"/>
    </row>
    <row r="941" spans="8:8" x14ac:dyDescent="0.2">
      <c r="H941" s="10"/>
    </row>
    <row r="942" spans="8:8" x14ac:dyDescent="0.2">
      <c r="H942" s="10"/>
    </row>
    <row r="943" spans="8:8" x14ac:dyDescent="0.2">
      <c r="H943" s="10"/>
    </row>
    <row r="944" spans="8:8" x14ac:dyDescent="0.2">
      <c r="H944" s="10"/>
    </row>
    <row r="945" spans="8:8" x14ac:dyDescent="0.2">
      <c r="H945" s="10"/>
    </row>
    <row r="946" spans="8:8" x14ac:dyDescent="0.2">
      <c r="H946" s="10"/>
    </row>
    <row r="947" spans="8:8" x14ac:dyDescent="0.2">
      <c r="H947" s="10"/>
    </row>
    <row r="948" spans="8:8" x14ac:dyDescent="0.2">
      <c r="H948" s="10"/>
    </row>
    <row r="949" spans="8:8" x14ac:dyDescent="0.2">
      <c r="H949" s="10"/>
    </row>
    <row r="950" spans="8:8" x14ac:dyDescent="0.2">
      <c r="H950" s="10"/>
    </row>
    <row r="951" spans="8:8" x14ac:dyDescent="0.2">
      <c r="H951" s="10"/>
    </row>
    <row r="952" spans="8:8" x14ac:dyDescent="0.2">
      <c r="H952" s="10"/>
    </row>
    <row r="953" spans="8:8" x14ac:dyDescent="0.2">
      <c r="H953" s="10"/>
    </row>
    <row r="954" spans="8:8" x14ac:dyDescent="0.2">
      <c r="H954" s="10"/>
    </row>
    <row r="955" spans="8:8" x14ac:dyDescent="0.2">
      <c r="H955" s="10"/>
    </row>
    <row r="956" spans="8:8" x14ac:dyDescent="0.2">
      <c r="H956" s="10"/>
    </row>
    <row r="957" spans="8:8" x14ac:dyDescent="0.2">
      <c r="H957" s="10"/>
    </row>
    <row r="958" spans="8:8" x14ac:dyDescent="0.2">
      <c r="H958" s="10"/>
    </row>
    <row r="959" spans="8:8" x14ac:dyDescent="0.2">
      <c r="H959" s="10"/>
    </row>
    <row r="960" spans="8:8" x14ac:dyDescent="0.2">
      <c r="H960" s="10"/>
    </row>
    <row r="961" spans="8:8" x14ac:dyDescent="0.2">
      <c r="H961" s="10"/>
    </row>
    <row r="962" spans="8:8" x14ac:dyDescent="0.2">
      <c r="H962" s="10"/>
    </row>
    <row r="963" spans="8:8" x14ac:dyDescent="0.2">
      <c r="H963" s="10"/>
    </row>
    <row r="964" spans="8:8" x14ac:dyDescent="0.2">
      <c r="H964" s="10"/>
    </row>
    <row r="965" spans="8:8" x14ac:dyDescent="0.2">
      <c r="H965" s="10"/>
    </row>
    <row r="966" spans="8:8" x14ac:dyDescent="0.2">
      <c r="H966" s="10"/>
    </row>
    <row r="967" spans="8:8" x14ac:dyDescent="0.2">
      <c r="H967" s="10"/>
    </row>
    <row r="968" spans="8:8" x14ac:dyDescent="0.2">
      <c r="H968" s="10"/>
    </row>
    <row r="969" spans="8:8" x14ac:dyDescent="0.2">
      <c r="H969" s="10"/>
    </row>
    <row r="970" spans="8:8" x14ac:dyDescent="0.2">
      <c r="H970" s="10"/>
    </row>
    <row r="971" spans="8:8" x14ac:dyDescent="0.2">
      <c r="H971" s="10"/>
    </row>
    <row r="972" spans="8:8" x14ac:dyDescent="0.2">
      <c r="H972" s="10"/>
    </row>
    <row r="973" spans="8:8" x14ac:dyDescent="0.2">
      <c r="H973" s="10"/>
    </row>
    <row r="974" spans="8:8" x14ac:dyDescent="0.2">
      <c r="H974" s="10"/>
    </row>
    <row r="975" spans="8:8" x14ac:dyDescent="0.2">
      <c r="H975" s="10"/>
    </row>
    <row r="976" spans="8:8" x14ac:dyDescent="0.2">
      <c r="H976" s="10"/>
    </row>
    <row r="977" spans="8:8" x14ac:dyDescent="0.2">
      <c r="H977" s="10"/>
    </row>
    <row r="978" spans="8:8" x14ac:dyDescent="0.2">
      <c r="H978" s="10"/>
    </row>
    <row r="979" spans="8:8" x14ac:dyDescent="0.2">
      <c r="H979" s="10"/>
    </row>
    <row r="980" spans="8:8" x14ac:dyDescent="0.2">
      <c r="H980" s="10"/>
    </row>
    <row r="981" spans="8:8" x14ac:dyDescent="0.2">
      <c r="H981" s="10"/>
    </row>
    <row r="982" spans="8:8" x14ac:dyDescent="0.2">
      <c r="H982" s="10"/>
    </row>
    <row r="983" spans="8:8" x14ac:dyDescent="0.2">
      <c r="H983" s="10"/>
    </row>
    <row r="984" spans="8:8" x14ac:dyDescent="0.2">
      <c r="H984" s="10"/>
    </row>
    <row r="985" spans="8:8" x14ac:dyDescent="0.2">
      <c r="H985" s="10"/>
    </row>
    <row r="986" spans="8:8" x14ac:dyDescent="0.2">
      <c r="H986" s="10"/>
    </row>
    <row r="987" spans="8:8" x14ac:dyDescent="0.2">
      <c r="H987" s="10"/>
    </row>
    <row r="988" spans="8:8" x14ac:dyDescent="0.2">
      <c r="H988" s="10"/>
    </row>
    <row r="989" spans="8:8" x14ac:dyDescent="0.2">
      <c r="H989" s="10"/>
    </row>
    <row r="990" spans="8:8" x14ac:dyDescent="0.2">
      <c r="H990" s="10"/>
    </row>
    <row r="991" spans="8:8" x14ac:dyDescent="0.2">
      <c r="H991" s="10"/>
    </row>
    <row r="992" spans="8:8" x14ac:dyDescent="0.2">
      <c r="H992" s="10"/>
    </row>
    <row r="993" spans="8:8" x14ac:dyDescent="0.2">
      <c r="H993" s="10"/>
    </row>
    <row r="994" spans="8:8" x14ac:dyDescent="0.2">
      <c r="H994" s="10"/>
    </row>
    <row r="995" spans="8:8" x14ac:dyDescent="0.2">
      <c r="H99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5"/>
  <sheetViews>
    <sheetView workbookViewId="0"/>
  </sheetViews>
  <sheetFormatPr baseColWidth="10" defaultColWidth="11.1640625" defaultRowHeight="15" customHeight="1" x14ac:dyDescent="0.2"/>
  <cols>
    <col min="1" max="1" width="17.33203125" customWidth="1"/>
    <col min="2" max="2" width="19.5" customWidth="1"/>
    <col min="3" max="3" width="19.6640625" customWidth="1"/>
  </cols>
  <sheetData>
    <row r="1" spans="1:3" x14ac:dyDescent="0.2">
      <c r="A1" s="1" t="s">
        <v>23</v>
      </c>
      <c r="B1" s="1" t="s">
        <v>24</v>
      </c>
      <c r="C1" s="1" t="s">
        <v>25</v>
      </c>
    </row>
    <row r="2" spans="1:3" x14ac:dyDescent="0.2">
      <c r="A2" s="1" t="s">
        <v>26</v>
      </c>
      <c r="B2" s="1">
        <v>18801</v>
      </c>
      <c r="C2" s="1">
        <v>18785</v>
      </c>
    </row>
    <row r="3" spans="1:3" x14ac:dyDescent="0.2">
      <c r="A3" s="1" t="s">
        <v>27</v>
      </c>
      <c r="B3" s="1">
        <v>15185</v>
      </c>
      <c r="C3" s="1">
        <v>15166</v>
      </c>
    </row>
    <row r="4" spans="1:3" x14ac:dyDescent="0.2">
      <c r="A4" s="1" t="s">
        <v>28</v>
      </c>
      <c r="B4" s="1">
        <v>2486</v>
      </c>
      <c r="C4" s="1">
        <v>1240</v>
      </c>
    </row>
    <row r="5" spans="1:3" x14ac:dyDescent="0.2">
      <c r="A5" s="1" t="s">
        <v>29</v>
      </c>
      <c r="B5" s="1">
        <v>15184</v>
      </c>
      <c r="C5" s="1">
        <v>15162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9"/>
  <sheetViews>
    <sheetView workbookViewId="0"/>
  </sheetViews>
  <sheetFormatPr baseColWidth="10" defaultColWidth="11.1640625" defaultRowHeight="15" customHeight="1" x14ac:dyDescent="0.2"/>
  <cols>
    <col min="1" max="1" width="48.83203125" customWidth="1"/>
    <col min="2" max="5" width="10.83203125" customWidth="1"/>
    <col min="6" max="25" width="10.5" customWidth="1"/>
  </cols>
  <sheetData>
    <row r="1" spans="1:25" ht="15.75" customHeight="1" x14ac:dyDescent="0.2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.75" customHeight="1" x14ac:dyDescent="0.2">
      <c r="A2" s="16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customHeight="1" x14ac:dyDescent="0.2">
      <c r="A3" s="17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x14ac:dyDescent="0.2">
      <c r="A4" s="15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customHeight="1" x14ac:dyDescent="0.2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x14ac:dyDescent="0.2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 x14ac:dyDescent="0.2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 x14ac:dyDescent="0.2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 x14ac:dyDescent="0.2">
      <c r="A9" s="15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 x14ac:dyDescent="0.2">
      <c r="A10" s="15" t="s">
        <v>39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 x14ac:dyDescent="0.2">
      <c r="A11" s="16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 customHeight="1" x14ac:dyDescent="0.2">
      <c r="A12" s="15" t="s">
        <v>41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 x14ac:dyDescent="0.2">
      <c r="A13" s="16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customHeight="1" x14ac:dyDescent="0.2">
      <c r="A14" s="17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2">
      <c r="A15" s="15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2">
      <c r="A16" s="15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 x14ac:dyDescent="0.2">
      <c r="A17" s="15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customHeight="1" x14ac:dyDescent="0.2">
      <c r="A18" s="16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2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2">
      <c r="A20" s="16" t="s">
        <v>49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2">
      <c r="A21" s="15" t="s">
        <v>50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customHeight="1" x14ac:dyDescent="0.2">
      <c r="A22" s="15" t="s">
        <v>51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customHeight="1" x14ac:dyDescent="0.2">
      <c r="A23" s="17" t="s">
        <v>52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customHeight="1" x14ac:dyDescent="0.2">
      <c r="A24" s="16" t="s">
        <v>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customHeight="1" x14ac:dyDescent="0.2">
      <c r="A25" s="16" t="s">
        <v>54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customHeight="1" x14ac:dyDescent="0.2">
      <c r="A26" s="15" t="s">
        <v>55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.75" customHeight="1" x14ac:dyDescent="0.2">
      <c r="A27" s="16" t="s">
        <v>56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.75" customHeight="1" x14ac:dyDescent="0.2">
      <c r="A28" s="16" t="s">
        <v>57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 customHeight="1" x14ac:dyDescent="0.2">
      <c r="A29" s="15" t="s">
        <v>58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.75" customHeight="1" x14ac:dyDescent="0.2">
      <c r="A30" s="15" t="s">
        <v>59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.75" customHeight="1" x14ac:dyDescent="0.2">
      <c r="A31" s="16" t="s">
        <v>60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.75" customHeight="1" x14ac:dyDescent="0.2">
      <c r="A32" s="15" t="s">
        <v>61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.75" customHeight="1" x14ac:dyDescent="0.2">
      <c r="A33" s="15" t="s">
        <v>62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.75" customHeight="1" x14ac:dyDescent="0.2">
      <c r="A34" s="15" t="s">
        <v>63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.75" customHeight="1" x14ac:dyDescent="0.2">
      <c r="A35" s="15" t="s">
        <v>64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.75" customHeight="1" x14ac:dyDescent="0.2">
      <c r="A36" s="15" t="s">
        <v>65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5.75" customHeight="1" x14ac:dyDescent="0.2">
      <c r="A37" s="16" t="s">
        <v>66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5.75" customHeight="1" x14ac:dyDescent="0.2">
      <c r="A38" s="15" t="s">
        <v>67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5.75" customHeight="1" x14ac:dyDescent="0.2">
      <c r="A39" s="15" t="s">
        <v>68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.75" customHeight="1" x14ac:dyDescent="0.2">
      <c r="A40" s="15" t="s">
        <v>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5.75" customHeight="1" x14ac:dyDescent="0.2">
      <c r="A41" s="15" t="s">
        <v>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5.75" customHeight="1" x14ac:dyDescent="0.2">
      <c r="A42" s="15" t="s">
        <v>71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.75" customHeight="1" x14ac:dyDescent="0.2">
      <c r="A43" s="15" t="s">
        <v>72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 customHeight="1" x14ac:dyDescent="0.2">
      <c r="A44" s="16" t="s">
        <v>73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5.75" customHeight="1" x14ac:dyDescent="0.2">
      <c r="A45" s="16" t="s">
        <v>74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5.75" customHeight="1" x14ac:dyDescent="0.2">
      <c r="A46" s="16" t="s">
        <v>75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5.75" customHeight="1" x14ac:dyDescent="0.2">
      <c r="A47" s="16" t="s">
        <v>76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.75" customHeight="1" x14ac:dyDescent="0.2">
      <c r="A48" s="16" t="s">
        <v>77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.75" customHeight="1" x14ac:dyDescent="0.2">
      <c r="A49" s="15" t="s">
        <v>78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.75" customHeight="1" x14ac:dyDescent="0.2">
      <c r="A50" s="15" t="s">
        <v>79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.75" customHeight="1" x14ac:dyDescent="0.2">
      <c r="A51" s="16" t="s">
        <v>80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.75" customHeight="1" x14ac:dyDescent="0.2">
      <c r="A52" s="16" t="s">
        <v>81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.75" customHeight="1" x14ac:dyDescent="0.2">
      <c r="A53" s="15" t="s">
        <v>82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.75" customHeight="1" x14ac:dyDescent="0.2">
      <c r="A54" s="15" t="s">
        <v>83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.75" customHeight="1" x14ac:dyDescent="0.2">
      <c r="A55" s="15" t="s">
        <v>84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.75" customHeight="1" x14ac:dyDescent="0.2">
      <c r="A56" s="15" t="s">
        <v>85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5.75" customHeight="1" x14ac:dyDescent="0.2">
      <c r="A57" s="15" t="s">
        <v>86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5.75" customHeight="1" x14ac:dyDescent="0.2">
      <c r="A58" s="15" t="s">
        <v>87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5.75" customHeight="1" x14ac:dyDescent="0.2">
      <c r="A59" s="16" t="s">
        <v>88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5.75" customHeight="1" x14ac:dyDescent="0.2">
      <c r="A60" s="16" t="s">
        <v>89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5.75" customHeight="1" x14ac:dyDescent="0.2">
      <c r="A61" s="16" t="s">
        <v>90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5.75" customHeight="1" x14ac:dyDescent="0.2">
      <c r="A62" s="16" t="s">
        <v>91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5.75" customHeight="1" x14ac:dyDescent="0.2">
      <c r="A63" s="16" t="s">
        <v>92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.75" customHeight="1" x14ac:dyDescent="0.2">
      <c r="A64" s="16" t="s">
        <v>93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5.75" customHeight="1" x14ac:dyDescent="0.2">
      <c r="A65" s="16" t="s">
        <v>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5.75" customHeight="1" x14ac:dyDescent="0.2">
      <c r="A66" s="15" t="s">
        <v>95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5.75" customHeight="1" x14ac:dyDescent="0.2">
      <c r="A67" s="16" t="s">
        <v>96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.75" customHeight="1" x14ac:dyDescent="0.2">
      <c r="A68" s="16" t="s">
        <v>97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.75" customHeight="1" x14ac:dyDescent="0.2">
      <c r="A69" s="15" t="s">
        <v>98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.75" customHeight="1" x14ac:dyDescent="0.2">
      <c r="A70" s="18" t="s">
        <v>99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.75" customHeight="1" x14ac:dyDescent="0.2">
      <c r="A71" s="15" t="s">
        <v>100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.75" customHeight="1" x14ac:dyDescent="0.2">
      <c r="A72" s="17" t="s">
        <v>101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.75" customHeight="1" x14ac:dyDescent="0.2">
      <c r="A73" s="15" t="s">
        <v>102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.75" customHeight="1" x14ac:dyDescent="0.2">
      <c r="A74" s="15" t="s">
        <v>103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.75" customHeight="1" x14ac:dyDescent="0.2">
      <c r="A75" s="16" t="s">
        <v>104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.75" customHeight="1" x14ac:dyDescent="0.2">
      <c r="A76" s="15" t="s">
        <v>105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.75" customHeight="1" x14ac:dyDescent="0.2">
      <c r="A77" s="15" t="s">
        <v>106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 customHeight="1" x14ac:dyDescent="0.2">
      <c r="A78" s="15" t="s">
        <v>107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.75" customHeight="1" x14ac:dyDescent="0.2">
      <c r="A79" s="15" t="s">
        <v>108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.75" customHeight="1" x14ac:dyDescent="0.2">
      <c r="A80" s="15" t="s">
        <v>109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.75" customHeight="1" x14ac:dyDescent="0.2">
      <c r="A81" s="16" t="s">
        <v>110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.75" customHeight="1" x14ac:dyDescent="0.2">
      <c r="A82" s="15" t="s">
        <v>111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.75" customHeight="1" x14ac:dyDescent="0.2">
      <c r="A83" s="16" t="s">
        <v>112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.75" customHeight="1" x14ac:dyDescent="0.2">
      <c r="A84" s="15" t="s">
        <v>113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5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5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5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5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5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5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5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5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5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5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5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5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5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5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5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5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5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5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5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5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5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5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5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5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5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5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5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5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5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5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5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5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5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5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5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5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5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5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5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5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5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5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5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5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5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5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5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5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5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5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5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5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5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5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5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5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5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5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5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5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5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5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5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5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5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5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5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5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5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5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5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5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5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5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5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5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5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5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5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5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5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5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5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5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5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5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5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5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5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5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5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5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5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5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5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5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5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5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5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5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5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5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5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5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5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5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5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5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5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5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5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5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5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5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5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5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5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5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5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5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5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5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5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5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5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5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5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5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5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5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5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5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5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5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5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5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5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5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5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5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5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5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5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5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5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5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5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5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5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5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5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5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5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5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5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5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5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5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5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5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5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5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5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5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5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5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5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5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5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5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5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5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5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5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5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5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5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5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5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5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5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5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5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5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5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5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5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5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5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5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5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5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5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5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5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5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5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5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5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5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5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5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5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5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5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5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5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5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5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5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5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5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5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5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5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5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5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5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5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5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5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5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5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5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5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5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5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5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5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5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5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5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5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5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5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5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5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5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5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5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5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5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5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5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5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5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5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5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5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5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5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5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5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5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5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5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5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5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5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5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5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5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5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5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5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5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5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5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5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5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5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5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5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5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5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5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5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5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5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5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5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5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5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5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5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5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5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5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5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5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5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5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5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5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5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5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5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5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5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5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5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5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5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5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5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5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5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5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5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5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5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5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5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5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5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5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5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5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5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5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5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5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5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5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5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5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5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5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5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5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5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5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5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5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5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5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5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5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5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5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5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5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5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5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5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5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5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5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5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5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5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5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5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5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5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5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5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5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5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5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5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5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5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5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5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5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5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5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5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5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5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5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5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5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5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5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5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5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5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5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5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5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5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5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5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5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5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5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5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5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5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5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5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5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5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5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5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5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5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5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5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5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5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5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5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5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5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5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5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5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5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5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5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5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5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5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5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5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5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5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5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5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5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5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5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5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5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5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5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5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5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5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5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5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5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5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5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5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5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5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5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5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5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5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5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5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5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5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5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5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5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5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5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5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5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5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5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5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5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5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5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5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5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5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5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5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5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5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5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5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5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5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5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5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5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5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5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5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5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5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5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5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5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5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5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5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5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5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5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5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5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5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5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5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5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5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5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5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5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5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5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5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5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5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5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5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5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5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5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5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5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5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5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5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5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5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5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5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5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5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5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5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5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5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5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5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5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5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5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5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5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5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5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5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5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5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5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5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5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5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5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5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5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5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5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5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5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5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5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5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5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5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5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5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5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5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5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5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5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5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5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5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5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5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5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5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5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5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5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5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5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5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5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5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5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5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5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5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5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5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5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5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5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5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5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5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5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5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5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5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5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5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5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5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5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5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5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5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5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5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5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5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5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5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5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5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5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5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5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5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5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5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5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5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5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5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5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5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5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5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5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5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5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5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5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5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5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5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5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5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5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5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5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5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5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5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5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5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5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5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5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5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5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5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5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5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5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5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5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5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5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5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5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5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5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5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5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5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5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5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5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5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5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5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5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5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5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5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5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5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5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5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5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5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5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5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5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5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5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5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5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5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5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5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5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5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5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5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5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5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5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5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5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5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5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5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5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5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5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5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5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5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5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5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5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5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5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5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5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5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5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5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5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5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5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5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5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5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5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5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5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5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5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5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5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5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5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5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5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5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5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5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5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5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5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5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5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5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5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5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5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5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5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5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5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5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5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5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5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5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5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5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5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5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5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5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5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5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5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5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5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5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5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5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5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5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5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5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5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5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5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5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5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5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5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5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5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5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5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5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5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5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5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5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5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5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5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5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5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5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5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5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5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5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5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5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5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5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5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5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5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5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5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5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5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5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5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5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5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5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5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5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5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5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5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5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5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5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5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5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5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5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5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5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5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5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5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5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5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5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5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5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5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5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5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5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5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5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5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5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5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5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5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5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5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5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5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5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5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5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5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5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5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5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5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5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5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5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5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5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5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5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5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5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5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5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5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5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5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5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5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5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5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5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5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workbookViewId="0"/>
  </sheetViews>
  <sheetFormatPr baseColWidth="10" defaultColWidth="11.1640625" defaultRowHeight="15" customHeight="1" x14ac:dyDescent="0.2"/>
  <cols>
    <col min="1" max="1" width="52" customWidth="1"/>
    <col min="2" max="2" width="17" customWidth="1"/>
    <col min="3" max="3" width="16.33203125" customWidth="1"/>
    <col min="4" max="4" width="16" customWidth="1"/>
    <col min="5" max="7" width="17" customWidth="1"/>
    <col min="8" max="8" width="16.83203125" customWidth="1"/>
    <col min="9" max="9" width="26.6640625" customWidth="1"/>
    <col min="10" max="10" width="16.5" style="91" customWidth="1"/>
    <col min="11" max="11" width="14.5" style="91" customWidth="1"/>
    <col min="12" max="12" width="26" style="91" customWidth="1"/>
    <col min="13" max="26" width="10.5" customWidth="1"/>
  </cols>
  <sheetData>
    <row r="1" spans="1:26" ht="15.75" customHeight="1" x14ac:dyDescent="0.2">
      <c r="A1" s="20" t="s">
        <v>172</v>
      </c>
      <c r="B1" s="21" t="s">
        <v>173</v>
      </c>
      <c r="C1" s="21" t="s">
        <v>174</v>
      </c>
      <c r="D1" s="21" t="s">
        <v>175</v>
      </c>
      <c r="E1" s="2" t="s">
        <v>176</v>
      </c>
      <c r="F1" s="2" t="s">
        <v>177</v>
      </c>
      <c r="G1" s="21" t="s">
        <v>178</v>
      </c>
      <c r="H1" s="22" t="s">
        <v>179</v>
      </c>
      <c r="I1" s="22" t="s">
        <v>114</v>
      </c>
      <c r="J1" s="89" t="s">
        <v>180</v>
      </c>
      <c r="K1" s="89" t="s">
        <v>181</v>
      </c>
      <c r="L1" s="89" t="s">
        <v>182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 x14ac:dyDescent="0.2">
      <c r="A2" s="15" t="s">
        <v>183</v>
      </c>
      <c r="B2" s="15"/>
      <c r="C2" s="15"/>
      <c r="D2" s="15"/>
      <c r="E2" s="15"/>
      <c r="F2" s="15"/>
      <c r="G2" s="1" t="s">
        <v>184</v>
      </c>
      <c r="I2" s="15"/>
      <c r="J2" s="90"/>
      <c r="K2" s="90"/>
      <c r="L2" s="9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3" t="s">
        <v>185</v>
      </c>
      <c r="B3" s="15"/>
      <c r="C3" s="15"/>
      <c r="D3" s="15"/>
      <c r="E3" s="15"/>
      <c r="F3" s="15"/>
      <c r="G3" s="1" t="s">
        <v>184</v>
      </c>
      <c r="H3" s="15"/>
      <c r="I3" s="15"/>
      <c r="J3" s="90"/>
      <c r="K3" s="90"/>
      <c r="L3" s="9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">
      <c r="A4" s="15" t="s">
        <v>186</v>
      </c>
      <c r="B4" s="15" t="s">
        <v>187</v>
      </c>
      <c r="C4" s="15" t="s">
        <v>187</v>
      </c>
      <c r="D4" s="15" t="s">
        <v>188</v>
      </c>
      <c r="E4" s="15"/>
      <c r="F4" s="15"/>
      <c r="G4" s="15" t="s">
        <v>187</v>
      </c>
      <c r="H4" s="15"/>
      <c r="I4" s="15"/>
      <c r="J4" s="90"/>
      <c r="K4" s="90"/>
      <c r="L4" s="9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">
      <c r="A5" s="15" t="s">
        <v>145</v>
      </c>
      <c r="B5" s="15" t="s">
        <v>187</v>
      </c>
      <c r="C5" s="15" t="s">
        <v>187</v>
      </c>
      <c r="D5" s="15" t="s">
        <v>188</v>
      </c>
      <c r="E5" s="15"/>
      <c r="F5" s="15"/>
      <c r="G5" s="15" t="s">
        <v>187</v>
      </c>
      <c r="H5" s="15"/>
      <c r="I5" s="15"/>
      <c r="J5" s="90"/>
      <c r="K5" s="90"/>
      <c r="L5" s="9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15" t="s">
        <v>130</v>
      </c>
      <c r="B6" s="15" t="s">
        <v>189</v>
      </c>
      <c r="C6" s="15" t="s">
        <v>189</v>
      </c>
      <c r="D6" s="15" t="s">
        <v>188</v>
      </c>
      <c r="E6" s="15"/>
      <c r="F6" s="15"/>
      <c r="G6" s="15" t="s">
        <v>189</v>
      </c>
      <c r="H6" s="15" t="s">
        <v>190</v>
      </c>
      <c r="I6" s="15" t="s">
        <v>130</v>
      </c>
      <c r="J6" s="91" t="s">
        <v>191</v>
      </c>
      <c r="K6" s="91" t="s">
        <v>192</v>
      </c>
      <c r="L6" s="91" t="s">
        <v>193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">
      <c r="A7" s="3" t="s">
        <v>194</v>
      </c>
      <c r="B7" s="15"/>
      <c r="C7" s="15"/>
      <c r="D7" s="15"/>
      <c r="E7" s="15"/>
      <c r="F7" s="15"/>
      <c r="G7" s="1" t="s">
        <v>184</v>
      </c>
      <c r="H7" s="15"/>
      <c r="I7" s="15"/>
      <c r="J7" s="90"/>
      <c r="K7" s="90"/>
      <c r="L7" s="90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">
      <c r="A8" s="15" t="s">
        <v>195</v>
      </c>
      <c r="B8" s="15" t="s">
        <v>189</v>
      </c>
      <c r="C8" s="15" t="s">
        <v>189</v>
      </c>
      <c r="D8" s="15" t="s">
        <v>188</v>
      </c>
      <c r="E8" s="15"/>
      <c r="F8" s="15"/>
      <c r="G8" s="15" t="s">
        <v>189</v>
      </c>
      <c r="H8" s="15" t="s">
        <v>196</v>
      </c>
      <c r="I8" s="17" t="s">
        <v>122</v>
      </c>
      <c r="J8" s="91" t="s">
        <v>191</v>
      </c>
      <c r="K8" s="91" t="s">
        <v>192</v>
      </c>
      <c r="L8" s="91" t="s">
        <v>197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15" t="s">
        <v>116</v>
      </c>
      <c r="B9" s="15" t="s">
        <v>189</v>
      </c>
      <c r="C9" s="15" t="s">
        <v>189</v>
      </c>
      <c r="D9" s="15" t="s">
        <v>188</v>
      </c>
      <c r="E9" s="15"/>
      <c r="F9" s="15"/>
      <c r="G9" s="15" t="s">
        <v>189</v>
      </c>
      <c r="H9" s="15" t="s">
        <v>196</v>
      </c>
      <c r="I9" s="15" t="s">
        <v>198</v>
      </c>
      <c r="J9" s="91" t="s">
        <v>191</v>
      </c>
      <c r="K9" s="91" t="s">
        <v>192</v>
      </c>
      <c r="L9" s="91" t="s">
        <v>197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15" t="s">
        <v>199</v>
      </c>
      <c r="B10" s="15" t="s">
        <v>189</v>
      </c>
      <c r="C10" s="15" t="s">
        <v>189</v>
      </c>
      <c r="D10" s="15" t="s">
        <v>188</v>
      </c>
      <c r="E10" s="15"/>
      <c r="F10" s="15"/>
      <c r="G10" s="15" t="s">
        <v>189</v>
      </c>
      <c r="H10" s="15" t="s">
        <v>196</v>
      </c>
      <c r="I10" s="15" t="s">
        <v>198</v>
      </c>
      <c r="J10" s="91" t="s">
        <v>191</v>
      </c>
      <c r="K10" s="91" t="s">
        <v>192</v>
      </c>
      <c r="L10" s="91" t="s">
        <v>197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15" t="s">
        <v>200</v>
      </c>
      <c r="B11" s="15" t="s">
        <v>189</v>
      </c>
      <c r="C11" s="15" t="s">
        <v>189</v>
      </c>
      <c r="D11" s="15" t="s">
        <v>188</v>
      </c>
      <c r="E11" s="15"/>
      <c r="F11" s="15"/>
      <c r="G11" s="15" t="s">
        <v>189</v>
      </c>
      <c r="H11" s="15" t="s">
        <v>196</v>
      </c>
      <c r="I11" s="15" t="s">
        <v>201</v>
      </c>
      <c r="J11" s="91" t="s">
        <v>191</v>
      </c>
      <c r="K11" s="91" t="s">
        <v>192</v>
      </c>
      <c r="L11" s="91" t="s">
        <v>197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15" t="s">
        <v>144</v>
      </c>
      <c r="B12" s="15" t="s">
        <v>189</v>
      </c>
      <c r="C12" s="15" t="s">
        <v>189</v>
      </c>
      <c r="D12" s="15" t="s">
        <v>188</v>
      </c>
      <c r="E12" s="15"/>
      <c r="F12" s="15"/>
      <c r="G12" s="15" t="s">
        <v>189</v>
      </c>
      <c r="H12" s="15" t="s">
        <v>196</v>
      </c>
      <c r="I12" s="15" t="s">
        <v>198</v>
      </c>
      <c r="J12" s="91" t="s">
        <v>191</v>
      </c>
      <c r="K12" s="91" t="s">
        <v>192</v>
      </c>
      <c r="L12" s="91" t="s">
        <v>197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15" t="s">
        <v>202</v>
      </c>
      <c r="B13" s="15" t="s">
        <v>189</v>
      </c>
      <c r="C13" s="15" t="s">
        <v>189</v>
      </c>
      <c r="D13" s="15" t="s">
        <v>188</v>
      </c>
      <c r="E13" s="15"/>
      <c r="F13" s="15"/>
      <c r="G13" s="15" t="s">
        <v>189</v>
      </c>
      <c r="H13" s="15" t="s">
        <v>196</v>
      </c>
      <c r="I13" s="15" t="s">
        <v>161</v>
      </c>
      <c r="J13" s="91" t="s">
        <v>191</v>
      </c>
      <c r="K13" s="91" t="s">
        <v>192</v>
      </c>
      <c r="L13" s="91" t="s">
        <v>197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15" t="s">
        <v>203</v>
      </c>
      <c r="B14" s="15" t="s">
        <v>189</v>
      </c>
      <c r="C14" s="15" t="s">
        <v>189</v>
      </c>
      <c r="D14" s="15" t="s">
        <v>188</v>
      </c>
      <c r="E14" s="15"/>
      <c r="F14" s="15"/>
      <c r="G14" s="15" t="s">
        <v>189</v>
      </c>
      <c r="H14" s="15" t="s">
        <v>196</v>
      </c>
      <c r="I14" s="15" t="s">
        <v>198</v>
      </c>
      <c r="J14" s="91" t="s">
        <v>191</v>
      </c>
      <c r="K14" s="91" t="s">
        <v>192</v>
      </c>
      <c r="L14" s="91" t="s">
        <v>197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">
      <c r="A15" s="15" t="s">
        <v>204</v>
      </c>
      <c r="B15" s="15" t="s">
        <v>189</v>
      </c>
      <c r="C15" s="15" t="s">
        <v>205</v>
      </c>
      <c r="D15" s="15" t="s">
        <v>206</v>
      </c>
      <c r="E15" s="15" t="s">
        <v>189</v>
      </c>
      <c r="F15" s="15"/>
      <c r="G15" s="15" t="s">
        <v>189</v>
      </c>
      <c r="H15" s="15" t="s">
        <v>196</v>
      </c>
      <c r="I15" s="15" t="s">
        <v>207</v>
      </c>
      <c r="J15" s="91" t="s">
        <v>191</v>
      </c>
      <c r="K15" s="91" t="s">
        <v>192</v>
      </c>
      <c r="L15" s="91" t="s">
        <v>197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">
      <c r="A16" s="15" t="s">
        <v>208</v>
      </c>
      <c r="B16" s="15" t="s">
        <v>189</v>
      </c>
      <c r="C16" s="15" t="s">
        <v>189</v>
      </c>
      <c r="D16" s="15" t="s">
        <v>188</v>
      </c>
      <c r="E16" s="15"/>
      <c r="F16" s="15"/>
      <c r="G16" s="15" t="s">
        <v>189</v>
      </c>
      <c r="H16" s="15" t="s">
        <v>196</v>
      </c>
      <c r="I16" s="24" t="s">
        <v>122</v>
      </c>
      <c r="J16" s="91" t="s">
        <v>191</v>
      </c>
      <c r="K16" s="91" t="s">
        <v>192</v>
      </c>
      <c r="L16" s="91" t="s">
        <v>197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">
      <c r="A17" s="15" t="s">
        <v>209</v>
      </c>
      <c r="B17" s="15" t="s">
        <v>189</v>
      </c>
      <c r="C17" s="15" t="s">
        <v>189</v>
      </c>
      <c r="D17" s="15" t="s">
        <v>188</v>
      </c>
      <c r="E17" s="15"/>
      <c r="F17" s="15"/>
      <c r="G17" s="15" t="s">
        <v>189</v>
      </c>
      <c r="H17" s="15" t="s">
        <v>196</v>
      </c>
      <c r="I17" s="15" t="s">
        <v>210</v>
      </c>
      <c r="J17" s="91" t="s">
        <v>191</v>
      </c>
      <c r="K17" s="91" t="s">
        <v>192</v>
      </c>
      <c r="L17" s="91" t="s">
        <v>197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">
      <c r="A18" s="15" t="s">
        <v>211</v>
      </c>
      <c r="B18" s="15" t="s">
        <v>189</v>
      </c>
      <c r="C18" s="15" t="s">
        <v>189</v>
      </c>
      <c r="D18" s="15" t="s">
        <v>188</v>
      </c>
      <c r="E18" s="15"/>
      <c r="F18" s="15"/>
      <c r="G18" s="15" t="s">
        <v>189</v>
      </c>
      <c r="H18" s="15" t="s">
        <v>196</v>
      </c>
      <c r="I18" s="24" t="s">
        <v>122</v>
      </c>
      <c r="J18" s="91" t="s">
        <v>191</v>
      </c>
      <c r="K18" s="91" t="s">
        <v>192</v>
      </c>
      <c r="L18" s="91" t="s">
        <v>197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">
      <c r="A19" s="15" t="s">
        <v>161</v>
      </c>
      <c r="B19" s="15" t="s">
        <v>189</v>
      </c>
      <c r="C19" s="15" t="s">
        <v>189</v>
      </c>
      <c r="D19" s="15" t="s">
        <v>188</v>
      </c>
      <c r="E19" s="15"/>
      <c r="F19" s="15"/>
      <c r="G19" s="15" t="s">
        <v>189</v>
      </c>
      <c r="H19" s="15" t="s">
        <v>196</v>
      </c>
      <c r="I19" s="15" t="s">
        <v>161</v>
      </c>
      <c r="J19" s="91" t="s">
        <v>191</v>
      </c>
      <c r="K19" s="91" t="s">
        <v>192</v>
      </c>
      <c r="L19" s="91" t="s">
        <v>197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15" t="s">
        <v>212</v>
      </c>
      <c r="B20" s="15" t="s">
        <v>189</v>
      </c>
      <c r="C20" s="15" t="s">
        <v>189</v>
      </c>
      <c r="D20" s="15" t="s">
        <v>188</v>
      </c>
      <c r="E20" s="15"/>
      <c r="F20" s="15"/>
      <c r="G20" s="15" t="s">
        <v>189</v>
      </c>
      <c r="H20" s="15" t="s">
        <v>196</v>
      </c>
      <c r="I20" s="15" t="s">
        <v>207</v>
      </c>
      <c r="J20" s="91" t="s">
        <v>191</v>
      </c>
      <c r="K20" s="91" t="s">
        <v>192</v>
      </c>
      <c r="L20" s="91" t="s">
        <v>197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15" t="s">
        <v>213</v>
      </c>
      <c r="B21" s="15" t="s">
        <v>189</v>
      </c>
      <c r="C21" s="15" t="s">
        <v>189</v>
      </c>
      <c r="D21" s="15" t="s">
        <v>188</v>
      </c>
      <c r="E21" s="15"/>
      <c r="F21" s="15"/>
      <c r="G21" s="15" t="s">
        <v>189</v>
      </c>
      <c r="H21" s="15" t="s">
        <v>196</v>
      </c>
      <c r="I21" s="15" t="s">
        <v>198</v>
      </c>
      <c r="J21" s="91" t="s">
        <v>191</v>
      </c>
      <c r="K21" s="91" t="s">
        <v>192</v>
      </c>
      <c r="L21" s="91" t="s">
        <v>197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">
      <c r="A22" s="15" t="s">
        <v>214</v>
      </c>
      <c r="B22" s="15" t="s">
        <v>189</v>
      </c>
      <c r="C22" s="15" t="s">
        <v>189</v>
      </c>
      <c r="D22" s="15" t="s">
        <v>188</v>
      </c>
      <c r="E22" s="15"/>
      <c r="F22" s="15"/>
      <c r="G22" s="15" t="s">
        <v>189</v>
      </c>
      <c r="H22" s="15" t="s">
        <v>196</v>
      </c>
      <c r="I22" s="24" t="s">
        <v>122</v>
      </c>
      <c r="J22" s="91" t="s">
        <v>191</v>
      </c>
      <c r="K22" s="91" t="s">
        <v>192</v>
      </c>
      <c r="L22" s="91" t="s">
        <v>197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">
      <c r="A23" s="15" t="s">
        <v>129</v>
      </c>
      <c r="B23" s="15" t="s">
        <v>189</v>
      </c>
      <c r="C23" s="15" t="s">
        <v>189</v>
      </c>
      <c r="D23" s="15" t="s">
        <v>188</v>
      </c>
      <c r="E23" s="15"/>
      <c r="F23" s="15"/>
      <c r="G23" s="15" t="s">
        <v>189</v>
      </c>
      <c r="H23" s="15" t="s">
        <v>196</v>
      </c>
      <c r="I23" s="24" t="s">
        <v>122</v>
      </c>
      <c r="J23" s="91" t="s">
        <v>191</v>
      </c>
      <c r="K23" s="91" t="s">
        <v>192</v>
      </c>
      <c r="L23" s="91" t="s">
        <v>197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">
      <c r="A24" s="15" t="s">
        <v>215</v>
      </c>
      <c r="B24" s="15" t="s">
        <v>189</v>
      </c>
      <c r="C24" s="15" t="s">
        <v>189</v>
      </c>
      <c r="D24" s="15" t="s">
        <v>188</v>
      </c>
      <c r="E24" s="15"/>
      <c r="F24" s="15"/>
      <c r="G24" s="15" t="s">
        <v>189</v>
      </c>
      <c r="H24" s="15" t="s">
        <v>196</v>
      </c>
      <c r="I24" s="24" t="s">
        <v>122</v>
      </c>
      <c r="J24" s="91" t="s">
        <v>191</v>
      </c>
      <c r="K24" s="91" t="s">
        <v>192</v>
      </c>
      <c r="L24" s="91" t="s">
        <v>197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">
      <c r="A25" s="25" t="s">
        <v>216</v>
      </c>
      <c r="B25" s="15"/>
      <c r="C25" s="15"/>
      <c r="D25" s="15"/>
      <c r="E25" s="15"/>
      <c r="F25" s="15"/>
      <c r="G25" s="1" t="s">
        <v>184</v>
      </c>
      <c r="H25" s="15"/>
      <c r="I25" s="15"/>
      <c r="J25" s="90"/>
      <c r="K25" s="90"/>
      <c r="L25" s="9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">
      <c r="A26" s="15" t="s">
        <v>217</v>
      </c>
      <c r="B26" s="15" t="s">
        <v>187</v>
      </c>
      <c r="C26" s="15" t="s">
        <v>187</v>
      </c>
      <c r="D26" s="15" t="s">
        <v>188</v>
      </c>
      <c r="E26" s="15"/>
      <c r="F26" s="15"/>
      <c r="G26" s="15" t="s">
        <v>187</v>
      </c>
      <c r="H26" s="15"/>
      <c r="I26" s="15"/>
      <c r="J26" s="90"/>
      <c r="K26" s="90"/>
      <c r="L26" s="90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">
      <c r="A27" s="3" t="s">
        <v>218</v>
      </c>
      <c r="B27" s="15"/>
      <c r="C27" s="15"/>
      <c r="D27" s="15"/>
      <c r="E27" s="15"/>
      <c r="F27" s="15"/>
      <c r="G27" s="1" t="s">
        <v>184</v>
      </c>
      <c r="H27" s="15"/>
      <c r="I27" s="15"/>
      <c r="J27" s="90"/>
      <c r="K27" s="90"/>
      <c r="L27" s="90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">
      <c r="A28" s="15" t="s">
        <v>219</v>
      </c>
      <c r="B28" s="15" t="s">
        <v>187</v>
      </c>
      <c r="C28" s="15" t="s">
        <v>187</v>
      </c>
      <c r="D28" s="15" t="s">
        <v>188</v>
      </c>
      <c r="E28" s="15"/>
      <c r="F28" s="15"/>
      <c r="G28" s="15" t="s">
        <v>187</v>
      </c>
      <c r="H28" s="15"/>
      <c r="I28" s="15"/>
      <c r="J28" s="90"/>
      <c r="K28" s="90"/>
      <c r="L28" s="9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">
      <c r="A29" s="3" t="s">
        <v>220</v>
      </c>
      <c r="B29" s="15"/>
      <c r="C29" s="15"/>
      <c r="D29" s="15"/>
      <c r="E29" s="15"/>
      <c r="F29" s="15"/>
      <c r="G29" s="1" t="s">
        <v>184</v>
      </c>
      <c r="H29" s="15"/>
      <c r="I29" s="15"/>
      <c r="J29" s="90"/>
      <c r="K29" s="90"/>
      <c r="L29" s="90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15" t="s">
        <v>221</v>
      </c>
      <c r="B30" s="15" t="s">
        <v>187</v>
      </c>
      <c r="C30" s="15" t="s">
        <v>187</v>
      </c>
      <c r="D30" s="15" t="s">
        <v>188</v>
      </c>
      <c r="E30" s="15"/>
      <c r="F30" s="15"/>
      <c r="G30" s="15" t="s">
        <v>187</v>
      </c>
      <c r="H30" s="15"/>
      <c r="I30" s="15"/>
      <c r="J30" s="90"/>
      <c r="K30" s="90"/>
      <c r="L30" s="9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15" t="s">
        <v>222</v>
      </c>
      <c r="B31" s="15" t="s">
        <v>187</v>
      </c>
      <c r="C31" s="15" t="s">
        <v>187</v>
      </c>
      <c r="D31" s="15" t="s">
        <v>188</v>
      </c>
      <c r="E31" s="15"/>
      <c r="F31" s="15"/>
      <c r="G31" s="15" t="s">
        <v>187</v>
      </c>
      <c r="H31" s="15"/>
      <c r="I31" s="15"/>
      <c r="J31" s="90"/>
      <c r="K31" s="90"/>
      <c r="L31" s="9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">
      <c r="A32" s="15" t="s">
        <v>125</v>
      </c>
      <c r="B32" s="15" t="s">
        <v>187</v>
      </c>
      <c r="C32" s="15" t="s">
        <v>189</v>
      </c>
      <c r="D32" s="15" t="s">
        <v>206</v>
      </c>
      <c r="E32" s="15" t="s">
        <v>223</v>
      </c>
      <c r="F32" s="15"/>
      <c r="G32" s="15" t="s">
        <v>189</v>
      </c>
      <c r="H32" s="17" t="s">
        <v>190</v>
      </c>
      <c r="I32" s="15" t="s">
        <v>224</v>
      </c>
      <c r="J32" s="91" t="s">
        <v>191</v>
      </c>
      <c r="K32" s="91" t="s">
        <v>192</v>
      </c>
      <c r="L32" s="91" t="s">
        <v>193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">
      <c r="A33" s="3" t="s">
        <v>225</v>
      </c>
      <c r="B33" s="15"/>
      <c r="C33" s="15"/>
      <c r="D33" s="15"/>
      <c r="E33" s="15"/>
      <c r="F33" s="15"/>
      <c r="G33" s="1" t="s">
        <v>184</v>
      </c>
      <c r="H33" s="15"/>
      <c r="I33" s="15"/>
      <c r="J33" s="90"/>
      <c r="K33" s="90"/>
      <c r="L33" s="9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15" t="s">
        <v>226</v>
      </c>
      <c r="B34" s="15" t="s">
        <v>187</v>
      </c>
      <c r="C34" s="15" t="s">
        <v>187</v>
      </c>
      <c r="D34" s="15" t="s">
        <v>188</v>
      </c>
      <c r="E34" s="15"/>
      <c r="F34" s="15"/>
      <c r="G34" s="15" t="s">
        <v>187</v>
      </c>
      <c r="H34" s="15"/>
      <c r="I34" s="15"/>
      <c r="J34" s="90"/>
      <c r="K34" s="90"/>
      <c r="L34" s="9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">
      <c r="A35" s="15" t="s">
        <v>227</v>
      </c>
      <c r="B35" s="15" t="s">
        <v>187</v>
      </c>
      <c r="C35" s="15" t="s">
        <v>187</v>
      </c>
      <c r="D35" s="15" t="s">
        <v>188</v>
      </c>
      <c r="E35" s="15"/>
      <c r="F35" s="15"/>
      <c r="G35" s="15" t="s">
        <v>187</v>
      </c>
      <c r="H35" s="15"/>
      <c r="I35" s="15"/>
      <c r="J35" s="90"/>
      <c r="K35" s="90"/>
      <c r="L35" s="90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">
      <c r="A36" s="15" t="s">
        <v>228</v>
      </c>
      <c r="B36" s="15" t="s">
        <v>189</v>
      </c>
      <c r="C36" s="15" t="s">
        <v>189</v>
      </c>
      <c r="D36" s="15" t="s">
        <v>188</v>
      </c>
      <c r="E36" s="15"/>
      <c r="F36" s="15"/>
      <c r="G36" s="15" t="s">
        <v>189</v>
      </c>
      <c r="H36" s="17" t="s">
        <v>229</v>
      </c>
      <c r="I36" s="17" t="s">
        <v>230</v>
      </c>
      <c r="J36" s="91" t="s">
        <v>231</v>
      </c>
      <c r="K36" s="91" t="s">
        <v>192</v>
      </c>
      <c r="L36" s="91" t="s">
        <v>230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">
      <c r="A37" s="15" t="s">
        <v>160</v>
      </c>
      <c r="B37" s="15" t="s">
        <v>189</v>
      </c>
      <c r="C37" s="15" t="s">
        <v>189</v>
      </c>
      <c r="D37" s="15" t="s">
        <v>188</v>
      </c>
      <c r="E37" s="15"/>
      <c r="F37" s="15"/>
      <c r="G37" s="15" t="s">
        <v>189</v>
      </c>
      <c r="H37" s="15" t="s">
        <v>229</v>
      </c>
      <c r="I37" s="17" t="s">
        <v>230</v>
      </c>
      <c r="J37" s="91" t="s">
        <v>231</v>
      </c>
      <c r="K37" s="91" t="s">
        <v>192</v>
      </c>
      <c r="L37" s="91" t="s">
        <v>230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">
      <c r="A38" s="15" t="s">
        <v>232</v>
      </c>
      <c r="B38" s="15" t="s">
        <v>189</v>
      </c>
      <c r="C38" s="26" t="s">
        <v>189</v>
      </c>
      <c r="D38" s="15" t="s">
        <v>188</v>
      </c>
      <c r="E38" s="15"/>
      <c r="F38" s="15"/>
      <c r="G38" s="15" t="s">
        <v>189</v>
      </c>
      <c r="H38" s="15" t="s">
        <v>229</v>
      </c>
      <c r="I38" s="15" t="s">
        <v>233</v>
      </c>
      <c r="J38" s="91" t="s">
        <v>231</v>
      </c>
      <c r="K38" s="91" t="s">
        <v>192</v>
      </c>
      <c r="L38" s="90" t="s">
        <v>233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">
      <c r="A39" s="15" t="s">
        <v>234</v>
      </c>
      <c r="B39" s="15" t="s">
        <v>187</v>
      </c>
      <c r="C39" s="15" t="s">
        <v>187</v>
      </c>
      <c r="D39" s="15" t="s">
        <v>188</v>
      </c>
      <c r="E39" s="15"/>
      <c r="F39" s="15"/>
      <c r="G39" s="15" t="s">
        <v>187</v>
      </c>
      <c r="H39" s="15"/>
      <c r="I39" s="15"/>
      <c r="J39" s="90"/>
      <c r="K39" s="90"/>
      <c r="L39" s="9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">
      <c r="A40" s="15" t="s">
        <v>235</v>
      </c>
      <c r="B40" s="15" t="s">
        <v>187</v>
      </c>
      <c r="C40" s="15" t="s">
        <v>189</v>
      </c>
      <c r="D40" s="15" t="s">
        <v>206</v>
      </c>
      <c r="E40" s="15" t="s">
        <v>223</v>
      </c>
      <c r="F40" s="15"/>
      <c r="G40" s="15" t="s">
        <v>189</v>
      </c>
      <c r="H40" s="15" t="s">
        <v>190</v>
      </c>
      <c r="I40" s="15" t="s">
        <v>236</v>
      </c>
      <c r="J40" s="91" t="s">
        <v>191</v>
      </c>
      <c r="K40" s="91" t="s">
        <v>192</v>
      </c>
      <c r="L40" s="91" t="s">
        <v>193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">
      <c r="A41" s="15" t="s">
        <v>237</v>
      </c>
      <c r="B41" s="15" t="s">
        <v>187</v>
      </c>
      <c r="C41" s="15" t="s">
        <v>187</v>
      </c>
      <c r="D41" s="15" t="s">
        <v>188</v>
      </c>
      <c r="E41" s="15"/>
      <c r="F41" s="15"/>
      <c r="G41" s="15" t="s">
        <v>187</v>
      </c>
      <c r="H41" s="15"/>
      <c r="I41" s="15"/>
      <c r="J41" s="90"/>
      <c r="K41" s="90"/>
      <c r="L41" s="9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">
      <c r="A42" s="15" t="s">
        <v>238</v>
      </c>
      <c r="B42" s="15" t="s">
        <v>189</v>
      </c>
      <c r="C42" s="15" t="s">
        <v>187</v>
      </c>
      <c r="D42" s="15" t="s">
        <v>206</v>
      </c>
      <c r="E42" s="15" t="s">
        <v>239</v>
      </c>
      <c r="F42" s="15" t="s">
        <v>187</v>
      </c>
      <c r="G42" s="15" t="s">
        <v>187</v>
      </c>
      <c r="H42" s="15"/>
      <c r="I42" s="15"/>
      <c r="J42" s="90"/>
      <c r="K42" s="90"/>
      <c r="L42" s="9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">
      <c r="A43" s="15" t="s">
        <v>240</v>
      </c>
      <c r="B43" s="15" t="s">
        <v>187</v>
      </c>
      <c r="C43" s="15" t="s">
        <v>187</v>
      </c>
      <c r="D43" s="15" t="s">
        <v>188</v>
      </c>
      <c r="E43" s="15"/>
      <c r="F43" s="15"/>
      <c r="G43" s="15" t="s">
        <v>187</v>
      </c>
      <c r="H43" s="15"/>
      <c r="I43" s="15"/>
      <c r="J43" s="90"/>
      <c r="K43" s="90"/>
      <c r="L43" s="90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15" t="s">
        <v>241</v>
      </c>
      <c r="B44" s="15" t="s">
        <v>187</v>
      </c>
      <c r="C44" s="15" t="s">
        <v>187</v>
      </c>
      <c r="D44" s="15" t="s">
        <v>188</v>
      </c>
      <c r="E44" s="15"/>
      <c r="F44" s="15"/>
      <c r="G44" s="15" t="s">
        <v>187</v>
      </c>
      <c r="H44" s="15"/>
      <c r="I44" s="15"/>
      <c r="J44" s="90"/>
      <c r="K44" s="90"/>
      <c r="L44" s="9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">
      <c r="A45" s="15" t="s">
        <v>154</v>
      </c>
      <c r="B45" s="15" t="s">
        <v>189</v>
      </c>
      <c r="C45" s="15" t="s">
        <v>189</v>
      </c>
      <c r="D45" s="15" t="s">
        <v>188</v>
      </c>
      <c r="E45" s="15"/>
      <c r="F45" s="15"/>
      <c r="G45" s="15" t="s">
        <v>189</v>
      </c>
      <c r="H45" s="15" t="s">
        <v>242</v>
      </c>
      <c r="I45" s="17" t="s">
        <v>154</v>
      </c>
      <c r="J45" s="91" t="s">
        <v>231</v>
      </c>
      <c r="K45" s="91" t="s">
        <v>192</v>
      </c>
      <c r="L45" s="91" t="s">
        <v>154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">
      <c r="A46" s="15" t="s">
        <v>243</v>
      </c>
      <c r="B46" s="15" t="s">
        <v>187</v>
      </c>
      <c r="C46" s="15" t="s">
        <v>187</v>
      </c>
      <c r="D46" s="17" t="s">
        <v>188</v>
      </c>
      <c r="E46" s="15"/>
      <c r="F46" s="15"/>
      <c r="G46" s="15" t="s">
        <v>187</v>
      </c>
      <c r="H46" s="15"/>
      <c r="I46" s="15"/>
      <c r="J46" s="90"/>
      <c r="K46" s="90"/>
      <c r="L46" s="9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">
      <c r="A47" s="3" t="s">
        <v>244</v>
      </c>
      <c r="B47" s="15"/>
      <c r="C47" s="15"/>
      <c r="D47" s="15"/>
      <c r="E47" s="15"/>
      <c r="F47" s="15"/>
      <c r="G47" s="1" t="s">
        <v>184</v>
      </c>
      <c r="H47" s="15"/>
      <c r="I47" s="15"/>
      <c r="J47" s="90"/>
      <c r="K47" s="90"/>
      <c r="L47" s="9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">
      <c r="A48" s="15" t="s">
        <v>245</v>
      </c>
      <c r="B48" s="15" t="s">
        <v>187</v>
      </c>
      <c r="C48" s="15" t="s">
        <v>189</v>
      </c>
      <c r="D48" s="15" t="s">
        <v>206</v>
      </c>
      <c r="E48" s="17" t="s">
        <v>189</v>
      </c>
      <c r="F48" s="15"/>
      <c r="G48" s="17" t="s">
        <v>189</v>
      </c>
      <c r="H48" s="17" t="s">
        <v>196</v>
      </c>
      <c r="I48" s="17" t="s">
        <v>155</v>
      </c>
      <c r="J48" s="91" t="s">
        <v>191</v>
      </c>
      <c r="K48" s="91" t="s">
        <v>192</v>
      </c>
      <c r="L48" s="91" t="s">
        <v>246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">
      <c r="A49" s="15" t="s">
        <v>247</v>
      </c>
      <c r="B49" s="15" t="s">
        <v>187</v>
      </c>
      <c r="C49" s="15" t="s">
        <v>187</v>
      </c>
      <c r="D49" s="15" t="s">
        <v>188</v>
      </c>
      <c r="E49" s="15"/>
      <c r="F49" s="15"/>
      <c r="G49" s="15" t="s">
        <v>187</v>
      </c>
      <c r="H49" s="15"/>
      <c r="I49" s="15"/>
      <c r="J49" s="90"/>
      <c r="K49" s="90"/>
      <c r="L49" s="9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">
      <c r="A50" s="27" t="s">
        <v>248</v>
      </c>
      <c r="B50" s="15" t="s">
        <v>187</v>
      </c>
      <c r="C50" s="15" t="s">
        <v>189</v>
      </c>
      <c r="D50" s="15" t="s">
        <v>206</v>
      </c>
      <c r="E50" s="15" t="s">
        <v>189</v>
      </c>
      <c r="F50" s="15"/>
      <c r="G50" s="15" t="s">
        <v>189</v>
      </c>
      <c r="H50" s="15" t="s">
        <v>196</v>
      </c>
      <c r="I50" s="15" t="s">
        <v>155</v>
      </c>
      <c r="J50" s="91" t="s">
        <v>191</v>
      </c>
      <c r="K50" s="91" t="s">
        <v>192</v>
      </c>
      <c r="L50" s="91" t="s">
        <v>246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">
      <c r="A51" s="15" t="s">
        <v>249</v>
      </c>
      <c r="B51" s="15" t="s">
        <v>187</v>
      </c>
      <c r="C51" s="15" t="s">
        <v>187</v>
      </c>
      <c r="D51" s="15" t="s">
        <v>188</v>
      </c>
      <c r="E51" s="15"/>
      <c r="F51" s="15"/>
      <c r="G51" s="15" t="s">
        <v>187</v>
      </c>
      <c r="H51" s="15"/>
      <c r="I51" s="15"/>
      <c r="J51" s="90"/>
      <c r="K51" s="90"/>
      <c r="L51" s="9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">
      <c r="A52" s="15" t="s">
        <v>250</v>
      </c>
      <c r="B52" s="15" t="s">
        <v>187</v>
      </c>
      <c r="C52" s="15" t="s">
        <v>187</v>
      </c>
      <c r="D52" s="15" t="s">
        <v>188</v>
      </c>
      <c r="E52" s="15"/>
      <c r="F52" s="15"/>
      <c r="G52" s="15" t="s">
        <v>187</v>
      </c>
      <c r="H52" s="15"/>
      <c r="I52" s="15"/>
      <c r="J52" s="90"/>
      <c r="K52" s="90"/>
      <c r="L52" s="9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">
      <c r="A53" s="15" t="s">
        <v>251</v>
      </c>
      <c r="B53" s="15" t="s">
        <v>189</v>
      </c>
      <c r="C53" s="15" t="s">
        <v>189</v>
      </c>
      <c r="D53" s="15" t="s">
        <v>188</v>
      </c>
      <c r="E53" s="15"/>
      <c r="F53" s="15"/>
      <c r="G53" s="15" t="s">
        <v>189</v>
      </c>
      <c r="H53" s="15" t="s">
        <v>190</v>
      </c>
      <c r="I53" s="15" t="s">
        <v>224</v>
      </c>
      <c r="J53" s="91" t="s">
        <v>191</v>
      </c>
      <c r="K53" s="91" t="s">
        <v>192</v>
      </c>
      <c r="L53" s="91" t="s">
        <v>193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">
      <c r="A54" s="3" t="s">
        <v>252</v>
      </c>
      <c r="B54" s="15"/>
      <c r="C54" s="15"/>
      <c r="D54" s="15"/>
      <c r="E54" s="15"/>
      <c r="F54" s="15"/>
      <c r="G54" s="1" t="s">
        <v>184</v>
      </c>
      <c r="H54" s="15"/>
      <c r="I54" s="15"/>
      <c r="J54" s="90"/>
      <c r="K54" s="90"/>
      <c r="L54" s="9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">
      <c r="A55" s="15" t="s">
        <v>253</v>
      </c>
      <c r="B55" s="26" t="s">
        <v>189</v>
      </c>
      <c r="C55" s="26" t="s">
        <v>189</v>
      </c>
      <c r="D55" s="15" t="s">
        <v>188</v>
      </c>
      <c r="E55" s="15"/>
      <c r="F55" s="15"/>
      <c r="G55" s="26" t="s">
        <v>189</v>
      </c>
      <c r="H55" s="15" t="s">
        <v>229</v>
      </c>
      <c r="I55" s="15" t="s">
        <v>254</v>
      </c>
      <c r="J55" s="91" t="s">
        <v>231</v>
      </c>
      <c r="K55" s="91" t="s">
        <v>192</v>
      </c>
      <c r="L55" s="90" t="s">
        <v>254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">
      <c r="A56" s="15" t="s">
        <v>255</v>
      </c>
      <c r="B56" s="26" t="s">
        <v>189</v>
      </c>
      <c r="C56" s="26" t="s">
        <v>189</v>
      </c>
      <c r="D56" s="15" t="s">
        <v>188</v>
      </c>
      <c r="E56" s="15"/>
      <c r="F56" s="15"/>
      <c r="G56" s="26" t="s">
        <v>189</v>
      </c>
      <c r="H56" s="15" t="s">
        <v>229</v>
      </c>
      <c r="I56" s="15" t="s">
        <v>254</v>
      </c>
      <c r="J56" s="91" t="s">
        <v>231</v>
      </c>
      <c r="K56" s="91" t="s">
        <v>192</v>
      </c>
      <c r="L56" s="90" t="s">
        <v>254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">
      <c r="A57" s="15" t="s">
        <v>256</v>
      </c>
      <c r="B57" s="26" t="s">
        <v>189</v>
      </c>
      <c r="C57" s="26" t="s">
        <v>189</v>
      </c>
      <c r="D57" s="15" t="s">
        <v>188</v>
      </c>
      <c r="E57" s="15"/>
      <c r="F57" s="15"/>
      <c r="G57" s="26" t="s">
        <v>189</v>
      </c>
      <c r="H57" s="15" t="s">
        <v>229</v>
      </c>
      <c r="I57" s="15" t="s">
        <v>254</v>
      </c>
      <c r="J57" s="91" t="s">
        <v>231</v>
      </c>
      <c r="K57" s="91" t="s">
        <v>192</v>
      </c>
      <c r="L57" s="90" t="s">
        <v>254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">
      <c r="A58" s="15" t="s">
        <v>254</v>
      </c>
      <c r="B58" s="26" t="s">
        <v>189</v>
      </c>
      <c r="C58" s="26" t="s">
        <v>189</v>
      </c>
      <c r="D58" s="15" t="s">
        <v>188</v>
      </c>
      <c r="E58" s="15"/>
      <c r="F58" s="15"/>
      <c r="G58" s="26" t="s">
        <v>189</v>
      </c>
      <c r="H58" s="15" t="s">
        <v>229</v>
      </c>
      <c r="I58" s="15" t="s">
        <v>254</v>
      </c>
      <c r="J58" s="91" t="s">
        <v>231</v>
      </c>
      <c r="K58" s="91" t="s">
        <v>192</v>
      </c>
      <c r="L58" s="90" t="s">
        <v>254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">
      <c r="A59" s="3" t="s">
        <v>257</v>
      </c>
      <c r="B59" s="15"/>
      <c r="C59" s="15"/>
      <c r="D59" s="15"/>
      <c r="E59" s="15"/>
      <c r="F59" s="15"/>
      <c r="G59" s="1" t="s">
        <v>184</v>
      </c>
      <c r="H59" s="15"/>
      <c r="I59" s="15"/>
      <c r="J59" s="90"/>
      <c r="K59" s="90"/>
      <c r="L59" s="9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">
      <c r="A60" s="15" t="s">
        <v>119</v>
      </c>
      <c r="B60" s="15" t="s">
        <v>189</v>
      </c>
      <c r="C60" s="15" t="s">
        <v>189</v>
      </c>
      <c r="D60" s="15" t="s">
        <v>188</v>
      </c>
      <c r="E60" s="15"/>
      <c r="F60" s="15"/>
      <c r="G60" s="15" t="s">
        <v>189</v>
      </c>
      <c r="H60" s="15" t="s">
        <v>258</v>
      </c>
      <c r="I60" s="15" t="s">
        <v>259</v>
      </c>
      <c r="J60" s="91" t="s">
        <v>191</v>
      </c>
      <c r="K60" s="91" t="s">
        <v>260</v>
      </c>
      <c r="L60" s="91" t="s">
        <v>259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">
      <c r="A61" s="15" t="s">
        <v>120</v>
      </c>
      <c r="B61" s="15" t="s">
        <v>189</v>
      </c>
      <c r="C61" s="15" t="s">
        <v>189</v>
      </c>
      <c r="D61" s="15" t="s">
        <v>188</v>
      </c>
      <c r="E61" s="15"/>
      <c r="F61" s="15"/>
      <c r="G61" s="15" t="s">
        <v>189</v>
      </c>
      <c r="H61" s="15" t="s">
        <v>258</v>
      </c>
      <c r="I61" s="15" t="s">
        <v>259</v>
      </c>
      <c r="J61" s="91" t="s">
        <v>191</v>
      </c>
      <c r="K61" s="91" t="s">
        <v>260</v>
      </c>
      <c r="L61" s="91" t="s">
        <v>259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">
      <c r="A62" s="15" t="s">
        <v>261</v>
      </c>
      <c r="B62" s="15" t="s">
        <v>187</v>
      </c>
      <c r="C62" s="15" t="s">
        <v>187</v>
      </c>
      <c r="D62" s="15" t="s">
        <v>188</v>
      </c>
      <c r="E62" s="15"/>
      <c r="F62" s="15"/>
      <c r="G62" s="15" t="s">
        <v>187</v>
      </c>
      <c r="H62" s="15"/>
      <c r="I62" s="15"/>
      <c r="J62" s="90"/>
      <c r="K62" s="90"/>
      <c r="L62" s="9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">
      <c r="A63" s="3" t="s">
        <v>262</v>
      </c>
      <c r="B63" s="15"/>
      <c r="C63" s="15"/>
      <c r="D63" s="15"/>
      <c r="E63" s="15"/>
      <c r="F63" s="15"/>
      <c r="G63" s="1" t="s">
        <v>184</v>
      </c>
      <c r="H63" s="15"/>
      <c r="I63" s="15"/>
      <c r="J63" s="90"/>
      <c r="K63" s="90"/>
      <c r="L63" s="9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">
      <c r="A64" s="15" t="s">
        <v>263</v>
      </c>
      <c r="B64" s="15" t="s">
        <v>187</v>
      </c>
      <c r="C64" s="15" t="s">
        <v>187</v>
      </c>
      <c r="D64" s="15" t="s">
        <v>188</v>
      </c>
      <c r="E64" s="15"/>
      <c r="F64" s="15"/>
      <c r="G64" s="15" t="s">
        <v>187</v>
      </c>
      <c r="H64" s="15"/>
      <c r="I64" s="15"/>
      <c r="J64" s="90"/>
      <c r="K64" s="90"/>
      <c r="L64" s="9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">
      <c r="A65" s="15" t="s">
        <v>156</v>
      </c>
      <c r="B65" s="15" t="s">
        <v>187</v>
      </c>
      <c r="C65" s="15" t="s">
        <v>187</v>
      </c>
      <c r="D65" s="15" t="s">
        <v>188</v>
      </c>
      <c r="E65" s="15"/>
      <c r="F65" s="15"/>
      <c r="G65" s="15" t="s">
        <v>187</v>
      </c>
      <c r="H65" s="15"/>
      <c r="I65" s="15"/>
      <c r="J65" s="90"/>
      <c r="K65" s="90"/>
      <c r="L65" s="90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">
      <c r="A66" s="15" t="s">
        <v>264</v>
      </c>
      <c r="B66" s="15" t="s">
        <v>187</v>
      </c>
      <c r="C66" s="15" t="s">
        <v>187</v>
      </c>
      <c r="D66" s="15" t="s">
        <v>188</v>
      </c>
      <c r="E66" s="15"/>
      <c r="F66" s="15"/>
      <c r="G66" s="15" t="s">
        <v>187</v>
      </c>
      <c r="H66" s="15"/>
      <c r="I66" s="15"/>
      <c r="J66" s="90"/>
      <c r="K66" s="90"/>
      <c r="L66" s="9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">
      <c r="A67" s="15" t="s">
        <v>265</v>
      </c>
      <c r="B67" s="15" t="s">
        <v>187</v>
      </c>
      <c r="C67" s="15" t="s">
        <v>187</v>
      </c>
      <c r="D67" s="15" t="s">
        <v>188</v>
      </c>
      <c r="E67" s="15"/>
      <c r="F67" s="15"/>
      <c r="G67" s="15" t="s">
        <v>187</v>
      </c>
      <c r="H67" s="15"/>
      <c r="I67" s="15"/>
      <c r="J67" s="90"/>
      <c r="K67" s="90"/>
      <c r="L67" s="90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">
      <c r="A68" s="15" t="s">
        <v>266</v>
      </c>
      <c r="B68" s="15" t="s">
        <v>187</v>
      </c>
      <c r="C68" s="15" t="s">
        <v>187</v>
      </c>
      <c r="D68" s="15" t="s">
        <v>188</v>
      </c>
      <c r="E68" s="15"/>
      <c r="F68" s="15"/>
      <c r="G68" s="15" t="s">
        <v>187</v>
      </c>
      <c r="H68" s="15"/>
      <c r="I68" s="15"/>
      <c r="J68" s="90"/>
      <c r="K68" s="90"/>
      <c r="L68" s="90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">
      <c r="A69" s="15" t="s">
        <v>267</v>
      </c>
      <c r="B69" s="15" t="s">
        <v>187</v>
      </c>
      <c r="C69" s="15" t="s">
        <v>187</v>
      </c>
      <c r="D69" s="15" t="s">
        <v>188</v>
      </c>
      <c r="E69" s="15"/>
      <c r="F69" s="15"/>
      <c r="G69" s="15" t="s">
        <v>187</v>
      </c>
      <c r="H69" s="15"/>
      <c r="I69" s="15"/>
      <c r="J69" s="90"/>
      <c r="K69" s="90"/>
      <c r="L69" s="90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">
      <c r="A70" s="15" t="s">
        <v>268</v>
      </c>
      <c r="B70" s="15" t="s">
        <v>187</v>
      </c>
      <c r="C70" s="15" t="s">
        <v>187</v>
      </c>
      <c r="D70" s="15" t="s">
        <v>188</v>
      </c>
      <c r="E70" s="15"/>
      <c r="F70" s="15"/>
      <c r="G70" s="17" t="s">
        <v>187</v>
      </c>
      <c r="H70" s="15"/>
      <c r="I70" s="15"/>
      <c r="J70" s="90"/>
      <c r="K70" s="90"/>
      <c r="L70" s="90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">
      <c r="A71" s="15" t="s">
        <v>269</v>
      </c>
      <c r="B71" s="15" t="s">
        <v>187</v>
      </c>
      <c r="C71" s="15" t="s">
        <v>187</v>
      </c>
      <c r="D71" s="15" t="s">
        <v>188</v>
      </c>
      <c r="E71" s="15"/>
      <c r="F71" s="15"/>
      <c r="G71" s="15" t="s">
        <v>187</v>
      </c>
      <c r="H71" s="15"/>
      <c r="I71" s="15"/>
      <c r="J71" s="90"/>
      <c r="K71" s="90"/>
      <c r="L71" s="90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">
      <c r="A72" s="15" t="s">
        <v>270</v>
      </c>
      <c r="B72" s="15" t="s">
        <v>189</v>
      </c>
      <c r="C72" s="15" t="s">
        <v>189</v>
      </c>
      <c r="D72" s="15" t="s">
        <v>188</v>
      </c>
      <c r="E72" s="15"/>
      <c r="F72" s="15"/>
      <c r="G72" s="15" t="s">
        <v>189</v>
      </c>
      <c r="H72" s="15" t="s">
        <v>258</v>
      </c>
      <c r="I72" s="15" t="s">
        <v>270</v>
      </c>
      <c r="J72" s="91" t="s">
        <v>231</v>
      </c>
      <c r="K72" s="91" t="s">
        <v>192</v>
      </c>
      <c r="L72" s="90" t="s">
        <v>270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">
      <c r="A73" s="15" t="s">
        <v>271</v>
      </c>
      <c r="B73" s="15" t="s">
        <v>189</v>
      </c>
      <c r="C73" s="15" t="s">
        <v>189</v>
      </c>
      <c r="D73" s="15" t="s">
        <v>188</v>
      </c>
      <c r="E73" s="15"/>
      <c r="F73" s="15"/>
      <c r="G73" s="15" t="s">
        <v>189</v>
      </c>
      <c r="H73" s="15" t="s">
        <v>258</v>
      </c>
      <c r="I73" s="15" t="s">
        <v>270</v>
      </c>
      <c r="J73" s="91" t="s">
        <v>231</v>
      </c>
      <c r="K73" s="91" t="s">
        <v>192</v>
      </c>
      <c r="L73" s="90" t="s">
        <v>270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">
      <c r="A74" s="15" t="s">
        <v>272</v>
      </c>
      <c r="B74" s="15" t="s">
        <v>189</v>
      </c>
      <c r="C74" s="15" t="s">
        <v>189</v>
      </c>
      <c r="D74" s="15" t="s">
        <v>188</v>
      </c>
      <c r="E74" s="15"/>
      <c r="F74" s="15"/>
      <c r="G74" s="15" t="s">
        <v>189</v>
      </c>
      <c r="H74" s="15" t="s">
        <v>258</v>
      </c>
      <c r="I74" s="15" t="s">
        <v>270</v>
      </c>
      <c r="J74" s="91" t="s">
        <v>231</v>
      </c>
      <c r="K74" s="91" t="s">
        <v>192</v>
      </c>
      <c r="L74" s="90" t="s">
        <v>270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">
      <c r="A75" s="15" t="s">
        <v>273</v>
      </c>
      <c r="B75" s="15" t="s">
        <v>187</v>
      </c>
      <c r="C75" s="15" t="s">
        <v>187</v>
      </c>
      <c r="D75" s="15" t="s">
        <v>188</v>
      </c>
      <c r="E75" s="15"/>
      <c r="F75" s="15"/>
      <c r="G75" s="15" t="s">
        <v>187</v>
      </c>
      <c r="H75" s="15"/>
      <c r="I75" s="15"/>
      <c r="J75" s="90"/>
      <c r="K75" s="90"/>
      <c r="L75" s="9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">
      <c r="A76" s="15" t="s">
        <v>274</v>
      </c>
      <c r="B76" s="15" t="s">
        <v>189</v>
      </c>
      <c r="C76" s="15" t="s">
        <v>189</v>
      </c>
      <c r="D76" s="15" t="s">
        <v>188</v>
      </c>
      <c r="E76" s="15"/>
      <c r="F76" s="15"/>
      <c r="G76" s="15" t="s">
        <v>189</v>
      </c>
      <c r="H76" s="15" t="s">
        <v>258</v>
      </c>
      <c r="I76" s="15" t="s">
        <v>270</v>
      </c>
      <c r="J76" s="91" t="s">
        <v>231</v>
      </c>
      <c r="K76" s="91" t="s">
        <v>192</v>
      </c>
      <c r="L76" s="90" t="s">
        <v>270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">
      <c r="A77" s="15" t="s">
        <v>275</v>
      </c>
      <c r="B77" s="15" t="s">
        <v>187</v>
      </c>
      <c r="C77" s="15" t="s">
        <v>187</v>
      </c>
      <c r="D77" s="15" t="s">
        <v>188</v>
      </c>
      <c r="E77" s="15"/>
      <c r="F77" s="15"/>
      <c r="G77" s="15" t="s">
        <v>187</v>
      </c>
      <c r="H77" s="15"/>
      <c r="I77" s="15"/>
      <c r="J77" s="90"/>
      <c r="K77" s="90"/>
      <c r="L77" s="90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">
      <c r="A78" s="15" t="s">
        <v>276</v>
      </c>
      <c r="B78" s="15" t="s">
        <v>189</v>
      </c>
      <c r="C78" s="15" t="s">
        <v>189</v>
      </c>
      <c r="D78" s="15" t="s">
        <v>188</v>
      </c>
      <c r="E78" s="15"/>
      <c r="F78" s="15"/>
      <c r="G78" s="15" t="s">
        <v>189</v>
      </c>
      <c r="H78" s="15" t="s">
        <v>258</v>
      </c>
      <c r="I78" s="15" t="s">
        <v>270</v>
      </c>
      <c r="J78" s="91" t="s">
        <v>231</v>
      </c>
      <c r="K78" s="91" t="s">
        <v>192</v>
      </c>
      <c r="L78" s="90" t="s">
        <v>270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">
      <c r="A79" s="15" t="s">
        <v>277</v>
      </c>
      <c r="B79" s="15" t="s">
        <v>187</v>
      </c>
      <c r="C79" s="15" t="s">
        <v>187</v>
      </c>
      <c r="D79" s="15" t="s">
        <v>188</v>
      </c>
      <c r="E79" s="15"/>
      <c r="F79" s="15"/>
      <c r="G79" s="15" t="s">
        <v>187</v>
      </c>
      <c r="H79" s="15"/>
      <c r="I79" s="15"/>
      <c r="J79" s="90"/>
      <c r="K79" s="90"/>
      <c r="L79" s="9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">
      <c r="A80" s="15" t="s">
        <v>278</v>
      </c>
      <c r="B80" s="15" t="s">
        <v>187</v>
      </c>
      <c r="C80" s="15" t="s">
        <v>187</v>
      </c>
      <c r="D80" s="15" t="s">
        <v>188</v>
      </c>
      <c r="E80" s="15"/>
      <c r="F80" s="15"/>
      <c r="G80" s="15" t="s">
        <v>187</v>
      </c>
      <c r="H80" s="15"/>
      <c r="I80" s="15"/>
      <c r="J80" s="90"/>
      <c r="K80" s="90"/>
      <c r="L80" s="9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">
      <c r="A81" s="15" t="s">
        <v>279</v>
      </c>
      <c r="B81" s="15" t="s">
        <v>187</v>
      </c>
      <c r="C81" s="15" t="s">
        <v>187</v>
      </c>
      <c r="D81" s="15" t="s">
        <v>188</v>
      </c>
      <c r="E81" s="15"/>
      <c r="F81" s="15"/>
      <c r="G81" s="15" t="s">
        <v>187</v>
      </c>
      <c r="H81" s="15"/>
      <c r="I81" s="15"/>
      <c r="J81" s="90"/>
      <c r="K81" s="90"/>
      <c r="L81" s="90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">
      <c r="A82" s="15" t="s">
        <v>280</v>
      </c>
      <c r="B82" s="15" t="s">
        <v>187</v>
      </c>
      <c r="C82" s="15" t="s">
        <v>187</v>
      </c>
      <c r="D82" s="15" t="s">
        <v>188</v>
      </c>
      <c r="E82" s="15"/>
      <c r="F82" s="15"/>
      <c r="G82" s="15" t="s">
        <v>187</v>
      </c>
      <c r="H82" s="15"/>
      <c r="I82" s="15"/>
      <c r="J82" s="90"/>
      <c r="K82" s="90"/>
      <c r="L82" s="90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">
      <c r="A83" s="15" t="s">
        <v>281</v>
      </c>
      <c r="B83" s="15" t="s">
        <v>187</v>
      </c>
      <c r="C83" s="26" t="s">
        <v>187</v>
      </c>
      <c r="D83" s="26" t="s">
        <v>188</v>
      </c>
      <c r="E83" s="15"/>
      <c r="F83" s="15"/>
      <c r="G83" s="15" t="s">
        <v>187</v>
      </c>
      <c r="H83" s="15"/>
      <c r="I83" s="15"/>
      <c r="J83" s="90"/>
      <c r="K83" s="90"/>
      <c r="L83" s="90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">
      <c r="A84" s="15" t="s">
        <v>282</v>
      </c>
      <c r="B84" s="15" t="s">
        <v>187</v>
      </c>
      <c r="C84" s="26" t="s">
        <v>187</v>
      </c>
      <c r="D84" s="26" t="s">
        <v>188</v>
      </c>
      <c r="E84" s="15"/>
      <c r="F84" s="15"/>
      <c r="G84" s="15" t="s">
        <v>187</v>
      </c>
      <c r="H84" s="15"/>
      <c r="I84" s="15"/>
      <c r="J84" s="90"/>
      <c r="K84" s="90"/>
      <c r="L84" s="9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">
      <c r="A85" s="25" t="s">
        <v>283</v>
      </c>
      <c r="B85" s="15"/>
      <c r="C85" s="15"/>
      <c r="D85" s="15"/>
      <c r="E85" s="15"/>
      <c r="F85" s="15"/>
      <c r="G85" s="1" t="s">
        <v>184</v>
      </c>
      <c r="H85" s="15"/>
      <c r="I85" s="15"/>
      <c r="J85" s="90"/>
      <c r="K85" s="90"/>
      <c r="L85" s="9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">
      <c r="A86" s="15" t="s">
        <v>284</v>
      </c>
      <c r="B86" s="15" t="s">
        <v>187</v>
      </c>
      <c r="C86" s="26" t="s">
        <v>187</v>
      </c>
      <c r="D86" s="26" t="s">
        <v>188</v>
      </c>
      <c r="E86" s="15"/>
      <c r="F86" s="15"/>
      <c r="G86" s="15" t="s">
        <v>187</v>
      </c>
      <c r="H86" s="15"/>
      <c r="I86" s="15"/>
      <c r="J86" s="90"/>
      <c r="K86" s="90"/>
      <c r="L86" s="9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">
      <c r="A87" s="15" t="s">
        <v>285</v>
      </c>
      <c r="B87" s="15" t="s">
        <v>187</v>
      </c>
      <c r="C87" s="15" t="s">
        <v>205</v>
      </c>
      <c r="D87" s="15" t="s">
        <v>206</v>
      </c>
      <c r="E87" s="15" t="s">
        <v>187</v>
      </c>
      <c r="F87" s="15"/>
      <c r="G87" s="15" t="s">
        <v>187</v>
      </c>
      <c r="H87" s="15"/>
      <c r="I87" s="15"/>
      <c r="J87" s="90"/>
      <c r="K87" s="90"/>
      <c r="L87" s="9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">
      <c r="A88" s="15" t="s">
        <v>286</v>
      </c>
      <c r="B88" s="15" t="s">
        <v>187</v>
      </c>
      <c r="C88" s="26" t="s">
        <v>187</v>
      </c>
      <c r="D88" s="26" t="s">
        <v>188</v>
      </c>
      <c r="E88" s="15"/>
      <c r="F88" s="15"/>
      <c r="G88" s="15" t="s">
        <v>187</v>
      </c>
      <c r="H88" s="15"/>
      <c r="I88" s="15"/>
      <c r="J88" s="90"/>
      <c r="K88" s="90"/>
      <c r="L88" s="9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">
      <c r="A89" s="15" t="s">
        <v>287</v>
      </c>
      <c r="B89" s="15" t="s">
        <v>187</v>
      </c>
      <c r="C89" s="26" t="s">
        <v>187</v>
      </c>
      <c r="D89" s="26" t="s">
        <v>188</v>
      </c>
      <c r="E89" s="15"/>
      <c r="F89" s="15"/>
      <c r="G89" s="15" t="s">
        <v>187</v>
      </c>
      <c r="H89" s="15"/>
      <c r="I89" s="15"/>
      <c r="J89" s="90"/>
      <c r="K89" s="90"/>
      <c r="L89" s="9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">
      <c r="A90" s="15" t="s">
        <v>288</v>
      </c>
      <c r="B90" s="15" t="s">
        <v>187</v>
      </c>
      <c r="C90" s="26" t="s">
        <v>187</v>
      </c>
      <c r="D90" s="26" t="s">
        <v>188</v>
      </c>
      <c r="E90" s="15"/>
      <c r="F90" s="15"/>
      <c r="G90" s="15" t="s">
        <v>187</v>
      </c>
      <c r="H90" s="15"/>
      <c r="I90" s="15"/>
      <c r="J90" s="90"/>
      <c r="K90" s="90"/>
      <c r="L90" s="90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">
      <c r="A91" s="15" t="s">
        <v>289</v>
      </c>
      <c r="B91" s="15" t="s">
        <v>187</v>
      </c>
      <c r="C91" s="26" t="s">
        <v>187</v>
      </c>
      <c r="D91" s="26" t="s">
        <v>188</v>
      </c>
      <c r="E91" s="15"/>
      <c r="F91" s="15"/>
      <c r="G91" s="15" t="s">
        <v>187</v>
      </c>
      <c r="H91" s="15"/>
      <c r="I91" s="15"/>
      <c r="J91" s="90"/>
      <c r="K91" s="90"/>
      <c r="L91" s="9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">
      <c r="A92" s="15" t="s">
        <v>290</v>
      </c>
      <c r="B92" s="15" t="s">
        <v>187</v>
      </c>
      <c r="C92" s="26" t="s">
        <v>187</v>
      </c>
      <c r="D92" s="26" t="s">
        <v>188</v>
      </c>
      <c r="E92" s="15"/>
      <c r="F92" s="15"/>
      <c r="G92" s="15" t="s">
        <v>187</v>
      </c>
      <c r="H92" s="15"/>
      <c r="I92" s="15"/>
      <c r="J92" s="90"/>
      <c r="K92" s="90"/>
      <c r="L92" s="9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">
      <c r="A93" s="15" t="s">
        <v>291</v>
      </c>
      <c r="B93" s="15" t="s">
        <v>187</v>
      </c>
      <c r="C93" s="26" t="s">
        <v>187</v>
      </c>
      <c r="D93" s="26" t="s">
        <v>188</v>
      </c>
      <c r="E93" s="15"/>
      <c r="F93" s="15"/>
      <c r="G93" s="15" t="s">
        <v>187</v>
      </c>
      <c r="H93" s="15"/>
      <c r="I93" s="15"/>
      <c r="J93" s="90"/>
      <c r="K93" s="90"/>
      <c r="L93" s="90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">
      <c r="A94" s="15" t="s">
        <v>292</v>
      </c>
      <c r="B94" s="15" t="s">
        <v>187</v>
      </c>
      <c r="C94" s="26" t="s">
        <v>187</v>
      </c>
      <c r="D94" s="28" t="s">
        <v>188</v>
      </c>
      <c r="E94" s="15"/>
      <c r="F94" s="15"/>
      <c r="G94" s="15" t="s">
        <v>187</v>
      </c>
      <c r="H94" s="15"/>
      <c r="I94" s="15"/>
      <c r="J94" s="90"/>
      <c r="K94" s="90"/>
      <c r="L94" s="90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">
      <c r="A95" s="15" t="s">
        <v>293</v>
      </c>
      <c r="B95" s="15" t="s">
        <v>187</v>
      </c>
      <c r="C95" s="26" t="s">
        <v>187</v>
      </c>
      <c r="D95" s="26" t="s">
        <v>188</v>
      </c>
      <c r="E95" s="15"/>
      <c r="F95" s="15"/>
      <c r="G95" s="15" t="s">
        <v>187</v>
      </c>
      <c r="H95" s="15"/>
      <c r="I95" s="15"/>
      <c r="J95" s="90"/>
      <c r="K95" s="90"/>
      <c r="L95" s="90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">
      <c r="A96" s="15" t="s">
        <v>294</v>
      </c>
      <c r="B96" s="15" t="s">
        <v>187</v>
      </c>
      <c r="C96" s="26" t="s">
        <v>187</v>
      </c>
      <c r="D96" s="26" t="s">
        <v>188</v>
      </c>
      <c r="E96" s="15"/>
      <c r="F96" s="15"/>
      <c r="G96" s="15" t="s">
        <v>187</v>
      </c>
      <c r="H96" s="15"/>
      <c r="I96" s="15"/>
      <c r="J96" s="90"/>
      <c r="K96" s="90"/>
      <c r="L96" s="90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">
      <c r="A97" s="15" t="s">
        <v>295</v>
      </c>
      <c r="B97" s="15" t="s">
        <v>187</v>
      </c>
      <c r="C97" s="26" t="s">
        <v>187</v>
      </c>
      <c r="D97" s="26" t="s">
        <v>188</v>
      </c>
      <c r="E97" s="15"/>
      <c r="F97" s="15"/>
      <c r="G97" s="15" t="s">
        <v>187</v>
      </c>
      <c r="H97" s="15"/>
      <c r="I97" s="15"/>
      <c r="J97" s="90"/>
      <c r="K97" s="90"/>
      <c r="L97" s="90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">
      <c r="A98" s="15" t="s">
        <v>296</v>
      </c>
      <c r="B98" s="15" t="s">
        <v>187</v>
      </c>
      <c r="C98" s="15" t="s">
        <v>189</v>
      </c>
      <c r="D98" s="15" t="s">
        <v>206</v>
      </c>
      <c r="E98" s="15" t="s">
        <v>189</v>
      </c>
      <c r="F98" s="15"/>
      <c r="G98" s="15" t="s">
        <v>189</v>
      </c>
      <c r="H98" s="15" t="s">
        <v>190</v>
      </c>
      <c r="I98" s="15" t="s">
        <v>236</v>
      </c>
      <c r="J98" s="91" t="s">
        <v>191</v>
      </c>
      <c r="K98" s="91" t="s">
        <v>192</v>
      </c>
      <c r="L98" s="91" t="s">
        <v>193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">
      <c r="A99" s="15" t="s">
        <v>297</v>
      </c>
      <c r="B99" s="15" t="s">
        <v>187</v>
      </c>
      <c r="C99" s="26" t="s">
        <v>187</v>
      </c>
      <c r="D99" s="26" t="s">
        <v>188</v>
      </c>
      <c r="E99" s="15"/>
      <c r="F99" s="15"/>
      <c r="G99" s="15" t="s">
        <v>187</v>
      </c>
      <c r="H99" s="15"/>
      <c r="I99" s="15"/>
      <c r="J99" s="90"/>
      <c r="K99" s="90"/>
      <c r="L99" s="90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">
      <c r="A100" s="15" t="s">
        <v>298</v>
      </c>
      <c r="B100" s="15" t="s">
        <v>187</v>
      </c>
      <c r="C100" s="26" t="s">
        <v>187</v>
      </c>
      <c r="D100" s="26" t="s">
        <v>188</v>
      </c>
      <c r="E100" s="15"/>
      <c r="F100" s="15"/>
      <c r="G100" s="15" t="s">
        <v>187</v>
      </c>
      <c r="H100" s="15"/>
      <c r="I100" s="15"/>
      <c r="J100" s="90"/>
      <c r="K100" s="90"/>
      <c r="L100" s="90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">
      <c r="A101" s="15" t="s">
        <v>299</v>
      </c>
      <c r="B101" s="15" t="s">
        <v>187</v>
      </c>
      <c r="C101" s="26" t="s">
        <v>187</v>
      </c>
      <c r="D101" s="26" t="s">
        <v>188</v>
      </c>
      <c r="E101" s="15"/>
      <c r="F101" s="15"/>
      <c r="G101" s="15" t="s">
        <v>187</v>
      </c>
      <c r="H101" s="15"/>
      <c r="I101" s="15"/>
      <c r="J101" s="90"/>
      <c r="K101" s="90"/>
      <c r="L101" s="90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">
      <c r="A102" s="15" t="s">
        <v>300</v>
      </c>
      <c r="B102" s="15" t="s">
        <v>187</v>
      </c>
      <c r="C102" s="15" t="s">
        <v>189</v>
      </c>
      <c r="D102" s="15" t="s">
        <v>206</v>
      </c>
      <c r="E102" s="15" t="s">
        <v>189</v>
      </c>
      <c r="F102" s="15"/>
      <c r="G102" s="15" t="s">
        <v>189</v>
      </c>
      <c r="H102" s="15" t="s">
        <v>301</v>
      </c>
      <c r="I102" s="15" t="s">
        <v>302</v>
      </c>
      <c r="J102" s="91" t="s">
        <v>191</v>
      </c>
      <c r="K102" s="91" t="s">
        <v>192</v>
      </c>
      <c r="L102" s="91" t="s">
        <v>193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">
      <c r="A103" s="15" t="s">
        <v>303</v>
      </c>
      <c r="B103" s="15" t="s">
        <v>187</v>
      </c>
      <c r="C103" s="26" t="s">
        <v>187</v>
      </c>
      <c r="D103" s="26" t="s">
        <v>188</v>
      </c>
      <c r="E103" s="15"/>
      <c r="F103" s="15"/>
      <c r="G103" s="15" t="s">
        <v>187</v>
      </c>
      <c r="H103" s="15"/>
      <c r="I103" s="15"/>
      <c r="J103" s="90"/>
      <c r="K103" s="90"/>
      <c r="L103" s="90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">
      <c r="A104" s="3" t="s">
        <v>304</v>
      </c>
      <c r="B104" s="15"/>
      <c r="C104" s="15"/>
      <c r="D104" s="15"/>
      <c r="E104" s="15"/>
      <c r="F104" s="15"/>
      <c r="G104" s="1" t="s">
        <v>184</v>
      </c>
      <c r="H104" s="15"/>
      <c r="I104" s="15"/>
      <c r="J104" s="90"/>
      <c r="K104" s="90"/>
      <c r="L104" s="90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">
      <c r="A105" s="15" t="s">
        <v>305</v>
      </c>
      <c r="B105" s="15" t="s">
        <v>189</v>
      </c>
      <c r="C105" s="15" t="s">
        <v>189</v>
      </c>
      <c r="D105" s="15" t="s">
        <v>188</v>
      </c>
      <c r="E105" s="15"/>
      <c r="F105" s="15"/>
      <c r="G105" s="15" t="s">
        <v>189</v>
      </c>
      <c r="H105" s="15" t="s">
        <v>196</v>
      </c>
      <c r="I105" s="15" t="s">
        <v>161</v>
      </c>
      <c r="J105" s="91" t="s">
        <v>191</v>
      </c>
      <c r="K105" s="91" t="s">
        <v>192</v>
      </c>
      <c r="L105" s="91" t="s">
        <v>197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">
      <c r="A106" s="15" t="s">
        <v>140</v>
      </c>
      <c r="B106" s="15" t="s">
        <v>189</v>
      </c>
      <c r="C106" s="15" t="s">
        <v>189</v>
      </c>
      <c r="D106" s="15" t="s">
        <v>188</v>
      </c>
      <c r="E106" s="15"/>
      <c r="F106" s="15"/>
      <c r="G106" s="15" t="s">
        <v>189</v>
      </c>
      <c r="H106" s="17" t="s">
        <v>306</v>
      </c>
      <c r="I106" s="15" t="s">
        <v>307</v>
      </c>
      <c r="J106" s="91" t="s">
        <v>191</v>
      </c>
      <c r="K106" s="91" t="s">
        <v>192</v>
      </c>
      <c r="L106" s="91" t="s">
        <v>308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">
      <c r="A107" s="27" t="s">
        <v>309</v>
      </c>
      <c r="B107" s="15" t="s">
        <v>187</v>
      </c>
      <c r="C107" s="26" t="s">
        <v>187</v>
      </c>
      <c r="D107" s="26" t="s">
        <v>188</v>
      </c>
      <c r="E107" s="15"/>
      <c r="F107" s="15"/>
      <c r="G107" s="17" t="s">
        <v>310</v>
      </c>
      <c r="H107" s="15"/>
      <c r="I107" s="15"/>
      <c r="J107" s="90"/>
      <c r="K107" s="90"/>
      <c r="L107" s="90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">
      <c r="A108" s="3" t="s">
        <v>311</v>
      </c>
      <c r="B108" s="15"/>
      <c r="C108" s="15"/>
      <c r="D108" s="15"/>
      <c r="E108" s="15"/>
      <c r="F108" s="15"/>
      <c r="G108" s="1" t="s">
        <v>184</v>
      </c>
      <c r="H108" s="15"/>
      <c r="I108" s="15"/>
      <c r="J108" s="90"/>
      <c r="K108" s="90"/>
      <c r="L108" s="90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">
      <c r="A109" s="15" t="s">
        <v>312</v>
      </c>
      <c r="B109" s="15" t="s">
        <v>187</v>
      </c>
      <c r="C109" s="15" t="s">
        <v>189</v>
      </c>
      <c r="D109" s="15" t="s">
        <v>206</v>
      </c>
      <c r="E109" s="15" t="s">
        <v>223</v>
      </c>
      <c r="F109" s="15"/>
      <c r="G109" s="15" t="s">
        <v>223</v>
      </c>
      <c r="H109" s="15" t="s">
        <v>196</v>
      </c>
      <c r="I109" s="15" t="s">
        <v>201</v>
      </c>
      <c r="J109" s="91" t="s">
        <v>191</v>
      </c>
      <c r="K109" s="91" t="s">
        <v>192</v>
      </c>
      <c r="L109" s="91" t="s">
        <v>197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">
      <c r="A110" s="15" t="s">
        <v>313</v>
      </c>
      <c r="B110" s="15" t="s">
        <v>189</v>
      </c>
      <c r="C110" s="15" t="s">
        <v>189</v>
      </c>
      <c r="D110" s="26" t="s">
        <v>188</v>
      </c>
      <c r="E110" s="15"/>
      <c r="F110" s="15"/>
      <c r="G110" s="15" t="s">
        <v>189</v>
      </c>
      <c r="H110" s="15" t="s">
        <v>242</v>
      </c>
      <c r="I110" s="15" t="s">
        <v>314</v>
      </c>
      <c r="J110" s="91" t="s">
        <v>231</v>
      </c>
      <c r="K110" s="91" t="s">
        <v>192</v>
      </c>
      <c r="L110" s="90" t="s">
        <v>314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">
      <c r="A111" s="15" t="s">
        <v>315</v>
      </c>
      <c r="B111" s="15" t="s">
        <v>187</v>
      </c>
      <c r="C111" s="26" t="s">
        <v>187</v>
      </c>
      <c r="D111" s="26" t="s">
        <v>188</v>
      </c>
      <c r="E111" s="15"/>
      <c r="F111" s="15"/>
      <c r="G111" s="15" t="s">
        <v>187</v>
      </c>
      <c r="H111" s="15"/>
      <c r="I111" s="15"/>
      <c r="J111" s="90"/>
      <c r="K111" s="90"/>
      <c r="L111" s="90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">
      <c r="A112" s="15" t="s">
        <v>316</v>
      </c>
      <c r="B112" s="15" t="s">
        <v>187</v>
      </c>
      <c r="C112" s="26" t="s">
        <v>187</v>
      </c>
      <c r="D112" s="26" t="s">
        <v>188</v>
      </c>
      <c r="E112" s="15"/>
      <c r="F112" s="15"/>
      <c r="G112" s="15" t="s">
        <v>187</v>
      </c>
      <c r="H112" s="15"/>
      <c r="I112" s="15"/>
      <c r="J112" s="90"/>
      <c r="K112" s="90"/>
      <c r="L112" s="90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">
      <c r="A113" s="15" t="s">
        <v>317</v>
      </c>
      <c r="B113" s="26" t="s">
        <v>189</v>
      </c>
      <c r="C113" s="26" t="s">
        <v>189</v>
      </c>
      <c r="D113" s="26" t="s">
        <v>188</v>
      </c>
      <c r="E113" s="15"/>
      <c r="F113" s="15"/>
      <c r="G113" s="26" t="s">
        <v>189</v>
      </c>
      <c r="H113" s="15" t="s">
        <v>242</v>
      </c>
      <c r="I113" s="15" t="s">
        <v>314</v>
      </c>
      <c r="J113" s="91" t="s">
        <v>231</v>
      </c>
      <c r="K113" s="91" t="s">
        <v>192</v>
      </c>
      <c r="L113" s="90" t="s">
        <v>314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">
      <c r="A114" s="3" t="s">
        <v>318</v>
      </c>
      <c r="B114" s="15"/>
      <c r="C114" s="26"/>
      <c r="D114" s="26"/>
      <c r="E114" s="15"/>
      <c r="F114" s="15"/>
      <c r="G114" s="1" t="s">
        <v>184</v>
      </c>
      <c r="H114" s="15"/>
      <c r="I114" s="15"/>
      <c r="J114" s="90"/>
      <c r="K114" s="90"/>
      <c r="L114" s="90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">
      <c r="A115" s="15" t="s">
        <v>319</v>
      </c>
      <c r="B115" s="15" t="s">
        <v>187</v>
      </c>
      <c r="C115" s="26" t="s">
        <v>187</v>
      </c>
      <c r="D115" s="26" t="s">
        <v>188</v>
      </c>
      <c r="E115" s="15"/>
      <c r="F115" s="15"/>
      <c r="G115" s="15" t="s">
        <v>187</v>
      </c>
      <c r="H115" s="15"/>
      <c r="I115" s="15"/>
      <c r="J115" s="90"/>
      <c r="K115" s="90"/>
      <c r="L115" s="90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">
      <c r="A116" s="15" t="s">
        <v>320</v>
      </c>
      <c r="B116" s="15" t="s">
        <v>187</v>
      </c>
      <c r="C116" s="26" t="s">
        <v>187</v>
      </c>
      <c r="D116" s="26" t="s">
        <v>188</v>
      </c>
      <c r="E116" s="15"/>
      <c r="F116" s="15"/>
      <c r="G116" s="15" t="s">
        <v>187</v>
      </c>
      <c r="H116" s="15"/>
      <c r="I116" s="15"/>
      <c r="J116" s="90"/>
      <c r="K116" s="90"/>
      <c r="L116" s="90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">
      <c r="A117" s="15" t="s">
        <v>321</v>
      </c>
      <c r="B117" s="15" t="s">
        <v>187</v>
      </c>
      <c r="C117" s="26" t="s">
        <v>187</v>
      </c>
      <c r="D117" s="26" t="s">
        <v>188</v>
      </c>
      <c r="E117" s="15"/>
      <c r="F117" s="15"/>
      <c r="G117" s="15" t="s">
        <v>187</v>
      </c>
      <c r="H117" s="15"/>
      <c r="I117" s="15"/>
      <c r="J117" s="90"/>
      <c r="K117" s="90"/>
      <c r="L117" s="90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">
      <c r="A118" s="15" t="s">
        <v>322</v>
      </c>
      <c r="B118" s="15" t="s">
        <v>187</v>
      </c>
      <c r="C118" s="26" t="s">
        <v>187</v>
      </c>
      <c r="D118" s="26" t="s">
        <v>188</v>
      </c>
      <c r="E118" s="15"/>
      <c r="F118" s="15"/>
      <c r="G118" s="15" t="s">
        <v>187</v>
      </c>
      <c r="H118" s="15"/>
      <c r="I118" s="15"/>
      <c r="J118" s="90"/>
      <c r="K118" s="90"/>
      <c r="L118" s="90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">
      <c r="A119" s="3" t="s">
        <v>323</v>
      </c>
      <c r="B119" s="15"/>
      <c r="C119" s="26"/>
      <c r="D119" s="26"/>
      <c r="E119" s="15"/>
      <c r="F119" s="15"/>
      <c r="G119" s="1" t="s">
        <v>184</v>
      </c>
      <c r="H119" s="15"/>
      <c r="I119" s="15"/>
      <c r="J119" s="90"/>
      <c r="K119" s="90"/>
      <c r="L119" s="90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">
      <c r="A120" s="15" t="s">
        <v>324</v>
      </c>
      <c r="B120" s="15" t="s">
        <v>187</v>
      </c>
      <c r="C120" s="26" t="s">
        <v>187</v>
      </c>
      <c r="D120" s="26" t="s">
        <v>188</v>
      </c>
      <c r="E120" s="15"/>
      <c r="F120" s="15"/>
      <c r="G120" s="15" t="s">
        <v>187</v>
      </c>
      <c r="H120" s="15"/>
      <c r="I120" s="15"/>
      <c r="J120" s="90"/>
      <c r="K120" s="90"/>
      <c r="L120" s="90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">
      <c r="A121" s="15" t="s">
        <v>325</v>
      </c>
      <c r="B121" s="15" t="s">
        <v>187</v>
      </c>
      <c r="C121" s="26" t="s">
        <v>187</v>
      </c>
      <c r="D121" s="26" t="s">
        <v>188</v>
      </c>
      <c r="E121" s="15"/>
      <c r="F121" s="15"/>
      <c r="G121" s="15" t="s">
        <v>187</v>
      </c>
      <c r="H121" s="15"/>
      <c r="I121" s="15"/>
      <c r="J121" s="90"/>
      <c r="K121" s="90"/>
      <c r="L121" s="90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">
      <c r="A122" s="15" t="s">
        <v>326</v>
      </c>
      <c r="B122" s="15" t="s">
        <v>187</v>
      </c>
      <c r="C122" s="26" t="s">
        <v>187</v>
      </c>
      <c r="D122" s="26" t="s">
        <v>188</v>
      </c>
      <c r="E122" s="15"/>
      <c r="F122" s="15"/>
      <c r="G122" s="15" t="s">
        <v>187</v>
      </c>
      <c r="H122" s="15"/>
      <c r="I122" s="15"/>
      <c r="J122" s="90"/>
      <c r="K122" s="90"/>
      <c r="L122" s="90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">
      <c r="A123" s="15" t="s">
        <v>327</v>
      </c>
      <c r="B123" s="15" t="s">
        <v>187</v>
      </c>
      <c r="C123" s="26" t="s">
        <v>187</v>
      </c>
      <c r="D123" s="26" t="s">
        <v>188</v>
      </c>
      <c r="E123" s="15"/>
      <c r="F123" s="15"/>
      <c r="G123" s="15" t="s">
        <v>187</v>
      </c>
      <c r="H123" s="15"/>
      <c r="I123" s="15"/>
      <c r="J123" s="90"/>
      <c r="K123" s="90"/>
      <c r="L123" s="90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">
      <c r="A124" s="15" t="s">
        <v>328</v>
      </c>
      <c r="B124" s="15" t="s">
        <v>187</v>
      </c>
      <c r="C124" s="26" t="s">
        <v>187</v>
      </c>
      <c r="D124" s="26" t="s">
        <v>188</v>
      </c>
      <c r="E124" s="15"/>
      <c r="F124" s="15"/>
      <c r="G124" s="15" t="s">
        <v>187</v>
      </c>
      <c r="H124" s="15"/>
      <c r="I124" s="15"/>
      <c r="J124" s="90"/>
      <c r="K124" s="90"/>
      <c r="L124" s="90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">
      <c r="A125" s="15" t="s">
        <v>329</v>
      </c>
      <c r="B125" s="15" t="s">
        <v>187</v>
      </c>
      <c r="C125" s="26" t="s">
        <v>187</v>
      </c>
      <c r="D125" s="26" t="s">
        <v>188</v>
      </c>
      <c r="E125" s="15"/>
      <c r="F125" s="15"/>
      <c r="G125" s="15" t="s">
        <v>187</v>
      </c>
      <c r="H125" s="15"/>
      <c r="I125" s="15"/>
      <c r="J125" s="90"/>
      <c r="K125" s="90"/>
      <c r="L125" s="90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">
      <c r="A126" s="15" t="s">
        <v>330</v>
      </c>
      <c r="B126" s="15" t="s">
        <v>187</v>
      </c>
      <c r="C126" s="26" t="s">
        <v>187</v>
      </c>
      <c r="D126" s="26" t="s">
        <v>188</v>
      </c>
      <c r="E126" s="15"/>
      <c r="F126" s="15"/>
      <c r="G126" s="15" t="s">
        <v>187</v>
      </c>
      <c r="H126" s="15"/>
      <c r="I126" s="15"/>
      <c r="J126" s="90"/>
      <c r="K126" s="90"/>
      <c r="L126" s="90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">
      <c r="A127" s="15" t="s">
        <v>331</v>
      </c>
      <c r="B127" s="15" t="s">
        <v>187</v>
      </c>
      <c r="C127" s="26" t="s">
        <v>187</v>
      </c>
      <c r="D127" s="26" t="s">
        <v>188</v>
      </c>
      <c r="E127" s="15"/>
      <c r="F127" s="15"/>
      <c r="G127" s="15" t="s">
        <v>187</v>
      </c>
      <c r="H127" s="15"/>
      <c r="I127" s="15"/>
      <c r="J127" s="90"/>
      <c r="K127" s="90"/>
      <c r="L127" s="90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">
      <c r="A128" s="15" t="s">
        <v>332</v>
      </c>
      <c r="B128" s="15" t="s">
        <v>187</v>
      </c>
      <c r="C128" s="26" t="s">
        <v>187</v>
      </c>
      <c r="D128" s="26" t="s">
        <v>188</v>
      </c>
      <c r="E128" s="15"/>
      <c r="F128" s="15"/>
      <c r="G128" s="15" t="s">
        <v>187</v>
      </c>
      <c r="H128" s="15"/>
      <c r="I128" s="15"/>
      <c r="J128" s="90"/>
      <c r="K128" s="90"/>
      <c r="L128" s="90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">
      <c r="A129" s="15" t="s">
        <v>333</v>
      </c>
      <c r="B129" s="15" t="s">
        <v>187</v>
      </c>
      <c r="C129" s="26" t="s">
        <v>187</v>
      </c>
      <c r="D129" s="26" t="s">
        <v>188</v>
      </c>
      <c r="E129" s="15"/>
      <c r="F129" s="15"/>
      <c r="G129" s="15" t="s">
        <v>187</v>
      </c>
      <c r="H129" s="15"/>
      <c r="I129" s="15"/>
      <c r="J129" s="90"/>
      <c r="K129" s="90"/>
      <c r="L129" s="90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">
      <c r="A130" s="15" t="s">
        <v>334</v>
      </c>
      <c r="B130" s="15" t="s">
        <v>187</v>
      </c>
      <c r="C130" s="26" t="s">
        <v>187</v>
      </c>
      <c r="D130" s="26" t="s">
        <v>188</v>
      </c>
      <c r="E130" s="15"/>
      <c r="F130" s="15"/>
      <c r="G130" s="15" t="s">
        <v>187</v>
      </c>
      <c r="H130" s="15"/>
      <c r="I130" s="15"/>
      <c r="J130" s="90"/>
      <c r="K130" s="90"/>
      <c r="L130" s="90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">
      <c r="A131" s="15" t="s">
        <v>335</v>
      </c>
      <c r="B131" s="15" t="s">
        <v>187</v>
      </c>
      <c r="C131" s="26" t="s">
        <v>187</v>
      </c>
      <c r="D131" s="26" t="s">
        <v>188</v>
      </c>
      <c r="E131" s="15"/>
      <c r="F131" s="15"/>
      <c r="G131" s="15" t="s">
        <v>187</v>
      </c>
      <c r="H131" s="15"/>
      <c r="I131" s="15"/>
      <c r="J131" s="90"/>
      <c r="K131" s="90"/>
      <c r="L131" s="90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">
      <c r="A132" s="15" t="s">
        <v>336</v>
      </c>
      <c r="B132" s="15" t="s">
        <v>187</v>
      </c>
      <c r="C132" s="26" t="s">
        <v>187</v>
      </c>
      <c r="D132" s="26" t="s">
        <v>188</v>
      </c>
      <c r="E132" s="15"/>
      <c r="F132" s="15"/>
      <c r="G132" s="15" t="s">
        <v>187</v>
      </c>
      <c r="H132" s="15"/>
      <c r="I132" s="15"/>
      <c r="J132" s="90"/>
      <c r="K132" s="90"/>
      <c r="L132" s="90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">
      <c r="A133" s="15" t="s">
        <v>337</v>
      </c>
      <c r="B133" s="15" t="s">
        <v>187</v>
      </c>
      <c r="C133" s="26" t="s">
        <v>187</v>
      </c>
      <c r="D133" s="26" t="s">
        <v>188</v>
      </c>
      <c r="E133" s="15"/>
      <c r="F133" s="15"/>
      <c r="G133" s="15" t="s">
        <v>187</v>
      </c>
      <c r="H133" s="15"/>
      <c r="I133" s="15"/>
      <c r="J133" s="90"/>
      <c r="K133" s="90"/>
      <c r="L133" s="90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">
      <c r="A134" s="3" t="s">
        <v>338</v>
      </c>
      <c r="B134" s="15"/>
      <c r="C134" s="15"/>
      <c r="D134" s="15"/>
      <c r="E134" s="15"/>
      <c r="F134" s="15"/>
      <c r="G134" s="1" t="s">
        <v>184</v>
      </c>
      <c r="H134" s="15"/>
      <c r="I134" s="15"/>
      <c r="J134" s="90"/>
      <c r="K134" s="90"/>
      <c r="L134" s="90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">
      <c r="A135" s="15" t="s">
        <v>339</v>
      </c>
      <c r="B135" s="15" t="s">
        <v>189</v>
      </c>
      <c r="C135" s="15" t="s">
        <v>189</v>
      </c>
      <c r="D135" s="15" t="s">
        <v>188</v>
      </c>
      <c r="E135" s="15"/>
      <c r="F135" s="15"/>
      <c r="G135" s="15" t="s">
        <v>189</v>
      </c>
      <c r="H135" s="15" t="s">
        <v>301</v>
      </c>
      <c r="I135" s="15" t="s">
        <v>302</v>
      </c>
      <c r="J135" s="91" t="s">
        <v>191</v>
      </c>
      <c r="K135" s="91" t="s">
        <v>192</v>
      </c>
      <c r="L135" s="91" t="s">
        <v>193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">
      <c r="A136" s="15" t="s">
        <v>340</v>
      </c>
      <c r="B136" s="15" t="s">
        <v>189</v>
      </c>
      <c r="C136" s="26" t="s">
        <v>187</v>
      </c>
      <c r="D136" s="26" t="s">
        <v>206</v>
      </c>
      <c r="E136" s="15" t="s">
        <v>341</v>
      </c>
      <c r="F136" s="15"/>
      <c r="G136" s="15" t="s">
        <v>187</v>
      </c>
      <c r="H136" s="15"/>
      <c r="I136" s="15"/>
      <c r="J136" s="90"/>
      <c r="K136" s="90"/>
      <c r="L136" s="90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">
      <c r="A137" s="15" t="s">
        <v>159</v>
      </c>
      <c r="B137" s="15" t="s">
        <v>189</v>
      </c>
      <c r="C137" s="15" t="s">
        <v>189</v>
      </c>
      <c r="D137" s="15" t="s">
        <v>188</v>
      </c>
      <c r="E137" s="15"/>
      <c r="F137" s="15"/>
      <c r="G137" s="15" t="s">
        <v>189</v>
      </c>
      <c r="H137" s="15" t="s">
        <v>190</v>
      </c>
      <c r="I137" s="15" t="s">
        <v>342</v>
      </c>
      <c r="J137" s="91" t="s">
        <v>191</v>
      </c>
      <c r="K137" s="91" t="s">
        <v>192</v>
      </c>
      <c r="L137" s="91" t="s">
        <v>193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">
      <c r="A138" s="15" t="s">
        <v>343</v>
      </c>
      <c r="B138" s="15" t="s">
        <v>189</v>
      </c>
      <c r="C138" s="15" t="s">
        <v>189</v>
      </c>
      <c r="D138" s="15" t="s">
        <v>188</v>
      </c>
      <c r="E138" s="15"/>
      <c r="F138" s="15"/>
      <c r="G138" s="15" t="s">
        <v>189</v>
      </c>
      <c r="H138" s="15" t="s">
        <v>190</v>
      </c>
      <c r="I138" s="15" t="s">
        <v>342</v>
      </c>
      <c r="J138" s="91" t="s">
        <v>191</v>
      </c>
      <c r="K138" s="91" t="s">
        <v>192</v>
      </c>
      <c r="L138" s="91" t="s">
        <v>193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">
      <c r="A139" s="15" t="s">
        <v>344</v>
      </c>
      <c r="B139" s="15" t="s">
        <v>189</v>
      </c>
      <c r="C139" s="15" t="s">
        <v>189</v>
      </c>
      <c r="D139" s="15" t="s">
        <v>188</v>
      </c>
      <c r="E139" s="15"/>
      <c r="F139" s="15"/>
      <c r="G139" s="15" t="s">
        <v>189</v>
      </c>
      <c r="H139" s="15" t="s">
        <v>190</v>
      </c>
      <c r="I139" s="15" t="s">
        <v>342</v>
      </c>
      <c r="J139" s="91" t="s">
        <v>191</v>
      </c>
      <c r="K139" s="91" t="s">
        <v>192</v>
      </c>
      <c r="L139" s="91" t="s">
        <v>193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">
      <c r="A140" s="15" t="s">
        <v>345</v>
      </c>
      <c r="B140" s="15" t="s">
        <v>189</v>
      </c>
      <c r="C140" s="15" t="s">
        <v>189</v>
      </c>
      <c r="D140" s="15" t="s">
        <v>188</v>
      </c>
      <c r="E140" s="15"/>
      <c r="F140" s="15"/>
      <c r="G140" s="15" t="s">
        <v>189</v>
      </c>
      <c r="H140" s="15" t="s">
        <v>190</v>
      </c>
      <c r="I140" s="15" t="s">
        <v>342</v>
      </c>
      <c r="J140" s="91" t="s">
        <v>191</v>
      </c>
      <c r="K140" s="91" t="s">
        <v>192</v>
      </c>
      <c r="L140" s="91" t="s">
        <v>193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">
      <c r="A141" s="15" t="s">
        <v>346</v>
      </c>
      <c r="B141" s="15" t="s">
        <v>189</v>
      </c>
      <c r="C141" s="26" t="s">
        <v>187</v>
      </c>
      <c r="D141" s="26" t="s">
        <v>206</v>
      </c>
      <c r="E141" s="15" t="s">
        <v>189</v>
      </c>
      <c r="F141" s="15"/>
      <c r="G141" s="15" t="s">
        <v>189</v>
      </c>
      <c r="H141" s="15" t="s">
        <v>301</v>
      </c>
      <c r="I141" s="15" t="s">
        <v>347</v>
      </c>
      <c r="J141" s="91" t="s">
        <v>191</v>
      </c>
      <c r="K141" s="91" t="s">
        <v>348</v>
      </c>
      <c r="L141" s="91" t="s">
        <v>349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">
      <c r="A142" s="15" t="s">
        <v>350</v>
      </c>
      <c r="B142" s="15" t="s">
        <v>187</v>
      </c>
      <c r="C142" s="26" t="s">
        <v>187</v>
      </c>
      <c r="D142" s="26" t="s">
        <v>188</v>
      </c>
      <c r="E142" s="15"/>
      <c r="F142" s="15"/>
      <c r="G142" s="15" t="s">
        <v>187</v>
      </c>
      <c r="H142" s="15"/>
      <c r="I142" s="15"/>
      <c r="J142" s="90"/>
      <c r="K142" s="90"/>
      <c r="L142" s="90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">
      <c r="A143" s="15" t="s">
        <v>351</v>
      </c>
      <c r="B143" s="15" t="s">
        <v>189</v>
      </c>
      <c r="C143" s="15" t="s">
        <v>189</v>
      </c>
      <c r="D143" s="15" t="s">
        <v>188</v>
      </c>
      <c r="E143" s="15"/>
      <c r="F143" s="15"/>
      <c r="G143" s="15" t="s">
        <v>189</v>
      </c>
      <c r="H143" s="15" t="s">
        <v>301</v>
      </c>
      <c r="I143" s="15" t="s">
        <v>352</v>
      </c>
      <c r="J143" s="91" t="s">
        <v>191</v>
      </c>
      <c r="K143" s="91" t="s">
        <v>192</v>
      </c>
      <c r="L143" s="91" t="s">
        <v>193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">
      <c r="A144" s="15" t="s">
        <v>353</v>
      </c>
      <c r="B144" s="15" t="s">
        <v>189</v>
      </c>
      <c r="C144" s="26" t="s">
        <v>187</v>
      </c>
      <c r="D144" s="26" t="s">
        <v>206</v>
      </c>
      <c r="E144" s="15" t="s">
        <v>189</v>
      </c>
      <c r="F144" s="15"/>
      <c r="G144" s="15" t="s">
        <v>189</v>
      </c>
      <c r="H144" s="15" t="s">
        <v>301</v>
      </c>
      <c r="I144" s="15" t="s">
        <v>347</v>
      </c>
      <c r="J144" s="91" t="s">
        <v>191</v>
      </c>
      <c r="K144" s="91" t="s">
        <v>348</v>
      </c>
      <c r="L144" s="91" t="s">
        <v>349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">
      <c r="A145" s="15" t="s">
        <v>354</v>
      </c>
      <c r="B145" s="15" t="s">
        <v>189</v>
      </c>
      <c r="C145" s="26" t="s">
        <v>187</v>
      </c>
      <c r="D145" s="26" t="s">
        <v>206</v>
      </c>
      <c r="E145" s="15" t="s">
        <v>341</v>
      </c>
      <c r="F145" s="15"/>
      <c r="G145" s="15" t="s">
        <v>187</v>
      </c>
      <c r="H145" s="15"/>
      <c r="I145" s="15"/>
      <c r="J145" s="90"/>
      <c r="K145" s="90"/>
      <c r="L145" s="90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">
      <c r="A146" s="15" t="s">
        <v>355</v>
      </c>
      <c r="B146" s="15" t="s">
        <v>189</v>
      </c>
      <c r="C146" s="26" t="s">
        <v>187</v>
      </c>
      <c r="D146" s="26" t="s">
        <v>206</v>
      </c>
      <c r="E146" s="15" t="s">
        <v>341</v>
      </c>
      <c r="F146" s="15"/>
      <c r="G146" s="15" t="s">
        <v>187</v>
      </c>
      <c r="H146" s="15"/>
      <c r="I146" s="15"/>
      <c r="J146" s="90"/>
      <c r="K146" s="90"/>
      <c r="L146" s="90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">
      <c r="A147" s="15" t="s">
        <v>356</v>
      </c>
      <c r="B147" s="15" t="s">
        <v>189</v>
      </c>
      <c r="C147" s="26" t="s">
        <v>187</v>
      </c>
      <c r="D147" s="26" t="s">
        <v>206</v>
      </c>
      <c r="E147" s="15" t="s">
        <v>341</v>
      </c>
      <c r="F147" s="15"/>
      <c r="G147" s="15" t="s">
        <v>187</v>
      </c>
      <c r="H147" s="15"/>
      <c r="I147" s="15"/>
      <c r="J147" s="90"/>
      <c r="K147" s="90"/>
      <c r="L147" s="90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">
      <c r="A148" s="15" t="s">
        <v>357</v>
      </c>
      <c r="B148" s="15" t="s">
        <v>189</v>
      </c>
      <c r="C148" s="26" t="s">
        <v>187</v>
      </c>
      <c r="D148" s="26" t="s">
        <v>206</v>
      </c>
      <c r="E148" s="15" t="s">
        <v>341</v>
      </c>
      <c r="F148" s="15"/>
      <c r="G148" s="15" t="s">
        <v>187</v>
      </c>
      <c r="H148" s="15"/>
      <c r="I148" s="15"/>
      <c r="J148" s="90"/>
      <c r="K148" s="90"/>
      <c r="L148" s="90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">
      <c r="A149" s="15" t="s">
        <v>358</v>
      </c>
      <c r="B149" s="15" t="s">
        <v>189</v>
      </c>
      <c r="C149" s="26" t="s">
        <v>187</v>
      </c>
      <c r="D149" s="26" t="s">
        <v>206</v>
      </c>
      <c r="E149" s="15" t="s">
        <v>223</v>
      </c>
      <c r="F149" s="15"/>
      <c r="G149" s="15" t="s">
        <v>189</v>
      </c>
      <c r="H149" s="17" t="s">
        <v>359</v>
      </c>
      <c r="I149" s="17" t="s">
        <v>115</v>
      </c>
      <c r="J149" s="92" t="s">
        <v>191</v>
      </c>
      <c r="K149" s="92" t="s">
        <v>192</v>
      </c>
      <c r="L149" s="92" t="s">
        <v>115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">
      <c r="A150" s="25" t="s">
        <v>360</v>
      </c>
      <c r="B150" s="15"/>
      <c r="C150" s="15"/>
      <c r="D150" s="15"/>
      <c r="E150" s="15"/>
      <c r="F150" s="15"/>
      <c r="G150" s="1" t="s">
        <v>184</v>
      </c>
      <c r="H150" s="15"/>
      <c r="I150" s="15"/>
      <c r="J150" s="90"/>
      <c r="K150" s="90"/>
      <c r="L150" s="90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">
      <c r="A151" s="15" t="s">
        <v>361</v>
      </c>
      <c r="B151" s="15" t="s">
        <v>187</v>
      </c>
      <c r="C151" s="26" t="s">
        <v>187</v>
      </c>
      <c r="D151" s="26" t="s">
        <v>188</v>
      </c>
      <c r="E151" s="15"/>
      <c r="F151" s="15"/>
      <c r="G151" s="15" t="s">
        <v>187</v>
      </c>
      <c r="H151" s="15"/>
      <c r="I151" s="15"/>
      <c r="J151" s="90"/>
      <c r="K151" s="90"/>
      <c r="L151" s="90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">
      <c r="A152" s="3" t="s">
        <v>362</v>
      </c>
      <c r="B152" s="15"/>
      <c r="C152" s="26"/>
      <c r="D152" s="26"/>
      <c r="E152" s="15"/>
      <c r="F152" s="15"/>
      <c r="G152" s="1" t="s">
        <v>184</v>
      </c>
      <c r="H152" s="15"/>
      <c r="I152" s="15"/>
      <c r="J152" s="90"/>
      <c r="K152" s="90"/>
      <c r="L152" s="90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">
      <c r="A153" s="15" t="s">
        <v>363</v>
      </c>
      <c r="B153" s="15" t="s">
        <v>187</v>
      </c>
      <c r="C153" s="26" t="s">
        <v>187</v>
      </c>
      <c r="D153" s="26" t="s">
        <v>188</v>
      </c>
      <c r="E153" s="15"/>
      <c r="F153" s="15"/>
      <c r="G153" s="15" t="s">
        <v>187</v>
      </c>
      <c r="H153" s="15"/>
      <c r="I153" s="15"/>
      <c r="J153" s="90"/>
      <c r="K153" s="90"/>
      <c r="L153" s="90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">
      <c r="A154" s="15" t="s">
        <v>364</v>
      </c>
      <c r="B154" s="15" t="s">
        <v>187</v>
      </c>
      <c r="C154" s="26" t="s">
        <v>187</v>
      </c>
      <c r="D154" s="26" t="s">
        <v>188</v>
      </c>
      <c r="E154" s="15"/>
      <c r="F154" s="15"/>
      <c r="G154" s="15" t="s">
        <v>187</v>
      </c>
      <c r="H154" s="15"/>
      <c r="I154" s="15"/>
      <c r="J154" s="90"/>
      <c r="K154" s="90"/>
      <c r="L154" s="90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">
      <c r="A155" s="15" t="s">
        <v>365</v>
      </c>
      <c r="B155" s="15" t="s">
        <v>187</v>
      </c>
      <c r="C155" s="26" t="s">
        <v>187</v>
      </c>
      <c r="D155" s="26" t="s">
        <v>188</v>
      </c>
      <c r="E155" s="15"/>
      <c r="F155" s="15"/>
      <c r="G155" s="15" t="s">
        <v>187</v>
      </c>
      <c r="H155" s="15"/>
      <c r="I155" s="15"/>
      <c r="J155" s="90"/>
      <c r="K155" s="90"/>
      <c r="L155" s="90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">
      <c r="A156" s="15" t="s">
        <v>366</v>
      </c>
      <c r="B156" s="15" t="s">
        <v>189</v>
      </c>
      <c r="C156" s="15" t="s">
        <v>189</v>
      </c>
      <c r="D156" s="26" t="s">
        <v>188</v>
      </c>
      <c r="E156" s="15"/>
      <c r="F156" s="15"/>
      <c r="G156" s="15" t="s">
        <v>189</v>
      </c>
      <c r="H156" s="15" t="s">
        <v>258</v>
      </c>
      <c r="I156" s="15" t="s">
        <v>367</v>
      </c>
      <c r="J156" s="91" t="s">
        <v>231</v>
      </c>
      <c r="K156" s="91" t="s">
        <v>192</v>
      </c>
      <c r="L156" s="91" t="s">
        <v>367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">
      <c r="A157" s="15" t="s">
        <v>368</v>
      </c>
      <c r="B157" s="15" t="s">
        <v>187</v>
      </c>
      <c r="C157" s="26" t="s">
        <v>187</v>
      </c>
      <c r="D157" s="26" t="s">
        <v>188</v>
      </c>
      <c r="E157" s="15"/>
      <c r="F157" s="15"/>
      <c r="G157" s="15" t="s">
        <v>187</v>
      </c>
      <c r="H157" s="15"/>
      <c r="I157" s="15"/>
      <c r="J157" s="90"/>
      <c r="K157" s="90"/>
      <c r="L157" s="90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">
      <c r="A158" s="3" t="s">
        <v>369</v>
      </c>
      <c r="B158" s="15"/>
      <c r="C158" s="15"/>
      <c r="D158" s="15"/>
      <c r="E158" s="15"/>
      <c r="F158" s="15"/>
      <c r="G158" s="1" t="s">
        <v>184</v>
      </c>
      <c r="H158" s="15"/>
      <c r="I158" s="15"/>
      <c r="J158" s="90"/>
      <c r="K158" s="90"/>
      <c r="L158" s="90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">
      <c r="A159" s="15" t="s">
        <v>370</v>
      </c>
      <c r="B159" s="15" t="s">
        <v>187</v>
      </c>
      <c r="C159" s="26" t="s">
        <v>187</v>
      </c>
      <c r="D159" s="26" t="s">
        <v>188</v>
      </c>
      <c r="E159" s="15"/>
      <c r="F159" s="15"/>
      <c r="G159" s="15" t="s">
        <v>187</v>
      </c>
      <c r="H159" s="15"/>
      <c r="I159" s="15"/>
      <c r="J159" s="90"/>
      <c r="K159" s="90"/>
      <c r="L159" s="90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">
      <c r="A160" s="15" t="s">
        <v>115</v>
      </c>
      <c r="B160" s="15" t="s">
        <v>189</v>
      </c>
      <c r="C160" s="15" t="s">
        <v>189</v>
      </c>
      <c r="D160" s="15" t="s">
        <v>188</v>
      </c>
      <c r="E160" s="15"/>
      <c r="F160" s="15"/>
      <c r="G160" s="15" t="s">
        <v>189</v>
      </c>
      <c r="H160" s="17" t="s">
        <v>359</v>
      </c>
      <c r="I160" s="15" t="s">
        <v>115</v>
      </c>
      <c r="J160" s="92" t="s">
        <v>191</v>
      </c>
      <c r="K160" s="92" t="s">
        <v>192</v>
      </c>
      <c r="L160" s="92" t="s">
        <v>115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">
      <c r="A161" s="15" t="s">
        <v>371</v>
      </c>
      <c r="B161" s="15" t="s">
        <v>189</v>
      </c>
      <c r="C161" s="26" t="s">
        <v>187</v>
      </c>
      <c r="D161" s="26" t="s">
        <v>206</v>
      </c>
      <c r="E161" s="15" t="s">
        <v>341</v>
      </c>
      <c r="F161" s="15"/>
      <c r="G161" s="15" t="s">
        <v>187</v>
      </c>
      <c r="H161" s="15"/>
      <c r="I161" s="15"/>
      <c r="J161" s="90"/>
      <c r="K161" s="90"/>
      <c r="L161" s="90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">
      <c r="A162" s="15" t="s">
        <v>372</v>
      </c>
      <c r="B162" s="15" t="s">
        <v>189</v>
      </c>
      <c r="C162" s="15" t="s">
        <v>189</v>
      </c>
      <c r="D162" s="15" t="s">
        <v>188</v>
      </c>
      <c r="E162" s="15"/>
      <c r="F162" s="15"/>
      <c r="G162" s="15" t="s">
        <v>189</v>
      </c>
      <c r="H162" s="15" t="s">
        <v>190</v>
      </c>
      <c r="I162" s="15" t="s">
        <v>236</v>
      </c>
      <c r="J162" s="91" t="s">
        <v>191</v>
      </c>
      <c r="K162" s="91" t="s">
        <v>192</v>
      </c>
      <c r="L162" s="91" t="s">
        <v>193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">
      <c r="A163" s="15" t="s">
        <v>373</v>
      </c>
      <c r="B163" s="15" t="s">
        <v>187</v>
      </c>
      <c r="C163" s="26" t="s">
        <v>187</v>
      </c>
      <c r="D163" s="26" t="s">
        <v>188</v>
      </c>
      <c r="E163" s="15"/>
      <c r="F163" s="15"/>
      <c r="G163" s="15" t="s">
        <v>187</v>
      </c>
      <c r="H163" s="15"/>
      <c r="I163" s="15"/>
      <c r="J163" s="90"/>
      <c r="K163" s="90"/>
      <c r="L163" s="90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">
      <c r="A164" s="3" t="s">
        <v>374</v>
      </c>
      <c r="B164" s="15"/>
      <c r="C164" s="15"/>
      <c r="D164" s="15"/>
      <c r="E164" s="15"/>
      <c r="F164" s="15"/>
      <c r="G164" s="1" t="s">
        <v>184</v>
      </c>
      <c r="H164" s="15"/>
      <c r="I164" s="15"/>
      <c r="J164" s="90"/>
      <c r="K164" s="90"/>
      <c r="L164" s="90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">
      <c r="A165" s="15" t="s">
        <v>375</v>
      </c>
      <c r="B165" s="15" t="s">
        <v>187</v>
      </c>
      <c r="C165" s="26" t="s">
        <v>187</v>
      </c>
      <c r="D165" s="26" t="s">
        <v>188</v>
      </c>
      <c r="E165" s="15"/>
      <c r="F165" s="15"/>
      <c r="G165" s="15" t="s">
        <v>187</v>
      </c>
      <c r="H165" s="15"/>
      <c r="I165" s="15"/>
      <c r="J165" s="90"/>
      <c r="K165" s="90"/>
      <c r="L165" s="90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">
      <c r="A166" s="15" t="s">
        <v>376</v>
      </c>
      <c r="B166" s="15" t="s">
        <v>187</v>
      </c>
      <c r="C166" s="26" t="s">
        <v>187</v>
      </c>
      <c r="D166" s="26" t="s">
        <v>188</v>
      </c>
      <c r="E166" s="15"/>
      <c r="F166" s="15"/>
      <c r="G166" s="15" t="s">
        <v>187</v>
      </c>
      <c r="H166" s="15"/>
      <c r="I166" s="15"/>
      <c r="J166" s="90"/>
      <c r="K166" s="90"/>
      <c r="L166" s="90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">
      <c r="A167" s="15" t="s">
        <v>377</v>
      </c>
      <c r="B167" s="15" t="s">
        <v>187</v>
      </c>
      <c r="C167" s="26" t="s">
        <v>187</v>
      </c>
      <c r="D167" s="26" t="s">
        <v>188</v>
      </c>
      <c r="E167" s="15"/>
      <c r="F167" s="15"/>
      <c r="G167" s="15" t="s">
        <v>187</v>
      </c>
      <c r="H167" s="15"/>
      <c r="I167" s="15"/>
      <c r="J167" s="90"/>
      <c r="K167" s="90"/>
      <c r="L167" s="90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">
      <c r="A168" s="15" t="s">
        <v>378</v>
      </c>
      <c r="B168" s="15" t="s">
        <v>187</v>
      </c>
      <c r="C168" s="26" t="s">
        <v>187</v>
      </c>
      <c r="D168" s="26" t="s">
        <v>188</v>
      </c>
      <c r="E168" s="15"/>
      <c r="F168" s="15"/>
      <c r="G168" s="15" t="s">
        <v>187</v>
      </c>
      <c r="H168" s="15"/>
      <c r="I168" s="15"/>
      <c r="J168" s="90"/>
      <c r="K168" s="90"/>
      <c r="L168" s="90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">
      <c r="A169" s="25" t="s">
        <v>379</v>
      </c>
      <c r="B169" s="15"/>
      <c r="C169" s="15"/>
      <c r="D169" s="15"/>
      <c r="E169" s="15"/>
      <c r="F169" s="15"/>
      <c r="G169" s="1" t="s">
        <v>184</v>
      </c>
      <c r="H169" s="15"/>
      <c r="I169" s="15"/>
      <c r="J169" s="90"/>
      <c r="K169" s="90"/>
      <c r="L169" s="90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">
      <c r="A170" s="15" t="s">
        <v>380</v>
      </c>
      <c r="B170" s="15" t="s">
        <v>187</v>
      </c>
      <c r="C170" s="26" t="s">
        <v>187</v>
      </c>
      <c r="D170" s="26" t="s">
        <v>188</v>
      </c>
      <c r="E170" s="15"/>
      <c r="F170" s="15"/>
      <c r="G170" s="15" t="s">
        <v>187</v>
      </c>
      <c r="H170" s="15"/>
      <c r="I170" s="15"/>
      <c r="J170" s="90"/>
      <c r="K170" s="90"/>
      <c r="L170" s="90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">
      <c r="A171" s="15" t="s">
        <v>158</v>
      </c>
      <c r="B171" s="15" t="s">
        <v>189</v>
      </c>
      <c r="C171" s="15" t="s">
        <v>189</v>
      </c>
      <c r="D171" s="15" t="s">
        <v>188</v>
      </c>
      <c r="E171" s="15"/>
      <c r="F171" s="15"/>
      <c r="G171" s="15" t="s">
        <v>189</v>
      </c>
      <c r="H171" s="15" t="s">
        <v>190</v>
      </c>
      <c r="I171" s="17" t="s">
        <v>158</v>
      </c>
      <c r="J171" s="91" t="s">
        <v>191</v>
      </c>
      <c r="K171" s="91" t="s">
        <v>192</v>
      </c>
      <c r="L171" s="91" t="s">
        <v>193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">
      <c r="A172" s="15" t="s">
        <v>118</v>
      </c>
      <c r="B172" s="15" t="s">
        <v>189</v>
      </c>
      <c r="C172" s="15" t="s">
        <v>189</v>
      </c>
      <c r="D172" s="15" t="s">
        <v>188</v>
      </c>
      <c r="E172" s="15"/>
      <c r="F172" s="15"/>
      <c r="G172" s="15" t="s">
        <v>189</v>
      </c>
      <c r="H172" s="15" t="s">
        <v>381</v>
      </c>
      <c r="I172" s="17" t="s">
        <v>117</v>
      </c>
      <c r="J172" s="91" t="s">
        <v>191</v>
      </c>
      <c r="K172" s="91" t="s">
        <v>192</v>
      </c>
      <c r="L172" s="91" t="s">
        <v>117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">
      <c r="A173" s="15" t="s">
        <v>163</v>
      </c>
      <c r="B173" s="15" t="s">
        <v>187</v>
      </c>
      <c r="C173" s="26" t="s">
        <v>187</v>
      </c>
      <c r="D173" s="26" t="s">
        <v>188</v>
      </c>
      <c r="E173" s="15"/>
      <c r="F173" s="15"/>
      <c r="G173" s="15" t="s">
        <v>187</v>
      </c>
      <c r="H173" s="15"/>
      <c r="I173" s="15"/>
      <c r="J173" s="90"/>
      <c r="K173" s="90"/>
      <c r="L173" s="90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">
      <c r="A174" s="15" t="s">
        <v>169</v>
      </c>
      <c r="B174" s="15" t="s">
        <v>187</v>
      </c>
      <c r="C174" s="15" t="s">
        <v>189</v>
      </c>
      <c r="D174" s="15" t="s">
        <v>206</v>
      </c>
      <c r="E174" s="15" t="s">
        <v>223</v>
      </c>
      <c r="F174" s="15"/>
      <c r="G174" s="17" t="s">
        <v>189</v>
      </c>
      <c r="H174" s="15" t="s">
        <v>381</v>
      </c>
      <c r="I174" s="17" t="s">
        <v>117</v>
      </c>
      <c r="J174" s="91" t="s">
        <v>191</v>
      </c>
      <c r="K174" s="91" t="s">
        <v>192</v>
      </c>
      <c r="L174" s="91" t="s">
        <v>117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">
      <c r="A175" s="15" t="s">
        <v>147</v>
      </c>
      <c r="B175" s="15" t="s">
        <v>187</v>
      </c>
      <c r="C175" s="15" t="s">
        <v>189</v>
      </c>
      <c r="D175" s="15" t="s">
        <v>206</v>
      </c>
      <c r="E175" s="15" t="s">
        <v>223</v>
      </c>
      <c r="F175" s="15"/>
      <c r="G175" s="15" t="s">
        <v>223</v>
      </c>
      <c r="H175" s="15" t="s">
        <v>381</v>
      </c>
      <c r="I175" s="17" t="s">
        <v>117</v>
      </c>
      <c r="J175" s="91" t="s">
        <v>191</v>
      </c>
      <c r="K175" s="91" t="s">
        <v>192</v>
      </c>
      <c r="L175" s="91" t="s">
        <v>117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">
      <c r="A176" s="15" t="s">
        <v>148</v>
      </c>
      <c r="B176" s="15" t="s">
        <v>187</v>
      </c>
      <c r="C176" s="26" t="s">
        <v>187</v>
      </c>
      <c r="D176" s="26" t="s">
        <v>188</v>
      </c>
      <c r="E176" s="15"/>
      <c r="F176" s="15"/>
      <c r="G176" s="15" t="s">
        <v>187</v>
      </c>
      <c r="H176" s="15"/>
      <c r="I176" s="15"/>
      <c r="J176" s="90"/>
      <c r="K176" s="90"/>
      <c r="L176" s="90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">
      <c r="A177" s="15" t="s">
        <v>382</v>
      </c>
      <c r="B177" s="15" t="s">
        <v>187</v>
      </c>
      <c r="C177" s="26" t="s">
        <v>187</v>
      </c>
      <c r="D177" s="26" t="s">
        <v>188</v>
      </c>
      <c r="E177" s="15"/>
      <c r="F177" s="15"/>
      <c r="G177" s="15" t="s">
        <v>187</v>
      </c>
      <c r="H177" s="15"/>
      <c r="I177" s="15"/>
      <c r="J177" s="90"/>
      <c r="K177" s="90"/>
      <c r="L177" s="90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">
      <c r="A178" s="15" t="s">
        <v>383</v>
      </c>
      <c r="B178" s="15" t="s">
        <v>187</v>
      </c>
      <c r="C178" s="26" t="s">
        <v>187</v>
      </c>
      <c r="D178" s="26" t="s">
        <v>188</v>
      </c>
      <c r="E178" s="15"/>
      <c r="F178" s="15"/>
      <c r="G178" s="15" t="s">
        <v>187</v>
      </c>
      <c r="H178" s="15"/>
      <c r="I178" s="15"/>
      <c r="J178" s="90"/>
      <c r="K178" s="90"/>
      <c r="L178" s="9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">
      <c r="A179" s="3" t="s">
        <v>384</v>
      </c>
      <c r="B179" s="15"/>
      <c r="C179" s="15"/>
      <c r="D179" s="15"/>
      <c r="E179" s="15"/>
      <c r="F179" s="15"/>
      <c r="G179" s="1" t="s">
        <v>184</v>
      </c>
      <c r="H179" s="15"/>
      <c r="I179" s="15"/>
      <c r="J179" s="90"/>
      <c r="K179" s="90"/>
      <c r="L179" s="9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">
      <c r="A180" s="29" t="s">
        <v>385</v>
      </c>
      <c r="B180" s="15" t="s">
        <v>187</v>
      </c>
      <c r="C180" s="26" t="s">
        <v>187</v>
      </c>
      <c r="D180" s="26" t="s">
        <v>188</v>
      </c>
      <c r="E180" s="15"/>
      <c r="F180" s="15"/>
      <c r="G180" s="15" t="s">
        <v>187</v>
      </c>
      <c r="H180" s="15"/>
      <c r="I180" s="15"/>
      <c r="J180" s="90"/>
      <c r="K180" s="90"/>
      <c r="L180" s="9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">
      <c r="A181" s="3" t="s">
        <v>386</v>
      </c>
      <c r="B181" s="15"/>
      <c r="C181" s="15"/>
      <c r="D181" s="15"/>
      <c r="E181" s="15"/>
      <c r="F181" s="15"/>
      <c r="G181" s="1" t="s">
        <v>184</v>
      </c>
      <c r="H181" s="15"/>
      <c r="I181" s="15"/>
      <c r="J181" s="90"/>
      <c r="K181" s="90"/>
      <c r="L181" s="9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">
      <c r="A182" s="15" t="s">
        <v>166</v>
      </c>
      <c r="B182" s="15" t="s">
        <v>189</v>
      </c>
      <c r="C182" s="26" t="s">
        <v>189</v>
      </c>
      <c r="D182" s="26" t="s">
        <v>188</v>
      </c>
      <c r="E182" s="15"/>
      <c r="F182" s="15"/>
      <c r="G182" s="15" t="s">
        <v>189</v>
      </c>
      <c r="H182" s="15" t="s">
        <v>190</v>
      </c>
      <c r="I182" s="15" t="s">
        <v>224</v>
      </c>
      <c r="J182" s="91" t="s">
        <v>191</v>
      </c>
      <c r="K182" s="91" t="s">
        <v>192</v>
      </c>
      <c r="L182" s="91" t="s">
        <v>193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">
      <c r="A183" s="15" t="s">
        <v>387</v>
      </c>
      <c r="B183" s="15" t="s">
        <v>187</v>
      </c>
      <c r="C183" s="26" t="s">
        <v>187</v>
      </c>
      <c r="D183" s="26" t="s">
        <v>188</v>
      </c>
      <c r="E183" s="15"/>
      <c r="F183" s="15"/>
      <c r="G183" s="15" t="s">
        <v>187</v>
      </c>
      <c r="H183" s="15"/>
      <c r="I183" s="15"/>
      <c r="J183" s="90"/>
      <c r="K183" s="90"/>
      <c r="L183" s="90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">
      <c r="A184" s="15" t="s">
        <v>388</v>
      </c>
      <c r="B184" s="15" t="s">
        <v>187</v>
      </c>
      <c r="C184" s="26" t="s">
        <v>187</v>
      </c>
      <c r="D184" s="26" t="s">
        <v>188</v>
      </c>
      <c r="E184" s="15"/>
      <c r="F184" s="15"/>
      <c r="G184" s="15" t="s">
        <v>187</v>
      </c>
      <c r="H184" s="15"/>
      <c r="I184" s="15"/>
      <c r="J184" s="90"/>
      <c r="K184" s="90"/>
      <c r="L184" s="90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">
      <c r="A185" s="15" t="s">
        <v>389</v>
      </c>
      <c r="B185" s="15" t="s">
        <v>187</v>
      </c>
      <c r="C185" s="26" t="s">
        <v>187</v>
      </c>
      <c r="D185" s="26" t="s">
        <v>188</v>
      </c>
      <c r="E185" s="15"/>
      <c r="F185" s="15"/>
      <c r="G185" s="15" t="s">
        <v>187</v>
      </c>
      <c r="H185" s="15"/>
      <c r="I185" s="15"/>
      <c r="J185" s="90"/>
      <c r="K185" s="90"/>
      <c r="L185" s="90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">
      <c r="A186" s="15" t="s">
        <v>390</v>
      </c>
      <c r="B186" s="15" t="s">
        <v>187</v>
      </c>
      <c r="C186" s="26" t="s">
        <v>187</v>
      </c>
      <c r="D186" s="26" t="s">
        <v>188</v>
      </c>
      <c r="E186" s="15"/>
      <c r="F186" s="15"/>
      <c r="G186" s="15" t="s">
        <v>187</v>
      </c>
      <c r="H186" s="15"/>
      <c r="I186" s="15"/>
      <c r="J186" s="90"/>
      <c r="K186" s="90"/>
      <c r="L186" s="90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90"/>
      <c r="K187" s="90"/>
      <c r="L187" s="90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90"/>
      <c r="K188" s="90"/>
      <c r="L188" s="90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90"/>
      <c r="K189" s="90"/>
      <c r="L189" s="90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90"/>
      <c r="K190" s="90"/>
      <c r="L190" s="90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90"/>
      <c r="K191" s="90"/>
      <c r="L191" s="90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90"/>
      <c r="K192" s="90"/>
      <c r="L192" s="90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90"/>
      <c r="K193" s="90"/>
      <c r="L193" s="90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90"/>
      <c r="K194" s="90"/>
      <c r="L194" s="90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90"/>
      <c r="K195" s="90"/>
      <c r="L195" s="90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90"/>
      <c r="K196" s="90"/>
      <c r="L196" s="90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90"/>
      <c r="K197" s="90"/>
      <c r="L197" s="90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90"/>
      <c r="K198" s="90"/>
      <c r="L198" s="90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90"/>
      <c r="K199" s="90"/>
      <c r="L199" s="90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90"/>
      <c r="K200" s="90"/>
      <c r="L200" s="90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90"/>
      <c r="K201" s="90"/>
      <c r="L201" s="90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90"/>
      <c r="K202" s="90"/>
      <c r="L202" s="90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90"/>
      <c r="K203" s="90"/>
      <c r="L203" s="90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90"/>
      <c r="K204" s="90"/>
      <c r="L204" s="90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90"/>
      <c r="K205" s="90"/>
      <c r="L205" s="90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90"/>
      <c r="K206" s="90"/>
      <c r="L206" s="90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90"/>
      <c r="K207" s="90"/>
      <c r="L207" s="90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90"/>
      <c r="K208" s="90"/>
      <c r="L208" s="90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90"/>
      <c r="K209" s="90"/>
      <c r="L209" s="90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90"/>
      <c r="K210" s="90"/>
      <c r="L210" s="90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90"/>
      <c r="K211" s="90"/>
      <c r="L211" s="90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90"/>
      <c r="K212" s="90"/>
      <c r="L212" s="90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90"/>
      <c r="K213" s="90"/>
      <c r="L213" s="90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90"/>
      <c r="K214" s="90"/>
      <c r="L214" s="90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90"/>
      <c r="K215" s="90"/>
      <c r="L215" s="90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90"/>
      <c r="K216" s="90"/>
      <c r="L216" s="90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90"/>
      <c r="K217" s="90"/>
      <c r="L217" s="90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90"/>
      <c r="K218" s="90"/>
      <c r="L218" s="90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90"/>
      <c r="K219" s="90"/>
      <c r="L219" s="90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90"/>
      <c r="K220" s="90"/>
      <c r="L220" s="90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90"/>
      <c r="K221" s="90"/>
      <c r="L221" s="90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90"/>
      <c r="K222" s="90"/>
      <c r="L222" s="90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90"/>
      <c r="K223" s="90"/>
      <c r="L223" s="9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90"/>
      <c r="K224" s="90"/>
      <c r="L224" s="90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90"/>
      <c r="K225" s="90"/>
      <c r="L225" s="90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90"/>
      <c r="K226" s="90"/>
      <c r="L226" s="90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90"/>
      <c r="K227" s="90"/>
      <c r="L227" s="90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90"/>
      <c r="K228" s="90"/>
      <c r="L228" s="90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90"/>
      <c r="K229" s="90"/>
      <c r="L229" s="90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90"/>
      <c r="K230" s="90"/>
      <c r="L230" s="90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90"/>
      <c r="K231" s="90"/>
      <c r="L231" s="90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90"/>
      <c r="K232" s="90"/>
      <c r="L232" s="90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90"/>
      <c r="K233" s="90"/>
      <c r="L233" s="90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90"/>
      <c r="K234" s="90"/>
      <c r="L234" s="90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90"/>
      <c r="K235" s="90"/>
      <c r="L235" s="90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90"/>
      <c r="K236" s="90"/>
      <c r="L236" s="90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90"/>
      <c r="K237" s="90"/>
      <c r="L237" s="90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90"/>
      <c r="K238" s="90"/>
      <c r="L238" s="90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90"/>
      <c r="K239" s="90"/>
      <c r="L239" s="90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90"/>
      <c r="K240" s="90"/>
      <c r="L240" s="90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90"/>
      <c r="K241" s="90"/>
      <c r="L241" s="90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90"/>
      <c r="K242" s="90"/>
      <c r="L242" s="90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90"/>
      <c r="K243" s="90"/>
      <c r="L243" s="90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90"/>
      <c r="K244" s="90"/>
      <c r="L244" s="90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90"/>
      <c r="K245" s="90"/>
      <c r="L245" s="90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90"/>
      <c r="K246" s="90"/>
      <c r="L246" s="90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90"/>
      <c r="K247" s="90"/>
      <c r="L247" s="90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90"/>
      <c r="K248" s="90"/>
      <c r="L248" s="90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90"/>
      <c r="K249" s="90"/>
      <c r="L249" s="90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90"/>
      <c r="K250" s="90"/>
      <c r="L250" s="90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90"/>
      <c r="K251" s="90"/>
      <c r="L251" s="90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90"/>
      <c r="K252" s="90"/>
      <c r="L252" s="90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90"/>
      <c r="K253" s="90"/>
      <c r="L253" s="90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90"/>
      <c r="K254" s="90"/>
      <c r="L254" s="90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90"/>
      <c r="K255" s="90"/>
      <c r="L255" s="90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90"/>
      <c r="K256" s="90"/>
      <c r="L256" s="90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90"/>
      <c r="K257" s="90"/>
      <c r="L257" s="90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90"/>
      <c r="K258" s="90"/>
      <c r="L258" s="90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90"/>
      <c r="K259" s="90"/>
      <c r="L259" s="90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90"/>
      <c r="K260" s="90"/>
      <c r="L260" s="90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90"/>
      <c r="K261" s="90"/>
      <c r="L261" s="90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90"/>
      <c r="K262" s="90"/>
      <c r="L262" s="90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90"/>
      <c r="K263" s="90"/>
      <c r="L263" s="90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90"/>
      <c r="K264" s="90"/>
      <c r="L264" s="90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90"/>
      <c r="K265" s="90"/>
      <c r="L265" s="90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90"/>
      <c r="K266" s="90"/>
      <c r="L266" s="90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90"/>
      <c r="K267" s="90"/>
      <c r="L267" s="9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90"/>
      <c r="K268" s="90"/>
      <c r="L268" s="90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90"/>
      <c r="K269" s="90"/>
      <c r="L269" s="90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90"/>
      <c r="K270" s="90"/>
      <c r="L270" s="90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90"/>
      <c r="K271" s="90"/>
      <c r="L271" s="90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90"/>
      <c r="K272" s="90"/>
      <c r="L272" s="90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90"/>
      <c r="K273" s="90"/>
      <c r="L273" s="90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90"/>
      <c r="K274" s="90"/>
      <c r="L274" s="90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90"/>
      <c r="K275" s="90"/>
      <c r="L275" s="90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90"/>
      <c r="K276" s="90"/>
      <c r="L276" s="90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90"/>
      <c r="K277" s="90"/>
      <c r="L277" s="90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90"/>
      <c r="K278" s="90"/>
      <c r="L278" s="90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90"/>
      <c r="K279" s="90"/>
      <c r="L279" s="90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90"/>
      <c r="K280" s="90"/>
      <c r="L280" s="90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90"/>
      <c r="K281" s="90"/>
      <c r="L281" s="90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90"/>
      <c r="K282" s="90"/>
      <c r="L282" s="90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90"/>
      <c r="K283" s="90"/>
      <c r="L283" s="90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90"/>
      <c r="K284" s="90"/>
      <c r="L284" s="90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90"/>
      <c r="K285" s="90"/>
      <c r="L285" s="90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90"/>
      <c r="K286" s="90"/>
      <c r="L286" s="90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90"/>
      <c r="K287" s="90"/>
      <c r="L287" s="90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90"/>
      <c r="K288" s="90"/>
      <c r="L288" s="90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90"/>
      <c r="K289" s="90"/>
      <c r="L289" s="90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90"/>
      <c r="K290" s="90"/>
      <c r="L290" s="90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90"/>
      <c r="K291" s="90"/>
      <c r="L291" s="90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90"/>
      <c r="K292" s="90"/>
      <c r="L292" s="90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90"/>
      <c r="K293" s="90"/>
      <c r="L293" s="90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90"/>
      <c r="K294" s="90"/>
      <c r="L294" s="90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90"/>
      <c r="K295" s="90"/>
      <c r="L295" s="90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90"/>
      <c r="K296" s="90"/>
      <c r="L296" s="90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90"/>
      <c r="K297" s="90"/>
      <c r="L297" s="90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90"/>
      <c r="K298" s="90"/>
      <c r="L298" s="90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90"/>
      <c r="K299" s="90"/>
      <c r="L299" s="90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90"/>
      <c r="K300" s="90"/>
      <c r="L300" s="90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90"/>
      <c r="K301" s="90"/>
      <c r="L301" s="90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90"/>
      <c r="K302" s="90"/>
      <c r="L302" s="90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90"/>
      <c r="K303" s="90"/>
      <c r="L303" s="90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90"/>
      <c r="K304" s="90"/>
      <c r="L304" s="90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90"/>
      <c r="K305" s="90"/>
      <c r="L305" s="90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90"/>
      <c r="K306" s="90"/>
      <c r="L306" s="90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90"/>
      <c r="K307" s="90"/>
      <c r="L307" s="90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90"/>
      <c r="K308" s="90"/>
      <c r="L308" s="90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90"/>
      <c r="K309" s="90"/>
      <c r="L309" s="90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90"/>
      <c r="K310" s="90"/>
      <c r="L310" s="90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90"/>
      <c r="K311" s="90"/>
      <c r="L311" s="9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90"/>
      <c r="K312" s="90"/>
      <c r="L312" s="90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90"/>
      <c r="K313" s="90"/>
      <c r="L313" s="90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90"/>
      <c r="K314" s="90"/>
      <c r="L314" s="90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90"/>
      <c r="K315" s="90"/>
      <c r="L315" s="90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90"/>
      <c r="K316" s="90"/>
      <c r="L316" s="90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90"/>
      <c r="K317" s="90"/>
      <c r="L317" s="90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90"/>
      <c r="K318" s="90"/>
      <c r="L318" s="90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90"/>
      <c r="K319" s="90"/>
      <c r="L319" s="90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90"/>
      <c r="K320" s="90"/>
      <c r="L320" s="90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90"/>
      <c r="K321" s="90"/>
      <c r="L321" s="90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90"/>
      <c r="K322" s="90"/>
      <c r="L322" s="90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90"/>
      <c r="K323" s="90"/>
      <c r="L323" s="90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90"/>
      <c r="K324" s="90"/>
      <c r="L324" s="90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90"/>
      <c r="K325" s="90"/>
      <c r="L325" s="90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90"/>
      <c r="K326" s="90"/>
      <c r="L326" s="90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90"/>
      <c r="K327" s="90"/>
      <c r="L327" s="90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90"/>
      <c r="K328" s="90"/>
      <c r="L328" s="90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90"/>
      <c r="K329" s="90"/>
      <c r="L329" s="90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90"/>
      <c r="K330" s="90"/>
      <c r="L330" s="90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90"/>
      <c r="K331" s="90"/>
      <c r="L331" s="90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90"/>
      <c r="K332" s="90"/>
      <c r="L332" s="90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90"/>
      <c r="K333" s="90"/>
      <c r="L333" s="90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90"/>
      <c r="K334" s="90"/>
      <c r="L334" s="90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90"/>
      <c r="K335" s="90"/>
      <c r="L335" s="90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90"/>
      <c r="K336" s="90"/>
      <c r="L336" s="90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90"/>
      <c r="K337" s="90"/>
      <c r="L337" s="90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90"/>
      <c r="K338" s="90"/>
      <c r="L338" s="90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90"/>
      <c r="K339" s="90"/>
      <c r="L339" s="90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90"/>
      <c r="K340" s="90"/>
      <c r="L340" s="90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90"/>
      <c r="K341" s="90"/>
      <c r="L341" s="90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90"/>
      <c r="K342" s="90"/>
      <c r="L342" s="90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90"/>
      <c r="K343" s="90"/>
      <c r="L343" s="90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90"/>
      <c r="K344" s="90"/>
      <c r="L344" s="90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90"/>
      <c r="K345" s="90"/>
      <c r="L345" s="90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90"/>
      <c r="K346" s="90"/>
      <c r="L346" s="90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90"/>
      <c r="K347" s="90"/>
      <c r="L347" s="90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90"/>
      <c r="K348" s="90"/>
      <c r="L348" s="90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90"/>
      <c r="K349" s="90"/>
      <c r="L349" s="90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90"/>
      <c r="K350" s="90"/>
      <c r="L350" s="90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90"/>
      <c r="K351" s="90"/>
      <c r="L351" s="90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90"/>
      <c r="K352" s="90"/>
      <c r="L352" s="90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90"/>
      <c r="K353" s="90"/>
      <c r="L353" s="90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90"/>
      <c r="K354" s="90"/>
      <c r="L354" s="90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90"/>
      <c r="K355" s="90"/>
      <c r="L355" s="90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90"/>
      <c r="K356" s="90"/>
      <c r="L356" s="90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90"/>
      <c r="K357" s="90"/>
      <c r="L357" s="90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90"/>
      <c r="K358" s="90"/>
      <c r="L358" s="90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90"/>
      <c r="K359" s="90"/>
      <c r="L359" s="90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90"/>
      <c r="K360" s="90"/>
      <c r="L360" s="90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90"/>
      <c r="K361" s="90"/>
      <c r="L361" s="90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90"/>
      <c r="K362" s="90"/>
      <c r="L362" s="90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90"/>
      <c r="K363" s="90"/>
      <c r="L363" s="90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90"/>
      <c r="K364" s="90"/>
      <c r="L364" s="90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90"/>
      <c r="K365" s="90"/>
      <c r="L365" s="90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90"/>
      <c r="K366" s="90"/>
      <c r="L366" s="90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90"/>
      <c r="K367" s="90"/>
      <c r="L367" s="90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90"/>
      <c r="K368" s="90"/>
      <c r="L368" s="90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90"/>
      <c r="K369" s="90"/>
      <c r="L369" s="90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90"/>
      <c r="K370" s="90"/>
      <c r="L370" s="90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90"/>
      <c r="K371" s="90"/>
      <c r="L371" s="90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90"/>
      <c r="K372" s="90"/>
      <c r="L372" s="90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90"/>
      <c r="K373" s="90"/>
      <c r="L373" s="90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90"/>
      <c r="K374" s="90"/>
      <c r="L374" s="90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90"/>
      <c r="K375" s="90"/>
      <c r="L375" s="90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90"/>
      <c r="K376" s="90"/>
      <c r="L376" s="90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90"/>
      <c r="K377" s="90"/>
      <c r="L377" s="90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90"/>
      <c r="K378" s="90"/>
      <c r="L378" s="90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90"/>
      <c r="K379" s="90"/>
      <c r="L379" s="90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90"/>
      <c r="K380" s="90"/>
      <c r="L380" s="90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90"/>
      <c r="K381" s="90"/>
      <c r="L381" s="90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90"/>
      <c r="K382" s="90"/>
      <c r="L382" s="90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90"/>
      <c r="K383" s="90"/>
      <c r="L383" s="90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90"/>
      <c r="K384" s="90"/>
      <c r="L384" s="90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90"/>
      <c r="K385" s="90"/>
      <c r="L385" s="90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90"/>
      <c r="K386" s="90"/>
      <c r="L386" s="90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90"/>
      <c r="K387" s="90"/>
      <c r="L387" s="90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90"/>
      <c r="K388" s="90"/>
      <c r="L388" s="90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90"/>
      <c r="K389" s="90"/>
      <c r="L389" s="90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90"/>
      <c r="K390" s="90"/>
      <c r="L390" s="90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90"/>
      <c r="K391" s="90"/>
      <c r="L391" s="90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90"/>
      <c r="K392" s="90"/>
      <c r="L392" s="90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90"/>
      <c r="K393" s="90"/>
      <c r="L393" s="90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90"/>
      <c r="K394" s="90"/>
      <c r="L394" s="90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90"/>
      <c r="K395" s="90"/>
      <c r="L395" s="90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90"/>
      <c r="K396" s="90"/>
      <c r="L396" s="90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90"/>
      <c r="K397" s="90"/>
      <c r="L397" s="90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90"/>
      <c r="K398" s="90"/>
      <c r="L398" s="90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90"/>
      <c r="K399" s="90"/>
      <c r="L399" s="90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90"/>
      <c r="K400" s="90"/>
      <c r="L400" s="90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90"/>
      <c r="K401" s="90"/>
      <c r="L401" s="90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90"/>
      <c r="K402" s="90"/>
      <c r="L402" s="90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90"/>
      <c r="K403" s="90"/>
      <c r="L403" s="90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90"/>
      <c r="K404" s="90"/>
      <c r="L404" s="90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90"/>
      <c r="K405" s="90"/>
      <c r="L405" s="90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90"/>
      <c r="K406" s="90"/>
      <c r="L406" s="90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90"/>
      <c r="K407" s="90"/>
      <c r="L407" s="90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90"/>
      <c r="K408" s="90"/>
      <c r="L408" s="90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90"/>
      <c r="K409" s="90"/>
      <c r="L409" s="90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90"/>
      <c r="K410" s="90"/>
      <c r="L410" s="90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90"/>
      <c r="K411" s="90"/>
      <c r="L411" s="90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90"/>
      <c r="K412" s="90"/>
      <c r="L412" s="90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90"/>
      <c r="K413" s="90"/>
      <c r="L413" s="90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90"/>
      <c r="K414" s="90"/>
      <c r="L414" s="90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90"/>
      <c r="K415" s="90"/>
      <c r="L415" s="90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90"/>
      <c r="K416" s="90"/>
      <c r="L416" s="90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90"/>
      <c r="K417" s="90"/>
      <c r="L417" s="90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90"/>
      <c r="K418" s="90"/>
      <c r="L418" s="90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90"/>
      <c r="K419" s="90"/>
      <c r="L419" s="90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90"/>
      <c r="K420" s="90"/>
      <c r="L420" s="90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90"/>
      <c r="K421" s="90"/>
      <c r="L421" s="90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90"/>
      <c r="K422" s="90"/>
      <c r="L422" s="90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90"/>
      <c r="K423" s="90"/>
      <c r="L423" s="90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90"/>
      <c r="K424" s="90"/>
      <c r="L424" s="90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90"/>
      <c r="K425" s="90"/>
      <c r="L425" s="90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90"/>
      <c r="K426" s="90"/>
      <c r="L426" s="90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90"/>
      <c r="K427" s="90"/>
      <c r="L427" s="90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90"/>
      <c r="K428" s="90"/>
      <c r="L428" s="90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90"/>
      <c r="K429" s="90"/>
      <c r="L429" s="90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90"/>
      <c r="K430" s="90"/>
      <c r="L430" s="90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90"/>
      <c r="K431" s="90"/>
      <c r="L431" s="90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90"/>
      <c r="K432" s="90"/>
      <c r="L432" s="90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90"/>
      <c r="K433" s="90"/>
      <c r="L433" s="90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90"/>
      <c r="K434" s="90"/>
      <c r="L434" s="90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90"/>
      <c r="K435" s="90"/>
      <c r="L435" s="90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90"/>
      <c r="K436" s="90"/>
      <c r="L436" s="90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90"/>
      <c r="K437" s="90"/>
      <c r="L437" s="90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90"/>
      <c r="K438" s="90"/>
      <c r="L438" s="90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90"/>
      <c r="K439" s="90"/>
      <c r="L439" s="90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90"/>
      <c r="K440" s="90"/>
      <c r="L440" s="90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90"/>
      <c r="K441" s="90"/>
      <c r="L441" s="90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90"/>
      <c r="K442" s="90"/>
      <c r="L442" s="90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90"/>
      <c r="K443" s="90"/>
      <c r="L443" s="90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90"/>
      <c r="K444" s="90"/>
      <c r="L444" s="90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90"/>
      <c r="K445" s="90"/>
      <c r="L445" s="90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90"/>
      <c r="K446" s="90"/>
      <c r="L446" s="90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90"/>
      <c r="K447" s="90"/>
      <c r="L447" s="90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90"/>
      <c r="K448" s="90"/>
      <c r="L448" s="90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90"/>
      <c r="K449" s="90"/>
      <c r="L449" s="90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90"/>
      <c r="K450" s="90"/>
      <c r="L450" s="90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90"/>
      <c r="K451" s="90"/>
      <c r="L451" s="90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90"/>
      <c r="K452" s="90"/>
      <c r="L452" s="90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90"/>
      <c r="K453" s="90"/>
      <c r="L453" s="90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90"/>
      <c r="K454" s="90"/>
      <c r="L454" s="90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90"/>
      <c r="K455" s="90"/>
      <c r="L455" s="90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90"/>
      <c r="K456" s="90"/>
      <c r="L456" s="90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90"/>
      <c r="K457" s="90"/>
      <c r="L457" s="90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90"/>
      <c r="K458" s="90"/>
      <c r="L458" s="90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90"/>
      <c r="K459" s="90"/>
      <c r="L459" s="90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90"/>
      <c r="K460" s="90"/>
      <c r="L460" s="90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90"/>
      <c r="K461" s="90"/>
      <c r="L461" s="90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90"/>
      <c r="K462" s="90"/>
      <c r="L462" s="90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90"/>
      <c r="K463" s="90"/>
      <c r="L463" s="90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90"/>
      <c r="K464" s="90"/>
      <c r="L464" s="90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90"/>
      <c r="K465" s="90"/>
      <c r="L465" s="90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90"/>
      <c r="K466" s="90"/>
      <c r="L466" s="90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90"/>
      <c r="K467" s="90"/>
      <c r="L467" s="90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90"/>
      <c r="K468" s="90"/>
      <c r="L468" s="90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90"/>
      <c r="K469" s="90"/>
      <c r="L469" s="90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90"/>
      <c r="K470" s="90"/>
      <c r="L470" s="90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90"/>
      <c r="K471" s="90"/>
      <c r="L471" s="90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90"/>
      <c r="K472" s="90"/>
      <c r="L472" s="90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90"/>
      <c r="K473" s="90"/>
      <c r="L473" s="90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90"/>
      <c r="K474" s="90"/>
      <c r="L474" s="90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90"/>
      <c r="K475" s="90"/>
      <c r="L475" s="90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90"/>
      <c r="K476" s="90"/>
      <c r="L476" s="90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90"/>
      <c r="K477" s="90"/>
      <c r="L477" s="90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90"/>
      <c r="K478" s="90"/>
      <c r="L478" s="90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90"/>
      <c r="K479" s="90"/>
      <c r="L479" s="90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90"/>
      <c r="K480" s="90"/>
      <c r="L480" s="90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90"/>
      <c r="K481" s="90"/>
      <c r="L481" s="90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90"/>
      <c r="K482" s="90"/>
      <c r="L482" s="90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90"/>
      <c r="K483" s="90"/>
      <c r="L483" s="90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90"/>
      <c r="K484" s="90"/>
      <c r="L484" s="90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90"/>
      <c r="K485" s="90"/>
      <c r="L485" s="90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90"/>
      <c r="K486" s="90"/>
      <c r="L486" s="90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90"/>
      <c r="K487" s="90"/>
      <c r="L487" s="90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90"/>
      <c r="K488" s="90"/>
      <c r="L488" s="90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90"/>
      <c r="K489" s="90"/>
      <c r="L489" s="90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90"/>
      <c r="K490" s="90"/>
      <c r="L490" s="90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90"/>
      <c r="K491" s="90"/>
      <c r="L491" s="90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90"/>
      <c r="K492" s="90"/>
      <c r="L492" s="90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90"/>
      <c r="K493" s="90"/>
      <c r="L493" s="90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90"/>
      <c r="K494" s="90"/>
      <c r="L494" s="90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90"/>
      <c r="K495" s="90"/>
      <c r="L495" s="90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90"/>
      <c r="K496" s="90"/>
      <c r="L496" s="90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90"/>
      <c r="K497" s="90"/>
      <c r="L497" s="90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90"/>
      <c r="K498" s="90"/>
      <c r="L498" s="90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90"/>
      <c r="K499" s="90"/>
      <c r="L499" s="90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90"/>
      <c r="K500" s="90"/>
      <c r="L500" s="90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90"/>
      <c r="K501" s="90"/>
      <c r="L501" s="90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90"/>
      <c r="K502" s="90"/>
      <c r="L502" s="90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90"/>
      <c r="K503" s="90"/>
      <c r="L503" s="90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90"/>
      <c r="K504" s="90"/>
      <c r="L504" s="90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90"/>
      <c r="K505" s="90"/>
      <c r="L505" s="90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90"/>
      <c r="K506" s="90"/>
      <c r="L506" s="90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90"/>
      <c r="K507" s="90"/>
      <c r="L507" s="90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90"/>
      <c r="K508" s="90"/>
      <c r="L508" s="90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90"/>
      <c r="K509" s="90"/>
      <c r="L509" s="90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90"/>
      <c r="K510" s="90"/>
      <c r="L510" s="90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90"/>
      <c r="K511" s="90"/>
      <c r="L511" s="90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90"/>
      <c r="K512" s="90"/>
      <c r="L512" s="90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90"/>
      <c r="K513" s="90"/>
      <c r="L513" s="90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90"/>
      <c r="K514" s="90"/>
      <c r="L514" s="90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90"/>
      <c r="K515" s="90"/>
      <c r="L515" s="90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90"/>
      <c r="K516" s="90"/>
      <c r="L516" s="90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90"/>
      <c r="K517" s="90"/>
      <c r="L517" s="90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90"/>
      <c r="K518" s="90"/>
      <c r="L518" s="90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90"/>
      <c r="K519" s="90"/>
      <c r="L519" s="90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90"/>
      <c r="K520" s="90"/>
      <c r="L520" s="90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90"/>
      <c r="K521" s="90"/>
      <c r="L521" s="90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90"/>
      <c r="K522" s="90"/>
      <c r="L522" s="90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90"/>
      <c r="K523" s="90"/>
      <c r="L523" s="90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90"/>
      <c r="K524" s="90"/>
      <c r="L524" s="90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90"/>
      <c r="K525" s="90"/>
      <c r="L525" s="90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90"/>
      <c r="K526" s="90"/>
      <c r="L526" s="90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90"/>
      <c r="K527" s="90"/>
      <c r="L527" s="90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90"/>
      <c r="K528" s="90"/>
      <c r="L528" s="90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90"/>
      <c r="K529" s="90"/>
      <c r="L529" s="90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90"/>
      <c r="K530" s="90"/>
      <c r="L530" s="90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90"/>
      <c r="K531" s="90"/>
      <c r="L531" s="90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90"/>
      <c r="K532" s="90"/>
      <c r="L532" s="90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90"/>
      <c r="K533" s="90"/>
      <c r="L533" s="90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90"/>
      <c r="K534" s="90"/>
      <c r="L534" s="90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90"/>
      <c r="K535" s="90"/>
      <c r="L535" s="90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90"/>
      <c r="K536" s="90"/>
      <c r="L536" s="90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90"/>
      <c r="K537" s="90"/>
      <c r="L537" s="90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90"/>
      <c r="K538" s="90"/>
      <c r="L538" s="90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90"/>
      <c r="K539" s="90"/>
      <c r="L539" s="90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90"/>
      <c r="K540" s="90"/>
      <c r="L540" s="90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90"/>
      <c r="K541" s="90"/>
      <c r="L541" s="90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90"/>
      <c r="K542" s="90"/>
      <c r="L542" s="90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90"/>
      <c r="K543" s="90"/>
      <c r="L543" s="90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90"/>
      <c r="K544" s="90"/>
      <c r="L544" s="90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90"/>
      <c r="K545" s="90"/>
      <c r="L545" s="90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90"/>
      <c r="K546" s="90"/>
      <c r="L546" s="90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90"/>
      <c r="K547" s="90"/>
      <c r="L547" s="90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90"/>
      <c r="K548" s="90"/>
      <c r="L548" s="90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90"/>
      <c r="K549" s="90"/>
      <c r="L549" s="90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90"/>
      <c r="K550" s="90"/>
      <c r="L550" s="90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90"/>
      <c r="K551" s="90"/>
      <c r="L551" s="90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90"/>
      <c r="K552" s="90"/>
      <c r="L552" s="90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90"/>
      <c r="K553" s="90"/>
      <c r="L553" s="90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90"/>
      <c r="K554" s="90"/>
      <c r="L554" s="90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90"/>
      <c r="K555" s="90"/>
      <c r="L555" s="90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90"/>
      <c r="K556" s="90"/>
      <c r="L556" s="90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90"/>
      <c r="K557" s="90"/>
      <c r="L557" s="90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90"/>
      <c r="K558" s="90"/>
      <c r="L558" s="90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90"/>
      <c r="K559" s="90"/>
      <c r="L559" s="90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90"/>
      <c r="K560" s="90"/>
      <c r="L560" s="90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90"/>
      <c r="K561" s="90"/>
      <c r="L561" s="90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90"/>
      <c r="K562" s="90"/>
      <c r="L562" s="90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90"/>
      <c r="K563" s="90"/>
      <c r="L563" s="90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90"/>
      <c r="K564" s="90"/>
      <c r="L564" s="90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90"/>
      <c r="K565" s="90"/>
      <c r="L565" s="90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90"/>
      <c r="K566" s="90"/>
      <c r="L566" s="90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90"/>
      <c r="K567" s="90"/>
      <c r="L567" s="90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90"/>
      <c r="K568" s="90"/>
      <c r="L568" s="90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90"/>
      <c r="K569" s="90"/>
      <c r="L569" s="90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90"/>
      <c r="K570" s="90"/>
      <c r="L570" s="90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90"/>
      <c r="K571" s="90"/>
      <c r="L571" s="90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90"/>
      <c r="K572" s="90"/>
      <c r="L572" s="90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90"/>
      <c r="K573" s="90"/>
      <c r="L573" s="90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90"/>
      <c r="K574" s="90"/>
      <c r="L574" s="90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90"/>
      <c r="K575" s="90"/>
      <c r="L575" s="90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90"/>
      <c r="K576" s="90"/>
      <c r="L576" s="90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90"/>
      <c r="K577" s="90"/>
      <c r="L577" s="90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90"/>
      <c r="K578" s="90"/>
      <c r="L578" s="90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90"/>
      <c r="K579" s="90"/>
      <c r="L579" s="90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90"/>
      <c r="K580" s="90"/>
      <c r="L580" s="90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90"/>
      <c r="K581" s="90"/>
      <c r="L581" s="90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90"/>
      <c r="K582" s="90"/>
      <c r="L582" s="90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90"/>
      <c r="K583" s="90"/>
      <c r="L583" s="90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90"/>
      <c r="K584" s="90"/>
      <c r="L584" s="90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90"/>
      <c r="K585" s="90"/>
      <c r="L585" s="90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90"/>
      <c r="K586" s="90"/>
      <c r="L586" s="90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90"/>
      <c r="K587" s="90"/>
      <c r="L587" s="90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90"/>
      <c r="K588" s="90"/>
      <c r="L588" s="90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90"/>
      <c r="K589" s="90"/>
      <c r="L589" s="90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90"/>
      <c r="K590" s="90"/>
      <c r="L590" s="90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90"/>
      <c r="K591" s="90"/>
      <c r="L591" s="90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90"/>
      <c r="K592" s="90"/>
      <c r="L592" s="90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90"/>
      <c r="K593" s="90"/>
      <c r="L593" s="90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90"/>
      <c r="K594" s="90"/>
      <c r="L594" s="90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90"/>
      <c r="K595" s="90"/>
      <c r="L595" s="90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90"/>
      <c r="K596" s="90"/>
      <c r="L596" s="90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90"/>
      <c r="K597" s="90"/>
      <c r="L597" s="90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90"/>
      <c r="K598" s="90"/>
      <c r="L598" s="90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90"/>
      <c r="K599" s="90"/>
      <c r="L599" s="90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90"/>
      <c r="K600" s="90"/>
      <c r="L600" s="90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90"/>
      <c r="K601" s="90"/>
      <c r="L601" s="90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90"/>
      <c r="K602" s="90"/>
      <c r="L602" s="90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90"/>
      <c r="K603" s="90"/>
      <c r="L603" s="90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90"/>
      <c r="K604" s="90"/>
      <c r="L604" s="90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90"/>
      <c r="K605" s="90"/>
      <c r="L605" s="90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90"/>
      <c r="K606" s="90"/>
      <c r="L606" s="90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90"/>
      <c r="K607" s="90"/>
      <c r="L607" s="90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90"/>
      <c r="K608" s="90"/>
      <c r="L608" s="90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90"/>
      <c r="K609" s="90"/>
      <c r="L609" s="90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90"/>
      <c r="K610" s="90"/>
      <c r="L610" s="90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90"/>
      <c r="K611" s="90"/>
      <c r="L611" s="90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90"/>
      <c r="K612" s="90"/>
      <c r="L612" s="90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90"/>
      <c r="K613" s="90"/>
      <c r="L613" s="90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90"/>
      <c r="K614" s="90"/>
      <c r="L614" s="90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90"/>
      <c r="K615" s="90"/>
      <c r="L615" s="90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90"/>
      <c r="K616" s="90"/>
      <c r="L616" s="90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90"/>
      <c r="K617" s="90"/>
      <c r="L617" s="90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90"/>
      <c r="K618" s="90"/>
      <c r="L618" s="90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90"/>
      <c r="K619" s="90"/>
      <c r="L619" s="90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90"/>
      <c r="K620" s="90"/>
      <c r="L620" s="90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90"/>
      <c r="K621" s="90"/>
      <c r="L621" s="90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90"/>
      <c r="K622" s="90"/>
      <c r="L622" s="90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90"/>
      <c r="K623" s="90"/>
      <c r="L623" s="90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90"/>
      <c r="K624" s="90"/>
      <c r="L624" s="90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90"/>
      <c r="K625" s="90"/>
      <c r="L625" s="90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90"/>
      <c r="K626" s="90"/>
      <c r="L626" s="90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90"/>
      <c r="K627" s="90"/>
      <c r="L627" s="90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90"/>
      <c r="K628" s="90"/>
      <c r="L628" s="90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90"/>
      <c r="K629" s="90"/>
      <c r="L629" s="90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90"/>
      <c r="K630" s="90"/>
      <c r="L630" s="90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90"/>
      <c r="K631" s="90"/>
      <c r="L631" s="90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90"/>
      <c r="K632" s="90"/>
      <c r="L632" s="90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90"/>
      <c r="K633" s="90"/>
      <c r="L633" s="90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90"/>
      <c r="K634" s="90"/>
      <c r="L634" s="90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90"/>
      <c r="K635" s="90"/>
      <c r="L635" s="90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90"/>
      <c r="K636" s="90"/>
      <c r="L636" s="90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90"/>
      <c r="K637" s="90"/>
      <c r="L637" s="90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90"/>
      <c r="K638" s="90"/>
      <c r="L638" s="90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90"/>
      <c r="K639" s="90"/>
      <c r="L639" s="90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90"/>
      <c r="K640" s="90"/>
      <c r="L640" s="90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90"/>
      <c r="K641" s="90"/>
      <c r="L641" s="90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90"/>
      <c r="K642" s="90"/>
      <c r="L642" s="90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90"/>
      <c r="K643" s="90"/>
      <c r="L643" s="90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90"/>
      <c r="K644" s="90"/>
      <c r="L644" s="90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90"/>
      <c r="K645" s="90"/>
      <c r="L645" s="90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90"/>
      <c r="K646" s="90"/>
      <c r="L646" s="90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90"/>
      <c r="K647" s="90"/>
      <c r="L647" s="90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90"/>
      <c r="K648" s="90"/>
      <c r="L648" s="90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90"/>
      <c r="K649" s="90"/>
      <c r="L649" s="90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90"/>
      <c r="K650" s="90"/>
      <c r="L650" s="90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90"/>
      <c r="K651" s="90"/>
      <c r="L651" s="90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90"/>
      <c r="K652" s="90"/>
      <c r="L652" s="90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90"/>
      <c r="K653" s="90"/>
      <c r="L653" s="90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90"/>
      <c r="K654" s="90"/>
      <c r="L654" s="90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90"/>
      <c r="K655" s="90"/>
      <c r="L655" s="90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90"/>
      <c r="K656" s="90"/>
      <c r="L656" s="90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90"/>
      <c r="K657" s="90"/>
      <c r="L657" s="90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90"/>
      <c r="K658" s="90"/>
      <c r="L658" s="90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90"/>
      <c r="K659" s="90"/>
      <c r="L659" s="90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90"/>
      <c r="K660" s="90"/>
      <c r="L660" s="90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90"/>
      <c r="K661" s="90"/>
      <c r="L661" s="90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90"/>
      <c r="K662" s="90"/>
      <c r="L662" s="90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90"/>
      <c r="K663" s="90"/>
      <c r="L663" s="90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90"/>
      <c r="K664" s="90"/>
      <c r="L664" s="90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90"/>
      <c r="K665" s="90"/>
      <c r="L665" s="90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90"/>
      <c r="K666" s="90"/>
      <c r="L666" s="90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90"/>
      <c r="K667" s="90"/>
      <c r="L667" s="90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90"/>
      <c r="K668" s="90"/>
      <c r="L668" s="90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90"/>
      <c r="K669" s="90"/>
      <c r="L669" s="90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90"/>
      <c r="K670" s="90"/>
      <c r="L670" s="90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90"/>
      <c r="K671" s="90"/>
      <c r="L671" s="90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90"/>
      <c r="K672" s="90"/>
      <c r="L672" s="90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90"/>
      <c r="K673" s="90"/>
      <c r="L673" s="90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90"/>
      <c r="K674" s="90"/>
      <c r="L674" s="90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90"/>
      <c r="K675" s="90"/>
      <c r="L675" s="90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90"/>
      <c r="K676" s="90"/>
      <c r="L676" s="90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90"/>
      <c r="K677" s="90"/>
      <c r="L677" s="90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90"/>
      <c r="K678" s="90"/>
      <c r="L678" s="90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90"/>
      <c r="K679" s="90"/>
      <c r="L679" s="90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90"/>
      <c r="K680" s="90"/>
      <c r="L680" s="90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90"/>
      <c r="K681" s="90"/>
      <c r="L681" s="90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90"/>
      <c r="K682" s="90"/>
      <c r="L682" s="90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90"/>
      <c r="K683" s="90"/>
      <c r="L683" s="90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90"/>
      <c r="K684" s="90"/>
      <c r="L684" s="90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90"/>
      <c r="K685" s="90"/>
      <c r="L685" s="90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90"/>
      <c r="K686" s="90"/>
      <c r="L686" s="90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90"/>
      <c r="K687" s="90"/>
      <c r="L687" s="90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90"/>
      <c r="K688" s="90"/>
      <c r="L688" s="90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90"/>
      <c r="K689" s="90"/>
      <c r="L689" s="90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90"/>
      <c r="K690" s="90"/>
      <c r="L690" s="90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90"/>
      <c r="K691" s="90"/>
      <c r="L691" s="90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90"/>
      <c r="K692" s="90"/>
      <c r="L692" s="90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90"/>
      <c r="K693" s="90"/>
      <c r="L693" s="90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90"/>
      <c r="K694" s="90"/>
      <c r="L694" s="90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90"/>
      <c r="K695" s="90"/>
      <c r="L695" s="90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90"/>
      <c r="K696" s="90"/>
      <c r="L696" s="90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90"/>
      <c r="K697" s="90"/>
      <c r="L697" s="90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90"/>
      <c r="K698" s="90"/>
      <c r="L698" s="90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90"/>
      <c r="K699" s="90"/>
      <c r="L699" s="90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90"/>
      <c r="K700" s="90"/>
      <c r="L700" s="90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90"/>
      <c r="K701" s="90"/>
      <c r="L701" s="90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90"/>
      <c r="K702" s="90"/>
      <c r="L702" s="90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90"/>
      <c r="K703" s="90"/>
      <c r="L703" s="90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90"/>
      <c r="K704" s="90"/>
      <c r="L704" s="90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90"/>
      <c r="K705" s="90"/>
      <c r="L705" s="90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90"/>
      <c r="K706" s="90"/>
      <c r="L706" s="90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90"/>
      <c r="K707" s="90"/>
      <c r="L707" s="90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90"/>
      <c r="K708" s="90"/>
      <c r="L708" s="90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90"/>
      <c r="K709" s="90"/>
      <c r="L709" s="90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90"/>
      <c r="K710" s="90"/>
      <c r="L710" s="90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90"/>
      <c r="K711" s="90"/>
      <c r="L711" s="90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90"/>
      <c r="K712" s="90"/>
      <c r="L712" s="90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90"/>
      <c r="K713" s="90"/>
      <c r="L713" s="90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90"/>
      <c r="K714" s="90"/>
      <c r="L714" s="90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90"/>
      <c r="K715" s="90"/>
      <c r="L715" s="90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90"/>
      <c r="K716" s="90"/>
      <c r="L716" s="90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90"/>
      <c r="K717" s="90"/>
      <c r="L717" s="90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90"/>
      <c r="K718" s="90"/>
      <c r="L718" s="90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90"/>
      <c r="K719" s="90"/>
      <c r="L719" s="90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90"/>
      <c r="K720" s="90"/>
      <c r="L720" s="90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90"/>
      <c r="K721" s="90"/>
      <c r="L721" s="90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90"/>
      <c r="K722" s="90"/>
      <c r="L722" s="90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90"/>
      <c r="K723" s="90"/>
      <c r="L723" s="90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90"/>
      <c r="K724" s="90"/>
      <c r="L724" s="90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90"/>
      <c r="K725" s="90"/>
      <c r="L725" s="90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90"/>
      <c r="K726" s="90"/>
      <c r="L726" s="90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90"/>
      <c r="K727" s="90"/>
      <c r="L727" s="90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90"/>
      <c r="K728" s="90"/>
      <c r="L728" s="90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90"/>
      <c r="K729" s="90"/>
      <c r="L729" s="90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90"/>
      <c r="K730" s="90"/>
      <c r="L730" s="90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90"/>
      <c r="K731" s="90"/>
      <c r="L731" s="90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90"/>
      <c r="K732" s="90"/>
      <c r="L732" s="90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90"/>
      <c r="K733" s="90"/>
      <c r="L733" s="90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90"/>
      <c r="K734" s="90"/>
      <c r="L734" s="90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90"/>
      <c r="K735" s="90"/>
      <c r="L735" s="90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90"/>
      <c r="K736" s="90"/>
      <c r="L736" s="90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90"/>
      <c r="K737" s="90"/>
      <c r="L737" s="90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90"/>
      <c r="K738" s="90"/>
      <c r="L738" s="90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90"/>
      <c r="K739" s="90"/>
      <c r="L739" s="90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90"/>
      <c r="K740" s="90"/>
      <c r="L740" s="90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90"/>
      <c r="K741" s="90"/>
      <c r="L741" s="90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90"/>
      <c r="K742" s="90"/>
      <c r="L742" s="90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90"/>
      <c r="K743" s="90"/>
      <c r="L743" s="90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90"/>
      <c r="K744" s="90"/>
      <c r="L744" s="90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90"/>
      <c r="K745" s="90"/>
      <c r="L745" s="90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90"/>
      <c r="K746" s="90"/>
      <c r="L746" s="90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90"/>
      <c r="K747" s="90"/>
      <c r="L747" s="90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90"/>
      <c r="K748" s="90"/>
      <c r="L748" s="90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90"/>
      <c r="K749" s="90"/>
      <c r="L749" s="90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90"/>
      <c r="K750" s="90"/>
      <c r="L750" s="90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90"/>
      <c r="K751" s="90"/>
      <c r="L751" s="90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90"/>
      <c r="K752" s="90"/>
      <c r="L752" s="90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90"/>
      <c r="K753" s="90"/>
      <c r="L753" s="90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90"/>
      <c r="K754" s="90"/>
      <c r="L754" s="90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90"/>
      <c r="K755" s="90"/>
      <c r="L755" s="90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90"/>
      <c r="K756" s="90"/>
      <c r="L756" s="90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90"/>
      <c r="K757" s="90"/>
      <c r="L757" s="90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90"/>
      <c r="K758" s="90"/>
      <c r="L758" s="90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90"/>
      <c r="K759" s="90"/>
      <c r="L759" s="90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90"/>
      <c r="K760" s="90"/>
      <c r="L760" s="90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90"/>
      <c r="K761" s="90"/>
      <c r="L761" s="90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90"/>
      <c r="K762" s="90"/>
      <c r="L762" s="90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90"/>
      <c r="K763" s="90"/>
      <c r="L763" s="90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90"/>
      <c r="K764" s="90"/>
      <c r="L764" s="90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90"/>
      <c r="K765" s="90"/>
      <c r="L765" s="90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90"/>
      <c r="K766" s="90"/>
      <c r="L766" s="90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90"/>
      <c r="K767" s="90"/>
      <c r="L767" s="90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90"/>
      <c r="K768" s="90"/>
      <c r="L768" s="90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90"/>
      <c r="K769" s="90"/>
      <c r="L769" s="90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90"/>
      <c r="K770" s="90"/>
      <c r="L770" s="90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90"/>
      <c r="K771" s="90"/>
      <c r="L771" s="90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90"/>
      <c r="K772" s="90"/>
      <c r="L772" s="90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90"/>
      <c r="K773" s="90"/>
      <c r="L773" s="90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90"/>
      <c r="K774" s="90"/>
      <c r="L774" s="90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90"/>
      <c r="K775" s="90"/>
      <c r="L775" s="90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90"/>
      <c r="K776" s="90"/>
      <c r="L776" s="90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90"/>
      <c r="K777" s="90"/>
      <c r="L777" s="90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90"/>
      <c r="K778" s="90"/>
      <c r="L778" s="90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90"/>
      <c r="K779" s="90"/>
      <c r="L779" s="90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90"/>
      <c r="K780" s="90"/>
      <c r="L780" s="90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90"/>
      <c r="K781" s="90"/>
      <c r="L781" s="90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90"/>
      <c r="K782" s="90"/>
      <c r="L782" s="90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90"/>
      <c r="K783" s="90"/>
      <c r="L783" s="90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90"/>
      <c r="K784" s="90"/>
      <c r="L784" s="90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90"/>
      <c r="K785" s="90"/>
      <c r="L785" s="90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90"/>
      <c r="K786" s="90"/>
      <c r="L786" s="90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90"/>
      <c r="K787" s="90"/>
      <c r="L787" s="90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90"/>
      <c r="K788" s="90"/>
      <c r="L788" s="90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90"/>
      <c r="K789" s="90"/>
      <c r="L789" s="90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90"/>
      <c r="K790" s="90"/>
      <c r="L790" s="90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90"/>
      <c r="K791" s="90"/>
      <c r="L791" s="90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90"/>
      <c r="K792" s="90"/>
      <c r="L792" s="90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90"/>
      <c r="K793" s="90"/>
      <c r="L793" s="90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90"/>
      <c r="K794" s="90"/>
      <c r="L794" s="90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90"/>
      <c r="K795" s="90"/>
      <c r="L795" s="90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90"/>
      <c r="K796" s="90"/>
      <c r="L796" s="90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90"/>
      <c r="K797" s="90"/>
      <c r="L797" s="90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90"/>
      <c r="K798" s="90"/>
      <c r="L798" s="90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90"/>
      <c r="K799" s="90"/>
      <c r="L799" s="90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90"/>
      <c r="K800" s="90"/>
      <c r="L800" s="90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90"/>
      <c r="K801" s="90"/>
      <c r="L801" s="90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90"/>
      <c r="K802" s="90"/>
      <c r="L802" s="90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90"/>
      <c r="K803" s="90"/>
      <c r="L803" s="90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90"/>
      <c r="K804" s="90"/>
      <c r="L804" s="90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90"/>
      <c r="K805" s="90"/>
      <c r="L805" s="90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90"/>
      <c r="K806" s="90"/>
      <c r="L806" s="90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90"/>
      <c r="K807" s="90"/>
      <c r="L807" s="90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90"/>
      <c r="K808" s="90"/>
      <c r="L808" s="90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90"/>
      <c r="K809" s="90"/>
      <c r="L809" s="90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90"/>
      <c r="K810" s="90"/>
      <c r="L810" s="90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90"/>
      <c r="K811" s="90"/>
      <c r="L811" s="90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90"/>
      <c r="K812" s="90"/>
      <c r="L812" s="90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90"/>
      <c r="K813" s="90"/>
      <c r="L813" s="90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90"/>
      <c r="K814" s="90"/>
      <c r="L814" s="90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90"/>
      <c r="K815" s="90"/>
      <c r="L815" s="90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90"/>
      <c r="K816" s="90"/>
      <c r="L816" s="90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90"/>
      <c r="K817" s="90"/>
      <c r="L817" s="90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90"/>
      <c r="K818" s="90"/>
      <c r="L818" s="90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90"/>
      <c r="K819" s="90"/>
      <c r="L819" s="90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90"/>
      <c r="K820" s="90"/>
      <c r="L820" s="90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90"/>
      <c r="K821" s="90"/>
      <c r="L821" s="90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90"/>
      <c r="K822" s="90"/>
      <c r="L822" s="90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90"/>
      <c r="K823" s="90"/>
      <c r="L823" s="90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90"/>
      <c r="K824" s="90"/>
      <c r="L824" s="90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90"/>
      <c r="K825" s="90"/>
      <c r="L825" s="90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90"/>
      <c r="K826" s="90"/>
      <c r="L826" s="90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90"/>
      <c r="K827" s="90"/>
      <c r="L827" s="90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90"/>
      <c r="K828" s="90"/>
      <c r="L828" s="90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90"/>
      <c r="K829" s="90"/>
      <c r="L829" s="90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90"/>
      <c r="K830" s="90"/>
      <c r="L830" s="90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90"/>
      <c r="K831" s="90"/>
      <c r="L831" s="90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90"/>
      <c r="K832" s="90"/>
      <c r="L832" s="90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90"/>
      <c r="K833" s="90"/>
      <c r="L833" s="90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90"/>
      <c r="K834" s="90"/>
      <c r="L834" s="90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90"/>
      <c r="K835" s="90"/>
      <c r="L835" s="90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90"/>
      <c r="K836" s="90"/>
      <c r="L836" s="90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90"/>
      <c r="K837" s="90"/>
      <c r="L837" s="90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90"/>
      <c r="K838" s="90"/>
      <c r="L838" s="90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90"/>
      <c r="K839" s="90"/>
      <c r="L839" s="90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90"/>
      <c r="K840" s="90"/>
      <c r="L840" s="90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90"/>
      <c r="K841" s="90"/>
      <c r="L841" s="90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90"/>
      <c r="K842" s="90"/>
      <c r="L842" s="90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90"/>
      <c r="K843" s="90"/>
      <c r="L843" s="90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90"/>
      <c r="K844" s="90"/>
      <c r="L844" s="90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90"/>
      <c r="K845" s="90"/>
      <c r="L845" s="90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90"/>
      <c r="K846" s="90"/>
      <c r="L846" s="90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90"/>
      <c r="K847" s="90"/>
      <c r="L847" s="90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90"/>
      <c r="K848" s="90"/>
      <c r="L848" s="90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90"/>
      <c r="K849" s="90"/>
      <c r="L849" s="90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90"/>
      <c r="K850" s="90"/>
      <c r="L850" s="90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90"/>
      <c r="K851" s="90"/>
      <c r="L851" s="90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90"/>
      <c r="K852" s="90"/>
      <c r="L852" s="90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90"/>
      <c r="K853" s="90"/>
      <c r="L853" s="90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90"/>
      <c r="K854" s="90"/>
      <c r="L854" s="90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90"/>
      <c r="K855" s="90"/>
      <c r="L855" s="90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90"/>
      <c r="K856" s="90"/>
      <c r="L856" s="90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90"/>
      <c r="K857" s="90"/>
      <c r="L857" s="90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90"/>
      <c r="K858" s="90"/>
      <c r="L858" s="90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90"/>
      <c r="K859" s="90"/>
      <c r="L859" s="90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90"/>
      <c r="K860" s="90"/>
      <c r="L860" s="90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90"/>
      <c r="K861" s="90"/>
      <c r="L861" s="90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90"/>
      <c r="K862" s="90"/>
      <c r="L862" s="90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90"/>
      <c r="K863" s="90"/>
      <c r="L863" s="90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90"/>
      <c r="K864" s="90"/>
      <c r="L864" s="90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90"/>
      <c r="K865" s="90"/>
      <c r="L865" s="90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90"/>
      <c r="K866" s="90"/>
      <c r="L866" s="90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90"/>
      <c r="K867" s="90"/>
      <c r="L867" s="90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90"/>
      <c r="K868" s="90"/>
      <c r="L868" s="90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90"/>
      <c r="K869" s="90"/>
      <c r="L869" s="90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90"/>
      <c r="K870" s="90"/>
      <c r="L870" s="90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90"/>
      <c r="K871" s="90"/>
      <c r="L871" s="90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90"/>
      <c r="K872" s="90"/>
      <c r="L872" s="90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90"/>
      <c r="K873" s="90"/>
      <c r="L873" s="90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90"/>
      <c r="K874" s="90"/>
      <c r="L874" s="90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90"/>
      <c r="K875" s="90"/>
      <c r="L875" s="90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90"/>
      <c r="K876" s="90"/>
      <c r="L876" s="90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90"/>
      <c r="K877" s="90"/>
      <c r="L877" s="90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90"/>
      <c r="K878" s="90"/>
      <c r="L878" s="90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90"/>
      <c r="K879" s="90"/>
      <c r="L879" s="90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90"/>
      <c r="K880" s="90"/>
      <c r="L880" s="90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90"/>
      <c r="K881" s="90"/>
      <c r="L881" s="90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90"/>
      <c r="K882" s="90"/>
      <c r="L882" s="90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90"/>
      <c r="K883" s="90"/>
      <c r="L883" s="90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90"/>
      <c r="K884" s="90"/>
      <c r="L884" s="90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90"/>
      <c r="K885" s="90"/>
      <c r="L885" s="90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90"/>
      <c r="K886" s="90"/>
      <c r="L886" s="90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90"/>
      <c r="K887" s="90"/>
      <c r="L887" s="90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90"/>
      <c r="K888" s="90"/>
      <c r="L888" s="90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90"/>
      <c r="K889" s="90"/>
      <c r="L889" s="90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90"/>
      <c r="K890" s="90"/>
      <c r="L890" s="90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90"/>
      <c r="K891" s="90"/>
      <c r="L891" s="90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90"/>
      <c r="K892" s="90"/>
      <c r="L892" s="90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90"/>
      <c r="K893" s="90"/>
      <c r="L893" s="90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90"/>
      <c r="K894" s="90"/>
      <c r="L894" s="90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90"/>
      <c r="K895" s="90"/>
      <c r="L895" s="90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90"/>
      <c r="K896" s="90"/>
      <c r="L896" s="90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90"/>
      <c r="K897" s="90"/>
      <c r="L897" s="90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90"/>
      <c r="K898" s="90"/>
      <c r="L898" s="90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90"/>
      <c r="K899" s="90"/>
      <c r="L899" s="90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90"/>
      <c r="K900" s="90"/>
      <c r="L900" s="90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90"/>
      <c r="K901" s="90"/>
      <c r="L901" s="90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90"/>
      <c r="K902" s="90"/>
      <c r="L902" s="90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90"/>
      <c r="K903" s="90"/>
      <c r="L903" s="90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90"/>
      <c r="K904" s="90"/>
      <c r="L904" s="90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90"/>
      <c r="K905" s="90"/>
      <c r="L905" s="90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90"/>
      <c r="K906" s="90"/>
      <c r="L906" s="90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90"/>
      <c r="K907" s="90"/>
      <c r="L907" s="90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90"/>
      <c r="K908" s="90"/>
      <c r="L908" s="90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90"/>
      <c r="K909" s="90"/>
      <c r="L909" s="90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90"/>
      <c r="K910" s="90"/>
      <c r="L910" s="90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90"/>
      <c r="K911" s="90"/>
      <c r="L911" s="90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90"/>
      <c r="K912" s="90"/>
      <c r="L912" s="90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90"/>
      <c r="K913" s="90"/>
      <c r="L913" s="90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90"/>
      <c r="K914" s="90"/>
      <c r="L914" s="90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90"/>
      <c r="K915" s="90"/>
      <c r="L915" s="90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90"/>
      <c r="K916" s="90"/>
      <c r="L916" s="90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90"/>
      <c r="K917" s="90"/>
      <c r="L917" s="90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90"/>
      <c r="K918" s="90"/>
      <c r="L918" s="90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90"/>
      <c r="K919" s="90"/>
      <c r="L919" s="90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90"/>
      <c r="K920" s="90"/>
      <c r="L920" s="90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90"/>
      <c r="K921" s="90"/>
      <c r="L921" s="90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90"/>
      <c r="K922" s="90"/>
      <c r="L922" s="90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90"/>
      <c r="K923" s="90"/>
      <c r="L923" s="90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90"/>
      <c r="K924" s="90"/>
      <c r="L924" s="90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90"/>
      <c r="K925" s="90"/>
      <c r="L925" s="90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90"/>
      <c r="K926" s="90"/>
      <c r="L926" s="90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90"/>
      <c r="K927" s="90"/>
      <c r="L927" s="90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90"/>
      <c r="K928" s="90"/>
      <c r="L928" s="90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90"/>
      <c r="K929" s="90"/>
      <c r="L929" s="90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90"/>
      <c r="K930" s="90"/>
      <c r="L930" s="90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90"/>
      <c r="K931" s="90"/>
      <c r="L931" s="90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90"/>
      <c r="K932" s="90"/>
      <c r="L932" s="90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90"/>
      <c r="K933" s="90"/>
      <c r="L933" s="90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90"/>
      <c r="K934" s="90"/>
      <c r="L934" s="90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90"/>
      <c r="K935" s="90"/>
      <c r="L935" s="90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90"/>
      <c r="K936" s="90"/>
      <c r="L936" s="90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90"/>
      <c r="K937" s="90"/>
      <c r="L937" s="90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90"/>
      <c r="K938" s="90"/>
      <c r="L938" s="90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90"/>
      <c r="K939" s="90"/>
      <c r="L939" s="90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90"/>
      <c r="K940" s="90"/>
      <c r="L940" s="90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90"/>
      <c r="K941" s="90"/>
      <c r="L941" s="90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90"/>
      <c r="K942" s="90"/>
      <c r="L942" s="90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90"/>
      <c r="K943" s="90"/>
      <c r="L943" s="90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90"/>
      <c r="K944" s="90"/>
      <c r="L944" s="90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90"/>
      <c r="K945" s="90"/>
      <c r="L945" s="90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90"/>
      <c r="K946" s="90"/>
      <c r="L946" s="90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90"/>
      <c r="K947" s="90"/>
      <c r="L947" s="90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90"/>
      <c r="K948" s="90"/>
      <c r="L948" s="90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90"/>
      <c r="K949" s="90"/>
      <c r="L949" s="90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90"/>
      <c r="K950" s="90"/>
      <c r="L950" s="90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90"/>
      <c r="K951" s="90"/>
      <c r="L951" s="90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90"/>
      <c r="K952" s="90"/>
      <c r="L952" s="90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90"/>
      <c r="K953" s="90"/>
      <c r="L953" s="90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90"/>
      <c r="K954" s="90"/>
      <c r="L954" s="90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90"/>
      <c r="K955" s="90"/>
      <c r="L955" s="90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90"/>
      <c r="K956" s="90"/>
      <c r="L956" s="90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90"/>
      <c r="K957" s="90"/>
      <c r="L957" s="90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90"/>
      <c r="K958" s="90"/>
      <c r="L958" s="90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90"/>
      <c r="K959" s="90"/>
      <c r="L959" s="90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90"/>
      <c r="K960" s="90"/>
      <c r="L960" s="90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90"/>
      <c r="K961" s="90"/>
      <c r="L961" s="90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90"/>
      <c r="K962" s="90"/>
      <c r="L962" s="90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90"/>
      <c r="K963" s="90"/>
      <c r="L963" s="90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90"/>
      <c r="K964" s="90"/>
      <c r="L964" s="90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90"/>
      <c r="K965" s="90"/>
      <c r="L965" s="90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90"/>
      <c r="K966" s="90"/>
      <c r="L966" s="90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90"/>
      <c r="K967" s="90"/>
      <c r="L967" s="90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90"/>
      <c r="K968" s="90"/>
      <c r="L968" s="90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90"/>
      <c r="K969" s="90"/>
      <c r="L969" s="90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90"/>
      <c r="K970" s="90"/>
      <c r="L970" s="90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90"/>
      <c r="K971" s="90"/>
      <c r="L971" s="90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90"/>
      <c r="K972" s="90"/>
      <c r="L972" s="90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90"/>
      <c r="K973" s="90"/>
      <c r="L973" s="90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90"/>
      <c r="K974" s="90"/>
      <c r="L974" s="90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90"/>
      <c r="K975" s="90"/>
      <c r="L975" s="90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90"/>
      <c r="K976" s="90"/>
      <c r="L976" s="90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90"/>
      <c r="K977" s="90"/>
      <c r="L977" s="90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90"/>
      <c r="K978" s="90"/>
      <c r="L978" s="90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90"/>
      <c r="K979" s="90"/>
      <c r="L979" s="90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90"/>
      <c r="K980" s="90"/>
      <c r="L980" s="90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90"/>
      <c r="K981" s="90"/>
      <c r="L981" s="90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90"/>
      <c r="K982" s="90"/>
      <c r="L982" s="90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90"/>
      <c r="K983" s="90"/>
      <c r="L983" s="90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90"/>
      <c r="K984" s="90"/>
      <c r="L984" s="90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90"/>
      <c r="K985" s="90"/>
      <c r="L985" s="90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90"/>
      <c r="K986" s="90"/>
      <c r="L986" s="90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90"/>
      <c r="K987" s="90"/>
      <c r="L987" s="90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90"/>
      <c r="K988" s="90"/>
      <c r="L988" s="90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90"/>
      <c r="K989" s="90"/>
      <c r="L989" s="90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90"/>
      <c r="K990" s="90"/>
      <c r="L990" s="90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90"/>
      <c r="K991" s="90"/>
      <c r="L991" s="90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90"/>
      <c r="K992" s="90"/>
      <c r="L992" s="90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90"/>
      <c r="K993" s="90"/>
      <c r="L993" s="90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90"/>
      <c r="K994" s="90"/>
      <c r="L994" s="90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90"/>
      <c r="K995" s="90"/>
      <c r="L995" s="90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90"/>
      <c r="K996" s="90"/>
      <c r="L996" s="90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90"/>
      <c r="K997" s="90"/>
      <c r="L997" s="90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90"/>
      <c r="K998" s="90"/>
      <c r="L998" s="90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90"/>
      <c r="K999" s="90"/>
      <c r="L999" s="90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customSheetViews>
    <customSheetView guid="{2D54DE50-6C5C-4F60-8048-F69B5D2C5420}" filter="1" showAutoFilter="1">
      <pageMargins left="0.7" right="0.7" top="0.75" bottom="0.75" header="0.3" footer="0.3"/>
      <autoFilter ref="A1:I179" xr:uid="{4AF8717B-346D-6243-863D-CEB58BC68D99}">
        <filterColumn colId="6">
          <filters>
            <filter val="Exclude--category"/>
            <filter val="Exclude--efficacy outcome"/>
            <filter val="include"/>
          </filters>
        </filterColumn>
      </autoFilter>
      <extLst>
        <ext uri="GoogleSheetsCustomDataVersion1">
          <go:sheetsCustomData xmlns:go="http://customooxmlschemas.google.com/" filterViewId="1141912610"/>
        </ext>
      </extLst>
    </customSheetView>
  </customSheetViews>
  <dataValidations count="2">
    <dataValidation type="list" allowBlank="1" sqref="B2:G37 B38 D38:G38 B39:G54 D55:F58 B59:G82 B83:B84 E83:G84 B85:G85 B86 E86:G86 B87:G87 B88:B97 E88:G97 B98:G98 B99:B101 E99:G101 B102:G102 B103 E103:G103 B104:G106 B107 E107:G107 B108:G109 B110:C110 B111:B112 E110:G112 E113:F113 B114:B133 E114:G133 B134:G135 B136 E136:G136 B137:G140 B141:B142 E141:G142 B143:G143 B144:B149 E144:G149 B150:G150 B151:B155 B156:C156 B157 E151:G157 B158:G158 B159 E159:G159 B160:G160 B161 E161:G161 B162:G162 B163 E163:G163 B164:G164 B165:B168 E165:G168 B169:G169 B170 E170:G170 B171:G172 B173 E173:G173 B174:G175 B176:B178 E176:G178 B179:G179 B180 E180:G180 B181:G181 B182:B186 E182:G186 B187:G999" xr:uid="{00000000-0002-0000-0500-000000000000}">
      <formula1>"Include,Exclude,Unsure"</formula1>
    </dataValidation>
    <dataValidation type="list" allowBlank="1" sqref="K2:K186" xr:uid="{00000000-0002-0000-0500-000001000000}">
      <formula1>"Seen with COVID-19 Disease,Association with immunization in general,Association with specific vaccine platform(s)"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outlinePr summaryBelow="0" summaryRight="0"/>
  </sheetPr>
  <dimension ref="A1:S1001"/>
  <sheetViews>
    <sheetView workbookViewId="0">
      <selection activeCell="I101" sqref="I101"/>
    </sheetView>
  </sheetViews>
  <sheetFormatPr baseColWidth="10" defaultColWidth="11.1640625" defaultRowHeight="15" customHeight="1" x14ac:dyDescent="0.2"/>
  <cols>
    <col min="1" max="1" width="50.1640625" customWidth="1"/>
    <col min="9" max="9" width="29.1640625" customWidth="1"/>
    <col min="10" max="10" width="9.1640625" style="91" customWidth="1"/>
    <col min="11" max="11" width="34.83203125" style="91" customWidth="1"/>
    <col min="12" max="12" width="26.83203125" style="91" customWidth="1"/>
  </cols>
  <sheetData>
    <row r="1" spans="1:19" ht="15.75" customHeight="1" x14ac:dyDescent="0.2">
      <c r="A1" s="3" t="s">
        <v>400</v>
      </c>
      <c r="B1" s="21" t="s">
        <v>173</v>
      </c>
      <c r="C1" s="21" t="s">
        <v>174</v>
      </c>
      <c r="D1" s="21" t="s">
        <v>175</v>
      </c>
      <c r="E1" s="2" t="s">
        <v>176</v>
      </c>
      <c r="F1" s="32" t="s">
        <v>401</v>
      </c>
      <c r="G1" s="21" t="s">
        <v>178</v>
      </c>
      <c r="H1" s="22" t="s">
        <v>179</v>
      </c>
      <c r="I1" s="22" t="s">
        <v>391</v>
      </c>
      <c r="J1" s="93" t="s">
        <v>180</v>
      </c>
      <c r="K1" s="89" t="s">
        <v>181</v>
      </c>
      <c r="L1" s="89" t="s">
        <v>182</v>
      </c>
      <c r="M1" s="15"/>
      <c r="N1" s="15"/>
      <c r="O1" s="15"/>
      <c r="P1" s="15"/>
      <c r="Q1" s="15"/>
      <c r="R1" s="15"/>
      <c r="S1" s="15"/>
    </row>
    <row r="2" spans="1:19" ht="16" hidden="1" x14ac:dyDescent="0.2">
      <c r="A2" s="19" t="s">
        <v>402</v>
      </c>
      <c r="B2" s="33"/>
      <c r="C2" s="34"/>
      <c r="D2" s="31" t="s">
        <v>403</v>
      </c>
      <c r="E2" s="34"/>
      <c r="F2" s="33"/>
      <c r="G2" s="35" t="s">
        <v>184</v>
      </c>
      <c r="H2" s="35"/>
      <c r="I2" s="35"/>
      <c r="J2" s="23"/>
      <c r="K2" s="23"/>
      <c r="L2" s="23"/>
      <c r="M2" s="35"/>
      <c r="N2" s="35"/>
      <c r="O2" s="35"/>
      <c r="P2" s="35"/>
      <c r="Q2" s="35"/>
      <c r="R2" s="35"/>
      <c r="S2" s="35"/>
    </row>
    <row r="3" spans="1:19" ht="16" hidden="1" x14ac:dyDescent="0.2">
      <c r="A3" s="19" t="s">
        <v>392</v>
      </c>
      <c r="B3" s="33"/>
      <c r="C3" s="34"/>
      <c r="D3" s="31" t="s">
        <v>403</v>
      </c>
      <c r="E3" s="34"/>
      <c r="F3" s="33"/>
      <c r="G3" s="35" t="s">
        <v>184</v>
      </c>
      <c r="H3" s="35"/>
      <c r="I3" s="35"/>
      <c r="J3" s="36"/>
      <c r="K3" s="23"/>
      <c r="L3" s="36"/>
      <c r="M3" s="35"/>
      <c r="N3" s="35"/>
      <c r="O3" s="35"/>
      <c r="P3" s="35"/>
      <c r="Q3" s="35"/>
      <c r="R3" s="35"/>
      <c r="S3" s="35"/>
    </row>
    <row r="4" spans="1:19" ht="16" hidden="1" x14ac:dyDescent="0.2">
      <c r="A4" s="19" t="s">
        <v>393</v>
      </c>
      <c r="B4" s="33"/>
      <c r="C4" s="34"/>
      <c r="D4" s="31" t="s">
        <v>403</v>
      </c>
      <c r="E4" s="34"/>
      <c r="F4" s="33"/>
      <c r="G4" s="35" t="s">
        <v>184</v>
      </c>
      <c r="H4" s="35"/>
      <c r="I4" s="35"/>
      <c r="J4" s="36"/>
      <c r="K4" s="23"/>
      <c r="L4" s="36"/>
      <c r="M4" s="35"/>
      <c r="N4" s="35"/>
      <c r="O4" s="35"/>
      <c r="P4" s="35"/>
      <c r="Q4" s="35"/>
      <c r="R4" s="35"/>
      <c r="S4" s="35"/>
    </row>
    <row r="5" spans="1:19" ht="16" hidden="1" x14ac:dyDescent="0.2">
      <c r="A5" s="1" t="s">
        <v>156</v>
      </c>
      <c r="B5" s="37"/>
      <c r="C5" s="34"/>
      <c r="D5" s="31" t="s">
        <v>404</v>
      </c>
      <c r="E5" s="34"/>
      <c r="F5" s="37"/>
      <c r="G5" s="30" t="s">
        <v>187</v>
      </c>
      <c r="J5" s="38"/>
      <c r="K5" s="23"/>
      <c r="L5" s="38"/>
    </row>
    <row r="6" spans="1:19" ht="16" hidden="1" x14ac:dyDescent="0.2">
      <c r="A6" s="1" t="s">
        <v>263</v>
      </c>
      <c r="B6" s="37"/>
      <c r="C6" s="34"/>
      <c r="D6" s="31" t="s">
        <v>404</v>
      </c>
      <c r="E6" s="34"/>
      <c r="F6" s="37"/>
      <c r="G6" s="30" t="s">
        <v>187</v>
      </c>
      <c r="J6" s="38"/>
      <c r="K6" s="23"/>
      <c r="L6" s="38"/>
    </row>
    <row r="7" spans="1:19" ht="16" hidden="1" x14ac:dyDescent="0.2">
      <c r="A7" s="1" t="s">
        <v>135</v>
      </c>
      <c r="B7" s="39" t="s">
        <v>187</v>
      </c>
      <c r="C7" s="40" t="s">
        <v>187</v>
      </c>
      <c r="D7" s="40" t="str">
        <f>IF(B7=C7,"Y","N")</f>
        <v>Y</v>
      </c>
      <c r="E7" s="40"/>
      <c r="F7" s="41"/>
      <c r="G7" s="30" t="str">
        <f>IF(B7=C7,B7,"DISAGREEMENT")</f>
        <v>Exclude</v>
      </c>
      <c r="J7" s="38"/>
      <c r="K7" s="23"/>
      <c r="L7" s="38"/>
    </row>
    <row r="8" spans="1:19" ht="16" hidden="1" x14ac:dyDescent="0.2">
      <c r="A8" s="1" t="s">
        <v>164</v>
      </c>
      <c r="B8" s="37"/>
      <c r="C8" s="34"/>
      <c r="D8" s="31" t="s">
        <v>404</v>
      </c>
      <c r="E8" s="34"/>
      <c r="F8" s="37"/>
      <c r="G8" s="42" t="s">
        <v>310</v>
      </c>
      <c r="J8" s="38"/>
      <c r="K8" s="23"/>
      <c r="L8" s="38"/>
    </row>
    <row r="9" spans="1:19" ht="16" hidden="1" x14ac:dyDescent="0.2">
      <c r="A9" s="1" t="s">
        <v>264</v>
      </c>
      <c r="B9" s="37"/>
      <c r="C9" s="34"/>
      <c r="D9" s="31" t="s">
        <v>404</v>
      </c>
      <c r="E9" s="34"/>
      <c r="F9" s="37"/>
      <c r="G9" s="30" t="s">
        <v>187</v>
      </c>
      <c r="J9" s="38"/>
      <c r="K9" s="23"/>
      <c r="L9" s="38"/>
    </row>
    <row r="10" spans="1:19" ht="16" hidden="1" x14ac:dyDescent="0.2">
      <c r="A10" s="1" t="s">
        <v>405</v>
      </c>
      <c r="B10" s="39" t="s">
        <v>187</v>
      </c>
      <c r="C10" s="40" t="s">
        <v>187</v>
      </c>
      <c r="D10" s="40" t="str">
        <f t="shared" ref="D10:D14" si="0">IF(B10=C10,"Y","N")</f>
        <v>Y</v>
      </c>
      <c r="E10" s="40"/>
      <c r="F10" s="41"/>
      <c r="G10" s="30" t="s">
        <v>187</v>
      </c>
      <c r="J10" s="38"/>
      <c r="K10" s="23"/>
      <c r="L10" s="38"/>
    </row>
    <row r="11" spans="1:19" ht="16" hidden="1" x14ac:dyDescent="0.2">
      <c r="A11" s="1" t="s">
        <v>406</v>
      </c>
      <c r="B11" s="43" t="s">
        <v>189</v>
      </c>
      <c r="C11" s="40" t="s">
        <v>189</v>
      </c>
      <c r="D11" s="40" t="str">
        <f t="shared" si="0"/>
        <v>Y</v>
      </c>
      <c r="F11" s="41"/>
      <c r="G11" s="30" t="s">
        <v>189</v>
      </c>
      <c r="H11" s="1" t="s">
        <v>229</v>
      </c>
      <c r="I11" s="1" t="s">
        <v>230</v>
      </c>
      <c r="J11" s="44" t="s">
        <v>231</v>
      </c>
      <c r="K11" s="44" t="s">
        <v>192</v>
      </c>
      <c r="L11" s="45" t="s">
        <v>230</v>
      </c>
    </row>
    <row r="12" spans="1:19" ht="16" hidden="1" x14ac:dyDescent="0.2">
      <c r="A12" s="1" t="s">
        <v>407</v>
      </c>
      <c r="B12" s="39" t="s">
        <v>187</v>
      </c>
      <c r="C12" s="40" t="s">
        <v>187</v>
      </c>
      <c r="D12" s="40" t="str">
        <f t="shared" si="0"/>
        <v>Y</v>
      </c>
      <c r="E12" s="40"/>
      <c r="F12" s="41"/>
      <c r="G12" s="30" t="s">
        <v>187</v>
      </c>
      <c r="J12" s="38"/>
      <c r="K12" s="23"/>
      <c r="L12" s="38"/>
    </row>
    <row r="13" spans="1:19" ht="16" hidden="1" x14ac:dyDescent="0.2">
      <c r="A13" s="1" t="s">
        <v>408</v>
      </c>
      <c r="B13" s="39" t="s">
        <v>187</v>
      </c>
      <c r="C13" s="40" t="s">
        <v>187</v>
      </c>
      <c r="D13" s="40" t="str">
        <f t="shared" si="0"/>
        <v>Y</v>
      </c>
      <c r="E13" s="40"/>
      <c r="F13" s="41"/>
      <c r="G13" s="30" t="s">
        <v>187</v>
      </c>
      <c r="J13" s="38"/>
      <c r="K13" s="23"/>
      <c r="L13" s="38"/>
    </row>
    <row r="14" spans="1:19" ht="16" hidden="1" x14ac:dyDescent="0.2">
      <c r="A14" s="1" t="s">
        <v>409</v>
      </c>
      <c r="B14" s="43" t="s">
        <v>189</v>
      </c>
      <c r="C14" s="40" t="s">
        <v>410</v>
      </c>
      <c r="D14" s="40" t="str">
        <f t="shared" si="0"/>
        <v>N</v>
      </c>
      <c r="E14" s="30" t="s">
        <v>189</v>
      </c>
      <c r="F14" s="41"/>
      <c r="G14" s="30" t="s">
        <v>189</v>
      </c>
      <c r="H14" s="1" t="s">
        <v>258</v>
      </c>
      <c r="I14" s="1" t="s">
        <v>270</v>
      </c>
      <c r="J14" s="45" t="s">
        <v>231</v>
      </c>
      <c r="K14" s="44" t="s">
        <v>192</v>
      </c>
      <c r="L14" s="45" t="s">
        <v>270</v>
      </c>
    </row>
    <row r="15" spans="1:19" ht="16" hidden="1" x14ac:dyDescent="0.2">
      <c r="A15" s="1" t="s">
        <v>279</v>
      </c>
      <c r="B15" s="37"/>
      <c r="C15" s="34"/>
      <c r="D15" s="31" t="s">
        <v>404</v>
      </c>
      <c r="E15" s="34"/>
      <c r="F15" s="37"/>
      <c r="G15" s="30" t="s">
        <v>187</v>
      </c>
      <c r="J15" s="38"/>
      <c r="K15" s="23"/>
      <c r="L15" s="38"/>
    </row>
    <row r="16" spans="1:19" ht="16" hidden="1" x14ac:dyDescent="0.2">
      <c r="A16" s="1" t="s">
        <v>280</v>
      </c>
      <c r="B16" s="37"/>
      <c r="C16" s="34"/>
      <c r="D16" s="31" t="s">
        <v>404</v>
      </c>
      <c r="E16" s="34"/>
      <c r="F16" s="37"/>
      <c r="G16" s="30" t="s">
        <v>187</v>
      </c>
      <c r="J16" s="38"/>
      <c r="K16" s="23"/>
      <c r="L16" s="38"/>
    </row>
    <row r="17" spans="1:19" ht="16" hidden="1" x14ac:dyDescent="0.2">
      <c r="A17" s="1" t="s">
        <v>411</v>
      </c>
      <c r="B17" s="39" t="s">
        <v>187</v>
      </c>
      <c r="C17" s="40" t="s">
        <v>187</v>
      </c>
      <c r="D17" s="40" t="str">
        <f>IF(B17=C17,"Y","N")</f>
        <v>Y</v>
      </c>
      <c r="E17" s="40"/>
      <c r="F17" s="41"/>
      <c r="G17" s="30" t="s">
        <v>187</v>
      </c>
      <c r="J17" s="38"/>
      <c r="K17" s="23"/>
      <c r="L17" s="38"/>
    </row>
    <row r="18" spans="1:19" ht="16" hidden="1" x14ac:dyDescent="0.2">
      <c r="A18" s="1" t="s">
        <v>412</v>
      </c>
      <c r="B18" s="39" t="s">
        <v>187</v>
      </c>
      <c r="C18" s="40" t="s">
        <v>413</v>
      </c>
      <c r="D18" s="40" t="s">
        <v>188</v>
      </c>
      <c r="E18" s="40"/>
      <c r="F18" s="41"/>
      <c r="G18" s="30" t="s">
        <v>187</v>
      </c>
      <c r="J18" s="38"/>
      <c r="K18" s="23"/>
      <c r="L18" s="38"/>
    </row>
    <row r="19" spans="1:19" ht="16" hidden="1" x14ac:dyDescent="0.2">
      <c r="A19" s="1" t="s">
        <v>414</v>
      </c>
      <c r="B19" s="39" t="s">
        <v>187</v>
      </c>
      <c r="C19" s="40" t="s">
        <v>187</v>
      </c>
      <c r="D19" s="40" t="str">
        <f>IF(B19=C19,"Y","N")</f>
        <v>Y</v>
      </c>
      <c r="E19" s="40"/>
      <c r="F19" s="41"/>
      <c r="G19" s="30" t="s">
        <v>187</v>
      </c>
      <c r="J19" s="38"/>
      <c r="K19" s="23"/>
      <c r="L19" s="38"/>
    </row>
    <row r="20" spans="1:19" ht="16" hidden="1" x14ac:dyDescent="0.2">
      <c r="A20" s="1" t="s">
        <v>282</v>
      </c>
      <c r="B20" s="37"/>
      <c r="C20" s="34"/>
      <c r="D20" s="31" t="s">
        <v>404</v>
      </c>
      <c r="E20" s="34"/>
      <c r="F20" s="37"/>
      <c r="G20" s="30" t="s">
        <v>187</v>
      </c>
      <c r="J20" s="38"/>
      <c r="K20" s="23"/>
      <c r="L20" s="38"/>
    </row>
    <row r="21" spans="1:19" ht="16" hidden="1" x14ac:dyDescent="0.2">
      <c r="A21" s="1" t="s">
        <v>415</v>
      </c>
      <c r="B21" s="39" t="s">
        <v>187</v>
      </c>
      <c r="C21" s="40" t="s">
        <v>187</v>
      </c>
      <c r="D21" s="40" t="str">
        <f t="shared" ref="D21:D24" si="1">IF(B21=C21,"Y","N")</f>
        <v>Y</v>
      </c>
      <c r="E21" s="40"/>
      <c r="F21" s="41"/>
      <c r="G21" s="30" t="s">
        <v>187</v>
      </c>
      <c r="J21" s="38"/>
      <c r="K21" s="23"/>
      <c r="L21" s="38"/>
    </row>
    <row r="22" spans="1:19" ht="16" hidden="1" x14ac:dyDescent="0.2">
      <c r="A22" s="1" t="s">
        <v>416</v>
      </c>
      <c r="B22" s="39" t="s">
        <v>187</v>
      </c>
      <c r="C22" s="40" t="s">
        <v>187</v>
      </c>
      <c r="D22" s="40" t="str">
        <f t="shared" si="1"/>
        <v>Y</v>
      </c>
      <c r="E22" s="40"/>
      <c r="F22" s="41"/>
      <c r="G22" s="30" t="s">
        <v>187</v>
      </c>
      <c r="J22" s="38"/>
      <c r="K22" s="23"/>
      <c r="L22" s="38"/>
    </row>
    <row r="23" spans="1:19" ht="16" hidden="1" x14ac:dyDescent="0.2">
      <c r="A23" s="1" t="s">
        <v>165</v>
      </c>
      <c r="B23" s="43" t="s">
        <v>189</v>
      </c>
      <c r="C23" s="40" t="s">
        <v>187</v>
      </c>
      <c r="D23" s="40" t="str">
        <f t="shared" si="1"/>
        <v>N</v>
      </c>
      <c r="E23" s="42" t="s">
        <v>310</v>
      </c>
      <c r="F23" s="46"/>
      <c r="G23" s="42" t="s">
        <v>310</v>
      </c>
      <c r="J23" s="38"/>
      <c r="K23" s="23"/>
      <c r="L23" s="38"/>
    </row>
    <row r="24" spans="1:19" ht="16" hidden="1" x14ac:dyDescent="0.2">
      <c r="A24" s="1" t="s">
        <v>417</v>
      </c>
      <c r="B24" s="39" t="s">
        <v>187</v>
      </c>
      <c r="C24" s="40" t="s">
        <v>187</v>
      </c>
      <c r="D24" s="40" t="str">
        <f t="shared" si="1"/>
        <v>Y</v>
      </c>
      <c r="E24" s="40"/>
      <c r="F24" s="41"/>
      <c r="G24" s="30" t="s">
        <v>187</v>
      </c>
      <c r="J24" s="38"/>
      <c r="K24" s="23"/>
      <c r="L24" s="38"/>
    </row>
    <row r="25" spans="1:19" ht="16" hidden="1" x14ac:dyDescent="0.2">
      <c r="A25" s="1" t="s">
        <v>267</v>
      </c>
      <c r="B25" s="37"/>
      <c r="C25" s="34"/>
      <c r="D25" s="31" t="s">
        <v>404</v>
      </c>
      <c r="E25" s="34"/>
      <c r="F25" s="37"/>
      <c r="G25" s="30" t="s">
        <v>187</v>
      </c>
      <c r="J25" s="38"/>
      <c r="K25" s="23"/>
      <c r="L25" s="38"/>
    </row>
    <row r="26" spans="1:19" ht="16" hidden="1" x14ac:dyDescent="0.2">
      <c r="A26" s="1" t="s">
        <v>275</v>
      </c>
      <c r="B26" s="37"/>
      <c r="C26" s="34"/>
      <c r="D26" s="31" t="s">
        <v>404</v>
      </c>
      <c r="E26" s="34"/>
      <c r="F26" s="37"/>
      <c r="G26" s="30" t="s">
        <v>187</v>
      </c>
      <c r="J26" s="38"/>
      <c r="K26" s="23"/>
      <c r="L26" s="38"/>
    </row>
    <row r="27" spans="1:19" ht="16" hidden="1" x14ac:dyDescent="0.2">
      <c r="A27" s="1" t="s">
        <v>278</v>
      </c>
      <c r="B27" s="37"/>
      <c r="C27" s="34"/>
      <c r="D27" s="31" t="s">
        <v>404</v>
      </c>
      <c r="E27" s="34"/>
      <c r="F27" s="37"/>
      <c r="G27" s="30" t="s">
        <v>187</v>
      </c>
      <c r="J27" s="38"/>
      <c r="K27" s="23"/>
      <c r="L27" s="38"/>
    </row>
    <row r="28" spans="1:19" ht="16" hidden="1" x14ac:dyDescent="0.2">
      <c r="A28" s="1" t="s">
        <v>418</v>
      </c>
      <c r="B28" s="39" t="s">
        <v>187</v>
      </c>
      <c r="C28" s="40" t="s">
        <v>187</v>
      </c>
      <c r="D28" s="40" t="str">
        <f t="shared" ref="D28:D29" si="2">IF(B28=C28,"Y","N")</f>
        <v>Y</v>
      </c>
      <c r="E28" s="40"/>
      <c r="F28" s="41"/>
      <c r="G28" s="30" t="s">
        <v>187</v>
      </c>
      <c r="J28" s="38"/>
      <c r="K28" s="23"/>
      <c r="L28" s="38"/>
    </row>
    <row r="29" spans="1:19" ht="16" hidden="1" x14ac:dyDescent="0.2">
      <c r="A29" s="1" t="s">
        <v>419</v>
      </c>
      <c r="B29" s="39" t="s">
        <v>187</v>
      </c>
      <c r="C29" s="40" t="s">
        <v>187</v>
      </c>
      <c r="D29" s="40" t="str">
        <f t="shared" si="2"/>
        <v>Y</v>
      </c>
      <c r="E29" s="40"/>
      <c r="F29" s="41"/>
      <c r="G29" s="30" t="s">
        <v>187</v>
      </c>
      <c r="J29" s="38"/>
      <c r="K29" s="23"/>
      <c r="L29" s="38"/>
    </row>
    <row r="30" spans="1:19" ht="16" hidden="1" x14ac:dyDescent="0.2">
      <c r="A30" s="1" t="s">
        <v>265</v>
      </c>
      <c r="B30" s="37"/>
      <c r="C30" s="34"/>
      <c r="D30" s="31" t="s">
        <v>404</v>
      </c>
      <c r="E30" s="34"/>
      <c r="F30" s="37"/>
      <c r="G30" s="30" t="s">
        <v>187</v>
      </c>
      <c r="J30" s="38"/>
      <c r="K30" s="23"/>
      <c r="L30" s="38"/>
    </row>
    <row r="31" spans="1:19" ht="16" hidden="1" x14ac:dyDescent="0.2">
      <c r="A31" s="19" t="s">
        <v>420</v>
      </c>
      <c r="B31" s="37"/>
      <c r="C31" s="34"/>
      <c r="D31" s="31" t="s">
        <v>403</v>
      </c>
      <c r="E31" s="34"/>
      <c r="F31" s="37"/>
      <c r="G31" s="35" t="s">
        <v>184</v>
      </c>
      <c r="H31" s="35"/>
      <c r="I31" s="35"/>
      <c r="J31" s="36"/>
      <c r="K31" s="23"/>
      <c r="L31" s="36"/>
      <c r="M31" s="35"/>
      <c r="N31" s="35"/>
      <c r="O31" s="35"/>
      <c r="P31" s="35"/>
      <c r="Q31" s="35"/>
      <c r="R31" s="35"/>
      <c r="S31" s="35"/>
    </row>
    <row r="32" spans="1:19" ht="16" hidden="1" x14ac:dyDescent="0.2">
      <c r="A32" s="1" t="s">
        <v>336</v>
      </c>
      <c r="B32" s="37"/>
      <c r="C32" s="34"/>
      <c r="D32" s="31" t="s">
        <v>404</v>
      </c>
      <c r="E32" s="34"/>
      <c r="F32" s="37"/>
      <c r="G32" s="30" t="s">
        <v>187</v>
      </c>
      <c r="J32" s="38"/>
      <c r="K32" s="23"/>
      <c r="L32" s="38"/>
    </row>
    <row r="33" spans="1:12" ht="16" hidden="1" x14ac:dyDescent="0.2">
      <c r="A33" s="1" t="s">
        <v>421</v>
      </c>
      <c r="B33" s="39" t="s">
        <v>187</v>
      </c>
      <c r="C33" s="40" t="s">
        <v>187</v>
      </c>
      <c r="D33" s="40" t="str">
        <f t="shared" ref="D33:D38" si="3">IF(B33=C33,"Y","N")</f>
        <v>Y</v>
      </c>
      <c r="E33" s="40"/>
      <c r="F33" s="41"/>
      <c r="G33" s="30" t="s">
        <v>187</v>
      </c>
      <c r="J33" s="38"/>
      <c r="K33" s="23"/>
      <c r="L33" s="38"/>
    </row>
    <row r="34" spans="1:12" ht="16" hidden="1" x14ac:dyDescent="0.2">
      <c r="A34" s="1" t="s">
        <v>422</v>
      </c>
      <c r="B34" s="39" t="s">
        <v>187</v>
      </c>
      <c r="C34" s="40" t="s">
        <v>187</v>
      </c>
      <c r="D34" s="40" t="str">
        <f t="shared" si="3"/>
        <v>Y</v>
      </c>
      <c r="E34" s="40"/>
      <c r="F34" s="41"/>
      <c r="G34" s="30" t="s">
        <v>187</v>
      </c>
      <c r="J34" s="38"/>
      <c r="K34" s="23"/>
      <c r="L34" s="38"/>
    </row>
    <row r="35" spans="1:12" ht="16" hidden="1" x14ac:dyDescent="0.2">
      <c r="A35" s="1" t="s">
        <v>423</v>
      </c>
      <c r="B35" s="39" t="s">
        <v>187</v>
      </c>
      <c r="C35" s="40" t="s">
        <v>187</v>
      </c>
      <c r="D35" s="40" t="str">
        <f t="shared" si="3"/>
        <v>Y</v>
      </c>
      <c r="E35" s="40"/>
      <c r="F35" s="41"/>
      <c r="G35" s="30" t="s">
        <v>187</v>
      </c>
      <c r="J35" s="38"/>
      <c r="K35" s="23"/>
      <c r="L35" s="38"/>
    </row>
    <row r="36" spans="1:12" ht="16" hidden="1" x14ac:dyDescent="0.2">
      <c r="A36" s="1" t="s">
        <v>424</v>
      </c>
      <c r="B36" s="39" t="s">
        <v>187</v>
      </c>
      <c r="C36" s="40" t="s">
        <v>187</v>
      </c>
      <c r="D36" s="40" t="str">
        <f t="shared" si="3"/>
        <v>Y</v>
      </c>
      <c r="E36" s="40"/>
      <c r="F36" s="41"/>
      <c r="G36" s="30" t="s">
        <v>187</v>
      </c>
      <c r="J36" s="38"/>
      <c r="K36" s="23"/>
      <c r="L36" s="38"/>
    </row>
    <row r="37" spans="1:12" ht="16" hidden="1" x14ac:dyDescent="0.2">
      <c r="A37" s="1" t="s">
        <v>425</v>
      </c>
      <c r="B37" s="39" t="s">
        <v>187</v>
      </c>
      <c r="C37" s="40" t="s">
        <v>187</v>
      </c>
      <c r="D37" s="40" t="str">
        <f t="shared" si="3"/>
        <v>Y</v>
      </c>
      <c r="E37" s="40"/>
      <c r="F37" s="41"/>
      <c r="G37" s="30" t="s">
        <v>187</v>
      </c>
      <c r="J37" s="38"/>
      <c r="K37" s="23"/>
      <c r="L37" s="38"/>
    </row>
    <row r="38" spans="1:12" ht="16" hidden="1" x14ac:dyDescent="0.2">
      <c r="A38" s="1" t="s">
        <v>426</v>
      </c>
      <c r="B38" s="39" t="s">
        <v>187</v>
      </c>
      <c r="C38" s="40" t="s">
        <v>187</v>
      </c>
      <c r="D38" s="40" t="str">
        <f t="shared" si="3"/>
        <v>Y</v>
      </c>
      <c r="E38" s="40"/>
      <c r="F38" s="41"/>
      <c r="G38" s="30" t="s">
        <v>187</v>
      </c>
      <c r="J38" s="38"/>
      <c r="K38" s="23"/>
      <c r="L38" s="38"/>
    </row>
    <row r="39" spans="1:12" ht="16" hidden="1" x14ac:dyDescent="0.2">
      <c r="A39" s="1" t="s">
        <v>324</v>
      </c>
      <c r="B39" s="37"/>
      <c r="C39" s="34"/>
      <c r="D39" s="31" t="s">
        <v>404</v>
      </c>
      <c r="E39" s="34"/>
      <c r="F39" s="37"/>
      <c r="G39" s="30" t="s">
        <v>187</v>
      </c>
      <c r="J39" s="38"/>
      <c r="K39" s="23"/>
      <c r="L39" s="38"/>
    </row>
    <row r="40" spans="1:12" ht="16" hidden="1" x14ac:dyDescent="0.2">
      <c r="A40" s="1" t="s">
        <v>333</v>
      </c>
      <c r="B40" s="37"/>
      <c r="C40" s="34"/>
      <c r="D40" s="31" t="s">
        <v>404</v>
      </c>
      <c r="E40" s="34"/>
      <c r="F40" s="37"/>
      <c r="G40" s="30" t="s">
        <v>187</v>
      </c>
      <c r="J40" s="38"/>
      <c r="K40" s="23"/>
      <c r="L40" s="38"/>
    </row>
    <row r="41" spans="1:12" ht="16" hidden="1" x14ac:dyDescent="0.2">
      <c r="A41" s="1" t="s">
        <v>427</v>
      </c>
      <c r="B41" s="39" t="s">
        <v>187</v>
      </c>
      <c r="C41" s="40" t="s">
        <v>187</v>
      </c>
      <c r="D41" s="40" t="str">
        <f t="shared" ref="D41:D51" si="4">IF(B41=C41,"Y","N")</f>
        <v>Y</v>
      </c>
      <c r="E41" s="40"/>
      <c r="F41" s="41"/>
      <c r="G41" s="30" t="s">
        <v>187</v>
      </c>
      <c r="J41" s="38"/>
      <c r="K41" s="23"/>
      <c r="L41" s="38"/>
    </row>
    <row r="42" spans="1:12" ht="16" hidden="1" x14ac:dyDescent="0.2">
      <c r="A42" s="1" t="s">
        <v>428</v>
      </c>
      <c r="B42" s="39" t="s">
        <v>187</v>
      </c>
      <c r="C42" s="40" t="s">
        <v>187</v>
      </c>
      <c r="D42" s="40" t="str">
        <f t="shared" si="4"/>
        <v>Y</v>
      </c>
      <c r="E42" s="40"/>
      <c r="F42" s="41"/>
      <c r="G42" s="30" t="s">
        <v>187</v>
      </c>
      <c r="J42" s="38"/>
      <c r="K42" s="23"/>
      <c r="L42" s="38"/>
    </row>
    <row r="43" spans="1:12" ht="16" hidden="1" x14ac:dyDescent="0.2">
      <c r="A43" s="1" t="s">
        <v>429</v>
      </c>
      <c r="B43" s="39" t="s">
        <v>187</v>
      </c>
      <c r="C43" s="40" t="s">
        <v>187</v>
      </c>
      <c r="D43" s="40" t="str">
        <f t="shared" si="4"/>
        <v>Y</v>
      </c>
      <c r="E43" s="40"/>
      <c r="F43" s="41"/>
      <c r="G43" s="30" t="s">
        <v>187</v>
      </c>
      <c r="J43" s="38"/>
      <c r="K43" s="23"/>
      <c r="L43" s="38"/>
    </row>
    <row r="44" spans="1:12" ht="16" hidden="1" x14ac:dyDescent="0.2">
      <c r="A44" s="1" t="s">
        <v>430</v>
      </c>
      <c r="B44" s="39" t="s">
        <v>187</v>
      </c>
      <c r="C44" s="40" t="s">
        <v>187</v>
      </c>
      <c r="D44" s="40" t="str">
        <f t="shared" si="4"/>
        <v>Y</v>
      </c>
      <c r="E44" s="40"/>
      <c r="F44" s="41"/>
      <c r="G44" s="30" t="s">
        <v>187</v>
      </c>
      <c r="J44" s="38"/>
      <c r="K44" s="23"/>
      <c r="L44" s="38"/>
    </row>
    <row r="45" spans="1:12" ht="16" hidden="1" x14ac:dyDescent="0.2">
      <c r="A45" s="1" t="s">
        <v>431</v>
      </c>
      <c r="B45" s="39" t="s">
        <v>187</v>
      </c>
      <c r="C45" s="40" t="s">
        <v>187</v>
      </c>
      <c r="D45" s="40" t="str">
        <f t="shared" si="4"/>
        <v>Y</v>
      </c>
      <c r="E45" s="40"/>
      <c r="F45" s="41"/>
      <c r="G45" s="30" t="s">
        <v>187</v>
      </c>
      <c r="J45" s="38"/>
      <c r="K45" s="23"/>
      <c r="L45" s="38"/>
    </row>
    <row r="46" spans="1:12" ht="16" hidden="1" x14ac:dyDescent="0.2">
      <c r="A46" s="1" t="s">
        <v>432</v>
      </c>
      <c r="B46" s="39" t="s">
        <v>187</v>
      </c>
      <c r="C46" s="40" t="s">
        <v>187</v>
      </c>
      <c r="D46" s="40" t="str">
        <f t="shared" si="4"/>
        <v>Y</v>
      </c>
      <c r="E46" s="40"/>
      <c r="F46" s="41"/>
      <c r="G46" s="30" t="s">
        <v>187</v>
      </c>
      <c r="J46" s="38"/>
      <c r="K46" s="23"/>
      <c r="L46" s="38"/>
    </row>
    <row r="47" spans="1:12" ht="16" hidden="1" x14ac:dyDescent="0.2">
      <c r="A47" s="1" t="s">
        <v>433</v>
      </c>
      <c r="B47" s="39" t="s">
        <v>187</v>
      </c>
      <c r="C47" s="40" t="s">
        <v>187</v>
      </c>
      <c r="D47" s="40" t="str">
        <f t="shared" si="4"/>
        <v>Y</v>
      </c>
      <c r="E47" s="40"/>
      <c r="F47" s="41"/>
      <c r="G47" s="30" t="s">
        <v>187</v>
      </c>
      <c r="J47" s="38"/>
      <c r="K47" s="23"/>
      <c r="L47" s="38"/>
    </row>
    <row r="48" spans="1:12" ht="16" hidden="1" x14ac:dyDescent="0.2">
      <c r="A48" s="1" t="s">
        <v>434</v>
      </c>
      <c r="B48" s="39" t="s">
        <v>187</v>
      </c>
      <c r="C48" s="40" t="s">
        <v>187</v>
      </c>
      <c r="D48" s="40" t="str">
        <f t="shared" si="4"/>
        <v>Y</v>
      </c>
      <c r="E48" s="40"/>
      <c r="F48" s="41"/>
      <c r="G48" s="30" t="s">
        <v>187</v>
      </c>
      <c r="J48" s="38"/>
      <c r="K48" s="23"/>
      <c r="L48" s="38"/>
    </row>
    <row r="49" spans="1:19" ht="16" hidden="1" x14ac:dyDescent="0.2">
      <c r="A49" s="1" t="s">
        <v>435</v>
      </c>
      <c r="B49" s="39" t="s">
        <v>187</v>
      </c>
      <c r="C49" s="40" t="s">
        <v>187</v>
      </c>
      <c r="D49" s="40" t="str">
        <f t="shared" si="4"/>
        <v>Y</v>
      </c>
      <c r="E49" s="40"/>
      <c r="F49" s="41"/>
      <c r="G49" s="30" t="s">
        <v>187</v>
      </c>
      <c r="J49" s="38"/>
      <c r="K49" s="23"/>
      <c r="L49" s="38"/>
    </row>
    <row r="50" spans="1:19" ht="16" hidden="1" x14ac:dyDescent="0.2">
      <c r="A50" s="1" t="s">
        <v>436</v>
      </c>
      <c r="B50" s="39" t="s">
        <v>187</v>
      </c>
      <c r="C50" s="40" t="s">
        <v>187</v>
      </c>
      <c r="D50" s="40" t="str">
        <f t="shared" si="4"/>
        <v>Y</v>
      </c>
      <c r="E50" s="40"/>
      <c r="F50" s="41"/>
      <c r="G50" s="30" t="s">
        <v>187</v>
      </c>
      <c r="J50" s="38"/>
      <c r="K50" s="23"/>
      <c r="L50" s="38"/>
    </row>
    <row r="51" spans="1:19" ht="16" hidden="1" x14ac:dyDescent="0.2">
      <c r="A51" s="1" t="s">
        <v>437</v>
      </c>
      <c r="B51" s="39" t="s">
        <v>187</v>
      </c>
      <c r="C51" s="40" t="s">
        <v>187</v>
      </c>
      <c r="D51" s="40" t="str">
        <f t="shared" si="4"/>
        <v>Y</v>
      </c>
      <c r="E51" s="40"/>
      <c r="F51" s="41"/>
      <c r="G51" s="30" t="s">
        <v>187</v>
      </c>
      <c r="J51" s="38"/>
      <c r="K51" s="23"/>
      <c r="L51" s="38"/>
    </row>
    <row r="52" spans="1:19" ht="16" hidden="1" x14ac:dyDescent="0.2">
      <c r="A52" s="19" t="s">
        <v>438</v>
      </c>
      <c r="B52" s="37"/>
      <c r="C52" s="34"/>
      <c r="D52" s="31" t="s">
        <v>403</v>
      </c>
      <c r="E52" s="34"/>
      <c r="F52" s="37"/>
      <c r="G52" s="35" t="s">
        <v>184</v>
      </c>
      <c r="H52" s="35"/>
      <c r="I52" s="35"/>
      <c r="J52" s="36"/>
      <c r="K52" s="23"/>
      <c r="L52" s="36"/>
      <c r="M52" s="35"/>
      <c r="N52" s="35"/>
      <c r="O52" s="35"/>
      <c r="P52" s="35"/>
      <c r="Q52" s="35"/>
      <c r="R52" s="35"/>
      <c r="S52" s="35"/>
    </row>
    <row r="53" spans="1:19" ht="16" hidden="1" x14ac:dyDescent="0.2">
      <c r="A53" s="1" t="s">
        <v>439</v>
      </c>
      <c r="B53" s="43" t="s">
        <v>189</v>
      </c>
      <c r="C53" s="40" t="s">
        <v>189</v>
      </c>
      <c r="D53" s="40" t="str">
        <f t="shared" ref="D53:D54" si="5">IF(B53=C53,"Y","N")</f>
        <v>Y</v>
      </c>
      <c r="F53" s="41"/>
      <c r="G53" s="30" t="s">
        <v>189</v>
      </c>
      <c r="H53" s="1" t="s">
        <v>190</v>
      </c>
      <c r="I53" s="1" t="s">
        <v>440</v>
      </c>
      <c r="J53" s="45" t="s">
        <v>191</v>
      </c>
      <c r="K53" s="44" t="s">
        <v>192</v>
      </c>
      <c r="L53" s="45" t="s">
        <v>193</v>
      </c>
    </row>
    <row r="54" spans="1:19" ht="16" hidden="1" x14ac:dyDescent="0.2">
      <c r="A54" s="1" t="s">
        <v>441</v>
      </c>
      <c r="B54" s="43" t="s">
        <v>189</v>
      </c>
      <c r="C54" s="40" t="s">
        <v>187</v>
      </c>
      <c r="D54" s="40" t="str">
        <f t="shared" si="5"/>
        <v>N</v>
      </c>
      <c r="E54" s="40" t="s">
        <v>189</v>
      </c>
      <c r="F54" s="37"/>
      <c r="G54" s="1" t="s">
        <v>189</v>
      </c>
      <c r="H54" s="1" t="s">
        <v>190</v>
      </c>
      <c r="I54" s="1" t="s">
        <v>440</v>
      </c>
      <c r="J54" s="45" t="s">
        <v>191</v>
      </c>
      <c r="K54" s="44" t="s">
        <v>192</v>
      </c>
      <c r="L54" s="45" t="s">
        <v>193</v>
      </c>
    </row>
    <row r="55" spans="1:19" ht="16" hidden="1" x14ac:dyDescent="0.2">
      <c r="A55" s="19" t="s">
        <v>442</v>
      </c>
      <c r="B55" s="33"/>
      <c r="C55" s="34"/>
      <c r="D55" s="31" t="s">
        <v>403</v>
      </c>
      <c r="E55" s="34"/>
      <c r="F55" s="33"/>
      <c r="G55" s="47" t="s">
        <v>184</v>
      </c>
      <c r="H55" s="35"/>
      <c r="I55" s="35"/>
      <c r="J55" s="36"/>
      <c r="K55" s="23"/>
      <c r="L55" s="36"/>
      <c r="M55" s="35"/>
      <c r="N55" s="35"/>
      <c r="O55" s="35"/>
      <c r="P55" s="35"/>
      <c r="Q55" s="35"/>
      <c r="R55" s="35"/>
      <c r="S55" s="35"/>
    </row>
    <row r="56" spans="1:19" ht="16" hidden="1" x14ac:dyDescent="0.2">
      <c r="A56" s="1" t="s">
        <v>150</v>
      </c>
      <c r="B56" s="48" t="s">
        <v>443</v>
      </c>
      <c r="C56" s="40" t="s">
        <v>189</v>
      </c>
      <c r="D56" s="40" t="str">
        <f>IF(B56=C56,"Y","N")</f>
        <v>N</v>
      </c>
      <c r="E56" s="30" t="s">
        <v>189</v>
      </c>
      <c r="F56" s="41"/>
      <c r="G56" s="30" t="s">
        <v>189</v>
      </c>
      <c r="H56" s="1" t="s">
        <v>242</v>
      </c>
      <c r="I56" s="1" t="s">
        <v>444</v>
      </c>
      <c r="J56" s="49" t="s">
        <v>231</v>
      </c>
      <c r="K56" s="44" t="s">
        <v>192</v>
      </c>
      <c r="L56" s="49" t="s">
        <v>151</v>
      </c>
    </row>
    <row r="57" spans="1:19" ht="16" hidden="1" x14ac:dyDescent="0.2">
      <c r="A57" s="19" t="s">
        <v>445</v>
      </c>
      <c r="B57" s="33"/>
      <c r="C57" s="34"/>
      <c r="D57" s="31" t="s">
        <v>403</v>
      </c>
      <c r="E57" s="34"/>
      <c r="F57" s="33"/>
      <c r="G57" s="35" t="s">
        <v>184</v>
      </c>
      <c r="H57" s="35"/>
      <c r="I57" s="35"/>
      <c r="J57" s="36"/>
      <c r="K57" s="23"/>
      <c r="L57" s="36"/>
      <c r="M57" s="35"/>
      <c r="N57" s="35"/>
      <c r="O57" s="35"/>
      <c r="P57" s="35"/>
      <c r="Q57" s="35"/>
      <c r="R57" s="35"/>
      <c r="S57" s="35"/>
    </row>
    <row r="58" spans="1:19" ht="16" hidden="1" x14ac:dyDescent="0.2">
      <c r="A58" s="1" t="s">
        <v>446</v>
      </c>
      <c r="B58" s="39" t="s">
        <v>187</v>
      </c>
      <c r="C58" s="31" t="s">
        <v>187</v>
      </c>
      <c r="D58" s="40" t="str">
        <f t="shared" ref="D58:D59" si="6">IF(B58=C58,"Y","N")</f>
        <v>Y</v>
      </c>
      <c r="E58" s="31"/>
      <c r="F58" s="37"/>
      <c r="G58" s="30" t="s">
        <v>187</v>
      </c>
      <c r="J58" s="38"/>
      <c r="K58" s="23"/>
      <c r="L58" s="38"/>
    </row>
    <row r="59" spans="1:19" ht="16" hidden="1" x14ac:dyDescent="0.2">
      <c r="A59" s="1" t="s">
        <v>168</v>
      </c>
      <c r="B59" s="39" t="s">
        <v>187</v>
      </c>
      <c r="C59" s="40" t="s">
        <v>189</v>
      </c>
      <c r="D59" s="40" t="str">
        <f t="shared" si="6"/>
        <v>N</v>
      </c>
      <c r="E59" s="30" t="s">
        <v>189</v>
      </c>
      <c r="F59" s="41"/>
      <c r="G59" s="30" t="s">
        <v>189</v>
      </c>
      <c r="H59" s="1" t="s">
        <v>242</v>
      </c>
      <c r="I59" s="1" t="s">
        <v>314</v>
      </c>
      <c r="J59" s="49" t="s">
        <v>231</v>
      </c>
      <c r="K59" s="23" t="s">
        <v>192</v>
      </c>
      <c r="L59" s="50" t="s">
        <v>314</v>
      </c>
    </row>
    <row r="60" spans="1:19" ht="16" hidden="1" x14ac:dyDescent="0.2">
      <c r="A60" s="1" t="s">
        <v>316</v>
      </c>
      <c r="B60" s="37"/>
      <c r="C60" s="34"/>
      <c r="D60" s="31" t="s">
        <v>404</v>
      </c>
      <c r="E60" s="34"/>
      <c r="F60" s="37"/>
      <c r="G60" s="30" t="s">
        <v>187</v>
      </c>
      <c r="J60" s="38"/>
      <c r="K60" s="23"/>
      <c r="L60" s="38"/>
    </row>
    <row r="61" spans="1:19" ht="16" hidden="1" x14ac:dyDescent="0.2">
      <c r="A61" s="1" t="s">
        <v>447</v>
      </c>
      <c r="B61" s="43" t="s">
        <v>189</v>
      </c>
      <c r="C61" s="40" t="s">
        <v>189</v>
      </c>
      <c r="D61" s="40" t="str">
        <f t="shared" ref="D61:D64" si="7">IF(B61=C61,"Y","N")</f>
        <v>Y</v>
      </c>
      <c r="F61" s="41"/>
      <c r="G61" s="30" t="s">
        <v>189</v>
      </c>
      <c r="H61" s="1" t="s">
        <v>242</v>
      </c>
      <c r="I61" s="1" t="s">
        <v>448</v>
      </c>
      <c r="J61" s="49" t="s">
        <v>231</v>
      </c>
      <c r="K61" s="23" t="s">
        <v>192</v>
      </c>
      <c r="L61" s="50" t="s">
        <v>448</v>
      </c>
    </row>
    <row r="62" spans="1:19" ht="16" hidden="1" x14ac:dyDescent="0.2">
      <c r="A62" s="1" t="s">
        <v>449</v>
      </c>
      <c r="B62" s="39" t="s">
        <v>187</v>
      </c>
      <c r="C62" s="40" t="s">
        <v>187</v>
      </c>
      <c r="D62" s="40" t="str">
        <f t="shared" si="7"/>
        <v>Y</v>
      </c>
      <c r="E62" s="40"/>
      <c r="F62" s="41"/>
      <c r="G62" s="30" t="s">
        <v>187</v>
      </c>
      <c r="J62" s="38"/>
      <c r="K62" s="23"/>
      <c r="L62" s="38"/>
    </row>
    <row r="63" spans="1:19" ht="16" hidden="1" x14ac:dyDescent="0.2">
      <c r="A63" s="1" t="s">
        <v>450</v>
      </c>
      <c r="B63" s="39" t="s">
        <v>187</v>
      </c>
      <c r="C63" s="40" t="s">
        <v>187</v>
      </c>
      <c r="D63" s="40" t="str">
        <f t="shared" si="7"/>
        <v>Y</v>
      </c>
      <c r="E63" s="40"/>
      <c r="F63" s="41"/>
      <c r="G63" s="30" t="s">
        <v>187</v>
      </c>
      <c r="J63" s="38"/>
      <c r="K63" s="23"/>
      <c r="L63" s="38"/>
    </row>
    <row r="64" spans="1:19" ht="16" hidden="1" x14ac:dyDescent="0.2">
      <c r="A64" s="1" t="s">
        <v>451</v>
      </c>
      <c r="B64" s="39" t="s">
        <v>187</v>
      </c>
      <c r="C64" s="40" t="s">
        <v>187</v>
      </c>
      <c r="D64" s="40" t="str">
        <f t="shared" si="7"/>
        <v>Y</v>
      </c>
      <c r="E64" s="40"/>
      <c r="F64" s="41"/>
      <c r="G64" s="30" t="s">
        <v>187</v>
      </c>
      <c r="J64" s="38"/>
      <c r="K64" s="23"/>
      <c r="L64" s="38"/>
    </row>
    <row r="65" spans="1:19" ht="16" hidden="1" x14ac:dyDescent="0.2">
      <c r="A65" s="19" t="s">
        <v>394</v>
      </c>
      <c r="B65" s="37"/>
      <c r="C65" s="34"/>
      <c r="D65" s="31" t="s">
        <v>403</v>
      </c>
      <c r="E65" s="34"/>
      <c r="F65" s="37"/>
      <c r="G65" s="35" t="s">
        <v>184</v>
      </c>
      <c r="J65" s="38"/>
      <c r="K65" s="23"/>
      <c r="L65" s="38"/>
    </row>
    <row r="66" spans="1:19" ht="16" hidden="1" x14ac:dyDescent="0.2">
      <c r="A66" s="1" t="s">
        <v>452</v>
      </c>
      <c r="B66" s="39" t="s">
        <v>187</v>
      </c>
      <c r="C66" s="40" t="s">
        <v>187</v>
      </c>
      <c r="D66" s="40" t="str">
        <f t="shared" ref="D66:D75" si="8">IF(B66=C66,"Y","N")</f>
        <v>Y</v>
      </c>
      <c r="E66" s="40"/>
      <c r="F66" s="41"/>
      <c r="G66" s="30" t="s">
        <v>187</v>
      </c>
      <c r="J66" s="38"/>
      <c r="K66" s="23"/>
      <c r="L66" s="38"/>
    </row>
    <row r="67" spans="1:19" ht="16" hidden="1" x14ac:dyDescent="0.2">
      <c r="A67" s="1" t="s">
        <v>453</v>
      </c>
      <c r="B67" s="39" t="s">
        <v>187</v>
      </c>
      <c r="C67" s="40" t="s">
        <v>187</v>
      </c>
      <c r="D67" s="40" t="str">
        <f t="shared" si="8"/>
        <v>Y</v>
      </c>
      <c r="E67" s="40"/>
      <c r="F67" s="41"/>
      <c r="G67" s="30" t="s">
        <v>187</v>
      </c>
      <c r="J67" s="38"/>
      <c r="K67" s="23"/>
      <c r="L67" s="38"/>
    </row>
    <row r="68" spans="1:19" ht="16" hidden="1" x14ac:dyDescent="0.2">
      <c r="A68" s="1" t="s">
        <v>454</v>
      </c>
      <c r="B68" s="39" t="s">
        <v>187</v>
      </c>
      <c r="C68" s="40" t="s">
        <v>187</v>
      </c>
      <c r="D68" s="40" t="str">
        <f t="shared" si="8"/>
        <v>Y</v>
      </c>
      <c r="E68" s="40"/>
      <c r="F68" s="41"/>
      <c r="G68" s="30" t="s">
        <v>187</v>
      </c>
      <c r="J68" s="38"/>
      <c r="K68" s="23"/>
      <c r="L68" s="38"/>
    </row>
    <row r="69" spans="1:19" ht="16" hidden="1" x14ac:dyDescent="0.2">
      <c r="A69" s="1" t="s">
        <v>455</v>
      </c>
      <c r="B69" s="39" t="s">
        <v>187</v>
      </c>
      <c r="C69" s="40" t="s">
        <v>187</v>
      </c>
      <c r="D69" s="40" t="str">
        <f t="shared" si="8"/>
        <v>Y</v>
      </c>
      <c r="E69" s="40"/>
      <c r="F69" s="41"/>
      <c r="G69" s="30" t="s">
        <v>187</v>
      </c>
      <c r="J69" s="38"/>
      <c r="K69" s="23"/>
      <c r="L69" s="38"/>
    </row>
    <row r="70" spans="1:19" ht="16" hidden="1" x14ac:dyDescent="0.2">
      <c r="A70" s="1" t="s">
        <v>456</v>
      </c>
      <c r="B70" s="43" t="s">
        <v>189</v>
      </c>
      <c r="C70" s="40" t="s">
        <v>189</v>
      </c>
      <c r="D70" s="40" t="str">
        <f t="shared" si="8"/>
        <v>Y</v>
      </c>
      <c r="F70" s="41"/>
      <c r="G70" s="30" t="s">
        <v>189</v>
      </c>
      <c r="H70" s="1" t="s">
        <v>258</v>
      </c>
      <c r="I70" s="1" t="s">
        <v>367</v>
      </c>
      <c r="J70" s="45" t="s">
        <v>231</v>
      </c>
      <c r="K70" s="44" t="s">
        <v>192</v>
      </c>
      <c r="L70" s="45" t="s">
        <v>367</v>
      </c>
    </row>
    <row r="71" spans="1:19" ht="16" hidden="1" x14ac:dyDescent="0.2">
      <c r="A71" s="1" t="s">
        <v>457</v>
      </c>
      <c r="B71" s="39" t="s">
        <v>187</v>
      </c>
      <c r="C71" s="40" t="s">
        <v>187</v>
      </c>
      <c r="D71" s="40" t="str">
        <f t="shared" si="8"/>
        <v>Y</v>
      </c>
      <c r="E71" s="40"/>
      <c r="F71" s="41"/>
      <c r="G71" s="30" t="s">
        <v>187</v>
      </c>
      <c r="J71" s="38"/>
      <c r="K71" s="23"/>
      <c r="L71" s="38"/>
    </row>
    <row r="72" spans="1:19" ht="16" hidden="1" x14ac:dyDescent="0.2">
      <c r="A72" s="1" t="s">
        <v>458</v>
      </c>
      <c r="B72" s="39" t="s">
        <v>187</v>
      </c>
      <c r="C72" s="40" t="s">
        <v>187</v>
      </c>
      <c r="D72" s="40" t="str">
        <f t="shared" si="8"/>
        <v>Y</v>
      </c>
      <c r="E72" s="40"/>
      <c r="F72" s="41"/>
      <c r="G72" s="30" t="s">
        <v>187</v>
      </c>
      <c r="J72" s="38"/>
      <c r="K72" s="23"/>
      <c r="L72" s="38"/>
    </row>
    <row r="73" spans="1:19" ht="16" hidden="1" x14ac:dyDescent="0.2">
      <c r="A73" s="1" t="s">
        <v>459</v>
      </c>
      <c r="B73" s="39" t="s">
        <v>187</v>
      </c>
      <c r="C73" s="31" t="s">
        <v>189</v>
      </c>
      <c r="D73" s="40" t="str">
        <f t="shared" si="8"/>
        <v>N</v>
      </c>
      <c r="E73" s="30" t="s">
        <v>187</v>
      </c>
      <c r="F73" s="37"/>
      <c r="G73" s="30" t="s">
        <v>187</v>
      </c>
      <c r="J73" s="38"/>
      <c r="K73" s="23"/>
      <c r="L73" s="38"/>
    </row>
    <row r="74" spans="1:19" ht="16" hidden="1" x14ac:dyDescent="0.2">
      <c r="A74" s="1" t="s">
        <v>460</v>
      </c>
      <c r="B74" s="39" t="s">
        <v>187</v>
      </c>
      <c r="C74" s="31" t="s">
        <v>187</v>
      </c>
      <c r="D74" s="40" t="str">
        <f t="shared" si="8"/>
        <v>Y</v>
      </c>
      <c r="E74" s="31"/>
      <c r="F74" s="37"/>
      <c r="G74" s="30" t="s">
        <v>187</v>
      </c>
      <c r="J74" s="38"/>
      <c r="K74" s="23"/>
      <c r="L74" s="38"/>
    </row>
    <row r="75" spans="1:19" ht="16" hidden="1" x14ac:dyDescent="0.2">
      <c r="A75" s="1" t="s">
        <v>461</v>
      </c>
      <c r="B75" s="39" t="s">
        <v>187</v>
      </c>
      <c r="C75" s="31" t="s">
        <v>187</v>
      </c>
      <c r="D75" s="40" t="str">
        <f t="shared" si="8"/>
        <v>Y</v>
      </c>
      <c r="E75" s="31"/>
      <c r="F75" s="37"/>
      <c r="G75" s="30" t="s">
        <v>187</v>
      </c>
      <c r="J75" s="38"/>
      <c r="K75" s="23"/>
      <c r="L75" s="38"/>
    </row>
    <row r="76" spans="1:19" ht="16" hidden="1" x14ac:dyDescent="0.2">
      <c r="A76" s="1" t="s">
        <v>366</v>
      </c>
      <c r="B76" s="37"/>
      <c r="C76" s="34"/>
      <c r="D76" s="31" t="s">
        <v>404</v>
      </c>
      <c r="E76" s="34"/>
      <c r="F76" s="37"/>
      <c r="G76" s="30" t="s">
        <v>189</v>
      </c>
      <c r="H76" s="30" t="str">
        <f>VLOOKUP(A76,'(Brighton) Pfizer 16+'!A:I,8,FALSE)</f>
        <v>Other</v>
      </c>
      <c r="I76" s="30" t="str">
        <f>VLOOKUP(A76,'(Brighton) Pfizer 16+'!A:I,9,FALSE)</f>
        <v>Psychosis</v>
      </c>
      <c r="J76" s="45" t="s">
        <v>231</v>
      </c>
      <c r="K76" s="44" t="s">
        <v>192</v>
      </c>
      <c r="L76" s="45" t="s">
        <v>367</v>
      </c>
    </row>
    <row r="77" spans="1:19" ht="16" hidden="1" x14ac:dyDescent="0.2">
      <c r="A77" s="19" t="s">
        <v>462</v>
      </c>
      <c r="B77" s="33"/>
      <c r="C77" s="34"/>
      <c r="D77" s="31" t="s">
        <v>403</v>
      </c>
      <c r="E77" s="34"/>
      <c r="F77" s="33"/>
      <c r="G77" s="35" t="s">
        <v>184</v>
      </c>
      <c r="H77" s="35"/>
      <c r="I77" s="35"/>
      <c r="J77" s="36"/>
      <c r="K77" s="23"/>
      <c r="L77" s="36"/>
      <c r="M77" s="35"/>
      <c r="N77" s="35"/>
      <c r="O77" s="35"/>
      <c r="P77" s="35"/>
      <c r="Q77" s="35"/>
      <c r="R77" s="35"/>
      <c r="S77" s="35"/>
    </row>
    <row r="78" spans="1:19" ht="16" hidden="1" x14ac:dyDescent="0.2">
      <c r="A78" s="1" t="s">
        <v>159</v>
      </c>
      <c r="B78" s="51"/>
      <c r="C78" s="34"/>
      <c r="D78" s="31" t="s">
        <v>404</v>
      </c>
      <c r="E78" s="34"/>
      <c r="F78" s="51"/>
      <c r="G78" s="30" t="s">
        <v>189</v>
      </c>
      <c r="H78" s="30" t="str">
        <f>VLOOKUP(A78,'(Brighton) Pfizer 16+'!A:I,8,FALSE)</f>
        <v>Hematologic</v>
      </c>
      <c r="I78" s="30" t="str">
        <f>VLOOKUP(A78,'(Brighton) Pfizer 16+'!A:I,9,FALSE)</f>
        <v>Stroke</v>
      </c>
      <c r="J78" s="45" t="s">
        <v>191</v>
      </c>
      <c r="K78" s="44" t="s">
        <v>192</v>
      </c>
      <c r="L78" s="52" t="s">
        <v>193</v>
      </c>
    </row>
    <row r="79" spans="1:19" ht="16" hidden="1" x14ac:dyDescent="0.2">
      <c r="A79" s="1" t="s">
        <v>170</v>
      </c>
      <c r="B79" s="43" t="s">
        <v>189</v>
      </c>
      <c r="C79" s="31" t="s">
        <v>189</v>
      </c>
      <c r="D79" s="40" t="str">
        <f t="shared" ref="D79:D80" si="9">IF(B79=C79,"Y","N")</f>
        <v>Y</v>
      </c>
      <c r="E79" s="31"/>
      <c r="F79" s="51"/>
      <c r="G79" s="30" t="s">
        <v>189</v>
      </c>
      <c r="H79" s="1" t="s">
        <v>301</v>
      </c>
      <c r="I79" s="1" t="s">
        <v>342</v>
      </c>
      <c r="J79" s="45" t="s">
        <v>191</v>
      </c>
      <c r="K79" s="44" t="s">
        <v>192</v>
      </c>
      <c r="L79" s="52" t="s">
        <v>193</v>
      </c>
    </row>
    <row r="80" spans="1:19" ht="16" hidden="1" x14ac:dyDescent="0.2">
      <c r="A80" s="1" t="s">
        <v>127</v>
      </c>
      <c r="B80" s="43" t="s">
        <v>189</v>
      </c>
      <c r="C80" s="31" t="s">
        <v>189</v>
      </c>
      <c r="D80" s="40" t="str">
        <f t="shared" si="9"/>
        <v>Y</v>
      </c>
      <c r="E80" s="31"/>
      <c r="F80" s="51"/>
      <c r="G80" s="30" t="s">
        <v>189</v>
      </c>
      <c r="H80" s="1" t="s">
        <v>301</v>
      </c>
      <c r="I80" s="1" t="s">
        <v>127</v>
      </c>
      <c r="J80" s="49" t="s">
        <v>191</v>
      </c>
      <c r="K80" s="23" t="s">
        <v>192</v>
      </c>
      <c r="L80" s="49" t="s">
        <v>463</v>
      </c>
    </row>
    <row r="81" spans="1:19" ht="16" hidden="1" x14ac:dyDescent="0.2">
      <c r="A81" s="1" t="s">
        <v>340</v>
      </c>
      <c r="B81" s="37"/>
      <c r="C81" s="34"/>
      <c r="D81" s="31" t="s">
        <v>404</v>
      </c>
      <c r="E81" s="34"/>
      <c r="F81" s="37"/>
      <c r="G81" s="30" t="s">
        <v>187</v>
      </c>
      <c r="J81" s="38"/>
      <c r="K81" s="23"/>
      <c r="L81" s="38"/>
    </row>
    <row r="82" spans="1:19" ht="16" hidden="1" x14ac:dyDescent="0.2">
      <c r="A82" s="1" t="s">
        <v>133</v>
      </c>
      <c r="B82" s="48" t="s">
        <v>443</v>
      </c>
      <c r="C82" s="40" t="s">
        <v>187</v>
      </c>
      <c r="D82" s="40" t="str">
        <f t="shared" ref="D82:D83" si="10">IF(B82=C82,"Y","N")</f>
        <v>N</v>
      </c>
      <c r="E82" s="30" t="s">
        <v>187</v>
      </c>
      <c r="F82" s="53"/>
      <c r="G82" s="30" t="s">
        <v>187</v>
      </c>
      <c r="J82" s="38"/>
      <c r="K82" s="23"/>
      <c r="L82" s="38"/>
    </row>
    <row r="83" spans="1:19" ht="16" hidden="1" x14ac:dyDescent="0.2">
      <c r="A83" s="1" t="s">
        <v>464</v>
      </c>
      <c r="B83" s="48" t="s">
        <v>443</v>
      </c>
      <c r="C83" s="40" t="s">
        <v>187</v>
      </c>
      <c r="D83" s="40" t="str">
        <f t="shared" si="10"/>
        <v>N</v>
      </c>
      <c r="E83" s="30" t="s">
        <v>187</v>
      </c>
      <c r="F83" s="53"/>
      <c r="G83" s="30" t="s">
        <v>187</v>
      </c>
      <c r="J83" s="38"/>
      <c r="K83" s="23"/>
      <c r="L83" s="38"/>
    </row>
    <row r="84" spans="1:19" ht="16" hidden="1" x14ac:dyDescent="0.2">
      <c r="A84" s="1" t="s">
        <v>350</v>
      </c>
      <c r="B84" s="37"/>
      <c r="C84" s="34"/>
      <c r="D84" s="31" t="s">
        <v>404</v>
      </c>
      <c r="E84" s="34"/>
      <c r="F84" s="37"/>
      <c r="G84" s="30" t="s">
        <v>187</v>
      </c>
      <c r="J84" s="38"/>
      <c r="K84" s="23"/>
      <c r="L84" s="38"/>
    </row>
    <row r="85" spans="1:19" ht="16" hidden="1" x14ac:dyDescent="0.2">
      <c r="A85" s="1" t="s">
        <v>139</v>
      </c>
      <c r="B85" s="43" t="s">
        <v>189</v>
      </c>
      <c r="C85" s="40" t="s">
        <v>189</v>
      </c>
      <c r="D85" s="40" t="str">
        <f>IF(B85=C85,"Y","N")</f>
        <v>Y</v>
      </c>
      <c r="E85" s="40"/>
      <c r="F85" s="46"/>
      <c r="G85" s="30" t="s">
        <v>189</v>
      </c>
      <c r="H85" s="1" t="s">
        <v>301</v>
      </c>
      <c r="I85" s="1" t="s">
        <v>465</v>
      </c>
      <c r="J85" s="49" t="s">
        <v>191</v>
      </c>
      <c r="K85" s="23" t="s">
        <v>348</v>
      </c>
      <c r="L85" s="49" t="s">
        <v>466</v>
      </c>
    </row>
    <row r="86" spans="1:19" ht="16" hidden="1" x14ac:dyDescent="0.2">
      <c r="A86" s="1" t="s">
        <v>339</v>
      </c>
      <c r="B86" s="51"/>
      <c r="C86" s="34"/>
      <c r="D86" s="31" t="s">
        <v>404</v>
      </c>
      <c r="E86" s="34"/>
      <c r="F86" s="51"/>
      <c r="G86" s="30" t="s">
        <v>189</v>
      </c>
      <c r="H86" s="30" t="str">
        <f>VLOOKUP(A86,'(Brighton) Pfizer 16+'!A:I,8,FALSE)</f>
        <v>Neurologic</v>
      </c>
      <c r="I86" s="30" t="str">
        <f>VLOOKUP(A86,'(Brighton) Pfizer 16+'!A:I,9,FALSE)</f>
        <v>CNS hemorrhage</v>
      </c>
      <c r="J86" s="45" t="s">
        <v>191</v>
      </c>
      <c r="K86" s="44" t="s">
        <v>192</v>
      </c>
      <c r="L86" s="45" t="s">
        <v>193</v>
      </c>
    </row>
    <row r="87" spans="1:19" ht="16" hidden="1" x14ac:dyDescent="0.2">
      <c r="A87" s="1" t="s">
        <v>467</v>
      </c>
      <c r="B87" s="39" t="s">
        <v>187</v>
      </c>
      <c r="C87" s="40" t="s">
        <v>189</v>
      </c>
      <c r="D87" s="40" t="str">
        <f>IF(B87=C87,"Y","N")</f>
        <v>N</v>
      </c>
      <c r="E87" s="1" t="s">
        <v>231</v>
      </c>
      <c r="F87" s="39" t="s">
        <v>188</v>
      </c>
      <c r="G87" s="1" t="s">
        <v>189</v>
      </c>
      <c r="H87" s="1" t="s">
        <v>301</v>
      </c>
      <c r="I87" s="1" t="s">
        <v>171</v>
      </c>
      <c r="J87" s="45" t="s">
        <v>191</v>
      </c>
      <c r="K87" s="44" t="s">
        <v>348</v>
      </c>
      <c r="L87" s="45" t="s">
        <v>349</v>
      </c>
    </row>
    <row r="88" spans="1:19" ht="16" hidden="1" x14ac:dyDescent="0.2">
      <c r="A88" s="1" t="s">
        <v>344</v>
      </c>
      <c r="B88" s="51"/>
      <c r="C88" s="34"/>
      <c r="D88" s="31" t="s">
        <v>404</v>
      </c>
      <c r="E88" s="34"/>
      <c r="F88" s="51"/>
      <c r="G88" s="30" t="s">
        <v>189</v>
      </c>
      <c r="H88" s="30" t="str">
        <f>VLOOKUP(A88,'(Brighton) Pfizer 16+'!A:I,8,FALSE)</f>
        <v>Hematologic</v>
      </c>
      <c r="I88" s="30" t="str">
        <f>VLOOKUP(A88,'(Brighton) Pfizer 16+'!A:I,9,FALSE)</f>
        <v>Stroke</v>
      </c>
      <c r="J88" s="45" t="s">
        <v>191</v>
      </c>
      <c r="K88" s="44" t="s">
        <v>192</v>
      </c>
      <c r="L88" s="52" t="s">
        <v>193</v>
      </c>
    </row>
    <row r="89" spans="1:19" ht="16" hidden="1" x14ac:dyDescent="0.2">
      <c r="A89" s="1" t="s">
        <v>468</v>
      </c>
      <c r="B89" s="43" t="s">
        <v>189</v>
      </c>
      <c r="C89" s="40" t="s">
        <v>189</v>
      </c>
      <c r="D89" s="40" t="str">
        <f>IF(B89=C89,"Y","N")</f>
        <v>Y</v>
      </c>
      <c r="E89" s="40"/>
      <c r="F89" s="46"/>
      <c r="G89" s="30" t="s">
        <v>189</v>
      </c>
      <c r="H89" s="42" t="s">
        <v>301</v>
      </c>
      <c r="I89" s="1" t="s">
        <v>302</v>
      </c>
      <c r="J89" s="45" t="s">
        <v>191</v>
      </c>
      <c r="K89" s="44" t="s">
        <v>192</v>
      </c>
      <c r="L89" s="45" t="s">
        <v>193</v>
      </c>
    </row>
    <row r="90" spans="1:19" ht="16" hidden="1" x14ac:dyDescent="0.2">
      <c r="A90" s="1" t="s">
        <v>343</v>
      </c>
      <c r="B90" s="51"/>
      <c r="C90" s="34"/>
      <c r="D90" s="31" t="s">
        <v>404</v>
      </c>
      <c r="E90" s="34"/>
      <c r="F90" s="51"/>
      <c r="G90" s="30" t="s">
        <v>189</v>
      </c>
      <c r="H90" s="30" t="str">
        <f>VLOOKUP(A90,'(Brighton) Pfizer 16+'!A:I,8,FALSE)</f>
        <v>Hematologic</v>
      </c>
      <c r="I90" s="30" t="str">
        <f>VLOOKUP(A90,'(Brighton) Pfizer 16+'!A:I,9,FALSE)</f>
        <v>Stroke</v>
      </c>
      <c r="J90" s="45" t="s">
        <v>191</v>
      </c>
      <c r="K90" s="44" t="s">
        <v>192</v>
      </c>
      <c r="L90" s="52" t="s">
        <v>193</v>
      </c>
    </row>
    <row r="91" spans="1:19" ht="16" hidden="1" x14ac:dyDescent="0.2">
      <c r="A91" s="1" t="s">
        <v>469</v>
      </c>
      <c r="B91" s="39" t="s">
        <v>187</v>
      </c>
      <c r="C91" s="40" t="s">
        <v>187</v>
      </c>
      <c r="D91" s="40" t="str">
        <f t="shared" ref="D91:D92" si="11">IF(B91=C91,"Y","N")</f>
        <v>Y</v>
      </c>
      <c r="E91" s="40"/>
      <c r="F91" s="41"/>
      <c r="G91" s="30" t="s">
        <v>187</v>
      </c>
      <c r="J91" s="38"/>
      <c r="K91" s="23"/>
      <c r="L91" s="38"/>
    </row>
    <row r="92" spans="1:19" ht="16" hidden="1" x14ac:dyDescent="0.2">
      <c r="A92" s="1" t="s">
        <v>142</v>
      </c>
      <c r="B92" s="48" t="s">
        <v>443</v>
      </c>
      <c r="C92" s="40" t="s">
        <v>470</v>
      </c>
      <c r="D92" s="40" t="str">
        <f t="shared" si="11"/>
        <v>N</v>
      </c>
      <c r="E92" s="1" t="s">
        <v>231</v>
      </c>
      <c r="F92" s="39" t="s">
        <v>188</v>
      </c>
      <c r="G92" s="1" t="s">
        <v>189</v>
      </c>
      <c r="H92" s="1" t="s">
        <v>301</v>
      </c>
      <c r="I92" s="1" t="s">
        <v>143</v>
      </c>
      <c r="J92" s="45" t="s">
        <v>191</v>
      </c>
      <c r="K92" s="44" t="s">
        <v>192</v>
      </c>
      <c r="L92" s="49" t="s">
        <v>143</v>
      </c>
    </row>
    <row r="93" spans="1:19" ht="16" hidden="1" x14ac:dyDescent="0.2">
      <c r="A93" s="1" t="s">
        <v>356</v>
      </c>
      <c r="B93" s="37"/>
      <c r="C93" s="34"/>
      <c r="D93" s="31" t="s">
        <v>404</v>
      </c>
      <c r="E93" s="34"/>
      <c r="F93" s="37"/>
      <c r="G93" s="30" t="s">
        <v>187</v>
      </c>
      <c r="J93" s="38"/>
      <c r="K93" s="23"/>
      <c r="L93" s="38"/>
    </row>
    <row r="94" spans="1:19" ht="16" hidden="1" x14ac:dyDescent="0.2">
      <c r="A94" s="1" t="s">
        <v>471</v>
      </c>
      <c r="B94" s="39" t="s">
        <v>187</v>
      </c>
      <c r="C94" s="40" t="s">
        <v>187</v>
      </c>
      <c r="D94" s="40" t="str">
        <f>IF(B94=C94,"Y","N")</f>
        <v>Y</v>
      </c>
      <c r="E94" s="40"/>
      <c r="F94" s="41"/>
      <c r="G94" s="30" t="s">
        <v>187</v>
      </c>
      <c r="J94" s="38"/>
      <c r="K94" s="23"/>
      <c r="L94" s="38"/>
    </row>
    <row r="95" spans="1:19" ht="16" hidden="1" x14ac:dyDescent="0.2">
      <c r="A95" s="19" t="s">
        <v>472</v>
      </c>
      <c r="B95" s="37"/>
      <c r="C95" s="34"/>
      <c r="D95" s="31" t="s">
        <v>403</v>
      </c>
      <c r="E95" s="34"/>
      <c r="F95" s="37"/>
      <c r="G95" s="35" t="s">
        <v>184</v>
      </c>
      <c r="H95" s="35"/>
      <c r="I95" s="35"/>
      <c r="J95" s="36"/>
      <c r="K95" s="23"/>
      <c r="L95" s="36"/>
      <c r="M95" s="35"/>
      <c r="N95" s="35"/>
      <c r="O95" s="35"/>
      <c r="P95" s="35"/>
      <c r="Q95" s="35"/>
      <c r="R95" s="35"/>
      <c r="S95" s="35"/>
    </row>
    <row r="96" spans="1:19" ht="16" hidden="1" x14ac:dyDescent="0.2">
      <c r="A96" s="1" t="s">
        <v>473</v>
      </c>
      <c r="B96" s="39" t="s">
        <v>187</v>
      </c>
      <c r="C96" s="40" t="s">
        <v>187</v>
      </c>
      <c r="D96" s="40" t="str">
        <f t="shared" ref="D96:D97" si="12">IF(B96=C96,"Y","N")</f>
        <v>Y</v>
      </c>
      <c r="E96" s="40"/>
      <c r="F96" s="41"/>
      <c r="G96" s="30" t="s">
        <v>187</v>
      </c>
      <c r="J96" s="38"/>
      <c r="K96" s="23"/>
      <c r="L96" s="38"/>
    </row>
    <row r="97" spans="1:19" ht="16" hidden="1" x14ac:dyDescent="0.2">
      <c r="A97" s="1" t="s">
        <v>474</v>
      </c>
      <c r="B97" s="39" t="s">
        <v>187</v>
      </c>
      <c r="C97" s="40" t="s">
        <v>187</v>
      </c>
      <c r="D97" s="40" t="str">
        <f t="shared" si="12"/>
        <v>Y</v>
      </c>
      <c r="E97" s="40"/>
      <c r="F97" s="41"/>
      <c r="G97" s="30" t="s">
        <v>187</v>
      </c>
      <c r="J97" s="38"/>
      <c r="K97" s="23"/>
      <c r="L97" s="38"/>
    </row>
    <row r="98" spans="1:19" ht="16" hidden="1" x14ac:dyDescent="0.2">
      <c r="A98" s="19" t="s">
        <v>475</v>
      </c>
      <c r="B98" s="33"/>
      <c r="C98" s="34"/>
      <c r="D98" s="31" t="s">
        <v>403</v>
      </c>
      <c r="E98" s="34"/>
      <c r="F98" s="33"/>
      <c r="G98" s="35" t="s">
        <v>184</v>
      </c>
      <c r="H98" s="35"/>
      <c r="I98" s="35"/>
      <c r="J98" s="36"/>
      <c r="K98" s="23"/>
      <c r="L98" s="36"/>
      <c r="M98" s="35"/>
      <c r="N98" s="35"/>
      <c r="O98" s="35"/>
      <c r="P98" s="35"/>
      <c r="Q98" s="35"/>
      <c r="R98" s="35"/>
      <c r="S98" s="35"/>
    </row>
    <row r="99" spans="1:19" ht="16" x14ac:dyDescent="0.2">
      <c r="A99" s="1" t="s">
        <v>195</v>
      </c>
      <c r="B99" s="51"/>
      <c r="C99" s="34"/>
      <c r="D99" s="31" t="s">
        <v>404</v>
      </c>
      <c r="E99" s="34"/>
      <c r="F99" s="51"/>
      <c r="G99" s="30" t="s">
        <v>189</v>
      </c>
      <c r="H99" s="30" t="str">
        <f>VLOOKUP(A99,'(Brighton) Pfizer 16+'!A:I,8,FALSE)</f>
        <v>Cardiovascular</v>
      </c>
      <c r="I99" s="30" t="str">
        <f>VLOOKUP(A99,'(Brighton) Pfizer 16+'!A:I,9,FALSE)</f>
        <v>Arrhythmia</v>
      </c>
      <c r="J99" s="91" t="s">
        <v>191</v>
      </c>
      <c r="K99" s="91" t="s">
        <v>192</v>
      </c>
      <c r="L99" s="91" t="s">
        <v>197</v>
      </c>
    </row>
    <row r="100" spans="1:19" ht="16" x14ac:dyDescent="0.2">
      <c r="A100" s="1" t="s">
        <v>144</v>
      </c>
      <c r="B100" s="51"/>
      <c r="C100" s="34"/>
      <c r="D100" s="31" t="s">
        <v>404</v>
      </c>
      <c r="E100" s="34"/>
      <c r="F100" s="51"/>
      <c r="G100" s="30" t="s">
        <v>189</v>
      </c>
      <c r="H100" s="30" t="str">
        <f>VLOOKUP(A100,'(Brighton) Pfizer 16+'!A:I,8,FALSE)</f>
        <v>Cardiovascular</v>
      </c>
      <c r="I100" s="30" t="str">
        <f>VLOOKUP(A100,'(Brighton) Pfizer 16+'!A:I,9,FALSE)</f>
        <v>Acute coronary syndromes</v>
      </c>
      <c r="J100" s="92" t="s">
        <v>191</v>
      </c>
      <c r="K100" s="92" t="s">
        <v>192</v>
      </c>
      <c r="L100" s="92" t="s">
        <v>197</v>
      </c>
    </row>
    <row r="101" spans="1:19" ht="16" x14ac:dyDescent="0.2">
      <c r="A101" s="1" t="s">
        <v>200</v>
      </c>
      <c r="B101" s="51"/>
      <c r="C101" s="34"/>
      <c r="D101" s="31" t="s">
        <v>404</v>
      </c>
      <c r="E101" s="34"/>
      <c r="F101" s="51"/>
      <c r="G101" s="30" t="s">
        <v>189</v>
      </c>
      <c r="H101" s="30" t="str">
        <f>VLOOKUP(A101,'(Brighton) Pfizer 16+'!A:I,8,FALSE)</f>
        <v>Cardiovascular</v>
      </c>
      <c r="I101" s="30" t="str">
        <f>VLOOKUP(A101,'(Brighton) Pfizer 16+'!A:I,9,FALSE)</f>
        <v>Heart Failure</v>
      </c>
      <c r="J101" s="91" t="s">
        <v>191</v>
      </c>
      <c r="K101" s="91" t="s">
        <v>192</v>
      </c>
      <c r="L101" s="91" t="s">
        <v>197</v>
      </c>
    </row>
    <row r="102" spans="1:19" ht="16" x14ac:dyDescent="0.2">
      <c r="A102" s="1" t="s">
        <v>199</v>
      </c>
      <c r="B102" s="51"/>
      <c r="C102" s="34"/>
      <c r="D102" s="31" t="s">
        <v>404</v>
      </c>
      <c r="E102" s="34"/>
      <c r="F102" s="51"/>
      <c r="G102" s="30" t="s">
        <v>189</v>
      </c>
      <c r="H102" s="30" t="str">
        <f>VLOOKUP(A102,'(Brighton) Pfizer 16+'!A:I,8,FALSE)</f>
        <v>Cardiovascular</v>
      </c>
      <c r="I102" s="30" t="str">
        <f>VLOOKUP(A102,'(Brighton) Pfizer 16+'!A:I,9,FALSE)</f>
        <v>Acute coronary syndromes</v>
      </c>
      <c r="J102" s="92" t="s">
        <v>191</v>
      </c>
      <c r="K102" s="92" t="s">
        <v>192</v>
      </c>
      <c r="L102" s="92" t="s">
        <v>197</v>
      </c>
    </row>
    <row r="103" spans="1:19" ht="16" x14ac:dyDescent="0.2">
      <c r="A103" s="1" t="s">
        <v>116</v>
      </c>
      <c r="B103" s="51"/>
      <c r="C103" s="34"/>
      <c r="D103" s="31" t="s">
        <v>404</v>
      </c>
      <c r="E103" s="34"/>
      <c r="F103" s="51"/>
      <c r="G103" s="30" t="s">
        <v>189</v>
      </c>
      <c r="H103" s="30" t="str">
        <f>VLOOKUP(A103,'(Brighton) Pfizer 16+'!A:I,8,FALSE)</f>
        <v>Cardiovascular</v>
      </c>
      <c r="I103" s="30" t="str">
        <f>VLOOKUP(A103,'(Brighton) Pfizer 16+'!A:I,9,FALSE)</f>
        <v>Acute coronary syndromes</v>
      </c>
      <c r="J103" s="92" t="s">
        <v>191</v>
      </c>
      <c r="K103" s="92" t="s">
        <v>192</v>
      </c>
      <c r="L103" s="92" t="s">
        <v>197</v>
      </c>
    </row>
    <row r="104" spans="1:19" ht="16" x14ac:dyDescent="0.2">
      <c r="A104" s="1" t="s">
        <v>161</v>
      </c>
      <c r="B104" s="51"/>
      <c r="C104" s="34"/>
      <c r="D104" s="31" t="s">
        <v>404</v>
      </c>
      <c r="E104" s="34"/>
      <c r="F104" s="51"/>
      <c r="G104" s="30" t="s">
        <v>189</v>
      </c>
      <c r="H104" s="30" t="str">
        <f>VLOOKUP(A104,'(Brighton) Pfizer 16+'!A:I,8,FALSE)</f>
        <v>Cardiovascular</v>
      </c>
      <c r="I104" s="30" t="str">
        <f>VLOOKUP(A104,'(Brighton) Pfizer 16+'!A:I,9,FALSE)</f>
        <v>Coronary artery disease</v>
      </c>
      <c r="J104" s="92" t="s">
        <v>191</v>
      </c>
      <c r="K104" s="92" t="s">
        <v>192</v>
      </c>
      <c r="L104" s="92" t="s">
        <v>197</v>
      </c>
    </row>
    <row r="105" spans="1:19" ht="16" x14ac:dyDescent="0.2">
      <c r="A105" s="1" t="s">
        <v>476</v>
      </c>
      <c r="B105" s="43" t="s">
        <v>189</v>
      </c>
      <c r="C105" s="40" t="s">
        <v>189</v>
      </c>
      <c r="D105" s="40" t="str">
        <f>IF(B105=C105,"Y","N")</f>
        <v>Y</v>
      </c>
      <c r="E105" s="40"/>
      <c r="F105" s="46"/>
      <c r="G105" s="30" t="s">
        <v>189</v>
      </c>
      <c r="H105" s="1" t="s">
        <v>196</v>
      </c>
      <c r="I105" s="1" t="s">
        <v>477</v>
      </c>
      <c r="J105" s="91" t="s">
        <v>191</v>
      </c>
      <c r="K105" s="91" t="s">
        <v>192</v>
      </c>
      <c r="L105" s="91" t="s">
        <v>197</v>
      </c>
    </row>
    <row r="106" spans="1:19" ht="16" x14ac:dyDescent="0.2">
      <c r="A106" s="1" t="s">
        <v>211</v>
      </c>
      <c r="B106" s="51"/>
      <c r="C106" s="34"/>
      <c r="D106" s="31" t="s">
        <v>404</v>
      </c>
      <c r="E106" s="34"/>
      <c r="F106" s="51"/>
      <c r="G106" s="30" t="s">
        <v>189</v>
      </c>
      <c r="H106" s="30" t="str">
        <f>VLOOKUP(A106,'(Brighton) Pfizer 16+'!A:I,8,FALSE)</f>
        <v>Cardiovascular</v>
      </c>
      <c r="I106" s="30" t="str">
        <f>VLOOKUP(A106,'(Brighton) Pfizer 16+'!A:I,9,FALSE)</f>
        <v>Arrhythmia</v>
      </c>
      <c r="J106" s="91" t="s">
        <v>191</v>
      </c>
      <c r="K106" s="91" t="s">
        <v>192</v>
      </c>
      <c r="L106" s="91" t="s">
        <v>197</v>
      </c>
    </row>
    <row r="107" spans="1:19" ht="16" x14ac:dyDescent="0.2">
      <c r="A107" s="1" t="s">
        <v>136</v>
      </c>
      <c r="B107" s="43" t="s">
        <v>189</v>
      </c>
      <c r="C107" s="40" t="s">
        <v>189</v>
      </c>
      <c r="D107" s="40" t="str">
        <f t="shared" ref="D107:D112" si="13">IF(B107=C107,"Y","N")</f>
        <v>Y</v>
      </c>
      <c r="E107" s="40"/>
      <c r="F107" s="46"/>
      <c r="G107" s="30" t="s">
        <v>189</v>
      </c>
      <c r="H107" s="1" t="s">
        <v>196</v>
      </c>
      <c r="I107" s="1" t="s">
        <v>477</v>
      </c>
      <c r="J107" s="91" t="s">
        <v>191</v>
      </c>
      <c r="K107" s="91" t="s">
        <v>192</v>
      </c>
      <c r="L107" s="91" t="s">
        <v>197</v>
      </c>
    </row>
    <row r="108" spans="1:19" ht="16" x14ac:dyDescent="0.2">
      <c r="A108" s="1" t="s">
        <v>138</v>
      </c>
      <c r="B108" s="43" t="s">
        <v>189</v>
      </c>
      <c r="C108" s="40" t="s">
        <v>189</v>
      </c>
      <c r="D108" s="40" t="str">
        <f t="shared" si="13"/>
        <v>Y</v>
      </c>
      <c r="E108" s="40"/>
      <c r="F108" s="46"/>
      <c r="G108" s="30" t="s">
        <v>189</v>
      </c>
      <c r="H108" s="1" t="s">
        <v>196</v>
      </c>
      <c r="I108" s="1" t="s">
        <v>478</v>
      </c>
      <c r="J108" s="92" t="s">
        <v>191</v>
      </c>
      <c r="K108" s="92" t="s">
        <v>192</v>
      </c>
      <c r="L108" s="92" t="s">
        <v>197</v>
      </c>
    </row>
    <row r="109" spans="1:19" ht="16" x14ac:dyDescent="0.2">
      <c r="A109" s="1" t="s">
        <v>162</v>
      </c>
      <c r="B109" s="43" t="s">
        <v>189</v>
      </c>
      <c r="C109" s="40" t="s">
        <v>189</v>
      </c>
      <c r="D109" s="40" t="str">
        <f t="shared" si="13"/>
        <v>Y</v>
      </c>
      <c r="E109" s="40"/>
      <c r="F109" s="46"/>
      <c r="G109" s="30" t="s">
        <v>189</v>
      </c>
      <c r="H109" s="1" t="s">
        <v>196</v>
      </c>
      <c r="I109" s="1" t="s">
        <v>478</v>
      </c>
      <c r="J109" s="92" t="s">
        <v>191</v>
      </c>
      <c r="K109" s="92" t="s">
        <v>192</v>
      </c>
      <c r="L109" s="92" t="s">
        <v>197</v>
      </c>
    </row>
    <row r="110" spans="1:19" ht="16" hidden="1" x14ac:dyDescent="0.2">
      <c r="A110" s="1" t="s">
        <v>155</v>
      </c>
      <c r="B110" s="43" t="s">
        <v>189</v>
      </c>
      <c r="C110" s="40" t="s">
        <v>189</v>
      </c>
      <c r="D110" s="40" t="str">
        <f t="shared" si="13"/>
        <v>Y</v>
      </c>
      <c r="E110" s="40"/>
      <c r="F110" s="46"/>
      <c r="G110" s="30" t="s">
        <v>189</v>
      </c>
      <c r="H110" s="1" t="s">
        <v>196</v>
      </c>
      <c r="I110" s="1" t="s">
        <v>155</v>
      </c>
      <c r="J110" s="23" t="s">
        <v>191</v>
      </c>
      <c r="K110" s="23" t="s">
        <v>192</v>
      </c>
      <c r="L110" s="23" t="s">
        <v>246</v>
      </c>
    </row>
    <row r="111" spans="1:19" ht="16" x14ac:dyDescent="0.2">
      <c r="A111" s="1" t="s">
        <v>479</v>
      </c>
      <c r="B111" s="43" t="s">
        <v>189</v>
      </c>
      <c r="C111" s="40" t="s">
        <v>189</v>
      </c>
      <c r="D111" s="40" t="str">
        <f t="shared" si="13"/>
        <v>Y</v>
      </c>
      <c r="E111" s="40"/>
      <c r="F111" s="46"/>
      <c r="G111" s="30" t="s">
        <v>189</v>
      </c>
      <c r="H111" s="1" t="s">
        <v>196</v>
      </c>
      <c r="I111" s="42" t="s">
        <v>122</v>
      </c>
      <c r="J111" s="91" t="s">
        <v>191</v>
      </c>
      <c r="K111" s="91" t="s">
        <v>192</v>
      </c>
      <c r="L111" s="91" t="s">
        <v>197</v>
      </c>
    </row>
    <row r="112" spans="1:19" ht="16" x14ac:dyDescent="0.2">
      <c r="A112" s="1" t="s">
        <v>137</v>
      </c>
      <c r="B112" s="43" t="s">
        <v>189</v>
      </c>
      <c r="C112" s="40" t="s">
        <v>189</v>
      </c>
      <c r="D112" s="40" t="str">
        <f t="shared" si="13"/>
        <v>Y</v>
      </c>
      <c r="E112" s="40"/>
      <c r="F112" s="46"/>
      <c r="G112" s="30" t="s">
        <v>189</v>
      </c>
      <c r="H112" s="1" t="s">
        <v>196</v>
      </c>
      <c r="I112" s="1" t="s">
        <v>477</v>
      </c>
      <c r="J112" s="91" t="s">
        <v>191</v>
      </c>
      <c r="K112" s="91" t="s">
        <v>192</v>
      </c>
      <c r="L112" s="91" t="s">
        <v>197</v>
      </c>
    </row>
    <row r="113" spans="1:19" ht="16" x14ac:dyDescent="0.2">
      <c r="A113" s="1" t="s">
        <v>129</v>
      </c>
      <c r="B113" s="51"/>
      <c r="C113" s="34"/>
      <c r="D113" s="31" t="s">
        <v>404</v>
      </c>
      <c r="E113" s="34"/>
      <c r="F113" s="51"/>
      <c r="G113" s="30" t="s">
        <v>189</v>
      </c>
      <c r="H113" s="30" t="str">
        <f>VLOOKUP(A113,'(Brighton) Pfizer 16+'!A:I,8,FALSE)</f>
        <v>Cardiovascular</v>
      </c>
      <c r="I113" s="30" t="str">
        <f>VLOOKUP(A113,'(Brighton) Pfizer 16+'!A:I,9,FALSE)</f>
        <v>Arrhythmia</v>
      </c>
      <c r="J113" s="91" t="s">
        <v>191</v>
      </c>
      <c r="K113" s="91" t="s">
        <v>192</v>
      </c>
      <c r="L113" s="91" t="s">
        <v>197</v>
      </c>
    </row>
    <row r="114" spans="1:19" ht="16" hidden="1" x14ac:dyDescent="0.2">
      <c r="A114" s="19" t="s">
        <v>480</v>
      </c>
      <c r="B114" s="33"/>
      <c r="C114" s="34"/>
      <c r="D114" s="31" t="s">
        <v>403</v>
      </c>
      <c r="E114" s="34"/>
      <c r="F114" s="33"/>
      <c r="G114" s="35" t="s">
        <v>184</v>
      </c>
      <c r="H114" s="35"/>
      <c r="I114" s="35"/>
      <c r="J114" s="36"/>
      <c r="K114" s="23"/>
      <c r="L114" s="36"/>
      <c r="M114" s="35"/>
      <c r="N114" s="35"/>
      <c r="O114" s="35"/>
      <c r="P114" s="35"/>
      <c r="Q114" s="35"/>
      <c r="R114" s="35"/>
      <c r="S114" s="35"/>
    </row>
    <row r="115" spans="1:19" ht="16" hidden="1" x14ac:dyDescent="0.2">
      <c r="A115" s="1" t="s">
        <v>166</v>
      </c>
      <c r="B115" s="51"/>
      <c r="C115" s="34"/>
      <c r="D115" s="31" t="s">
        <v>404</v>
      </c>
      <c r="E115" s="34"/>
      <c r="F115" s="51"/>
      <c r="G115" s="30" t="s">
        <v>189</v>
      </c>
      <c r="H115" s="30" t="str">
        <f>VLOOKUP(A115,'(Brighton) Pfizer 16+'!A:I,8,FALSE)</f>
        <v>Hematologic</v>
      </c>
      <c r="I115" s="30" t="str">
        <f>VLOOKUP(A115,'(Brighton) Pfizer 16+'!A:I,9,FALSE)</f>
        <v>Thromboembolism, Thrombosis</v>
      </c>
      <c r="J115" s="45" t="s">
        <v>191</v>
      </c>
      <c r="K115" s="44" t="s">
        <v>192</v>
      </c>
      <c r="L115" s="45" t="s">
        <v>193</v>
      </c>
    </row>
    <row r="116" spans="1:19" ht="16" hidden="1" x14ac:dyDescent="0.2">
      <c r="A116" s="1" t="s">
        <v>387</v>
      </c>
      <c r="B116" s="37"/>
      <c r="C116" s="34"/>
      <c r="D116" s="31" t="s">
        <v>404</v>
      </c>
      <c r="E116" s="34"/>
      <c r="F116" s="37"/>
      <c r="G116" s="30" t="s">
        <v>187</v>
      </c>
      <c r="J116" s="38"/>
      <c r="K116" s="23"/>
      <c r="L116" s="38"/>
    </row>
    <row r="117" spans="1:19" ht="16" x14ac:dyDescent="0.2">
      <c r="A117" s="1" t="s">
        <v>481</v>
      </c>
      <c r="B117" s="43" t="s">
        <v>189</v>
      </c>
      <c r="C117" s="40" t="s">
        <v>189</v>
      </c>
      <c r="D117" s="40" t="str">
        <f>IF(B117=C117,"Y","N")</f>
        <v>Y</v>
      </c>
      <c r="E117" s="40"/>
      <c r="F117" s="46"/>
      <c r="G117" s="30" t="s">
        <v>189</v>
      </c>
      <c r="H117" s="1" t="s">
        <v>196</v>
      </c>
      <c r="I117" s="1" t="s">
        <v>207</v>
      </c>
      <c r="J117" s="91" t="s">
        <v>191</v>
      </c>
      <c r="K117" s="91" t="s">
        <v>192</v>
      </c>
      <c r="L117" s="91" t="s">
        <v>197</v>
      </c>
    </row>
    <row r="118" spans="1:19" ht="16" hidden="1" x14ac:dyDescent="0.2">
      <c r="A118" s="1" t="s">
        <v>389</v>
      </c>
      <c r="B118" s="37"/>
      <c r="C118" s="34"/>
      <c r="D118" s="31" t="s">
        <v>404</v>
      </c>
      <c r="E118" s="34"/>
      <c r="F118" s="37"/>
      <c r="G118" s="30" t="s">
        <v>187</v>
      </c>
      <c r="J118" s="38"/>
      <c r="K118" s="23"/>
      <c r="L118" s="38"/>
    </row>
    <row r="119" spans="1:19" ht="16" hidden="1" x14ac:dyDescent="0.2">
      <c r="A119" s="1" t="s">
        <v>134</v>
      </c>
      <c r="B119" s="43" t="s">
        <v>189</v>
      </c>
      <c r="C119" s="40" t="s">
        <v>189</v>
      </c>
      <c r="D119" s="40" t="str">
        <f t="shared" ref="D119:D120" si="14">IF(B119=C119,"Y","N")</f>
        <v>Y</v>
      </c>
      <c r="E119" s="40"/>
      <c r="F119" s="46"/>
      <c r="G119" s="30" t="s">
        <v>189</v>
      </c>
      <c r="H119" s="1" t="s">
        <v>190</v>
      </c>
      <c r="I119" s="1" t="s">
        <v>224</v>
      </c>
      <c r="J119" s="45" t="s">
        <v>191</v>
      </c>
      <c r="K119" s="44" t="s">
        <v>192</v>
      </c>
      <c r="L119" s="45" t="s">
        <v>193</v>
      </c>
    </row>
    <row r="120" spans="1:19" ht="16" hidden="1" x14ac:dyDescent="0.2">
      <c r="A120" s="1" t="s">
        <v>482</v>
      </c>
      <c r="B120" s="39" t="s">
        <v>187</v>
      </c>
      <c r="C120" s="40" t="s">
        <v>189</v>
      </c>
      <c r="D120" s="40" t="str">
        <f t="shared" si="14"/>
        <v>N</v>
      </c>
      <c r="E120" s="30" t="s">
        <v>189</v>
      </c>
      <c r="F120" s="41"/>
      <c r="G120" s="30" t="s">
        <v>189</v>
      </c>
      <c r="H120" s="1" t="s">
        <v>190</v>
      </c>
      <c r="I120" s="1" t="s">
        <v>236</v>
      </c>
      <c r="J120" s="45" t="s">
        <v>191</v>
      </c>
      <c r="K120" s="44" t="s">
        <v>192</v>
      </c>
      <c r="L120" s="45" t="s">
        <v>193</v>
      </c>
    </row>
    <row r="121" spans="1:19" ht="16" hidden="1" x14ac:dyDescent="0.2">
      <c r="A121" s="1" t="s">
        <v>390</v>
      </c>
      <c r="B121" s="37"/>
      <c r="C121" s="34"/>
      <c r="D121" s="31" t="s">
        <v>404</v>
      </c>
      <c r="E121" s="34"/>
      <c r="F121" s="37"/>
      <c r="G121" s="30" t="s">
        <v>187</v>
      </c>
      <c r="J121" s="38"/>
      <c r="K121" s="23"/>
      <c r="L121" s="38"/>
    </row>
    <row r="122" spans="1:19" ht="16" hidden="1" x14ac:dyDescent="0.2">
      <c r="A122" s="1" t="s">
        <v>146</v>
      </c>
      <c r="B122" s="39" t="s">
        <v>187</v>
      </c>
      <c r="C122" s="40" t="s">
        <v>187</v>
      </c>
      <c r="D122" s="40" t="str">
        <f t="shared" ref="D122:D127" si="15">IF(B122=C122,"Y","N")</f>
        <v>Y</v>
      </c>
      <c r="E122" s="40"/>
      <c r="F122" s="41"/>
      <c r="G122" s="30" t="s">
        <v>187</v>
      </c>
      <c r="J122" s="38"/>
      <c r="K122" s="23"/>
      <c r="L122" s="38"/>
    </row>
    <row r="123" spans="1:19" ht="16" hidden="1" x14ac:dyDescent="0.2">
      <c r="A123" s="1" t="s">
        <v>483</v>
      </c>
      <c r="B123" s="39" t="s">
        <v>187</v>
      </c>
      <c r="C123" s="40" t="s">
        <v>187</v>
      </c>
      <c r="D123" s="40" t="str">
        <f t="shared" si="15"/>
        <v>Y</v>
      </c>
      <c r="E123" s="40"/>
      <c r="F123" s="41"/>
      <c r="G123" s="30" t="s">
        <v>187</v>
      </c>
      <c r="J123" s="38"/>
      <c r="K123" s="23"/>
      <c r="L123" s="38"/>
    </row>
    <row r="124" spans="1:19" ht="16" hidden="1" x14ac:dyDescent="0.2">
      <c r="A124" s="1" t="s">
        <v>484</v>
      </c>
      <c r="B124" s="39" t="s">
        <v>187</v>
      </c>
      <c r="C124" s="40" t="s">
        <v>187</v>
      </c>
      <c r="D124" s="40" t="str">
        <f t="shared" si="15"/>
        <v>Y</v>
      </c>
      <c r="E124" s="40"/>
      <c r="F124" s="41"/>
      <c r="G124" s="30" t="s">
        <v>187</v>
      </c>
      <c r="J124" s="38"/>
      <c r="K124" s="23"/>
      <c r="L124" s="38"/>
    </row>
    <row r="125" spans="1:19" ht="16" hidden="1" x14ac:dyDescent="0.2">
      <c r="A125" s="1" t="s">
        <v>485</v>
      </c>
      <c r="B125" s="39" t="s">
        <v>187</v>
      </c>
      <c r="C125" s="40" t="s">
        <v>187</v>
      </c>
      <c r="D125" s="40" t="str">
        <f t="shared" si="15"/>
        <v>Y</v>
      </c>
      <c r="E125" s="40"/>
      <c r="F125" s="41"/>
      <c r="G125" s="30" t="s">
        <v>187</v>
      </c>
      <c r="J125" s="38"/>
      <c r="K125" s="23"/>
      <c r="L125" s="38"/>
    </row>
    <row r="126" spans="1:19" ht="16" hidden="1" x14ac:dyDescent="0.2">
      <c r="A126" s="1" t="s">
        <v>486</v>
      </c>
      <c r="B126" s="39" t="s">
        <v>187</v>
      </c>
      <c r="C126" s="31" t="s">
        <v>187</v>
      </c>
      <c r="D126" s="40" t="str">
        <f t="shared" si="15"/>
        <v>Y</v>
      </c>
      <c r="E126" s="31"/>
      <c r="F126" s="37"/>
      <c r="G126" s="30" t="s">
        <v>187</v>
      </c>
      <c r="J126" s="38"/>
      <c r="K126" s="23"/>
      <c r="L126" s="38"/>
    </row>
    <row r="127" spans="1:19" ht="16" x14ac:dyDescent="0.2">
      <c r="A127" s="1" t="s">
        <v>487</v>
      </c>
      <c r="B127" s="43" t="s">
        <v>189</v>
      </c>
      <c r="C127" s="40" t="s">
        <v>189</v>
      </c>
      <c r="D127" s="40" t="str">
        <f t="shared" si="15"/>
        <v>Y</v>
      </c>
      <c r="E127" s="40"/>
      <c r="F127" s="46"/>
      <c r="G127" s="30" t="s">
        <v>189</v>
      </c>
      <c r="H127" s="1" t="s">
        <v>196</v>
      </c>
      <c r="I127" s="1" t="s">
        <v>207</v>
      </c>
      <c r="J127" s="91" t="s">
        <v>191</v>
      </c>
      <c r="K127" s="91" t="s">
        <v>192</v>
      </c>
      <c r="L127" s="91" t="s">
        <v>197</v>
      </c>
    </row>
    <row r="128" spans="1:19" ht="16" hidden="1" x14ac:dyDescent="0.2">
      <c r="A128" s="19" t="s">
        <v>488</v>
      </c>
      <c r="B128" s="51"/>
      <c r="C128" s="34"/>
      <c r="D128" s="31" t="s">
        <v>403</v>
      </c>
      <c r="E128" s="34"/>
      <c r="F128" s="51"/>
      <c r="G128" s="35" t="s">
        <v>184</v>
      </c>
      <c r="H128" s="35"/>
      <c r="I128" s="35"/>
      <c r="J128" s="36"/>
      <c r="K128" s="23"/>
      <c r="L128" s="36"/>
      <c r="M128" s="35"/>
      <c r="N128" s="35"/>
      <c r="O128" s="35"/>
      <c r="P128" s="35"/>
      <c r="Q128" s="35"/>
      <c r="R128" s="35"/>
      <c r="S128" s="35"/>
    </row>
    <row r="129" spans="1:12" ht="16" hidden="1" x14ac:dyDescent="0.2">
      <c r="A129" s="1" t="s">
        <v>158</v>
      </c>
      <c r="B129" s="51"/>
      <c r="C129" s="34"/>
      <c r="D129" s="31" t="s">
        <v>404</v>
      </c>
      <c r="E129" s="34"/>
      <c r="F129" s="51"/>
      <c r="G129" s="30" t="s">
        <v>189</v>
      </c>
      <c r="H129" s="30" t="str">
        <f>VLOOKUP(A129,'(Brighton) Pfizer 16+'!A:I,8,FALSE)</f>
        <v>Hematologic</v>
      </c>
      <c r="I129" s="30" t="str">
        <f>VLOOKUP(A129,'(Brighton) Pfizer 16+'!A:I,9,FALSE)</f>
        <v>Pulmonary embolism</v>
      </c>
      <c r="J129" s="45" t="s">
        <v>191</v>
      </c>
      <c r="K129" s="44" t="s">
        <v>192</v>
      </c>
      <c r="L129" s="45" t="s">
        <v>193</v>
      </c>
    </row>
    <row r="130" spans="1:12" ht="16" hidden="1" x14ac:dyDescent="0.2">
      <c r="A130" s="1" t="s">
        <v>169</v>
      </c>
      <c r="B130" s="51"/>
      <c r="C130" s="34"/>
      <c r="D130" s="31" t="s">
        <v>404</v>
      </c>
      <c r="E130" s="34"/>
      <c r="F130" s="51"/>
      <c r="G130" s="30" t="s">
        <v>189</v>
      </c>
      <c r="H130" s="30" t="str">
        <f>VLOOKUP(A130,'(Brighton) Pfizer 16+'!A:I,8,FALSE)</f>
        <v>Respiratory</v>
      </c>
      <c r="I130" s="30" t="str">
        <f>VLOOKUP(A130,'(Brighton) Pfizer 16+'!A:I,9,FALSE)</f>
        <v>Acute respiratory distress syndrome</v>
      </c>
      <c r="J130" s="45" t="s">
        <v>191</v>
      </c>
      <c r="K130" s="44" t="s">
        <v>192</v>
      </c>
      <c r="L130" s="54" t="s">
        <v>117</v>
      </c>
    </row>
    <row r="131" spans="1:12" ht="16" hidden="1" x14ac:dyDescent="0.2">
      <c r="A131" s="1" t="s">
        <v>118</v>
      </c>
      <c r="B131" s="51"/>
      <c r="C131" s="34"/>
      <c r="D131" s="31" t="s">
        <v>404</v>
      </c>
      <c r="E131" s="34"/>
      <c r="F131" s="51"/>
      <c r="G131" s="30" t="s">
        <v>189</v>
      </c>
      <c r="H131" s="30" t="str">
        <f>VLOOKUP(A131,'(Brighton) Pfizer 16+'!A:I,8,FALSE)</f>
        <v>Respiratory</v>
      </c>
      <c r="I131" s="30" t="str">
        <f>VLOOKUP(A131,'(Brighton) Pfizer 16+'!A:I,9,FALSE)</f>
        <v>Acute respiratory distress syndrome</v>
      </c>
      <c r="J131" s="45" t="s">
        <v>191</v>
      </c>
      <c r="K131" s="44" t="s">
        <v>192</v>
      </c>
      <c r="L131" s="54" t="s">
        <v>117</v>
      </c>
    </row>
    <row r="132" spans="1:12" ht="16" hidden="1" x14ac:dyDescent="0.2">
      <c r="A132" s="1" t="s">
        <v>124</v>
      </c>
      <c r="B132" s="43" t="s">
        <v>189</v>
      </c>
      <c r="C132" s="31" t="s">
        <v>189</v>
      </c>
      <c r="D132" s="40" t="str">
        <f t="shared" ref="D132:D133" si="16">IF(B132=C132,"Y","N")</f>
        <v>Y</v>
      </c>
      <c r="E132" s="31"/>
      <c r="F132" s="51"/>
      <c r="G132" s="30" t="s">
        <v>189</v>
      </c>
      <c r="H132" s="1" t="s">
        <v>381</v>
      </c>
      <c r="I132" s="1" t="s">
        <v>117</v>
      </c>
      <c r="J132" s="45" t="s">
        <v>191</v>
      </c>
      <c r="K132" s="44" t="s">
        <v>192</v>
      </c>
      <c r="L132" s="54" t="s">
        <v>117</v>
      </c>
    </row>
    <row r="133" spans="1:12" ht="16" hidden="1" x14ac:dyDescent="0.2">
      <c r="A133" s="1" t="s">
        <v>489</v>
      </c>
      <c r="B133" s="39" t="s">
        <v>187</v>
      </c>
      <c r="C133" s="40" t="s">
        <v>187</v>
      </c>
      <c r="D133" s="40" t="str">
        <f t="shared" si="16"/>
        <v>Y</v>
      </c>
      <c r="E133" s="40"/>
      <c r="F133" s="41"/>
      <c r="G133" s="30" t="s">
        <v>187</v>
      </c>
      <c r="J133" s="38"/>
      <c r="K133" s="23"/>
      <c r="L133" s="38"/>
    </row>
    <row r="134" spans="1:12" ht="16" hidden="1" x14ac:dyDescent="0.2">
      <c r="A134" s="1" t="s">
        <v>163</v>
      </c>
      <c r="B134" s="37"/>
      <c r="C134" s="34"/>
      <c r="D134" s="31" t="s">
        <v>404</v>
      </c>
      <c r="E134" s="34"/>
      <c r="F134" s="37"/>
      <c r="G134" s="30" t="s">
        <v>187</v>
      </c>
      <c r="J134" s="38"/>
      <c r="K134" s="23"/>
      <c r="L134" s="38"/>
    </row>
    <row r="135" spans="1:12" ht="16" hidden="1" x14ac:dyDescent="0.2">
      <c r="A135" s="1" t="s">
        <v>490</v>
      </c>
      <c r="B135" s="39" t="s">
        <v>187</v>
      </c>
      <c r="C135" s="40" t="s">
        <v>187</v>
      </c>
      <c r="D135" s="40" t="str">
        <f t="shared" ref="D135:D137" si="17">IF(B135=C135,"Y","N")</f>
        <v>Y</v>
      </c>
      <c r="E135" s="40"/>
      <c r="F135" s="41"/>
      <c r="G135" s="30" t="s">
        <v>187</v>
      </c>
      <c r="J135" s="38"/>
      <c r="K135" s="23"/>
      <c r="L135" s="38"/>
    </row>
    <row r="136" spans="1:12" ht="16" hidden="1" x14ac:dyDescent="0.2">
      <c r="A136" s="1" t="s">
        <v>132</v>
      </c>
      <c r="B136" s="39" t="s">
        <v>187</v>
      </c>
      <c r="C136" s="40" t="s">
        <v>187</v>
      </c>
      <c r="D136" s="40" t="str">
        <f t="shared" si="17"/>
        <v>Y</v>
      </c>
      <c r="E136" s="40"/>
      <c r="F136" s="41"/>
      <c r="G136" s="30" t="s">
        <v>187</v>
      </c>
      <c r="J136" s="38"/>
      <c r="K136" s="23"/>
      <c r="L136" s="38"/>
    </row>
    <row r="137" spans="1:12" ht="16" hidden="1" x14ac:dyDescent="0.2">
      <c r="A137" s="1" t="s">
        <v>491</v>
      </c>
      <c r="B137" s="39" t="s">
        <v>187</v>
      </c>
      <c r="C137" s="40" t="s">
        <v>187</v>
      </c>
      <c r="D137" s="40" t="str">
        <f t="shared" si="17"/>
        <v>Y</v>
      </c>
      <c r="E137" s="40"/>
      <c r="F137" s="41"/>
      <c r="G137" s="30" t="s">
        <v>187</v>
      </c>
      <c r="J137" s="38"/>
      <c r="K137" s="23"/>
      <c r="L137" s="38"/>
    </row>
    <row r="138" spans="1:12" ht="16" hidden="1" x14ac:dyDescent="0.2">
      <c r="A138" s="1" t="s">
        <v>147</v>
      </c>
      <c r="B138" s="37"/>
      <c r="C138" s="34"/>
      <c r="D138" s="31" t="s">
        <v>404</v>
      </c>
      <c r="E138" s="34"/>
      <c r="F138" s="37"/>
      <c r="G138" s="30" t="s">
        <v>223</v>
      </c>
      <c r="H138" s="30" t="str">
        <f>VLOOKUP(A138,'(Brighton) Pfizer 16+'!A:I,8,FALSE)</f>
        <v>Respiratory</v>
      </c>
      <c r="I138" s="30" t="str">
        <f>VLOOKUP(A138,'(Brighton) Pfizer 16+'!A:I,9,FALSE)</f>
        <v>Acute respiratory distress syndrome</v>
      </c>
      <c r="J138" s="45" t="s">
        <v>191</v>
      </c>
      <c r="K138" s="44" t="s">
        <v>192</v>
      </c>
      <c r="L138" s="54" t="s">
        <v>117</v>
      </c>
    </row>
    <row r="139" spans="1:12" ht="16" hidden="1" x14ac:dyDescent="0.2">
      <c r="A139" s="1" t="s">
        <v>149</v>
      </c>
      <c r="B139" s="39" t="s">
        <v>187</v>
      </c>
      <c r="C139" s="40" t="s">
        <v>492</v>
      </c>
      <c r="D139" s="40" t="str">
        <f t="shared" ref="D139:D142" si="18">IF(B139=C139,"Y","N")</f>
        <v>N</v>
      </c>
      <c r="E139" s="30" t="s">
        <v>189</v>
      </c>
      <c r="F139" s="41"/>
      <c r="G139" s="30" t="s">
        <v>189</v>
      </c>
      <c r="H139" s="1" t="s">
        <v>258</v>
      </c>
      <c r="I139" s="1" t="s">
        <v>121</v>
      </c>
      <c r="J139" s="49" t="s">
        <v>191</v>
      </c>
      <c r="K139" s="23" t="s">
        <v>192</v>
      </c>
      <c r="L139" s="49" t="s">
        <v>121</v>
      </c>
    </row>
    <row r="140" spans="1:12" ht="16" hidden="1" x14ac:dyDescent="0.2">
      <c r="A140" s="1" t="s">
        <v>493</v>
      </c>
      <c r="B140" s="39" t="s">
        <v>187</v>
      </c>
      <c r="C140" s="40" t="s">
        <v>187</v>
      </c>
      <c r="D140" s="40" t="str">
        <f t="shared" si="18"/>
        <v>Y</v>
      </c>
      <c r="E140" s="40"/>
      <c r="F140" s="41"/>
      <c r="G140" s="30" t="s">
        <v>187</v>
      </c>
      <c r="J140" s="38"/>
      <c r="K140" s="23"/>
      <c r="L140" s="38"/>
    </row>
    <row r="141" spans="1:12" ht="16" hidden="1" x14ac:dyDescent="0.2">
      <c r="A141" s="1" t="s">
        <v>494</v>
      </c>
      <c r="B141" s="39" t="s">
        <v>187</v>
      </c>
      <c r="C141" s="40" t="s">
        <v>187</v>
      </c>
      <c r="D141" s="40" t="str">
        <f t="shared" si="18"/>
        <v>Y</v>
      </c>
      <c r="E141" s="40"/>
      <c r="F141" s="41"/>
      <c r="G141" s="30" t="s">
        <v>187</v>
      </c>
      <c r="J141" s="38"/>
      <c r="K141" s="23"/>
      <c r="L141" s="38"/>
    </row>
    <row r="142" spans="1:12" ht="16" hidden="1" x14ac:dyDescent="0.2">
      <c r="A142" s="1" t="s">
        <v>495</v>
      </c>
      <c r="B142" s="39" t="s">
        <v>187</v>
      </c>
      <c r="C142" s="40" t="s">
        <v>492</v>
      </c>
      <c r="D142" s="40" t="str">
        <f t="shared" si="18"/>
        <v>N</v>
      </c>
      <c r="E142" s="30" t="s">
        <v>189</v>
      </c>
      <c r="F142" s="41"/>
      <c r="G142" s="30" t="s">
        <v>189</v>
      </c>
      <c r="H142" s="1" t="s">
        <v>196</v>
      </c>
      <c r="I142" s="1" t="s">
        <v>155</v>
      </c>
      <c r="J142" s="45" t="s">
        <v>191</v>
      </c>
      <c r="K142" s="44" t="s">
        <v>192</v>
      </c>
      <c r="L142" s="45" t="s">
        <v>246</v>
      </c>
    </row>
    <row r="143" spans="1:12" ht="16" hidden="1" x14ac:dyDescent="0.2">
      <c r="A143" s="1" t="s">
        <v>380</v>
      </c>
      <c r="B143" s="37"/>
      <c r="C143" s="34"/>
      <c r="D143" s="31" t="s">
        <v>404</v>
      </c>
      <c r="E143" s="34"/>
      <c r="F143" s="37"/>
      <c r="G143" s="30" t="s">
        <v>187</v>
      </c>
      <c r="J143" s="38"/>
      <c r="K143" s="23"/>
      <c r="L143" s="38"/>
    </row>
    <row r="144" spans="1:12" ht="16" hidden="1" x14ac:dyDescent="0.2">
      <c r="A144" s="1" t="s">
        <v>496</v>
      </c>
      <c r="B144" s="43" t="s">
        <v>189</v>
      </c>
      <c r="C144" s="40" t="s">
        <v>189</v>
      </c>
      <c r="D144" s="40" t="str">
        <f>IF(B144=C144,"Y","N")</f>
        <v>Y</v>
      </c>
      <c r="F144" s="41"/>
      <c r="G144" s="30" t="s">
        <v>189</v>
      </c>
      <c r="H144" s="1" t="s">
        <v>381</v>
      </c>
      <c r="I144" s="1" t="s">
        <v>496</v>
      </c>
      <c r="J144" s="49" t="s">
        <v>231</v>
      </c>
      <c r="K144" s="23" t="s">
        <v>192</v>
      </c>
      <c r="L144" s="50" t="s">
        <v>496</v>
      </c>
    </row>
    <row r="145" spans="1:19" ht="16" hidden="1" x14ac:dyDescent="0.2">
      <c r="A145" s="19" t="s">
        <v>395</v>
      </c>
      <c r="B145" s="37"/>
      <c r="C145" s="34"/>
      <c r="D145" s="31" t="s">
        <v>403</v>
      </c>
      <c r="E145" s="34"/>
      <c r="F145" s="37"/>
      <c r="G145" s="35" t="s">
        <v>184</v>
      </c>
      <c r="H145" s="35"/>
      <c r="I145" s="35"/>
      <c r="J145" s="36"/>
      <c r="K145" s="23"/>
      <c r="L145" s="36"/>
      <c r="M145" s="35"/>
      <c r="N145" s="35"/>
      <c r="O145" s="35"/>
      <c r="P145" s="35"/>
      <c r="Q145" s="35"/>
      <c r="R145" s="35"/>
      <c r="S145" s="35"/>
    </row>
    <row r="146" spans="1:19" ht="16" hidden="1" x14ac:dyDescent="0.2">
      <c r="A146" s="1" t="s">
        <v>228</v>
      </c>
      <c r="B146" s="37"/>
      <c r="C146" s="34"/>
      <c r="D146" s="31" t="s">
        <v>404</v>
      </c>
      <c r="E146" s="34"/>
      <c r="F146" s="37"/>
      <c r="G146" s="30" t="s">
        <v>189</v>
      </c>
      <c r="H146" s="30" t="str">
        <f>VLOOKUP(A146,'(Brighton) Pfizer 16+'!A:I,8,FALSE)</f>
        <v>Gastrointestinal</v>
      </c>
      <c r="I146" s="30" t="str">
        <f>VLOOKUP(A146,'(Brighton) Pfizer 16+'!A:I,9,FALSE)</f>
        <v>Colitis/Enteritis</v>
      </c>
      <c r="J146" s="45" t="s">
        <v>231</v>
      </c>
      <c r="K146" s="44" t="s">
        <v>192</v>
      </c>
      <c r="L146" s="45" t="s">
        <v>230</v>
      </c>
    </row>
    <row r="147" spans="1:19" ht="16" hidden="1" x14ac:dyDescent="0.2">
      <c r="A147" s="1" t="s">
        <v>497</v>
      </c>
      <c r="B147" s="39" t="s">
        <v>187</v>
      </c>
      <c r="C147" s="31" t="s">
        <v>187</v>
      </c>
      <c r="D147" s="40" t="str">
        <f>IF(B147=C147,"Y","N")</f>
        <v>Y</v>
      </c>
      <c r="E147" s="31"/>
      <c r="F147" s="37"/>
      <c r="G147" s="30" t="s">
        <v>187</v>
      </c>
      <c r="J147" s="38"/>
      <c r="K147" s="23"/>
      <c r="L147" s="38"/>
    </row>
    <row r="148" spans="1:19" ht="16" hidden="1" x14ac:dyDescent="0.2">
      <c r="A148" s="1" t="s">
        <v>160</v>
      </c>
      <c r="B148" s="37"/>
      <c r="C148" s="34"/>
      <c r="D148" s="31" t="s">
        <v>404</v>
      </c>
      <c r="E148" s="34"/>
      <c r="F148" s="37"/>
      <c r="G148" s="30" t="s">
        <v>189</v>
      </c>
      <c r="H148" s="30" t="str">
        <f>VLOOKUP(A148,'(Brighton) Pfizer 16+'!A:I,8,FALSE)</f>
        <v>Gastrointestinal</v>
      </c>
      <c r="I148" s="30" t="str">
        <f>VLOOKUP(A148,'(Brighton) Pfizer 16+'!A:I,9,FALSE)</f>
        <v>Colitis/Enteritis</v>
      </c>
      <c r="J148" s="45" t="s">
        <v>231</v>
      </c>
      <c r="K148" s="44" t="s">
        <v>192</v>
      </c>
      <c r="L148" s="45" t="s">
        <v>230</v>
      </c>
    </row>
    <row r="149" spans="1:19" ht="16" hidden="1" x14ac:dyDescent="0.2">
      <c r="A149" s="1" t="s">
        <v>232</v>
      </c>
      <c r="B149" s="37"/>
      <c r="C149" s="34"/>
      <c r="D149" s="31" t="s">
        <v>404</v>
      </c>
      <c r="E149" s="34"/>
      <c r="F149" s="37"/>
      <c r="G149" s="30" t="s">
        <v>189</v>
      </c>
      <c r="H149" s="30" t="str">
        <f>VLOOKUP(A149,'(Brighton) Pfizer 16+'!A:I,8,FALSE)</f>
        <v>Gastrointestinal</v>
      </c>
      <c r="I149" s="30" t="str">
        <f>VLOOKUP(A149,'(Brighton) Pfizer 16+'!A:I,9,FALSE)</f>
        <v>Diarrhea</v>
      </c>
      <c r="J149" s="45" t="s">
        <v>231</v>
      </c>
      <c r="K149" s="44" t="s">
        <v>192</v>
      </c>
      <c r="L149" s="38" t="s">
        <v>233</v>
      </c>
    </row>
    <row r="150" spans="1:19" ht="16" hidden="1" x14ac:dyDescent="0.2">
      <c r="A150" s="1" t="s">
        <v>498</v>
      </c>
      <c r="B150" s="39" t="s">
        <v>187</v>
      </c>
      <c r="C150" s="31" t="s">
        <v>187</v>
      </c>
      <c r="D150" s="40" t="str">
        <f t="shared" ref="D150:D151" si="19">IF(B150=C150,"Y","N")</f>
        <v>Y</v>
      </c>
      <c r="E150" s="31"/>
      <c r="F150" s="37"/>
      <c r="G150" s="30" t="s">
        <v>187</v>
      </c>
      <c r="J150" s="38"/>
      <c r="K150" s="23"/>
      <c r="L150" s="38"/>
    </row>
    <row r="151" spans="1:19" ht="16" hidden="1" x14ac:dyDescent="0.2">
      <c r="A151" s="1" t="s">
        <v>499</v>
      </c>
      <c r="B151" s="39" t="s">
        <v>187</v>
      </c>
      <c r="C151" s="40" t="s">
        <v>187</v>
      </c>
      <c r="D151" s="40" t="str">
        <f t="shared" si="19"/>
        <v>Y</v>
      </c>
      <c r="E151" s="40"/>
      <c r="F151" s="41"/>
      <c r="G151" s="30" t="s">
        <v>187</v>
      </c>
      <c r="J151" s="38"/>
      <c r="K151" s="23"/>
      <c r="L151" s="38"/>
    </row>
    <row r="152" spans="1:19" ht="16" hidden="1" x14ac:dyDescent="0.2">
      <c r="A152" s="1" t="s">
        <v>234</v>
      </c>
      <c r="B152" s="37"/>
      <c r="C152" s="34"/>
      <c r="D152" s="31" t="s">
        <v>404</v>
      </c>
      <c r="E152" s="34"/>
      <c r="F152" s="37"/>
      <c r="G152" s="30" t="s">
        <v>187</v>
      </c>
      <c r="J152" s="38"/>
      <c r="K152" s="23"/>
      <c r="L152" s="38"/>
    </row>
    <row r="153" spans="1:19" ht="16" hidden="1" x14ac:dyDescent="0.2">
      <c r="A153" s="1" t="s">
        <v>500</v>
      </c>
      <c r="B153" s="39" t="s">
        <v>187</v>
      </c>
      <c r="C153" s="40" t="s">
        <v>187</v>
      </c>
      <c r="D153" s="40" t="str">
        <f>IF(B153=C153,"Y","N")</f>
        <v>Y</v>
      </c>
      <c r="E153" s="40"/>
      <c r="F153" s="41"/>
      <c r="G153" s="30" t="s">
        <v>187</v>
      </c>
      <c r="J153" s="38"/>
      <c r="K153" s="23"/>
      <c r="L153" s="38"/>
    </row>
    <row r="154" spans="1:19" ht="16" hidden="1" x14ac:dyDescent="0.2">
      <c r="A154" s="1" t="s">
        <v>235</v>
      </c>
      <c r="B154" s="51"/>
      <c r="C154" s="34"/>
      <c r="D154" s="31" t="s">
        <v>404</v>
      </c>
      <c r="E154" s="34"/>
      <c r="F154" s="51"/>
      <c r="G154" s="30" t="s">
        <v>189</v>
      </c>
      <c r="H154" s="30" t="str">
        <f>VLOOKUP(A154,'(Brighton) Pfizer 16+'!A:I,8,FALSE)</f>
        <v>Hematologic</v>
      </c>
      <c r="I154" s="30" t="str">
        <f>VLOOKUP(A154,'(Brighton) Pfizer 16+'!A:I,9,FALSE)</f>
        <v>Bleeding disorder</v>
      </c>
      <c r="J154" s="45" t="s">
        <v>191</v>
      </c>
      <c r="K154" s="44" t="s">
        <v>192</v>
      </c>
      <c r="L154" s="45" t="s">
        <v>193</v>
      </c>
    </row>
    <row r="155" spans="1:19" ht="16" hidden="1" x14ac:dyDescent="0.2">
      <c r="A155" s="1" t="s">
        <v>501</v>
      </c>
      <c r="B155" s="39" t="s">
        <v>187</v>
      </c>
      <c r="C155" s="40" t="s">
        <v>187</v>
      </c>
      <c r="D155" s="40" t="str">
        <f t="shared" ref="D155:D157" si="20">IF(B155=C155,"Y","N")</f>
        <v>Y</v>
      </c>
      <c r="E155" s="40"/>
      <c r="F155" s="41"/>
      <c r="G155" s="30" t="s">
        <v>187</v>
      </c>
      <c r="J155" s="38"/>
      <c r="K155" s="23"/>
      <c r="L155" s="38"/>
    </row>
    <row r="156" spans="1:19" ht="16" hidden="1" x14ac:dyDescent="0.2">
      <c r="A156" s="1" t="s">
        <v>502</v>
      </c>
      <c r="B156" s="39" t="s">
        <v>187</v>
      </c>
      <c r="C156" s="40" t="s">
        <v>187</v>
      </c>
      <c r="D156" s="40" t="str">
        <f t="shared" si="20"/>
        <v>Y</v>
      </c>
      <c r="E156" s="40"/>
      <c r="F156" s="41"/>
      <c r="G156" s="30" t="s">
        <v>187</v>
      </c>
      <c r="J156" s="38"/>
      <c r="K156" s="23"/>
      <c r="L156" s="38"/>
    </row>
    <row r="157" spans="1:19" ht="16" hidden="1" x14ac:dyDescent="0.2">
      <c r="A157" s="1" t="s">
        <v>503</v>
      </c>
      <c r="B157" s="39" t="s">
        <v>187</v>
      </c>
      <c r="C157" s="40" t="s">
        <v>187</v>
      </c>
      <c r="D157" s="40" t="str">
        <f t="shared" si="20"/>
        <v>Y</v>
      </c>
      <c r="E157" s="40"/>
      <c r="F157" s="41"/>
      <c r="G157" s="30" t="s">
        <v>187</v>
      </c>
      <c r="J157" s="38"/>
      <c r="K157" s="23"/>
      <c r="L157" s="38"/>
    </row>
    <row r="158" spans="1:19" ht="16" hidden="1" x14ac:dyDescent="0.2">
      <c r="A158" s="1" t="s">
        <v>154</v>
      </c>
      <c r="B158" s="51"/>
      <c r="C158" s="34"/>
      <c r="D158" s="31" t="s">
        <v>404</v>
      </c>
      <c r="E158" s="34"/>
      <c r="F158" s="51"/>
      <c r="G158" s="30" t="s">
        <v>189</v>
      </c>
      <c r="H158" s="30" t="str">
        <f>VLOOKUP(A158,'(Brighton) Pfizer 16+'!A:I,8,FALSE)</f>
        <v>Endocrine</v>
      </c>
      <c r="I158" s="30" t="str">
        <f>VLOOKUP(A158,'(Brighton) Pfizer 16+'!A:I,9,FALSE)</f>
        <v>Pancreatitis</v>
      </c>
      <c r="J158" s="49" t="s">
        <v>231</v>
      </c>
      <c r="K158" s="23" t="s">
        <v>192</v>
      </c>
      <c r="L158" s="38" t="s">
        <v>154</v>
      </c>
    </row>
    <row r="159" spans="1:19" ht="16" hidden="1" x14ac:dyDescent="0.2">
      <c r="A159" s="1" t="s">
        <v>504</v>
      </c>
      <c r="B159" s="43" t="s">
        <v>189</v>
      </c>
      <c r="C159" s="40" t="s">
        <v>189</v>
      </c>
      <c r="D159" s="40" t="str">
        <f t="shared" ref="D159:D160" si="21">IF(B159=C159,"Y","N")</f>
        <v>Y</v>
      </c>
      <c r="E159" s="40"/>
      <c r="F159" s="46"/>
      <c r="G159" s="30" t="s">
        <v>189</v>
      </c>
      <c r="H159" s="42" t="s">
        <v>242</v>
      </c>
      <c r="I159" s="1" t="s">
        <v>154</v>
      </c>
      <c r="J159" s="49" t="s">
        <v>231</v>
      </c>
      <c r="K159" s="23" t="s">
        <v>192</v>
      </c>
      <c r="L159" s="38" t="s">
        <v>154</v>
      </c>
    </row>
    <row r="160" spans="1:19" ht="16" hidden="1" x14ac:dyDescent="0.2">
      <c r="A160" s="1" t="s">
        <v>505</v>
      </c>
      <c r="B160" s="39" t="s">
        <v>187</v>
      </c>
      <c r="C160" s="40" t="s">
        <v>187</v>
      </c>
      <c r="D160" s="40" t="str">
        <f t="shared" si="21"/>
        <v>Y</v>
      </c>
      <c r="E160" s="40"/>
      <c r="F160" s="41"/>
      <c r="G160" s="30" t="s">
        <v>187</v>
      </c>
      <c r="J160" s="38"/>
      <c r="K160" s="23"/>
      <c r="L160" s="38"/>
    </row>
    <row r="161" spans="1:19" ht="16" hidden="1" x14ac:dyDescent="0.2">
      <c r="A161" s="1" t="s">
        <v>226</v>
      </c>
      <c r="B161" s="37"/>
      <c r="C161" s="34"/>
      <c r="D161" s="31" t="s">
        <v>404</v>
      </c>
      <c r="E161" s="34"/>
      <c r="F161" s="37"/>
      <c r="G161" s="30" t="s">
        <v>187</v>
      </c>
      <c r="J161" s="38"/>
      <c r="K161" s="23"/>
      <c r="L161" s="38"/>
    </row>
    <row r="162" spans="1:19" ht="16" hidden="1" x14ac:dyDescent="0.2">
      <c r="A162" s="1" t="s">
        <v>506</v>
      </c>
      <c r="B162" s="39" t="s">
        <v>187</v>
      </c>
      <c r="C162" s="40" t="s">
        <v>187</v>
      </c>
      <c r="D162" s="40" t="str">
        <f t="shared" ref="D162:D168" si="22">IF(B162=C162,"Y","N")</f>
        <v>Y</v>
      </c>
      <c r="E162" s="40"/>
      <c r="F162" s="41"/>
      <c r="G162" s="30" t="s">
        <v>187</v>
      </c>
      <c r="J162" s="38"/>
      <c r="K162" s="23"/>
      <c r="L162" s="38"/>
    </row>
    <row r="163" spans="1:19" ht="16" hidden="1" x14ac:dyDescent="0.2">
      <c r="A163" s="1" t="s">
        <v>396</v>
      </c>
      <c r="B163" s="39" t="s">
        <v>187</v>
      </c>
      <c r="C163" s="40" t="s">
        <v>492</v>
      </c>
      <c r="D163" s="40" t="str">
        <f t="shared" si="22"/>
        <v>N</v>
      </c>
      <c r="E163" s="30" t="s">
        <v>187</v>
      </c>
      <c r="F163" s="41"/>
      <c r="G163" s="30" t="s">
        <v>187</v>
      </c>
      <c r="J163" s="38"/>
      <c r="K163" s="23"/>
      <c r="L163" s="38"/>
    </row>
    <row r="164" spans="1:19" ht="16" hidden="1" x14ac:dyDescent="0.2">
      <c r="A164" s="1" t="s">
        <v>507</v>
      </c>
      <c r="B164" s="43" t="s">
        <v>189</v>
      </c>
      <c r="C164" s="31" t="s">
        <v>189</v>
      </c>
      <c r="D164" s="40" t="str">
        <f t="shared" si="22"/>
        <v>Y</v>
      </c>
      <c r="F164" s="37"/>
      <c r="G164" s="30" t="s">
        <v>189</v>
      </c>
      <c r="H164" s="1" t="s">
        <v>229</v>
      </c>
      <c r="I164" s="1" t="s">
        <v>230</v>
      </c>
      <c r="J164" s="45" t="s">
        <v>231</v>
      </c>
      <c r="K164" s="44" t="s">
        <v>192</v>
      </c>
      <c r="L164" s="45" t="s">
        <v>230</v>
      </c>
    </row>
    <row r="165" spans="1:19" ht="16" hidden="1" x14ac:dyDescent="0.2">
      <c r="A165" s="1" t="s">
        <v>508</v>
      </c>
      <c r="B165" s="39" t="s">
        <v>187</v>
      </c>
      <c r="C165" s="40" t="s">
        <v>492</v>
      </c>
      <c r="D165" s="40" t="str">
        <f t="shared" si="22"/>
        <v>N</v>
      </c>
      <c r="E165" s="30" t="s">
        <v>187</v>
      </c>
      <c r="F165" s="41"/>
      <c r="G165" s="30" t="s">
        <v>187</v>
      </c>
      <c r="J165" s="38"/>
      <c r="K165" s="23"/>
      <c r="L165" s="38"/>
    </row>
    <row r="166" spans="1:19" ht="16" hidden="1" x14ac:dyDescent="0.2">
      <c r="A166" s="1" t="s">
        <v>509</v>
      </c>
      <c r="B166" s="39" t="s">
        <v>187</v>
      </c>
      <c r="C166" s="40" t="s">
        <v>187</v>
      </c>
      <c r="D166" s="40" t="str">
        <f t="shared" si="22"/>
        <v>Y</v>
      </c>
      <c r="E166" s="40"/>
      <c r="F166" s="41"/>
      <c r="G166" s="30" t="s">
        <v>187</v>
      </c>
      <c r="J166" s="38"/>
      <c r="K166" s="23"/>
      <c r="L166" s="38"/>
    </row>
    <row r="167" spans="1:19" ht="16" hidden="1" x14ac:dyDescent="0.2">
      <c r="A167" s="1" t="s">
        <v>510</v>
      </c>
      <c r="B167" s="39" t="s">
        <v>187</v>
      </c>
      <c r="C167" s="40" t="s">
        <v>187</v>
      </c>
      <c r="D167" s="40" t="str">
        <f t="shared" si="22"/>
        <v>Y</v>
      </c>
      <c r="E167" s="40"/>
      <c r="F167" s="41"/>
      <c r="G167" s="30" t="s">
        <v>187</v>
      </c>
      <c r="J167" s="38"/>
      <c r="K167" s="23"/>
      <c r="L167" s="38"/>
    </row>
    <row r="168" spans="1:19" ht="16" hidden="1" x14ac:dyDescent="0.2">
      <c r="A168" s="1" t="s">
        <v>511</v>
      </c>
      <c r="B168" s="39" t="s">
        <v>187</v>
      </c>
      <c r="C168" s="40" t="s">
        <v>187</v>
      </c>
      <c r="D168" s="40" t="str">
        <f t="shared" si="22"/>
        <v>Y</v>
      </c>
      <c r="E168" s="40"/>
      <c r="F168" s="41"/>
      <c r="G168" s="30" t="s">
        <v>187</v>
      </c>
      <c r="J168" s="38"/>
      <c r="K168" s="23"/>
      <c r="L168" s="38"/>
    </row>
    <row r="169" spans="1:19" ht="16" hidden="1" x14ac:dyDescent="0.2">
      <c r="A169" s="19" t="s">
        <v>397</v>
      </c>
      <c r="B169" s="33"/>
      <c r="C169" s="34"/>
      <c r="D169" s="31" t="s">
        <v>403</v>
      </c>
      <c r="E169" s="34"/>
      <c r="F169" s="33"/>
      <c r="G169" s="35" t="s">
        <v>184</v>
      </c>
      <c r="H169" s="35"/>
      <c r="I169" s="35"/>
      <c r="J169" s="36"/>
      <c r="K169" s="23"/>
      <c r="L169" s="36"/>
      <c r="M169" s="35"/>
      <c r="N169" s="35"/>
      <c r="O169" s="35"/>
      <c r="P169" s="35"/>
      <c r="Q169" s="35"/>
      <c r="R169" s="35"/>
      <c r="S169" s="35"/>
    </row>
    <row r="170" spans="1:19" ht="16" hidden="1" x14ac:dyDescent="0.2">
      <c r="A170" s="1" t="s">
        <v>254</v>
      </c>
      <c r="B170" s="55"/>
      <c r="C170" s="34"/>
      <c r="D170" s="31" t="s">
        <v>404</v>
      </c>
      <c r="E170" s="34"/>
      <c r="F170" s="55"/>
      <c r="G170" s="30" t="s">
        <v>189</v>
      </c>
      <c r="H170" s="30" t="str">
        <f>VLOOKUP(A170,'(Brighton) Pfizer 16+'!A:I,8,FALSE)</f>
        <v>Gastrointestinal</v>
      </c>
      <c r="I170" s="30" t="str">
        <f>VLOOKUP(A170,'(Brighton) Pfizer 16+'!A:I,9,FALSE)</f>
        <v>Cholecystitis</v>
      </c>
      <c r="J170" s="45" t="s">
        <v>231</v>
      </c>
      <c r="K170" s="44" t="s">
        <v>192</v>
      </c>
      <c r="L170" s="45" t="s">
        <v>254</v>
      </c>
    </row>
    <row r="171" spans="1:19" ht="16" hidden="1" x14ac:dyDescent="0.2">
      <c r="A171" s="1" t="s">
        <v>256</v>
      </c>
      <c r="B171" s="55"/>
      <c r="C171" s="34"/>
      <c r="D171" s="31" t="s">
        <v>404</v>
      </c>
      <c r="E171" s="34"/>
      <c r="F171" s="55"/>
      <c r="G171" s="30" t="s">
        <v>189</v>
      </c>
      <c r="H171" s="30" t="str">
        <f>VLOOKUP(A171,'(Brighton) Pfizer 16+'!A:I,8,FALSE)</f>
        <v>Gastrointestinal</v>
      </c>
      <c r="I171" s="30" t="str">
        <f>VLOOKUP(A171,'(Brighton) Pfizer 16+'!A:I,9,FALSE)</f>
        <v>Cholecystitis</v>
      </c>
      <c r="J171" s="45" t="s">
        <v>231</v>
      </c>
      <c r="K171" s="44" t="s">
        <v>192</v>
      </c>
      <c r="L171" s="45" t="s">
        <v>254</v>
      </c>
    </row>
    <row r="172" spans="1:19" ht="16" hidden="1" x14ac:dyDescent="0.2">
      <c r="A172" s="1" t="s">
        <v>141</v>
      </c>
      <c r="B172" s="39" t="s">
        <v>187</v>
      </c>
      <c r="C172" s="40" t="s">
        <v>187</v>
      </c>
      <c r="D172" s="40" t="str">
        <f>IF(B172=C172,"Y","N")</f>
        <v>Y</v>
      </c>
      <c r="E172" s="40"/>
      <c r="F172" s="41"/>
      <c r="G172" s="30" t="s">
        <v>187</v>
      </c>
      <c r="J172" s="38"/>
      <c r="K172" s="23"/>
      <c r="L172" s="38"/>
    </row>
    <row r="173" spans="1:19" ht="16" hidden="1" x14ac:dyDescent="0.2">
      <c r="A173" s="19" t="s">
        <v>512</v>
      </c>
      <c r="B173" s="37"/>
      <c r="C173" s="34"/>
      <c r="D173" s="31" t="s">
        <v>403</v>
      </c>
      <c r="E173" s="34"/>
      <c r="F173" s="37"/>
      <c r="G173" s="47" t="s">
        <v>184</v>
      </c>
      <c r="H173" s="35"/>
      <c r="I173" s="35"/>
      <c r="J173" s="36"/>
      <c r="K173" s="23"/>
      <c r="L173" s="36"/>
      <c r="M173" s="35"/>
      <c r="N173" s="35"/>
      <c r="O173" s="35"/>
      <c r="P173" s="35"/>
      <c r="Q173" s="35"/>
      <c r="R173" s="35"/>
      <c r="S173" s="35"/>
    </row>
    <row r="174" spans="1:19" ht="16" hidden="1" x14ac:dyDescent="0.2">
      <c r="A174" s="1" t="s">
        <v>123</v>
      </c>
      <c r="B174" s="43" t="s">
        <v>189</v>
      </c>
      <c r="C174" s="40" t="s">
        <v>187</v>
      </c>
      <c r="D174" s="40" t="str">
        <f t="shared" ref="D174:D177" si="23">IF(B174=C174,"Y","N")</f>
        <v>N</v>
      </c>
      <c r="E174" s="30" t="s">
        <v>189</v>
      </c>
      <c r="F174" s="46"/>
      <c r="G174" s="30" t="s">
        <v>189</v>
      </c>
      <c r="H174" s="1" t="s">
        <v>513</v>
      </c>
      <c r="I174" s="1" t="s">
        <v>514</v>
      </c>
      <c r="J174" s="49" t="s">
        <v>191</v>
      </c>
      <c r="K174" s="23" t="s">
        <v>192</v>
      </c>
      <c r="L174" s="49" t="s">
        <v>514</v>
      </c>
    </row>
    <row r="175" spans="1:19" ht="16" hidden="1" x14ac:dyDescent="0.2">
      <c r="A175" s="1" t="s">
        <v>515</v>
      </c>
      <c r="B175" s="43" t="s">
        <v>189</v>
      </c>
      <c r="C175" s="40" t="s">
        <v>187</v>
      </c>
      <c r="D175" s="40" t="str">
        <f t="shared" si="23"/>
        <v>N</v>
      </c>
      <c r="E175" s="30" t="s">
        <v>189</v>
      </c>
      <c r="F175" s="46"/>
      <c r="G175" s="30" t="s">
        <v>189</v>
      </c>
      <c r="H175" s="1" t="s">
        <v>513</v>
      </c>
      <c r="I175" s="1" t="s">
        <v>153</v>
      </c>
      <c r="J175" s="49" t="s">
        <v>191</v>
      </c>
      <c r="K175" s="23" t="s">
        <v>192</v>
      </c>
      <c r="L175" s="49" t="s">
        <v>516</v>
      </c>
    </row>
    <row r="176" spans="1:19" ht="16" hidden="1" x14ac:dyDescent="0.2">
      <c r="A176" s="1" t="s">
        <v>121</v>
      </c>
      <c r="B176" s="43" t="s">
        <v>189</v>
      </c>
      <c r="C176" s="40" t="s">
        <v>187</v>
      </c>
      <c r="D176" s="40" t="str">
        <f t="shared" si="23"/>
        <v>N</v>
      </c>
      <c r="E176" s="30" t="s">
        <v>189</v>
      </c>
      <c r="F176" s="46"/>
      <c r="G176" s="30" t="s">
        <v>189</v>
      </c>
      <c r="H176" s="1" t="s">
        <v>258</v>
      </c>
      <c r="I176" s="1" t="s">
        <v>121</v>
      </c>
      <c r="J176" s="49" t="s">
        <v>191</v>
      </c>
      <c r="K176" s="23" t="s">
        <v>192</v>
      </c>
      <c r="L176" s="49" t="s">
        <v>121</v>
      </c>
    </row>
    <row r="177" spans="1:19" ht="16" hidden="1" x14ac:dyDescent="0.2">
      <c r="A177" s="1" t="s">
        <v>167</v>
      </c>
      <c r="B177" s="48" t="s">
        <v>443</v>
      </c>
      <c r="C177" s="40" t="s">
        <v>187</v>
      </c>
      <c r="D177" s="40" t="str">
        <f t="shared" si="23"/>
        <v>N</v>
      </c>
      <c r="E177" s="30" t="s">
        <v>189</v>
      </c>
      <c r="F177" s="56"/>
      <c r="G177" s="30" t="s">
        <v>189</v>
      </c>
      <c r="H177" s="1" t="s">
        <v>513</v>
      </c>
      <c r="I177" s="1" t="s">
        <v>514</v>
      </c>
      <c r="J177" s="49" t="s">
        <v>191</v>
      </c>
      <c r="K177" s="23" t="s">
        <v>192</v>
      </c>
      <c r="L177" s="49" t="s">
        <v>514</v>
      </c>
    </row>
    <row r="178" spans="1:19" ht="16" hidden="1" x14ac:dyDescent="0.2">
      <c r="A178" s="19" t="s">
        <v>517</v>
      </c>
      <c r="B178" s="33"/>
      <c r="C178" s="34"/>
      <c r="D178" s="31" t="s">
        <v>403</v>
      </c>
      <c r="E178" s="34"/>
      <c r="F178" s="33"/>
      <c r="G178" s="35" t="s">
        <v>184</v>
      </c>
      <c r="H178" s="35"/>
      <c r="I178" s="35"/>
      <c r="J178" s="36"/>
      <c r="K178" s="23"/>
      <c r="L178" s="36"/>
      <c r="M178" s="35"/>
      <c r="N178" s="35"/>
      <c r="O178" s="35"/>
      <c r="P178" s="35"/>
      <c r="Q178" s="35"/>
      <c r="R178" s="35"/>
      <c r="S178" s="35"/>
    </row>
    <row r="179" spans="1:19" ht="16" hidden="1" x14ac:dyDescent="0.2">
      <c r="A179" s="1" t="s">
        <v>131</v>
      </c>
      <c r="B179" s="43" t="s">
        <v>189</v>
      </c>
      <c r="C179" s="31" t="s">
        <v>189</v>
      </c>
      <c r="D179" s="40" t="str">
        <f t="shared" ref="D179:D184" si="24">IF(B179=C179,"Y","N")</f>
        <v>Y</v>
      </c>
      <c r="F179" s="37"/>
      <c r="G179" s="30" t="s">
        <v>189</v>
      </c>
      <c r="H179" s="1" t="s">
        <v>518</v>
      </c>
      <c r="I179" s="1" t="s">
        <v>131</v>
      </c>
      <c r="J179" s="49" t="s">
        <v>231</v>
      </c>
      <c r="K179" s="23" t="s">
        <v>192</v>
      </c>
      <c r="L179" s="50" t="s">
        <v>131</v>
      </c>
    </row>
    <row r="180" spans="1:19" ht="16" hidden="1" x14ac:dyDescent="0.2">
      <c r="A180" s="1" t="s">
        <v>519</v>
      </c>
      <c r="B180" s="39" t="s">
        <v>187</v>
      </c>
      <c r="C180" s="31" t="s">
        <v>187</v>
      </c>
      <c r="D180" s="40" t="str">
        <f t="shared" si="24"/>
        <v>Y</v>
      </c>
      <c r="E180" s="31"/>
      <c r="F180" s="37"/>
      <c r="G180" s="30" t="s">
        <v>187</v>
      </c>
      <c r="J180" s="38"/>
      <c r="K180" s="23"/>
      <c r="L180" s="38"/>
    </row>
    <row r="181" spans="1:19" ht="16" hidden="1" x14ac:dyDescent="0.2">
      <c r="A181" s="1" t="s">
        <v>520</v>
      </c>
      <c r="B181" s="39" t="s">
        <v>187</v>
      </c>
      <c r="C181" s="31" t="s">
        <v>187</v>
      </c>
      <c r="D181" s="40" t="str">
        <f t="shared" si="24"/>
        <v>Y</v>
      </c>
      <c r="E181" s="31"/>
      <c r="F181" s="41"/>
      <c r="G181" s="30" t="s">
        <v>187</v>
      </c>
      <c r="J181" s="38"/>
      <c r="K181" s="23"/>
      <c r="L181" s="38"/>
    </row>
    <row r="182" spans="1:19" ht="16" hidden="1" x14ac:dyDescent="0.2">
      <c r="A182" s="1" t="s">
        <v>521</v>
      </c>
      <c r="B182" s="39" t="s">
        <v>187</v>
      </c>
      <c r="C182" s="31" t="s">
        <v>187</v>
      </c>
      <c r="D182" s="40" t="str">
        <f t="shared" si="24"/>
        <v>Y</v>
      </c>
      <c r="E182" s="31"/>
      <c r="F182" s="41"/>
      <c r="G182" s="30" t="s">
        <v>187</v>
      </c>
      <c r="J182" s="38"/>
      <c r="K182" s="23"/>
      <c r="L182" s="38"/>
    </row>
    <row r="183" spans="1:19" ht="16" hidden="1" x14ac:dyDescent="0.2">
      <c r="A183" s="1" t="s">
        <v>522</v>
      </c>
      <c r="B183" s="39" t="s">
        <v>187</v>
      </c>
      <c r="C183" s="31" t="s">
        <v>187</v>
      </c>
      <c r="D183" s="40" t="str">
        <f t="shared" si="24"/>
        <v>Y</v>
      </c>
      <c r="E183" s="31"/>
      <c r="F183" s="41"/>
      <c r="G183" s="30" t="s">
        <v>187</v>
      </c>
      <c r="J183" s="38"/>
      <c r="K183" s="23"/>
      <c r="L183" s="38"/>
    </row>
    <row r="184" spans="1:19" ht="16" hidden="1" x14ac:dyDescent="0.2">
      <c r="A184" s="1" t="s">
        <v>523</v>
      </c>
      <c r="B184" s="39" t="s">
        <v>187</v>
      </c>
      <c r="C184" s="31" t="s">
        <v>187</v>
      </c>
      <c r="D184" s="40" t="str">
        <f t="shared" si="24"/>
        <v>Y</v>
      </c>
      <c r="E184" s="31"/>
      <c r="F184" s="41"/>
      <c r="G184" s="30" t="s">
        <v>187</v>
      </c>
      <c r="J184" s="38"/>
      <c r="K184" s="23"/>
      <c r="L184" s="38"/>
    </row>
    <row r="185" spans="1:19" ht="16" hidden="1" x14ac:dyDescent="0.2">
      <c r="A185" s="1" t="s">
        <v>320</v>
      </c>
      <c r="B185" s="37"/>
      <c r="C185" s="34"/>
      <c r="D185" s="31" t="s">
        <v>404</v>
      </c>
      <c r="E185" s="34"/>
      <c r="F185" s="37"/>
      <c r="G185" s="30" t="s">
        <v>187</v>
      </c>
      <c r="J185" s="38"/>
      <c r="K185" s="23"/>
      <c r="L185" s="38"/>
    </row>
    <row r="186" spans="1:19" ht="16" hidden="1" x14ac:dyDescent="0.2">
      <c r="A186" s="1" t="s">
        <v>524</v>
      </c>
      <c r="B186" s="39" t="s">
        <v>187</v>
      </c>
      <c r="C186" s="31" t="s">
        <v>187</v>
      </c>
      <c r="D186" s="40" t="str">
        <f>IF(B186=C186,"Y","N")</f>
        <v>Y</v>
      </c>
      <c r="E186" s="31"/>
      <c r="F186" s="41"/>
      <c r="G186" s="30" t="s">
        <v>187</v>
      </c>
      <c r="J186" s="38"/>
      <c r="K186" s="23"/>
      <c r="L186" s="38"/>
    </row>
    <row r="187" spans="1:19" ht="16" hidden="1" x14ac:dyDescent="0.2">
      <c r="A187" s="1" t="s">
        <v>321</v>
      </c>
      <c r="B187" s="37"/>
      <c r="C187" s="34"/>
      <c r="D187" s="31" t="s">
        <v>404</v>
      </c>
      <c r="E187" s="34"/>
      <c r="F187" s="37"/>
      <c r="G187" s="30" t="s">
        <v>187</v>
      </c>
      <c r="J187" s="38"/>
      <c r="K187" s="23"/>
      <c r="L187" s="38"/>
    </row>
    <row r="188" spans="1:19" ht="16" hidden="1" x14ac:dyDescent="0.2">
      <c r="A188" s="1" t="s">
        <v>126</v>
      </c>
      <c r="B188" s="43" t="s">
        <v>189</v>
      </c>
      <c r="C188" s="40" t="s">
        <v>189</v>
      </c>
      <c r="D188" s="40" t="str">
        <f t="shared" ref="D188:D189" si="25">IF(B188=C188,"Y","N")</f>
        <v>Y</v>
      </c>
      <c r="F188" s="41"/>
      <c r="G188" s="30" t="s">
        <v>189</v>
      </c>
      <c r="H188" s="1" t="s">
        <v>518</v>
      </c>
      <c r="I188" s="1" t="s">
        <v>131</v>
      </c>
      <c r="J188" s="49" t="s">
        <v>231</v>
      </c>
      <c r="K188" s="23" t="s">
        <v>192</v>
      </c>
      <c r="L188" s="50" t="s">
        <v>131</v>
      </c>
    </row>
    <row r="189" spans="1:19" ht="16" hidden="1" x14ac:dyDescent="0.2">
      <c r="A189" s="1" t="s">
        <v>525</v>
      </c>
      <c r="B189" s="39" t="s">
        <v>187</v>
      </c>
      <c r="C189" s="31" t="s">
        <v>187</v>
      </c>
      <c r="D189" s="40" t="str">
        <f t="shared" si="25"/>
        <v>Y</v>
      </c>
      <c r="E189" s="31"/>
      <c r="F189" s="41"/>
      <c r="G189" s="30" t="s">
        <v>187</v>
      </c>
      <c r="J189" s="38"/>
      <c r="K189" s="23"/>
      <c r="L189" s="38"/>
    </row>
    <row r="190" spans="1:19" ht="16" hidden="1" x14ac:dyDescent="0.2">
      <c r="A190" s="1" t="s">
        <v>319</v>
      </c>
      <c r="B190" s="37"/>
      <c r="C190" s="34"/>
      <c r="D190" s="31" t="s">
        <v>404</v>
      </c>
      <c r="E190" s="34"/>
      <c r="F190" s="37"/>
      <c r="G190" s="30" t="s">
        <v>187</v>
      </c>
      <c r="J190" s="38"/>
      <c r="K190" s="23"/>
      <c r="L190" s="38"/>
    </row>
    <row r="191" spans="1:19" ht="16" hidden="1" x14ac:dyDescent="0.2">
      <c r="A191" s="1" t="s">
        <v>157</v>
      </c>
      <c r="B191" s="39" t="s">
        <v>187</v>
      </c>
      <c r="C191" s="40" t="s">
        <v>187</v>
      </c>
      <c r="D191" s="40" t="str">
        <f t="shared" ref="D191:D192" si="26">IF(B191=C191,"Y","N")</f>
        <v>Y</v>
      </c>
      <c r="E191" s="40"/>
      <c r="F191" s="41"/>
      <c r="G191" s="30" t="s">
        <v>187</v>
      </c>
      <c r="J191" s="38"/>
      <c r="K191" s="23"/>
      <c r="L191" s="38"/>
    </row>
    <row r="192" spans="1:19" ht="16" hidden="1" x14ac:dyDescent="0.2">
      <c r="A192" s="1" t="s">
        <v>526</v>
      </c>
      <c r="B192" s="43" t="s">
        <v>189</v>
      </c>
      <c r="C192" s="40" t="s">
        <v>189</v>
      </c>
      <c r="D192" s="40" t="str">
        <f t="shared" si="26"/>
        <v>Y</v>
      </c>
      <c r="E192" s="40"/>
      <c r="F192" s="46"/>
      <c r="G192" s="30" t="s">
        <v>189</v>
      </c>
      <c r="H192" s="1" t="s">
        <v>518</v>
      </c>
      <c r="I192" s="1" t="s">
        <v>526</v>
      </c>
      <c r="J192" s="49" t="s">
        <v>191</v>
      </c>
      <c r="K192" s="23" t="s">
        <v>192</v>
      </c>
      <c r="L192" s="50" t="s">
        <v>526</v>
      </c>
    </row>
    <row r="193" spans="1:19" ht="16" hidden="1" x14ac:dyDescent="0.2">
      <c r="A193" s="19" t="s">
        <v>398</v>
      </c>
      <c r="B193" s="33"/>
      <c r="C193" s="34"/>
      <c r="D193" s="31" t="s">
        <v>403</v>
      </c>
      <c r="E193" s="34"/>
      <c r="F193" s="33"/>
      <c r="G193" s="35" t="s">
        <v>184</v>
      </c>
      <c r="H193" s="35"/>
      <c r="I193" s="35"/>
      <c r="J193" s="36"/>
      <c r="K193" s="23"/>
      <c r="L193" s="36"/>
      <c r="M193" s="35"/>
      <c r="N193" s="35"/>
      <c r="O193" s="35"/>
      <c r="P193" s="35"/>
      <c r="Q193" s="35"/>
      <c r="R193" s="35"/>
      <c r="S193" s="35"/>
    </row>
    <row r="194" spans="1:19" ht="16" hidden="1" x14ac:dyDescent="0.2">
      <c r="A194" s="1" t="s">
        <v>370</v>
      </c>
      <c r="B194" s="37"/>
      <c r="C194" s="34"/>
      <c r="D194" s="31" t="s">
        <v>404</v>
      </c>
      <c r="E194" s="34"/>
      <c r="F194" s="37"/>
      <c r="G194" s="30" t="s">
        <v>187</v>
      </c>
      <c r="J194" s="38"/>
      <c r="K194" s="23"/>
      <c r="L194" s="38"/>
    </row>
    <row r="195" spans="1:19" ht="16" hidden="1" x14ac:dyDescent="0.2">
      <c r="A195" s="1" t="s">
        <v>115</v>
      </c>
      <c r="B195" s="51"/>
      <c r="C195" s="34"/>
      <c r="D195" s="31" t="s">
        <v>404</v>
      </c>
      <c r="E195" s="34"/>
      <c r="F195" s="51"/>
      <c r="G195" s="30" t="s">
        <v>189</v>
      </c>
      <c r="H195" s="1" t="s">
        <v>359</v>
      </c>
      <c r="I195" s="30" t="str">
        <f>VLOOKUP(A195,'(Brighton) Pfizer 16+'!A:I,9,FALSE)</f>
        <v>Acute kidney injury</v>
      </c>
      <c r="J195" s="45" t="s">
        <v>191</v>
      </c>
      <c r="K195" s="44" t="s">
        <v>192</v>
      </c>
      <c r="L195" s="45" t="s">
        <v>115</v>
      </c>
    </row>
    <row r="196" spans="1:19" ht="16" hidden="1" x14ac:dyDescent="0.2">
      <c r="A196" s="1" t="s">
        <v>527</v>
      </c>
      <c r="B196" s="39" t="s">
        <v>187</v>
      </c>
      <c r="C196" s="31" t="s">
        <v>187</v>
      </c>
      <c r="D196" s="40" t="str">
        <f>IF(B196=C196,"Y","N")</f>
        <v>Y</v>
      </c>
      <c r="E196" s="31"/>
      <c r="F196" s="41"/>
      <c r="G196" s="30" t="s">
        <v>187</v>
      </c>
      <c r="J196" s="38"/>
      <c r="K196" s="23"/>
      <c r="L196" s="38"/>
    </row>
    <row r="197" spans="1:19" ht="16" hidden="1" x14ac:dyDescent="0.2">
      <c r="A197" s="19" t="s">
        <v>528</v>
      </c>
      <c r="B197" s="37"/>
      <c r="C197" s="34"/>
      <c r="D197" s="31" t="s">
        <v>403</v>
      </c>
      <c r="E197" s="34"/>
      <c r="F197" s="37"/>
      <c r="G197" s="35" t="s">
        <v>184</v>
      </c>
      <c r="H197" s="35"/>
      <c r="I197" s="35"/>
      <c r="J197" s="36"/>
      <c r="K197" s="23"/>
      <c r="L197" s="36"/>
      <c r="M197" s="35"/>
      <c r="N197" s="35"/>
      <c r="O197" s="35"/>
      <c r="P197" s="35"/>
      <c r="Q197" s="35"/>
      <c r="R197" s="35"/>
      <c r="S197" s="35"/>
    </row>
    <row r="198" spans="1:19" ht="16" hidden="1" x14ac:dyDescent="0.2">
      <c r="A198" s="1" t="s">
        <v>529</v>
      </c>
      <c r="B198" s="39" t="s">
        <v>187</v>
      </c>
      <c r="C198" s="40" t="s">
        <v>187</v>
      </c>
      <c r="D198" s="40" t="str">
        <f>IF(B198=C198,"Y","N")</f>
        <v>Y</v>
      </c>
      <c r="E198" s="40"/>
      <c r="F198" s="41"/>
      <c r="G198" s="30" t="s">
        <v>187</v>
      </c>
      <c r="J198" s="38"/>
      <c r="K198" s="23"/>
      <c r="L198" s="38"/>
    </row>
    <row r="199" spans="1:19" ht="16" hidden="1" x14ac:dyDescent="0.2">
      <c r="A199" s="19" t="s">
        <v>530</v>
      </c>
      <c r="B199" s="37"/>
      <c r="C199" s="34"/>
      <c r="D199" s="31" t="s">
        <v>403</v>
      </c>
      <c r="E199" s="34"/>
      <c r="F199" s="37"/>
      <c r="G199" s="35" t="s">
        <v>184</v>
      </c>
      <c r="H199" s="35"/>
      <c r="I199" s="35"/>
      <c r="J199" s="36"/>
      <c r="K199" s="23"/>
      <c r="L199" s="36"/>
      <c r="M199" s="35"/>
      <c r="N199" s="35"/>
      <c r="O199" s="35"/>
      <c r="P199" s="35"/>
      <c r="Q199" s="35"/>
      <c r="R199" s="35"/>
      <c r="S199" s="35"/>
    </row>
    <row r="200" spans="1:19" ht="16" hidden="1" x14ac:dyDescent="0.2">
      <c r="A200" s="1" t="s">
        <v>531</v>
      </c>
      <c r="B200" s="39" t="s">
        <v>187</v>
      </c>
      <c r="C200" s="31" t="s">
        <v>187</v>
      </c>
      <c r="D200" s="40" t="str">
        <f>IF(B200=C200,"Y","N")</f>
        <v>Y</v>
      </c>
      <c r="E200" s="31"/>
      <c r="F200" s="41"/>
      <c r="G200" s="30" t="s">
        <v>187</v>
      </c>
      <c r="J200" s="38"/>
      <c r="K200" s="23"/>
      <c r="L200" s="38"/>
    </row>
    <row r="201" spans="1:19" ht="16" hidden="1" x14ac:dyDescent="0.2">
      <c r="A201" s="1" t="s">
        <v>376</v>
      </c>
      <c r="B201" s="37"/>
      <c r="C201" s="34"/>
      <c r="D201" s="31" t="s">
        <v>404</v>
      </c>
      <c r="E201" s="34"/>
      <c r="F201" s="37"/>
      <c r="G201" s="30" t="s">
        <v>187</v>
      </c>
      <c r="J201" s="38"/>
      <c r="K201" s="23"/>
      <c r="L201" s="38"/>
    </row>
    <row r="202" spans="1:19" ht="16" hidden="1" x14ac:dyDescent="0.2">
      <c r="A202" s="1" t="s">
        <v>532</v>
      </c>
      <c r="B202" s="43" t="s">
        <v>189</v>
      </c>
      <c r="C202" s="40" t="s">
        <v>189</v>
      </c>
      <c r="D202" s="40" t="str">
        <f>IF(B202=C202,"Y","N")</f>
        <v>Y</v>
      </c>
      <c r="E202" s="40"/>
      <c r="F202" s="46"/>
      <c r="G202" s="30" t="s">
        <v>189</v>
      </c>
      <c r="H202" s="1" t="s">
        <v>190</v>
      </c>
      <c r="I202" s="1" t="s">
        <v>533</v>
      </c>
      <c r="J202" s="45" t="s">
        <v>191</v>
      </c>
      <c r="K202" s="44" t="s">
        <v>192</v>
      </c>
      <c r="L202" s="45" t="s">
        <v>193</v>
      </c>
    </row>
    <row r="203" spans="1:19" ht="16" hidden="1" x14ac:dyDescent="0.2">
      <c r="A203" s="19" t="s">
        <v>534</v>
      </c>
      <c r="B203" s="33"/>
      <c r="C203" s="34"/>
      <c r="D203" s="31" t="s">
        <v>403</v>
      </c>
      <c r="E203" s="34"/>
      <c r="F203" s="33"/>
      <c r="G203" s="35" t="s">
        <v>184</v>
      </c>
      <c r="H203" s="35"/>
      <c r="I203" s="35"/>
      <c r="J203" s="36"/>
      <c r="K203" s="23"/>
      <c r="L203" s="36"/>
      <c r="M203" s="35"/>
      <c r="N203" s="35"/>
      <c r="O203" s="35"/>
      <c r="P203" s="35"/>
      <c r="Q203" s="35"/>
      <c r="R203" s="35"/>
      <c r="S203" s="35"/>
    </row>
    <row r="204" spans="1:19" ht="16" hidden="1" x14ac:dyDescent="0.2">
      <c r="A204" s="1" t="s">
        <v>245</v>
      </c>
      <c r="B204" s="37"/>
      <c r="C204" s="34"/>
      <c r="D204" s="31" t="s">
        <v>404</v>
      </c>
      <c r="E204" s="34"/>
      <c r="F204" s="37"/>
      <c r="G204" s="30" t="s">
        <v>189</v>
      </c>
      <c r="H204" s="30" t="str">
        <f>VLOOKUP(A204,'(Brighton) Pfizer 16+'!A:I,8,FALSE)</f>
        <v>Cardiovascular</v>
      </c>
      <c r="I204" s="30" t="str">
        <f>VLOOKUP(A204,'(Brighton) Pfizer 16+'!A:I,9,FALSE)</f>
        <v>Pericarditis</v>
      </c>
      <c r="J204" s="45" t="s">
        <v>191</v>
      </c>
      <c r="K204" s="44" t="s">
        <v>192</v>
      </c>
      <c r="L204" s="45" t="s">
        <v>246</v>
      </c>
    </row>
    <row r="205" spans="1:19" ht="16" hidden="1" x14ac:dyDescent="0.2">
      <c r="A205" s="1" t="s">
        <v>128</v>
      </c>
      <c r="B205" s="39" t="s">
        <v>187</v>
      </c>
      <c r="C205" s="31" t="s">
        <v>187</v>
      </c>
      <c r="D205" s="40" t="str">
        <f t="shared" ref="D205:D206" si="27">IF(B205=C205,"Y","N")</f>
        <v>Y</v>
      </c>
      <c r="E205" s="31"/>
      <c r="F205" s="37"/>
      <c r="G205" s="30" t="s">
        <v>187</v>
      </c>
      <c r="J205" s="38"/>
      <c r="K205" s="23"/>
      <c r="L205" s="38"/>
    </row>
    <row r="206" spans="1:19" ht="16" hidden="1" x14ac:dyDescent="0.2">
      <c r="A206" s="1" t="s">
        <v>535</v>
      </c>
      <c r="B206" s="39" t="s">
        <v>187</v>
      </c>
      <c r="C206" s="31" t="s">
        <v>187</v>
      </c>
      <c r="D206" s="40" t="str">
        <f t="shared" si="27"/>
        <v>Y</v>
      </c>
      <c r="E206" s="31"/>
      <c r="F206" s="41"/>
      <c r="G206" s="30" t="s">
        <v>187</v>
      </c>
      <c r="J206" s="38"/>
      <c r="K206" s="23"/>
      <c r="L206" s="38"/>
    </row>
    <row r="207" spans="1:19" ht="16" hidden="1" x14ac:dyDescent="0.2">
      <c r="A207" s="1" t="s">
        <v>248</v>
      </c>
      <c r="B207" s="37"/>
      <c r="C207" s="34"/>
      <c r="D207" s="31" t="s">
        <v>404</v>
      </c>
      <c r="E207" s="34"/>
      <c r="F207" s="37"/>
      <c r="G207" s="30" t="s">
        <v>189</v>
      </c>
      <c r="H207" s="30" t="str">
        <f>VLOOKUP(A207,'(Brighton) Pfizer 16+'!A:I,8,FALSE)</f>
        <v>Cardiovascular</v>
      </c>
      <c r="I207" s="30" t="str">
        <f>VLOOKUP(A207,'(Brighton) Pfizer 16+'!A:I,9,FALSE)</f>
        <v>Pericarditis</v>
      </c>
      <c r="J207" s="45" t="s">
        <v>191</v>
      </c>
      <c r="K207" s="44" t="s">
        <v>192</v>
      </c>
      <c r="L207" s="45" t="s">
        <v>246</v>
      </c>
    </row>
    <row r="208" spans="1:19" ht="16" x14ac:dyDescent="0.2">
      <c r="A208" s="1" t="s">
        <v>536</v>
      </c>
      <c r="B208" s="39" t="s">
        <v>187</v>
      </c>
      <c r="C208" s="40" t="s">
        <v>470</v>
      </c>
      <c r="D208" s="40" t="str">
        <f t="shared" ref="D208:D212" si="28">IF(B208=C208,"Y","N")</f>
        <v>N</v>
      </c>
      <c r="E208" s="30" t="s">
        <v>189</v>
      </c>
      <c r="F208" s="41"/>
      <c r="G208" s="30" t="s">
        <v>189</v>
      </c>
      <c r="H208" s="1" t="s">
        <v>196</v>
      </c>
      <c r="I208" s="1" t="s">
        <v>477</v>
      </c>
      <c r="J208" s="91" t="s">
        <v>191</v>
      </c>
      <c r="K208" s="91" t="s">
        <v>192</v>
      </c>
      <c r="L208" s="91" t="s">
        <v>197</v>
      </c>
    </row>
    <row r="209" spans="1:19" ht="16" hidden="1" x14ac:dyDescent="0.2">
      <c r="A209" s="1" t="s">
        <v>537</v>
      </c>
      <c r="B209" s="39" t="s">
        <v>187</v>
      </c>
      <c r="C209" s="31" t="s">
        <v>187</v>
      </c>
      <c r="D209" s="40" t="str">
        <f t="shared" si="28"/>
        <v>Y</v>
      </c>
      <c r="E209" s="31"/>
      <c r="F209" s="41"/>
      <c r="G209" s="30" t="s">
        <v>187</v>
      </c>
      <c r="J209" s="38"/>
      <c r="K209" s="23"/>
      <c r="L209" s="38"/>
    </row>
    <row r="210" spans="1:19" ht="16" hidden="1" x14ac:dyDescent="0.2">
      <c r="A210" s="1" t="s">
        <v>538</v>
      </c>
      <c r="B210" s="39" t="s">
        <v>187</v>
      </c>
      <c r="C210" s="31" t="s">
        <v>187</v>
      </c>
      <c r="D210" s="40" t="str">
        <f t="shared" si="28"/>
        <v>Y</v>
      </c>
      <c r="E210" s="31"/>
      <c r="F210" s="41"/>
      <c r="G210" s="30" t="s">
        <v>187</v>
      </c>
      <c r="J210" s="38"/>
      <c r="K210" s="23"/>
      <c r="L210" s="38"/>
    </row>
    <row r="211" spans="1:19" ht="16" hidden="1" x14ac:dyDescent="0.2">
      <c r="A211" s="1" t="s">
        <v>539</v>
      </c>
      <c r="B211" s="39" t="s">
        <v>187</v>
      </c>
      <c r="C211" s="31" t="s">
        <v>187</v>
      </c>
      <c r="D211" s="40" t="str">
        <f t="shared" si="28"/>
        <v>Y</v>
      </c>
      <c r="E211" s="31"/>
      <c r="F211" s="41"/>
      <c r="G211" s="30" t="s">
        <v>187</v>
      </c>
      <c r="J211" s="38"/>
      <c r="K211" s="23"/>
      <c r="L211" s="38"/>
    </row>
    <row r="212" spans="1:19" ht="16" hidden="1" x14ac:dyDescent="0.2">
      <c r="A212" s="1" t="s">
        <v>540</v>
      </c>
      <c r="B212" s="48" t="s">
        <v>443</v>
      </c>
      <c r="C212" s="31" t="s">
        <v>187</v>
      </c>
      <c r="D212" s="40" t="str">
        <f t="shared" si="28"/>
        <v>N</v>
      </c>
      <c r="E212" s="30" t="s">
        <v>187</v>
      </c>
      <c r="F212" s="56"/>
      <c r="G212" s="30" t="s">
        <v>187</v>
      </c>
      <c r="J212" s="38"/>
      <c r="K212" s="23"/>
      <c r="L212" s="38"/>
    </row>
    <row r="213" spans="1:19" ht="16" hidden="1" x14ac:dyDescent="0.2">
      <c r="A213" s="19" t="s">
        <v>541</v>
      </c>
      <c r="B213" s="33"/>
      <c r="C213" s="34"/>
      <c r="D213" s="31" t="s">
        <v>403</v>
      </c>
      <c r="E213" s="34"/>
      <c r="F213" s="33"/>
      <c r="G213" s="35" t="s">
        <v>184</v>
      </c>
      <c r="H213" s="35"/>
      <c r="I213" s="35"/>
      <c r="J213" s="36"/>
      <c r="K213" s="23"/>
      <c r="L213" s="36"/>
      <c r="M213" s="35"/>
      <c r="N213" s="35"/>
      <c r="O213" s="35"/>
      <c r="P213" s="35"/>
      <c r="Q213" s="35"/>
      <c r="R213" s="35"/>
      <c r="S213" s="35"/>
    </row>
    <row r="214" spans="1:19" ht="16" hidden="1" x14ac:dyDescent="0.2">
      <c r="A214" s="1" t="s">
        <v>152</v>
      </c>
      <c r="B214" s="39" t="s">
        <v>187</v>
      </c>
      <c r="C214" s="40" t="s">
        <v>189</v>
      </c>
      <c r="D214" s="40" t="str">
        <f>IF(B214=C214,"Y","N")</f>
        <v>N</v>
      </c>
      <c r="E214" s="30" t="s">
        <v>189</v>
      </c>
      <c r="F214" s="41"/>
      <c r="G214" s="30" t="s">
        <v>189</v>
      </c>
      <c r="H214" s="1" t="s">
        <v>306</v>
      </c>
      <c r="I214" s="1" t="s">
        <v>307</v>
      </c>
      <c r="J214" s="49" t="s">
        <v>191</v>
      </c>
      <c r="K214" s="23" t="s">
        <v>192</v>
      </c>
      <c r="L214" s="49" t="s">
        <v>308</v>
      </c>
    </row>
    <row r="215" spans="1:19" ht="16" hidden="1" x14ac:dyDescent="0.2">
      <c r="A215" s="19" t="s">
        <v>399</v>
      </c>
      <c r="B215" s="37"/>
      <c r="C215" s="34"/>
      <c r="D215" s="31" t="s">
        <v>403</v>
      </c>
      <c r="E215" s="34"/>
      <c r="F215" s="37"/>
      <c r="G215" s="35" t="s">
        <v>184</v>
      </c>
      <c r="H215" s="35"/>
      <c r="I215" s="35"/>
      <c r="J215" s="36"/>
      <c r="K215" s="23"/>
      <c r="L215" s="36"/>
      <c r="M215" s="35"/>
      <c r="N215" s="35"/>
      <c r="O215" s="35"/>
      <c r="P215" s="35"/>
      <c r="Q215" s="35"/>
      <c r="R215" s="35"/>
      <c r="S215" s="35"/>
    </row>
    <row r="216" spans="1:19" ht="16" hidden="1" x14ac:dyDescent="0.2">
      <c r="A216" s="1" t="s">
        <v>287</v>
      </c>
      <c r="B216" s="37"/>
      <c r="C216" s="34"/>
      <c r="D216" s="31" t="s">
        <v>404</v>
      </c>
      <c r="E216" s="34"/>
      <c r="F216" s="37"/>
      <c r="G216" s="30" t="s">
        <v>187</v>
      </c>
      <c r="J216" s="38"/>
      <c r="K216" s="23"/>
      <c r="L216" s="38"/>
    </row>
    <row r="217" spans="1:19" ht="16" hidden="1" x14ac:dyDescent="0.2">
      <c r="A217" s="1" t="s">
        <v>542</v>
      </c>
      <c r="B217" s="39" t="s">
        <v>187</v>
      </c>
      <c r="C217" s="31" t="s">
        <v>187</v>
      </c>
      <c r="D217" s="40" t="str">
        <f>IF(B217=C217,"Y","N")</f>
        <v>Y</v>
      </c>
      <c r="E217" s="31"/>
      <c r="F217" s="37"/>
      <c r="G217" s="30" t="s">
        <v>187</v>
      </c>
      <c r="J217" s="38"/>
      <c r="K217" s="23"/>
      <c r="L217" s="38"/>
    </row>
    <row r="218" spans="1:19" ht="16" hidden="1" x14ac:dyDescent="0.2">
      <c r="A218" s="1" t="s">
        <v>285</v>
      </c>
      <c r="B218" s="37"/>
      <c r="C218" s="34"/>
      <c r="D218" s="31" t="s">
        <v>404</v>
      </c>
      <c r="E218" s="34"/>
      <c r="F218" s="37"/>
      <c r="G218" s="30" t="s">
        <v>187</v>
      </c>
      <c r="J218" s="38"/>
      <c r="K218" s="23"/>
      <c r="L218" s="38"/>
    </row>
    <row r="219" spans="1:19" ht="16" hidden="1" x14ac:dyDescent="0.2">
      <c r="A219" s="1" t="s">
        <v>543</v>
      </c>
      <c r="B219" s="39" t="s">
        <v>187</v>
      </c>
      <c r="C219" s="40" t="s">
        <v>189</v>
      </c>
      <c r="D219" s="40" t="str">
        <f t="shared" ref="D219:D223" si="29">IF(B219=C219,"Y","N")</f>
        <v>N</v>
      </c>
      <c r="E219" s="30" t="s">
        <v>189</v>
      </c>
      <c r="F219" s="41"/>
      <c r="G219" s="30" t="s">
        <v>189</v>
      </c>
      <c r="H219" s="1" t="s">
        <v>301</v>
      </c>
      <c r="I219" s="1" t="s">
        <v>302</v>
      </c>
      <c r="J219" s="45" t="s">
        <v>191</v>
      </c>
      <c r="K219" s="44" t="s">
        <v>192</v>
      </c>
      <c r="L219" s="45" t="s">
        <v>193</v>
      </c>
    </row>
    <row r="220" spans="1:19" ht="16" hidden="1" x14ac:dyDescent="0.2">
      <c r="A220" s="1" t="s">
        <v>544</v>
      </c>
      <c r="B220" s="39" t="s">
        <v>187</v>
      </c>
      <c r="C220" s="40" t="s">
        <v>341</v>
      </c>
      <c r="D220" s="40" t="str">
        <f t="shared" si="29"/>
        <v>Y</v>
      </c>
      <c r="E220" s="40"/>
      <c r="F220" s="41"/>
      <c r="G220" s="30" t="s">
        <v>187</v>
      </c>
      <c r="J220" s="38"/>
      <c r="K220" s="23"/>
      <c r="L220" s="38"/>
    </row>
    <row r="221" spans="1:19" ht="16" hidden="1" x14ac:dyDescent="0.2">
      <c r="A221" s="1" t="s">
        <v>545</v>
      </c>
      <c r="B221" s="39" t="s">
        <v>187</v>
      </c>
      <c r="C221" s="31" t="s">
        <v>187</v>
      </c>
      <c r="D221" s="40" t="str">
        <f t="shared" si="29"/>
        <v>Y</v>
      </c>
      <c r="E221" s="31"/>
      <c r="F221" s="41"/>
      <c r="G221" s="30" t="s">
        <v>187</v>
      </c>
      <c r="J221" s="38"/>
      <c r="K221" s="23"/>
      <c r="L221" s="38"/>
    </row>
    <row r="222" spans="1:19" ht="16" hidden="1" x14ac:dyDescent="0.2">
      <c r="A222" s="1" t="s">
        <v>546</v>
      </c>
      <c r="B222" s="39" t="s">
        <v>187</v>
      </c>
      <c r="C222" s="31" t="s">
        <v>187</v>
      </c>
      <c r="D222" s="40" t="str">
        <f t="shared" si="29"/>
        <v>Y</v>
      </c>
      <c r="E222" s="31"/>
      <c r="F222" s="41"/>
      <c r="G222" s="30" t="s">
        <v>187</v>
      </c>
      <c r="J222" s="38"/>
      <c r="K222" s="23"/>
      <c r="L222" s="38"/>
    </row>
    <row r="223" spans="1:19" ht="16" hidden="1" x14ac:dyDescent="0.2">
      <c r="A223" s="1" t="s">
        <v>547</v>
      </c>
      <c r="B223" s="39" t="s">
        <v>187</v>
      </c>
      <c r="C223" s="31" t="s">
        <v>187</v>
      </c>
      <c r="D223" s="40" t="str">
        <f t="shared" si="29"/>
        <v>Y</v>
      </c>
      <c r="E223" s="31"/>
      <c r="F223" s="41"/>
      <c r="G223" s="30" t="s">
        <v>187</v>
      </c>
      <c r="J223" s="38"/>
      <c r="K223" s="23"/>
      <c r="L223" s="38"/>
    </row>
    <row r="224" spans="1:19" ht="16" hidden="1" x14ac:dyDescent="0.2">
      <c r="A224" s="1" t="s">
        <v>284</v>
      </c>
      <c r="B224" s="37"/>
      <c r="C224" s="34"/>
      <c r="D224" s="31" t="s">
        <v>404</v>
      </c>
      <c r="E224" s="34"/>
      <c r="F224" s="37"/>
      <c r="G224" s="30" t="s">
        <v>187</v>
      </c>
      <c r="J224" s="38"/>
      <c r="K224" s="23"/>
      <c r="L224" s="38"/>
    </row>
    <row r="225" spans="1:12" ht="16" hidden="1" x14ac:dyDescent="0.2">
      <c r="A225" s="1" t="s">
        <v>548</v>
      </c>
      <c r="B225" s="39" t="s">
        <v>187</v>
      </c>
      <c r="C225" s="31" t="s">
        <v>187</v>
      </c>
      <c r="D225" s="40" t="str">
        <f t="shared" ref="D225:D227" si="30">IF(B225=C225,"Y","N")</f>
        <v>Y</v>
      </c>
      <c r="E225" s="31"/>
      <c r="F225" s="41"/>
      <c r="G225" s="30" t="s">
        <v>187</v>
      </c>
      <c r="J225" s="38"/>
      <c r="K225" s="23"/>
      <c r="L225" s="38"/>
    </row>
    <row r="226" spans="1:12" ht="16" hidden="1" x14ac:dyDescent="0.2">
      <c r="A226" s="1" t="s">
        <v>549</v>
      </c>
      <c r="B226" s="39" t="s">
        <v>187</v>
      </c>
      <c r="C226" s="31" t="s">
        <v>187</v>
      </c>
      <c r="D226" s="40" t="str">
        <f t="shared" si="30"/>
        <v>Y</v>
      </c>
      <c r="E226" s="31"/>
      <c r="F226" s="41"/>
      <c r="G226" s="30" t="s">
        <v>187</v>
      </c>
      <c r="J226" s="38"/>
      <c r="K226" s="23"/>
      <c r="L226" s="38"/>
    </row>
    <row r="227" spans="1:12" ht="16" hidden="1" x14ac:dyDescent="0.2">
      <c r="A227" s="1" t="s">
        <v>550</v>
      </c>
      <c r="B227" s="39" t="s">
        <v>187</v>
      </c>
      <c r="C227" s="31" t="s">
        <v>187</v>
      </c>
      <c r="D227" s="40" t="str">
        <f t="shared" si="30"/>
        <v>Y</v>
      </c>
      <c r="E227" s="31"/>
      <c r="F227" s="41"/>
      <c r="G227" s="30" t="s">
        <v>187</v>
      </c>
      <c r="J227" s="38"/>
      <c r="K227" s="23"/>
      <c r="L227" s="38"/>
    </row>
    <row r="228" spans="1:12" ht="16" hidden="1" x14ac:dyDescent="0.2">
      <c r="A228" s="1" t="s">
        <v>292</v>
      </c>
      <c r="B228" s="37"/>
      <c r="C228" s="34"/>
      <c r="D228" s="31" t="s">
        <v>404</v>
      </c>
      <c r="E228" s="34"/>
      <c r="F228" s="37"/>
      <c r="G228" s="30" t="s">
        <v>187</v>
      </c>
      <c r="J228" s="38"/>
      <c r="K228" s="23"/>
      <c r="L228" s="38"/>
    </row>
    <row r="229" spans="1:12" ht="16" hidden="1" x14ac:dyDescent="0.2">
      <c r="A229" s="1" t="s">
        <v>551</v>
      </c>
      <c r="B229" s="39" t="s">
        <v>187</v>
      </c>
      <c r="C229" s="31" t="s">
        <v>187</v>
      </c>
      <c r="D229" s="40" t="str">
        <f t="shared" ref="D229:D230" si="31">IF(B229=C229,"Y","N")</f>
        <v>Y</v>
      </c>
      <c r="E229" s="31"/>
      <c r="F229" s="41"/>
      <c r="G229" s="30" t="s">
        <v>187</v>
      </c>
      <c r="J229" s="38"/>
      <c r="K229" s="23"/>
      <c r="L229" s="38"/>
    </row>
    <row r="230" spans="1:12" ht="16" hidden="1" x14ac:dyDescent="0.2">
      <c r="A230" s="1" t="s">
        <v>552</v>
      </c>
      <c r="B230" s="39" t="s">
        <v>187</v>
      </c>
      <c r="C230" s="31" t="s">
        <v>187</v>
      </c>
      <c r="D230" s="40" t="str">
        <f t="shared" si="31"/>
        <v>Y</v>
      </c>
      <c r="E230" s="31"/>
      <c r="F230" s="41"/>
      <c r="G230" s="30" t="s">
        <v>187</v>
      </c>
      <c r="J230" s="38"/>
      <c r="K230" s="23"/>
      <c r="L230" s="38"/>
    </row>
    <row r="231" spans="1:12" ht="16" hidden="1" x14ac:dyDescent="0.2">
      <c r="A231" s="1" t="s">
        <v>295</v>
      </c>
      <c r="B231" s="37"/>
      <c r="C231" s="34"/>
      <c r="D231" s="31" t="s">
        <v>404</v>
      </c>
      <c r="E231" s="34"/>
      <c r="F231" s="37"/>
      <c r="G231" s="30" t="s">
        <v>187</v>
      </c>
      <c r="J231" s="38"/>
      <c r="K231" s="23"/>
      <c r="L231" s="38"/>
    </row>
    <row r="232" spans="1:12" ht="16" hidden="1" x14ac:dyDescent="0.2">
      <c r="A232" s="1" t="s">
        <v>297</v>
      </c>
      <c r="B232" s="37"/>
      <c r="C232" s="34"/>
      <c r="D232" s="31" t="s">
        <v>404</v>
      </c>
      <c r="E232" s="34"/>
      <c r="F232" s="37"/>
      <c r="G232" s="30" t="s">
        <v>187</v>
      </c>
      <c r="J232" s="38"/>
      <c r="K232" s="23"/>
      <c r="L232" s="38"/>
    </row>
    <row r="233" spans="1:12" ht="16" hidden="1" x14ac:dyDescent="0.2">
      <c r="A233" s="1" t="s">
        <v>553</v>
      </c>
      <c r="B233" s="39" t="s">
        <v>187</v>
      </c>
      <c r="C233" s="31" t="s">
        <v>187</v>
      </c>
      <c r="D233" s="40" t="str">
        <f t="shared" ref="D233:D237" si="32">IF(B233=C233,"Y","N")</f>
        <v>Y</v>
      </c>
      <c r="E233" s="31"/>
      <c r="F233" s="41"/>
      <c r="G233" s="30" t="s">
        <v>187</v>
      </c>
      <c r="J233" s="38"/>
      <c r="K233" s="23"/>
      <c r="L233" s="38"/>
    </row>
    <row r="234" spans="1:12" ht="16" hidden="1" x14ac:dyDescent="0.2">
      <c r="A234" s="1" t="s">
        <v>554</v>
      </c>
      <c r="B234" s="39" t="s">
        <v>187</v>
      </c>
      <c r="C234" s="31" t="s">
        <v>187</v>
      </c>
      <c r="D234" s="40" t="str">
        <f t="shared" si="32"/>
        <v>Y</v>
      </c>
      <c r="E234" s="31"/>
      <c r="F234" s="41"/>
      <c r="G234" s="30" t="s">
        <v>187</v>
      </c>
      <c r="J234" s="38"/>
      <c r="K234" s="23"/>
      <c r="L234" s="38"/>
    </row>
    <row r="235" spans="1:12" ht="16" hidden="1" x14ac:dyDescent="0.2">
      <c r="A235" s="1" t="s">
        <v>555</v>
      </c>
      <c r="B235" s="39" t="s">
        <v>187</v>
      </c>
      <c r="C235" s="31" t="s">
        <v>187</v>
      </c>
      <c r="D235" s="40" t="str">
        <f t="shared" si="32"/>
        <v>Y</v>
      </c>
      <c r="E235" s="31"/>
      <c r="F235" s="41"/>
      <c r="G235" s="30" t="s">
        <v>187</v>
      </c>
      <c r="J235" s="38"/>
      <c r="K235" s="23"/>
      <c r="L235" s="38"/>
    </row>
    <row r="236" spans="1:12" ht="16" hidden="1" x14ac:dyDescent="0.2">
      <c r="A236" s="1" t="s">
        <v>556</v>
      </c>
      <c r="B236" s="39" t="s">
        <v>187</v>
      </c>
      <c r="C236" s="31" t="s">
        <v>187</v>
      </c>
      <c r="D236" s="40" t="str">
        <f t="shared" si="32"/>
        <v>Y</v>
      </c>
      <c r="E236" s="31"/>
      <c r="F236" s="37"/>
      <c r="G236" s="30" t="s">
        <v>187</v>
      </c>
      <c r="J236" s="38"/>
      <c r="K236" s="23"/>
      <c r="L236" s="38"/>
    </row>
    <row r="237" spans="1:12" ht="16" hidden="1" x14ac:dyDescent="0.2">
      <c r="A237" s="1" t="s">
        <v>557</v>
      </c>
      <c r="B237" s="39" t="s">
        <v>187</v>
      </c>
      <c r="C237" s="31" t="s">
        <v>187</v>
      </c>
      <c r="D237" s="40" t="str">
        <f t="shared" si="32"/>
        <v>Y</v>
      </c>
      <c r="E237" s="31"/>
      <c r="F237" s="41"/>
      <c r="G237" s="30" t="s">
        <v>187</v>
      </c>
      <c r="J237" s="38"/>
      <c r="K237" s="23"/>
      <c r="L237" s="38"/>
    </row>
    <row r="238" spans="1:12" ht="16" hidden="1" x14ac:dyDescent="0.2">
      <c r="A238" s="1" t="s">
        <v>290</v>
      </c>
      <c r="B238" s="37"/>
      <c r="C238" s="34"/>
      <c r="D238" s="31" t="s">
        <v>404</v>
      </c>
      <c r="E238" s="34"/>
      <c r="F238" s="37"/>
      <c r="G238" s="30" t="s">
        <v>187</v>
      </c>
      <c r="J238" s="38"/>
      <c r="K238" s="23"/>
      <c r="L238" s="38"/>
    </row>
    <row r="239" spans="1:12" ht="16" hidden="1" x14ac:dyDescent="0.2">
      <c r="A239" s="1" t="s">
        <v>558</v>
      </c>
      <c r="B239" s="39" t="s">
        <v>187</v>
      </c>
      <c r="C239" s="31" t="s">
        <v>187</v>
      </c>
      <c r="D239" s="40" t="str">
        <f t="shared" ref="D239:D244" si="33">IF(B239=C239,"Y","N")</f>
        <v>Y</v>
      </c>
      <c r="E239" s="31"/>
      <c r="F239" s="41"/>
      <c r="G239" s="30" t="s">
        <v>187</v>
      </c>
      <c r="J239" s="38"/>
      <c r="K239" s="23"/>
      <c r="L239" s="38"/>
    </row>
    <row r="240" spans="1:12" ht="16" hidden="1" x14ac:dyDescent="0.2">
      <c r="A240" s="1" t="s">
        <v>559</v>
      </c>
      <c r="B240" s="39" t="s">
        <v>187</v>
      </c>
      <c r="C240" s="31" t="s">
        <v>187</v>
      </c>
      <c r="D240" s="40" t="str">
        <f t="shared" si="33"/>
        <v>Y</v>
      </c>
      <c r="E240" s="31"/>
      <c r="F240" s="41"/>
      <c r="G240" s="30" t="s">
        <v>187</v>
      </c>
      <c r="J240" s="38"/>
      <c r="K240" s="23"/>
      <c r="L240" s="38"/>
    </row>
    <row r="241" spans="1:19" ht="16" hidden="1" x14ac:dyDescent="0.2">
      <c r="A241" s="1" t="s">
        <v>560</v>
      </c>
      <c r="B241" s="39" t="s">
        <v>187</v>
      </c>
      <c r="C241" s="31" t="s">
        <v>187</v>
      </c>
      <c r="D241" s="40" t="str">
        <f t="shared" si="33"/>
        <v>Y</v>
      </c>
      <c r="E241" s="31"/>
      <c r="F241" s="41"/>
      <c r="G241" s="30" t="s">
        <v>187</v>
      </c>
      <c r="J241" s="38"/>
      <c r="K241" s="23"/>
      <c r="L241" s="38"/>
    </row>
    <row r="242" spans="1:19" ht="16" hidden="1" x14ac:dyDescent="0.2">
      <c r="A242" s="1" t="s">
        <v>561</v>
      </c>
      <c r="B242" s="39" t="s">
        <v>187</v>
      </c>
      <c r="C242" s="31" t="s">
        <v>187</v>
      </c>
      <c r="D242" s="40" t="str">
        <f t="shared" si="33"/>
        <v>Y</v>
      </c>
      <c r="E242" s="31"/>
      <c r="F242" s="41"/>
      <c r="G242" s="30" t="s">
        <v>187</v>
      </c>
      <c r="J242" s="38"/>
      <c r="K242" s="23"/>
      <c r="L242" s="38"/>
    </row>
    <row r="243" spans="1:19" ht="16" hidden="1" x14ac:dyDescent="0.2">
      <c r="A243" s="1" t="s">
        <v>562</v>
      </c>
      <c r="B243" s="43" t="s">
        <v>189</v>
      </c>
      <c r="C243" s="40" t="s">
        <v>189</v>
      </c>
      <c r="D243" s="40" t="str">
        <f t="shared" si="33"/>
        <v>Y</v>
      </c>
      <c r="E243" s="40"/>
      <c r="F243" s="46"/>
      <c r="G243" s="30" t="s">
        <v>189</v>
      </c>
      <c r="H243" s="1" t="s">
        <v>190</v>
      </c>
      <c r="I243" s="1" t="s">
        <v>533</v>
      </c>
      <c r="J243" s="45" t="s">
        <v>191</v>
      </c>
      <c r="K243" s="44" t="s">
        <v>192</v>
      </c>
      <c r="L243" s="45" t="s">
        <v>193</v>
      </c>
    </row>
    <row r="244" spans="1:19" ht="16" hidden="1" x14ac:dyDescent="0.2">
      <c r="A244" s="1" t="s">
        <v>563</v>
      </c>
      <c r="B244" s="43" t="s">
        <v>189</v>
      </c>
      <c r="C244" s="40" t="s">
        <v>189</v>
      </c>
      <c r="D244" s="40" t="str">
        <f t="shared" si="33"/>
        <v>Y</v>
      </c>
      <c r="E244" s="40"/>
      <c r="F244" s="46"/>
      <c r="G244" s="30" t="s">
        <v>189</v>
      </c>
      <c r="H244" s="1" t="s">
        <v>190</v>
      </c>
      <c r="I244" s="1" t="s">
        <v>533</v>
      </c>
      <c r="J244" s="45" t="s">
        <v>191</v>
      </c>
      <c r="K244" s="44" t="s">
        <v>192</v>
      </c>
      <c r="L244" s="45" t="s">
        <v>193</v>
      </c>
    </row>
    <row r="245" spans="1:19" ht="16" hidden="1" x14ac:dyDescent="0.2">
      <c r="A245" s="1" t="s">
        <v>296</v>
      </c>
      <c r="B245" s="51"/>
      <c r="C245" s="34"/>
      <c r="D245" s="31" t="s">
        <v>404</v>
      </c>
      <c r="E245" s="34"/>
      <c r="F245" s="51"/>
      <c r="G245" s="30" t="s">
        <v>189</v>
      </c>
      <c r="H245" s="30" t="str">
        <f>VLOOKUP(A245,'(Brighton) Pfizer 16+'!A:I,8,FALSE)</f>
        <v>Hematologic</v>
      </c>
      <c r="I245" s="30" t="str">
        <f>VLOOKUP(A245,'(Brighton) Pfizer 16+'!A:I,9,FALSE)</f>
        <v>Bleeding disorder</v>
      </c>
      <c r="J245" s="45" t="s">
        <v>191</v>
      </c>
      <c r="K245" s="44" t="s">
        <v>192</v>
      </c>
      <c r="L245" s="45" t="s">
        <v>193</v>
      </c>
    </row>
    <row r="246" spans="1:19" ht="16" hidden="1" x14ac:dyDescent="0.2">
      <c r="A246" s="1" t="s">
        <v>564</v>
      </c>
      <c r="B246" s="39" t="s">
        <v>187</v>
      </c>
      <c r="C246" s="31" t="s">
        <v>187</v>
      </c>
      <c r="D246" s="40" t="str">
        <f t="shared" ref="D246:D247" si="34">IF(B246=C246,"Y","N")</f>
        <v>Y</v>
      </c>
      <c r="E246" s="31"/>
      <c r="F246" s="41"/>
      <c r="G246" s="30" t="s">
        <v>187</v>
      </c>
      <c r="J246" s="38"/>
      <c r="K246" s="23"/>
      <c r="L246" s="38"/>
    </row>
    <row r="247" spans="1:19" ht="16" hidden="1" x14ac:dyDescent="0.2">
      <c r="A247" s="1" t="s">
        <v>565</v>
      </c>
      <c r="B247" s="39" t="s">
        <v>187</v>
      </c>
      <c r="C247" s="31" t="s">
        <v>187</v>
      </c>
      <c r="D247" s="40" t="str">
        <f t="shared" si="34"/>
        <v>Y</v>
      </c>
      <c r="E247" s="31"/>
      <c r="F247" s="41"/>
      <c r="G247" s="30" t="s">
        <v>187</v>
      </c>
      <c r="J247" s="38"/>
      <c r="K247" s="23"/>
      <c r="L247" s="38"/>
    </row>
    <row r="248" spans="1:19" ht="16" hidden="1" x14ac:dyDescent="0.2">
      <c r="A248" s="19" t="s">
        <v>566</v>
      </c>
      <c r="B248" s="37"/>
      <c r="C248" s="34"/>
      <c r="D248" s="31" t="s">
        <v>403</v>
      </c>
      <c r="E248" s="34"/>
      <c r="F248" s="37"/>
      <c r="G248" s="47" t="s">
        <v>184</v>
      </c>
      <c r="H248" s="35"/>
      <c r="I248" s="35"/>
      <c r="J248" s="36"/>
      <c r="K248" s="23"/>
      <c r="L248" s="36"/>
      <c r="M248" s="35"/>
      <c r="N248" s="35"/>
      <c r="O248" s="35"/>
      <c r="P248" s="35"/>
      <c r="Q248" s="35"/>
      <c r="R248" s="35"/>
      <c r="S248" s="35"/>
    </row>
    <row r="249" spans="1:19" ht="16" hidden="1" x14ac:dyDescent="0.2">
      <c r="A249" s="1" t="s">
        <v>567</v>
      </c>
      <c r="B249" s="39" t="s">
        <v>187</v>
      </c>
      <c r="C249" s="40" t="s">
        <v>413</v>
      </c>
      <c r="D249" s="40" t="s">
        <v>188</v>
      </c>
      <c r="E249" s="40"/>
      <c r="F249" s="41"/>
      <c r="G249" s="30" t="s">
        <v>187</v>
      </c>
      <c r="J249" s="38"/>
      <c r="K249" s="23"/>
      <c r="L249" s="38"/>
    </row>
    <row r="250" spans="1:19" ht="16" hidden="1" x14ac:dyDescent="0.2">
      <c r="A250" s="1" t="s">
        <v>568</v>
      </c>
      <c r="B250" s="39" t="s">
        <v>187</v>
      </c>
      <c r="C250" s="40" t="s">
        <v>413</v>
      </c>
      <c r="D250" s="40" t="s">
        <v>188</v>
      </c>
      <c r="E250" s="40"/>
      <c r="F250" s="41"/>
      <c r="G250" s="30" t="s">
        <v>187</v>
      </c>
      <c r="J250" s="38"/>
      <c r="K250" s="23"/>
      <c r="L250" s="38"/>
    </row>
    <row r="251" spans="1:19" ht="16" hidden="1" x14ac:dyDescent="0.2">
      <c r="A251" s="1" t="s">
        <v>569</v>
      </c>
      <c r="B251" s="48" t="s">
        <v>443</v>
      </c>
      <c r="C251" s="31" t="s">
        <v>189</v>
      </c>
      <c r="D251" s="40" t="str">
        <f t="shared" ref="D251:D255" si="35">IF(B251=C251,"Y","N")</f>
        <v>N</v>
      </c>
      <c r="E251" s="1" t="s">
        <v>231</v>
      </c>
      <c r="F251" s="48" t="s">
        <v>188</v>
      </c>
      <c r="G251" s="1" t="s">
        <v>187</v>
      </c>
      <c r="J251" s="38"/>
      <c r="K251" s="23"/>
      <c r="L251" s="38"/>
    </row>
    <row r="252" spans="1:19" ht="16" hidden="1" x14ac:dyDescent="0.2">
      <c r="A252" s="1" t="s">
        <v>570</v>
      </c>
      <c r="B252" s="39" t="s">
        <v>187</v>
      </c>
      <c r="C252" s="31" t="s">
        <v>187</v>
      </c>
      <c r="D252" s="40" t="str">
        <f t="shared" si="35"/>
        <v>Y</v>
      </c>
      <c r="E252" s="31"/>
      <c r="F252" s="41"/>
      <c r="G252" s="30" t="s">
        <v>187</v>
      </c>
      <c r="J252" s="38"/>
      <c r="K252" s="23"/>
      <c r="L252" s="38"/>
    </row>
    <row r="253" spans="1:19" ht="16" hidden="1" x14ac:dyDescent="0.2">
      <c r="A253" s="1" t="s">
        <v>571</v>
      </c>
      <c r="B253" s="39" t="s">
        <v>187</v>
      </c>
      <c r="C253" s="31" t="s">
        <v>187</v>
      </c>
      <c r="D253" s="40" t="str">
        <f t="shared" si="35"/>
        <v>Y</v>
      </c>
      <c r="E253" s="31"/>
      <c r="F253" s="41"/>
      <c r="G253" s="30" t="s">
        <v>187</v>
      </c>
      <c r="J253" s="38"/>
      <c r="K253" s="23"/>
      <c r="L253" s="38"/>
    </row>
    <row r="254" spans="1:19" ht="16" hidden="1" x14ac:dyDescent="0.2">
      <c r="A254" s="1" t="s">
        <v>572</v>
      </c>
      <c r="B254" s="39" t="s">
        <v>187</v>
      </c>
      <c r="C254" s="31" t="s">
        <v>187</v>
      </c>
      <c r="D254" s="40" t="str">
        <f t="shared" si="35"/>
        <v>Y</v>
      </c>
      <c r="E254" s="31"/>
      <c r="F254" s="41"/>
      <c r="G254" s="30" t="s">
        <v>187</v>
      </c>
      <c r="J254" s="38"/>
      <c r="K254" s="23"/>
      <c r="L254" s="38"/>
    </row>
    <row r="255" spans="1:19" ht="16" hidden="1" x14ac:dyDescent="0.2">
      <c r="A255" s="1" t="s">
        <v>573</v>
      </c>
      <c r="B255" s="39" t="s">
        <v>187</v>
      </c>
      <c r="C255" s="31" t="s">
        <v>187</v>
      </c>
      <c r="D255" s="40" t="str">
        <f t="shared" si="35"/>
        <v>Y</v>
      </c>
      <c r="E255" s="31"/>
      <c r="F255" s="41"/>
      <c r="G255" s="30" t="s">
        <v>187</v>
      </c>
      <c r="J255" s="38"/>
      <c r="K255" s="23"/>
      <c r="L255" s="38"/>
    </row>
    <row r="256" spans="1:19" ht="16" hidden="1" x14ac:dyDescent="0.2">
      <c r="A256" s="19" t="s">
        <v>574</v>
      </c>
      <c r="B256" s="37"/>
      <c r="C256" s="34"/>
      <c r="D256" s="31" t="s">
        <v>403</v>
      </c>
      <c r="E256" s="34"/>
      <c r="F256" s="37"/>
      <c r="G256" s="47" t="s">
        <v>184</v>
      </c>
      <c r="H256" s="35"/>
      <c r="I256" s="35"/>
      <c r="J256" s="36"/>
      <c r="K256" s="23"/>
      <c r="L256" s="36"/>
      <c r="M256" s="35"/>
      <c r="N256" s="35"/>
      <c r="O256" s="35"/>
      <c r="P256" s="35"/>
      <c r="Q256" s="35"/>
      <c r="R256" s="35"/>
      <c r="S256" s="35"/>
    </row>
    <row r="257" spans="1:19" ht="16" hidden="1" x14ac:dyDescent="0.2">
      <c r="A257" s="1" t="s">
        <v>575</v>
      </c>
      <c r="B257" s="39" t="s">
        <v>187</v>
      </c>
      <c r="C257" s="31" t="s">
        <v>187</v>
      </c>
      <c r="D257" s="40" t="str">
        <f>IF(B257=C257,"Y","N")</f>
        <v>Y</v>
      </c>
      <c r="E257" s="31"/>
      <c r="F257" s="41"/>
      <c r="G257" s="30" t="s">
        <v>187</v>
      </c>
      <c r="J257" s="38"/>
      <c r="K257" s="23"/>
      <c r="L257" s="38"/>
    </row>
    <row r="258" spans="1:19" ht="16" hidden="1" x14ac:dyDescent="0.2">
      <c r="A258" s="19" t="s">
        <v>576</v>
      </c>
      <c r="B258" s="37"/>
      <c r="C258" s="34"/>
      <c r="D258" s="31" t="s">
        <v>403</v>
      </c>
      <c r="E258" s="34"/>
      <c r="F258" s="37"/>
      <c r="G258" s="47" t="s">
        <v>184</v>
      </c>
      <c r="H258" s="35"/>
      <c r="I258" s="35"/>
      <c r="J258" s="36"/>
      <c r="K258" s="23"/>
      <c r="L258" s="36"/>
      <c r="M258" s="35"/>
      <c r="N258" s="35"/>
      <c r="O258" s="35"/>
      <c r="P258" s="35"/>
      <c r="Q258" s="35"/>
      <c r="R258" s="35"/>
      <c r="S258" s="35"/>
    </row>
    <row r="259" spans="1:19" ht="16" hidden="1" x14ac:dyDescent="0.2">
      <c r="A259" s="1" t="s">
        <v>577</v>
      </c>
      <c r="B259" s="39" t="s">
        <v>187</v>
      </c>
      <c r="C259" s="31" t="s">
        <v>187</v>
      </c>
      <c r="D259" s="40" t="str">
        <f>IF(B259=C259,"Y","N")</f>
        <v>Y</v>
      </c>
      <c r="E259" s="31"/>
      <c r="F259" s="41"/>
      <c r="G259" s="30" t="s">
        <v>187</v>
      </c>
      <c r="J259" s="38"/>
      <c r="K259" s="23"/>
      <c r="L259" s="38"/>
    </row>
    <row r="260" spans="1:19" ht="16" x14ac:dyDescent="0.2">
      <c r="J260" s="94"/>
      <c r="K260" s="94"/>
      <c r="L260" s="94"/>
    </row>
    <row r="261" spans="1:19" ht="16" x14ac:dyDescent="0.2">
      <c r="J261" s="94"/>
      <c r="K261" s="94"/>
      <c r="L261" s="94"/>
    </row>
    <row r="262" spans="1:19" ht="16" x14ac:dyDescent="0.2">
      <c r="J262" s="94"/>
      <c r="K262" s="94"/>
      <c r="L262" s="94"/>
    </row>
    <row r="263" spans="1:19" ht="16" x14ac:dyDescent="0.2">
      <c r="J263" s="94"/>
      <c r="K263" s="94"/>
      <c r="L263" s="94"/>
    </row>
    <row r="264" spans="1:19" ht="16" x14ac:dyDescent="0.2">
      <c r="J264" s="94"/>
      <c r="K264" s="94"/>
      <c r="L264" s="94"/>
    </row>
    <row r="265" spans="1:19" ht="16" x14ac:dyDescent="0.2">
      <c r="J265" s="94"/>
      <c r="K265" s="94"/>
      <c r="L265" s="94"/>
    </row>
    <row r="266" spans="1:19" ht="16" x14ac:dyDescent="0.2">
      <c r="J266" s="94"/>
      <c r="K266" s="94"/>
      <c r="L266" s="94"/>
    </row>
    <row r="267" spans="1:19" ht="16" x14ac:dyDescent="0.2">
      <c r="J267" s="94"/>
      <c r="K267" s="94"/>
      <c r="L267" s="94"/>
    </row>
    <row r="268" spans="1:19" ht="16" x14ac:dyDescent="0.2">
      <c r="J268" s="94"/>
      <c r="K268" s="94"/>
      <c r="L268" s="94"/>
    </row>
    <row r="269" spans="1:19" ht="16" x14ac:dyDescent="0.2">
      <c r="J269" s="94"/>
      <c r="K269" s="94"/>
      <c r="L269" s="94"/>
    </row>
    <row r="270" spans="1:19" ht="16" x14ac:dyDescent="0.2">
      <c r="J270" s="94"/>
      <c r="K270" s="94"/>
      <c r="L270" s="94"/>
    </row>
    <row r="271" spans="1:19" ht="16" x14ac:dyDescent="0.2">
      <c r="J271" s="94"/>
      <c r="K271" s="94"/>
      <c r="L271" s="94"/>
    </row>
    <row r="272" spans="1:19" ht="16" x14ac:dyDescent="0.2">
      <c r="J272" s="94"/>
      <c r="K272" s="94"/>
      <c r="L272" s="94"/>
    </row>
    <row r="273" spans="10:12" ht="16" x14ac:dyDescent="0.2">
      <c r="J273" s="94"/>
      <c r="K273" s="94"/>
      <c r="L273" s="94"/>
    </row>
    <row r="274" spans="10:12" ht="16" x14ac:dyDescent="0.2">
      <c r="J274" s="94"/>
      <c r="K274" s="94"/>
      <c r="L274" s="94"/>
    </row>
    <row r="275" spans="10:12" ht="16" x14ac:dyDescent="0.2">
      <c r="J275" s="94"/>
      <c r="K275" s="94"/>
      <c r="L275" s="94"/>
    </row>
    <row r="276" spans="10:12" ht="16" x14ac:dyDescent="0.2">
      <c r="J276" s="94"/>
      <c r="K276" s="94"/>
      <c r="L276" s="94"/>
    </row>
    <row r="277" spans="10:12" ht="16" x14ac:dyDescent="0.2">
      <c r="J277" s="94"/>
      <c r="K277" s="94"/>
      <c r="L277" s="94"/>
    </row>
    <row r="278" spans="10:12" ht="16" x14ac:dyDescent="0.2">
      <c r="J278" s="94"/>
      <c r="K278" s="94"/>
      <c r="L278" s="94"/>
    </row>
    <row r="279" spans="10:12" ht="16" x14ac:dyDescent="0.2">
      <c r="J279" s="94"/>
      <c r="K279" s="94"/>
      <c r="L279" s="94"/>
    </row>
    <row r="280" spans="10:12" ht="16" x14ac:dyDescent="0.2">
      <c r="J280" s="94"/>
      <c r="K280" s="94"/>
      <c r="L280" s="94"/>
    </row>
    <row r="281" spans="10:12" ht="16" x14ac:dyDescent="0.2">
      <c r="J281" s="94"/>
      <c r="K281" s="94"/>
      <c r="L281" s="94"/>
    </row>
    <row r="282" spans="10:12" ht="16" x14ac:dyDescent="0.2">
      <c r="J282" s="94"/>
      <c r="K282" s="94"/>
      <c r="L282" s="94"/>
    </row>
    <row r="283" spans="10:12" ht="16" x14ac:dyDescent="0.2">
      <c r="J283" s="94"/>
      <c r="K283" s="94"/>
      <c r="L283" s="94"/>
    </row>
    <row r="284" spans="10:12" ht="16" x14ac:dyDescent="0.2">
      <c r="J284" s="94"/>
      <c r="K284" s="94"/>
      <c r="L284" s="94"/>
    </row>
    <row r="285" spans="10:12" ht="16" x14ac:dyDescent="0.2">
      <c r="J285" s="94"/>
      <c r="K285" s="94"/>
      <c r="L285" s="94"/>
    </row>
    <row r="286" spans="10:12" ht="16" x14ac:dyDescent="0.2">
      <c r="J286" s="94"/>
      <c r="K286" s="94"/>
      <c r="L286" s="94"/>
    </row>
    <row r="287" spans="10:12" ht="16" x14ac:dyDescent="0.2">
      <c r="J287" s="94"/>
      <c r="K287" s="94"/>
      <c r="L287" s="94"/>
    </row>
    <row r="288" spans="10:12" ht="16" x14ac:dyDescent="0.2">
      <c r="J288" s="94"/>
      <c r="K288" s="94"/>
      <c r="L288" s="94"/>
    </row>
    <row r="289" spans="10:12" ht="16" x14ac:dyDescent="0.2">
      <c r="J289" s="94"/>
      <c r="K289" s="94"/>
      <c r="L289" s="94"/>
    </row>
    <row r="290" spans="10:12" ht="16" x14ac:dyDescent="0.2">
      <c r="J290" s="94"/>
      <c r="K290" s="94"/>
      <c r="L290" s="94"/>
    </row>
    <row r="291" spans="10:12" ht="16" x14ac:dyDescent="0.2">
      <c r="J291" s="94"/>
      <c r="K291" s="94"/>
      <c r="L291" s="94"/>
    </row>
    <row r="292" spans="10:12" ht="16" x14ac:dyDescent="0.2">
      <c r="J292" s="94"/>
      <c r="K292" s="94"/>
      <c r="L292" s="94"/>
    </row>
    <row r="293" spans="10:12" ht="16" x14ac:dyDescent="0.2">
      <c r="J293" s="94"/>
      <c r="K293" s="94"/>
      <c r="L293" s="94"/>
    </row>
    <row r="294" spans="10:12" ht="16" x14ac:dyDescent="0.2">
      <c r="J294" s="94"/>
      <c r="K294" s="94"/>
      <c r="L294" s="94"/>
    </row>
    <row r="295" spans="10:12" ht="16" x14ac:dyDescent="0.2">
      <c r="J295" s="94"/>
      <c r="K295" s="94"/>
      <c r="L295" s="94"/>
    </row>
    <row r="296" spans="10:12" ht="16" x14ac:dyDescent="0.2">
      <c r="J296" s="94"/>
      <c r="K296" s="94"/>
      <c r="L296" s="94"/>
    </row>
    <row r="297" spans="10:12" ht="16" x14ac:dyDescent="0.2">
      <c r="J297" s="94"/>
      <c r="K297" s="94"/>
      <c r="L297" s="94"/>
    </row>
    <row r="298" spans="10:12" ht="16" x14ac:dyDescent="0.2">
      <c r="J298" s="94"/>
      <c r="K298" s="94"/>
      <c r="L298" s="94"/>
    </row>
    <row r="299" spans="10:12" ht="16" x14ac:dyDescent="0.2">
      <c r="J299" s="94"/>
      <c r="K299" s="94"/>
      <c r="L299" s="94"/>
    </row>
    <row r="300" spans="10:12" ht="16" x14ac:dyDescent="0.2">
      <c r="J300" s="94"/>
      <c r="K300" s="94"/>
      <c r="L300" s="94"/>
    </row>
    <row r="301" spans="10:12" ht="16" x14ac:dyDescent="0.2">
      <c r="J301" s="94"/>
      <c r="K301" s="94"/>
      <c r="L301" s="94"/>
    </row>
    <row r="302" spans="10:12" ht="16" x14ac:dyDescent="0.2">
      <c r="J302" s="94"/>
      <c r="K302" s="94"/>
      <c r="L302" s="94"/>
    </row>
    <row r="303" spans="10:12" ht="16" x14ac:dyDescent="0.2">
      <c r="J303" s="94"/>
      <c r="K303" s="94"/>
      <c r="L303" s="94"/>
    </row>
    <row r="304" spans="10:12" ht="16" x14ac:dyDescent="0.2">
      <c r="J304" s="94"/>
      <c r="K304" s="94"/>
      <c r="L304" s="94"/>
    </row>
    <row r="305" spans="10:12" ht="16" x14ac:dyDescent="0.2">
      <c r="J305" s="94"/>
      <c r="K305" s="94"/>
      <c r="L305" s="94"/>
    </row>
    <row r="306" spans="10:12" ht="16" x14ac:dyDescent="0.2">
      <c r="J306" s="94"/>
      <c r="K306" s="94"/>
      <c r="L306" s="94"/>
    </row>
    <row r="307" spans="10:12" ht="16" x14ac:dyDescent="0.2">
      <c r="J307" s="94"/>
      <c r="K307" s="94"/>
      <c r="L307" s="94"/>
    </row>
    <row r="308" spans="10:12" ht="16" x14ac:dyDescent="0.2">
      <c r="J308" s="94"/>
      <c r="K308" s="94"/>
      <c r="L308" s="94"/>
    </row>
    <row r="309" spans="10:12" ht="16" x14ac:dyDescent="0.2">
      <c r="J309" s="94"/>
      <c r="K309" s="94"/>
      <c r="L309" s="94"/>
    </row>
    <row r="310" spans="10:12" ht="16" x14ac:dyDescent="0.2">
      <c r="J310" s="94"/>
      <c r="K310" s="94"/>
      <c r="L310" s="94"/>
    </row>
    <row r="311" spans="10:12" ht="16" x14ac:dyDescent="0.2">
      <c r="J311" s="94"/>
      <c r="K311" s="94"/>
      <c r="L311" s="94"/>
    </row>
    <row r="312" spans="10:12" ht="16" x14ac:dyDescent="0.2">
      <c r="J312" s="94"/>
      <c r="K312" s="94"/>
      <c r="L312" s="94"/>
    </row>
    <row r="313" spans="10:12" ht="16" x14ac:dyDescent="0.2">
      <c r="J313" s="94"/>
      <c r="K313" s="94"/>
      <c r="L313" s="94"/>
    </row>
    <row r="314" spans="10:12" ht="16" x14ac:dyDescent="0.2">
      <c r="J314" s="94"/>
      <c r="K314" s="94"/>
      <c r="L314" s="94"/>
    </row>
    <row r="315" spans="10:12" ht="16" x14ac:dyDescent="0.2">
      <c r="J315" s="94"/>
      <c r="K315" s="94"/>
      <c r="L315" s="94"/>
    </row>
    <row r="316" spans="10:12" ht="16" x14ac:dyDescent="0.2">
      <c r="J316" s="94"/>
      <c r="K316" s="94"/>
      <c r="L316" s="94"/>
    </row>
    <row r="317" spans="10:12" ht="16" x14ac:dyDescent="0.2">
      <c r="J317" s="94"/>
      <c r="K317" s="94"/>
      <c r="L317" s="94"/>
    </row>
    <row r="318" spans="10:12" ht="16" x14ac:dyDescent="0.2">
      <c r="J318" s="94"/>
      <c r="K318" s="94"/>
      <c r="L318" s="94"/>
    </row>
    <row r="319" spans="10:12" ht="16" x14ac:dyDescent="0.2">
      <c r="J319" s="94"/>
      <c r="K319" s="94"/>
      <c r="L319" s="94"/>
    </row>
    <row r="320" spans="10:12" ht="16" x14ac:dyDescent="0.2">
      <c r="J320" s="94"/>
      <c r="K320" s="94"/>
      <c r="L320" s="94"/>
    </row>
    <row r="321" spans="10:12" ht="16" x14ac:dyDescent="0.2">
      <c r="J321" s="94"/>
      <c r="K321" s="94"/>
      <c r="L321" s="94"/>
    </row>
    <row r="322" spans="10:12" ht="16" x14ac:dyDescent="0.2">
      <c r="J322" s="94"/>
      <c r="K322" s="94"/>
      <c r="L322" s="94"/>
    </row>
    <row r="323" spans="10:12" ht="16" x14ac:dyDescent="0.2">
      <c r="J323" s="94"/>
      <c r="K323" s="94"/>
      <c r="L323" s="94"/>
    </row>
    <row r="324" spans="10:12" ht="16" x14ac:dyDescent="0.2">
      <c r="J324" s="94"/>
      <c r="K324" s="94"/>
      <c r="L324" s="94"/>
    </row>
    <row r="325" spans="10:12" ht="16" x14ac:dyDescent="0.2">
      <c r="J325" s="94"/>
      <c r="K325" s="94"/>
      <c r="L325" s="94"/>
    </row>
    <row r="326" spans="10:12" ht="16" x14ac:dyDescent="0.2">
      <c r="J326" s="94"/>
      <c r="K326" s="94"/>
      <c r="L326" s="94"/>
    </row>
    <row r="327" spans="10:12" ht="16" x14ac:dyDescent="0.2">
      <c r="J327" s="94"/>
      <c r="K327" s="94"/>
      <c r="L327" s="94"/>
    </row>
    <row r="328" spans="10:12" ht="16" x14ac:dyDescent="0.2">
      <c r="J328" s="94"/>
      <c r="K328" s="94"/>
      <c r="L328" s="94"/>
    </row>
    <row r="329" spans="10:12" ht="16" x14ac:dyDescent="0.2">
      <c r="J329" s="94"/>
      <c r="K329" s="94"/>
      <c r="L329" s="94"/>
    </row>
    <row r="330" spans="10:12" ht="16" x14ac:dyDescent="0.2">
      <c r="J330" s="94"/>
      <c r="K330" s="94"/>
      <c r="L330" s="94"/>
    </row>
    <row r="331" spans="10:12" ht="16" x14ac:dyDescent="0.2">
      <c r="J331" s="94"/>
      <c r="K331" s="94"/>
      <c r="L331" s="94"/>
    </row>
    <row r="332" spans="10:12" ht="16" x14ac:dyDescent="0.2">
      <c r="J332" s="94"/>
      <c r="K332" s="94"/>
      <c r="L332" s="94"/>
    </row>
    <row r="333" spans="10:12" ht="16" x14ac:dyDescent="0.2">
      <c r="J333" s="94"/>
      <c r="K333" s="94"/>
      <c r="L333" s="94"/>
    </row>
    <row r="334" spans="10:12" ht="16" x14ac:dyDescent="0.2">
      <c r="J334" s="94"/>
      <c r="K334" s="94"/>
      <c r="L334" s="94"/>
    </row>
    <row r="335" spans="10:12" ht="16" x14ac:dyDescent="0.2">
      <c r="J335" s="94"/>
      <c r="K335" s="94"/>
      <c r="L335" s="94"/>
    </row>
    <row r="336" spans="10:12" ht="16" x14ac:dyDescent="0.2">
      <c r="J336" s="94"/>
      <c r="K336" s="94"/>
      <c r="L336" s="94"/>
    </row>
    <row r="337" spans="10:12" ht="16" x14ac:dyDescent="0.2">
      <c r="J337" s="94"/>
      <c r="K337" s="94"/>
      <c r="L337" s="94"/>
    </row>
    <row r="338" spans="10:12" ht="16" x14ac:dyDescent="0.2">
      <c r="J338" s="94"/>
      <c r="K338" s="94"/>
      <c r="L338" s="94"/>
    </row>
    <row r="339" spans="10:12" ht="16" x14ac:dyDescent="0.2">
      <c r="J339" s="94"/>
      <c r="K339" s="94"/>
      <c r="L339" s="94"/>
    </row>
    <row r="340" spans="10:12" ht="16" x14ac:dyDescent="0.2">
      <c r="J340" s="94"/>
      <c r="K340" s="94"/>
      <c r="L340" s="94"/>
    </row>
    <row r="341" spans="10:12" ht="16" x14ac:dyDescent="0.2">
      <c r="J341" s="94"/>
      <c r="K341" s="94"/>
      <c r="L341" s="94"/>
    </row>
    <row r="342" spans="10:12" ht="16" x14ac:dyDescent="0.2">
      <c r="J342" s="94"/>
      <c r="K342" s="94"/>
      <c r="L342" s="94"/>
    </row>
    <row r="343" spans="10:12" ht="16" x14ac:dyDescent="0.2">
      <c r="J343" s="94"/>
      <c r="K343" s="94"/>
      <c r="L343" s="94"/>
    </row>
    <row r="344" spans="10:12" ht="16" x14ac:dyDescent="0.2">
      <c r="J344" s="94"/>
      <c r="K344" s="94"/>
      <c r="L344" s="94"/>
    </row>
    <row r="345" spans="10:12" ht="16" x14ac:dyDescent="0.2">
      <c r="J345" s="94"/>
      <c r="K345" s="94"/>
      <c r="L345" s="94"/>
    </row>
    <row r="346" spans="10:12" ht="16" x14ac:dyDescent="0.2">
      <c r="J346" s="94"/>
      <c r="K346" s="94"/>
      <c r="L346" s="94"/>
    </row>
    <row r="347" spans="10:12" ht="16" x14ac:dyDescent="0.2">
      <c r="J347" s="94"/>
      <c r="K347" s="94"/>
      <c r="L347" s="94"/>
    </row>
    <row r="348" spans="10:12" ht="16" x14ac:dyDescent="0.2">
      <c r="J348" s="94"/>
      <c r="K348" s="94"/>
      <c r="L348" s="94"/>
    </row>
    <row r="349" spans="10:12" ht="16" x14ac:dyDescent="0.2">
      <c r="J349" s="94"/>
      <c r="K349" s="94"/>
      <c r="L349" s="94"/>
    </row>
    <row r="350" spans="10:12" ht="16" x14ac:dyDescent="0.2">
      <c r="J350" s="94"/>
      <c r="K350" s="94"/>
      <c r="L350" s="94"/>
    </row>
    <row r="351" spans="10:12" ht="16" x14ac:dyDescent="0.2">
      <c r="J351" s="94"/>
      <c r="K351" s="94"/>
      <c r="L351" s="94"/>
    </row>
    <row r="352" spans="10:12" ht="16" x14ac:dyDescent="0.2">
      <c r="J352" s="94"/>
      <c r="K352" s="94"/>
      <c r="L352" s="94"/>
    </row>
    <row r="353" spans="10:12" ht="16" x14ac:dyDescent="0.2">
      <c r="J353" s="94"/>
      <c r="K353" s="94"/>
      <c r="L353" s="94"/>
    </row>
    <row r="354" spans="10:12" ht="16" x14ac:dyDescent="0.2">
      <c r="J354" s="94"/>
      <c r="K354" s="94"/>
      <c r="L354" s="94"/>
    </row>
    <row r="355" spans="10:12" ht="16" x14ac:dyDescent="0.2">
      <c r="J355" s="94"/>
      <c r="K355" s="94"/>
      <c r="L355" s="94"/>
    </row>
    <row r="356" spans="10:12" ht="16" x14ac:dyDescent="0.2">
      <c r="J356" s="94"/>
      <c r="K356" s="94"/>
      <c r="L356" s="94"/>
    </row>
    <row r="357" spans="10:12" ht="16" x14ac:dyDescent="0.2">
      <c r="J357" s="94"/>
      <c r="K357" s="94"/>
      <c r="L357" s="94"/>
    </row>
    <row r="358" spans="10:12" ht="16" x14ac:dyDescent="0.2">
      <c r="J358" s="94"/>
      <c r="K358" s="94"/>
      <c r="L358" s="94"/>
    </row>
    <row r="359" spans="10:12" ht="16" x14ac:dyDescent="0.2">
      <c r="J359" s="94"/>
      <c r="K359" s="94"/>
      <c r="L359" s="94"/>
    </row>
    <row r="360" spans="10:12" ht="16" x14ac:dyDescent="0.2">
      <c r="J360" s="94"/>
      <c r="K360" s="94"/>
      <c r="L360" s="94"/>
    </row>
    <row r="361" spans="10:12" ht="16" x14ac:dyDescent="0.2">
      <c r="J361" s="94"/>
      <c r="K361" s="94"/>
      <c r="L361" s="94"/>
    </row>
    <row r="362" spans="10:12" ht="16" x14ac:dyDescent="0.2">
      <c r="J362" s="94"/>
      <c r="K362" s="94"/>
      <c r="L362" s="94"/>
    </row>
    <row r="363" spans="10:12" ht="16" x14ac:dyDescent="0.2">
      <c r="J363" s="94"/>
      <c r="K363" s="94"/>
      <c r="L363" s="94"/>
    </row>
    <row r="364" spans="10:12" ht="16" x14ac:dyDescent="0.2">
      <c r="J364" s="94"/>
      <c r="K364" s="94"/>
      <c r="L364" s="94"/>
    </row>
    <row r="365" spans="10:12" ht="16" x14ac:dyDescent="0.2">
      <c r="J365" s="94"/>
      <c r="K365" s="94"/>
      <c r="L365" s="94"/>
    </row>
    <row r="366" spans="10:12" ht="16" x14ac:dyDescent="0.2">
      <c r="J366" s="94"/>
      <c r="K366" s="94"/>
      <c r="L366" s="94"/>
    </row>
    <row r="367" spans="10:12" ht="16" x14ac:dyDescent="0.2">
      <c r="J367" s="94"/>
      <c r="K367" s="94"/>
      <c r="L367" s="94"/>
    </row>
    <row r="368" spans="10:12" ht="16" x14ac:dyDescent="0.2">
      <c r="J368" s="94"/>
      <c r="K368" s="94"/>
      <c r="L368" s="94"/>
    </row>
    <row r="369" spans="10:12" ht="16" x14ac:dyDescent="0.2">
      <c r="J369" s="94"/>
      <c r="K369" s="94"/>
      <c r="L369" s="94"/>
    </row>
    <row r="370" spans="10:12" ht="16" x14ac:dyDescent="0.2">
      <c r="J370" s="94"/>
      <c r="K370" s="94"/>
      <c r="L370" s="94"/>
    </row>
    <row r="371" spans="10:12" ht="16" x14ac:dyDescent="0.2">
      <c r="J371" s="94"/>
      <c r="K371" s="94"/>
      <c r="L371" s="94"/>
    </row>
    <row r="372" spans="10:12" ht="16" x14ac:dyDescent="0.2">
      <c r="J372" s="94"/>
      <c r="K372" s="94"/>
      <c r="L372" s="94"/>
    </row>
    <row r="373" spans="10:12" ht="16" x14ac:dyDescent="0.2">
      <c r="J373" s="94"/>
      <c r="K373" s="94"/>
      <c r="L373" s="94"/>
    </row>
    <row r="374" spans="10:12" ht="16" x14ac:dyDescent="0.2">
      <c r="J374" s="94"/>
      <c r="K374" s="94"/>
      <c r="L374" s="94"/>
    </row>
    <row r="375" spans="10:12" ht="16" x14ac:dyDescent="0.2">
      <c r="J375" s="94"/>
      <c r="K375" s="94"/>
      <c r="L375" s="94"/>
    </row>
    <row r="376" spans="10:12" ht="16" x14ac:dyDescent="0.2">
      <c r="J376" s="94"/>
      <c r="K376" s="94"/>
      <c r="L376" s="94"/>
    </row>
    <row r="377" spans="10:12" ht="16" x14ac:dyDescent="0.2">
      <c r="J377" s="94"/>
      <c r="K377" s="94"/>
      <c r="L377" s="94"/>
    </row>
    <row r="378" spans="10:12" ht="16" x14ac:dyDescent="0.2">
      <c r="J378" s="94"/>
      <c r="K378" s="94"/>
      <c r="L378" s="94"/>
    </row>
    <row r="379" spans="10:12" ht="16" x14ac:dyDescent="0.2">
      <c r="J379" s="94"/>
      <c r="K379" s="94"/>
      <c r="L379" s="94"/>
    </row>
    <row r="380" spans="10:12" ht="16" x14ac:dyDescent="0.2">
      <c r="J380" s="94"/>
      <c r="K380" s="94"/>
      <c r="L380" s="94"/>
    </row>
    <row r="381" spans="10:12" ht="16" x14ac:dyDescent="0.2">
      <c r="J381" s="94"/>
      <c r="K381" s="94"/>
      <c r="L381" s="94"/>
    </row>
    <row r="382" spans="10:12" ht="16" x14ac:dyDescent="0.2">
      <c r="J382" s="94"/>
      <c r="K382" s="94"/>
      <c r="L382" s="94"/>
    </row>
    <row r="383" spans="10:12" ht="16" x14ac:dyDescent="0.2">
      <c r="J383" s="94"/>
      <c r="K383" s="94"/>
      <c r="L383" s="94"/>
    </row>
    <row r="384" spans="10:12" ht="16" x14ac:dyDescent="0.2">
      <c r="J384" s="94"/>
      <c r="K384" s="94"/>
      <c r="L384" s="94"/>
    </row>
    <row r="385" spans="10:12" ht="16" x14ac:dyDescent="0.2">
      <c r="J385" s="94"/>
      <c r="K385" s="94"/>
      <c r="L385" s="94"/>
    </row>
    <row r="386" spans="10:12" ht="16" x14ac:dyDescent="0.2">
      <c r="J386" s="94"/>
      <c r="K386" s="94"/>
      <c r="L386" s="94"/>
    </row>
    <row r="387" spans="10:12" ht="16" x14ac:dyDescent="0.2">
      <c r="J387" s="94"/>
      <c r="K387" s="94"/>
      <c r="L387" s="94"/>
    </row>
    <row r="388" spans="10:12" ht="16" x14ac:dyDescent="0.2">
      <c r="J388" s="94"/>
      <c r="K388" s="94"/>
      <c r="L388" s="94"/>
    </row>
    <row r="389" spans="10:12" ht="16" x14ac:dyDescent="0.2">
      <c r="J389" s="94"/>
      <c r="K389" s="94"/>
      <c r="L389" s="94"/>
    </row>
    <row r="390" spans="10:12" ht="16" x14ac:dyDescent="0.2">
      <c r="J390" s="94"/>
      <c r="K390" s="94"/>
      <c r="L390" s="94"/>
    </row>
    <row r="391" spans="10:12" ht="16" x14ac:dyDescent="0.2">
      <c r="J391" s="94"/>
      <c r="K391" s="94"/>
      <c r="L391" s="94"/>
    </row>
    <row r="392" spans="10:12" ht="16" x14ac:dyDescent="0.2">
      <c r="J392" s="94"/>
      <c r="K392" s="94"/>
      <c r="L392" s="94"/>
    </row>
    <row r="393" spans="10:12" ht="16" x14ac:dyDescent="0.2">
      <c r="J393" s="94"/>
      <c r="K393" s="94"/>
      <c r="L393" s="94"/>
    </row>
    <row r="394" spans="10:12" ht="16" x14ac:dyDescent="0.2">
      <c r="J394" s="94"/>
      <c r="K394" s="94"/>
      <c r="L394" s="94"/>
    </row>
    <row r="395" spans="10:12" ht="16" x14ac:dyDescent="0.2">
      <c r="J395" s="94"/>
      <c r="K395" s="94"/>
      <c r="L395" s="94"/>
    </row>
    <row r="396" spans="10:12" ht="16" x14ac:dyDescent="0.2">
      <c r="J396" s="94"/>
      <c r="K396" s="94"/>
      <c r="L396" s="94"/>
    </row>
    <row r="397" spans="10:12" ht="16" x14ac:dyDescent="0.2">
      <c r="J397" s="94"/>
      <c r="K397" s="94"/>
      <c r="L397" s="94"/>
    </row>
    <row r="398" spans="10:12" ht="16" x14ac:dyDescent="0.2">
      <c r="J398" s="94"/>
      <c r="K398" s="94"/>
      <c r="L398" s="94"/>
    </row>
    <row r="399" spans="10:12" ht="16" x14ac:dyDescent="0.2">
      <c r="J399" s="94"/>
      <c r="K399" s="94"/>
      <c r="L399" s="94"/>
    </row>
    <row r="400" spans="10:12" ht="16" x14ac:dyDescent="0.2">
      <c r="J400" s="94"/>
      <c r="K400" s="94"/>
      <c r="L400" s="94"/>
    </row>
    <row r="401" spans="10:12" ht="16" x14ac:dyDescent="0.2">
      <c r="J401" s="94"/>
      <c r="K401" s="94"/>
      <c r="L401" s="94"/>
    </row>
    <row r="402" spans="10:12" ht="16" x14ac:dyDescent="0.2">
      <c r="J402" s="94"/>
      <c r="K402" s="94"/>
      <c r="L402" s="94"/>
    </row>
    <row r="403" spans="10:12" ht="16" x14ac:dyDescent="0.2">
      <c r="J403" s="94"/>
      <c r="K403" s="94"/>
      <c r="L403" s="94"/>
    </row>
    <row r="404" spans="10:12" ht="16" x14ac:dyDescent="0.2">
      <c r="J404" s="94"/>
      <c r="K404" s="94"/>
      <c r="L404" s="94"/>
    </row>
    <row r="405" spans="10:12" ht="16" x14ac:dyDescent="0.2">
      <c r="J405" s="94"/>
      <c r="K405" s="94"/>
      <c r="L405" s="94"/>
    </row>
    <row r="406" spans="10:12" ht="16" x14ac:dyDescent="0.2">
      <c r="J406" s="94"/>
      <c r="K406" s="94"/>
      <c r="L406" s="94"/>
    </row>
    <row r="407" spans="10:12" ht="16" x14ac:dyDescent="0.2">
      <c r="J407" s="94"/>
      <c r="K407" s="94"/>
      <c r="L407" s="94"/>
    </row>
    <row r="408" spans="10:12" ht="16" x14ac:dyDescent="0.2">
      <c r="J408" s="94"/>
      <c r="K408" s="94"/>
      <c r="L408" s="94"/>
    </row>
    <row r="409" spans="10:12" ht="16" x14ac:dyDescent="0.2">
      <c r="J409" s="94"/>
      <c r="K409" s="94"/>
      <c r="L409" s="94"/>
    </row>
    <row r="410" spans="10:12" ht="16" x14ac:dyDescent="0.2">
      <c r="J410" s="94"/>
      <c r="K410" s="94"/>
      <c r="L410" s="94"/>
    </row>
    <row r="411" spans="10:12" ht="16" x14ac:dyDescent="0.2">
      <c r="J411" s="94"/>
      <c r="K411" s="94"/>
      <c r="L411" s="94"/>
    </row>
    <row r="412" spans="10:12" ht="16" x14ac:dyDescent="0.2">
      <c r="J412" s="94"/>
      <c r="K412" s="94"/>
      <c r="L412" s="94"/>
    </row>
    <row r="413" spans="10:12" ht="16" x14ac:dyDescent="0.2">
      <c r="J413" s="94"/>
      <c r="K413" s="94"/>
      <c r="L413" s="94"/>
    </row>
    <row r="414" spans="10:12" ht="16" x14ac:dyDescent="0.2">
      <c r="J414" s="94"/>
      <c r="K414" s="94"/>
      <c r="L414" s="94"/>
    </row>
    <row r="415" spans="10:12" ht="16" x14ac:dyDescent="0.2">
      <c r="J415" s="94"/>
      <c r="K415" s="94"/>
      <c r="L415" s="94"/>
    </row>
    <row r="416" spans="10:12" ht="16" x14ac:dyDescent="0.2">
      <c r="J416" s="94"/>
      <c r="K416" s="94"/>
      <c r="L416" s="94"/>
    </row>
    <row r="417" spans="10:12" ht="16" x14ac:dyDescent="0.2">
      <c r="J417" s="94"/>
      <c r="K417" s="94"/>
      <c r="L417" s="94"/>
    </row>
    <row r="418" spans="10:12" ht="16" x14ac:dyDescent="0.2">
      <c r="J418" s="94"/>
      <c r="K418" s="94"/>
      <c r="L418" s="94"/>
    </row>
    <row r="419" spans="10:12" ht="16" x14ac:dyDescent="0.2">
      <c r="J419" s="94"/>
      <c r="K419" s="94"/>
      <c r="L419" s="94"/>
    </row>
    <row r="420" spans="10:12" ht="16" x14ac:dyDescent="0.2">
      <c r="J420" s="94"/>
      <c r="K420" s="94"/>
      <c r="L420" s="94"/>
    </row>
    <row r="421" spans="10:12" ht="16" x14ac:dyDescent="0.2">
      <c r="J421" s="94"/>
      <c r="K421" s="94"/>
      <c r="L421" s="94"/>
    </row>
    <row r="422" spans="10:12" ht="16" x14ac:dyDescent="0.2">
      <c r="J422" s="94"/>
      <c r="K422" s="94"/>
      <c r="L422" s="94"/>
    </row>
    <row r="423" spans="10:12" ht="16" x14ac:dyDescent="0.2">
      <c r="J423" s="94"/>
      <c r="K423" s="94"/>
      <c r="L423" s="94"/>
    </row>
    <row r="424" spans="10:12" ht="16" x14ac:dyDescent="0.2">
      <c r="J424" s="94"/>
      <c r="K424" s="94"/>
      <c r="L424" s="94"/>
    </row>
    <row r="425" spans="10:12" ht="16" x14ac:dyDescent="0.2">
      <c r="J425" s="94"/>
      <c r="K425" s="94"/>
      <c r="L425" s="94"/>
    </row>
    <row r="426" spans="10:12" ht="16" x14ac:dyDescent="0.2">
      <c r="J426" s="94"/>
      <c r="K426" s="94"/>
      <c r="L426" s="94"/>
    </row>
    <row r="427" spans="10:12" ht="16" x14ac:dyDescent="0.2">
      <c r="J427" s="94"/>
      <c r="K427" s="94"/>
      <c r="L427" s="94"/>
    </row>
    <row r="428" spans="10:12" ht="16" x14ac:dyDescent="0.2">
      <c r="J428" s="94"/>
      <c r="K428" s="94"/>
      <c r="L428" s="94"/>
    </row>
    <row r="429" spans="10:12" ht="16" x14ac:dyDescent="0.2">
      <c r="J429" s="94"/>
      <c r="K429" s="94"/>
      <c r="L429" s="94"/>
    </row>
    <row r="430" spans="10:12" ht="16" x14ac:dyDescent="0.2">
      <c r="J430" s="94"/>
      <c r="K430" s="94"/>
      <c r="L430" s="94"/>
    </row>
    <row r="431" spans="10:12" ht="16" x14ac:dyDescent="0.2">
      <c r="J431" s="94"/>
      <c r="K431" s="94"/>
      <c r="L431" s="94"/>
    </row>
    <row r="432" spans="10:12" ht="16" x14ac:dyDescent="0.2">
      <c r="J432" s="94"/>
      <c r="K432" s="94"/>
      <c r="L432" s="94"/>
    </row>
    <row r="433" spans="10:12" ht="16" x14ac:dyDescent="0.2">
      <c r="J433" s="94"/>
      <c r="K433" s="94"/>
      <c r="L433" s="94"/>
    </row>
    <row r="434" spans="10:12" ht="16" x14ac:dyDescent="0.2">
      <c r="J434" s="94"/>
      <c r="K434" s="94"/>
      <c r="L434" s="94"/>
    </row>
    <row r="435" spans="10:12" ht="16" x14ac:dyDescent="0.2">
      <c r="J435" s="94"/>
      <c r="K435" s="94"/>
      <c r="L435" s="94"/>
    </row>
    <row r="436" spans="10:12" ht="16" x14ac:dyDescent="0.2">
      <c r="J436" s="94"/>
      <c r="K436" s="94"/>
      <c r="L436" s="94"/>
    </row>
    <row r="437" spans="10:12" ht="16" x14ac:dyDescent="0.2">
      <c r="J437" s="94"/>
      <c r="K437" s="94"/>
      <c r="L437" s="94"/>
    </row>
    <row r="438" spans="10:12" ht="16" x14ac:dyDescent="0.2">
      <c r="J438" s="94"/>
      <c r="K438" s="94"/>
      <c r="L438" s="94"/>
    </row>
    <row r="439" spans="10:12" ht="16" x14ac:dyDescent="0.2">
      <c r="J439" s="94"/>
      <c r="K439" s="94"/>
      <c r="L439" s="94"/>
    </row>
    <row r="440" spans="10:12" ht="16" x14ac:dyDescent="0.2">
      <c r="J440" s="94"/>
      <c r="K440" s="94"/>
      <c r="L440" s="94"/>
    </row>
    <row r="441" spans="10:12" ht="16" x14ac:dyDescent="0.2">
      <c r="J441" s="94"/>
      <c r="K441" s="94"/>
      <c r="L441" s="94"/>
    </row>
    <row r="442" spans="10:12" ht="16" x14ac:dyDescent="0.2">
      <c r="J442" s="94"/>
      <c r="K442" s="94"/>
      <c r="L442" s="94"/>
    </row>
    <row r="443" spans="10:12" ht="16" x14ac:dyDescent="0.2">
      <c r="J443" s="94"/>
      <c r="K443" s="94"/>
      <c r="L443" s="94"/>
    </row>
    <row r="444" spans="10:12" ht="16" x14ac:dyDescent="0.2">
      <c r="J444" s="94"/>
      <c r="K444" s="94"/>
      <c r="L444" s="94"/>
    </row>
    <row r="445" spans="10:12" ht="16" x14ac:dyDescent="0.2">
      <c r="J445" s="94"/>
      <c r="K445" s="94"/>
      <c r="L445" s="94"/>
    </row>
    <row r="446" spans="10:12" ht="16" x14ac:dyDescent="0.2">
      <c r="J446" s="94"/>
      <c r="K446" s="94"/>
      <c r="L446" s="94"/>
    </row>
    <row r="447" spans="10:12" ht="16" x14ac:dyDescent="0.2">
      <c r="J447" s="94"/>
      <c r="K447" s="94"/>
      <c r="L447" s="94"/>
    </row>
    <row r="448" spans="10:12" ht="16" x14ac:dyDescent="0.2">
      <c r="J448" s="94"/>
      <c r="K448" s="94"/>
      <c r="L448" s="94"/>
    </row>
    <row r="449" spans="10:12" ht="16" x14ac:dyDescent="0.2">
      <c r="J449" s="94"/>
      <c r="K449" s="94"/>
      <c r="L449" s="94"/>
    </row>
    <row r="450" spans="10:12" ht="16" x14ac:dyDescent="0.2">
      <c r="J450" s="94"/>
      <c r="K450" s="94"/>
      <c r="L450" s="94"/>
    </row>
    <row r="451" spans="10:12" ht="16" x14ac:dyDescent="0.2">
      <c r="J451" s="94"/>
      <c r="K451" s="94"/>
      <c r="L451" s="94"/>
    </row>
    <row r="452" spans="10:12" ht="16" x14ac:dyDescent="0.2">
      <c r="J452" s="94"/>
      <c r="K452" s="94"/>
      <c r="L452" s="94"/>
    </row>
    <row r="453" spans="10:12" ht="16" x14ac:dyDescent="0.2">
      <c r="J453" s="94"/>
      <c r="K453" s="94"/>
      <c r="L453" s="94"/>
    </row>
    <row r="454" spans="10:12" ht="16" x14ac:dyDescent="0.2">
      <c r="J454" s="94"/>
      <c r="K454" s="94"/>
      <c r="L454" s="94"/>
    </row>
    <row r="455" spans="10:12" ht="16" x14ac:dyDescent="0.2">
      <c r="J455" s="94"/>
      <c r="K455" s="94"/>
      <c r="L455" s="94"/>
    </row>
    <row r="456" spans="10:12" ht="16" x14ac:dyDescent="0.2">
      <c r="J456" s="94"/>
      <c r="K456" s="94"/>
      <c r="L456" s="94"/>
    </row>
    <row r="457" spans="10:12" ht="16" x14ac:dyDescent="0.2">
      <c r="J457" s="94"/>
      <c r="K457" s="94"/>
      <c r="L457" s="94"/>
    </row>
    <row r="458" spans="10:12" ht="16" x14ac:dyDescent="0.2">
      <c r="J458" s="94"/>
      <c r="K458" s="94"/>
      <c r="L458" s="94"/>
    </row>
    <row r="459" spans="10:12" ht="16" x14ac:dyDescent="0.2">
      <c r="J459" s="94"/>
      <c r="K459" s="94"/>
      <c r="L459" s="94"/>
    </row>
    <row r="460" spans="10:12" ht="16" x14ac:dyDescent="0.2">
      <c r="J460" s="94"/>
      <c r="K460" s="94"/>
      <c r="L460" s="94"/>
    </row>
    <row r="461" spans="10:12" ht="16" x14ac:dyDescent="0.2">
      <c r="J461" s="94"/>
      <c r="K461" s="94"/>
      <c r="L461" s="94"/>
    </row>
    <row r="462" spans="10:12" ht="16" x14ac:dyDescent="0.2">
      <c r="J462" s="94"/>
      <c r="K462" s="94"/>
      <c r="L462" s="94"/>
    </row>
    <row r="463" spans="10:12" ht="16" x14ac:dyDescent="0.2">
      <c r="J463" s="94"/>
      <c r="K463" s="94"/>
      <c r="L463" s="94"/>
    </row>
    <row r="464" spans="10:12" ht="16" x14ac:dyDescent="0.2">
      <c r="J464" s="94"/>
      <c r="K464" s="94"/>
      <c r="L464" s="94"/>
    </row>
    <row r="465" spans="10:12" ht="16" x14ac:dyDescent="0.2">
      <c r="J465" s="94"/>
      <c r="K465" s="94"/>
      <c r="L465" s="94"/>
    </row>
    <row r="466" spans="10:12" ht="16" x14ac:dyDescent="0.2">
      <c r="J466" s="94"/>
      <c r="K466" s="94"/>
      <c r="L466" s="94"/>
    </row>
    <row r="467" spans="10:12" ht="16" x14ac:dyDescent="0.2">
      <c r="J467" s="94"/>
      <c r="K467" s="94"/>
      <c r="L467" s="94"/>
    </row>
    <row r="468" spans="10:12" ht="16" x14ac:dyDescent="0.2">
      <c r="J468" s="94"/>
      <c r="K468" s="94"/>
      <c r="L468" s="94"/>
    </row>
    <row r="469" spans="10:12" ht="16" x14ac:dyDescent="0.2">
      <c r="J469" s="94"/>
      <c r="K469" s="94"/>
      <c r="L469" s="94"/>
    </row>
    <row r="470" spans="10:12" ht="16" x14ac:dyDescent="0.2">
      <c r="J470" s="94"/>
      <c r="K470" s="94"/>
      <c r="L470" s="94"/>
    </row>
    <row r="471" spans="10:12" ht="16" x14ac:dyDescent="0.2">
      <c r="J471" s="94"/>
      <c r="K471" s="94"/>
      <c r="L471" s="94"/>
    </row>
    <row r="472" spans="10:12" ht="16" x14ac:dyDescent="0.2">
      <c r="J472" s="94"/>
      <c r="K472" s="94"/>
      <c r="L472" s="94"/>
    </row>
    <row r="473" spans="10:12" ht="16" x14ac:dyDescent="0.2">
      <c r="J473" s="94"/>
      <c r="K473" s="94"/>
      <c r="L473" s="94"/>
    </row>
    <row r="474" spans="10:12" ht="16" x14ac:dyDescent="0.2">
      <c r="J474" s="94"/>
      <c r="K474" s="94"/>
      <c r="L474" s="94"/>
    </row>
    <row r="475" spans="10:12" ht="16" x14ac:dyDescent="0.2">
      <c r="J475" s="94"/>
      <c r="K475" s="94"/>
      <c r="L475" s="94"/>
    </row>
    <row r="476" spans="10:12" ht="16" x14ac:dyDescent="0.2">
      <c r="J476" s="94"/>
      <c r="K476" s="94"/>
      <c r="L476" s="94"/>
    </row>
    <row r="477" spans="10:12" ht="16" x14ac:dyDescent="0.2">
      <c r="J477" s="94"/>
      <c r="K477" s="94"/>
      <c r="L477" s="94"/>
    </row>
    <row r="478" spans="10:12" ht="16" x14ac:dyDescent="0.2">
      <c r="J478" s="94"/>
      <c r="K478" s="94"/>
      <c r="L478" s="94"/>
    </row>
    <row r="479" spans="10:12" ht="16" x14ac:dyDescent="0.2">
      <c r="J479" s="94"/>
      <c r="K479" s="94"/>
      <c r="L479" s="94"/>
    </row>
    <row r="480" spans="10:12" ht="16" x14ac:dyDescent="0.2">
      <c r="J480" s="94"/>
      <c r="K480" s="94"/>
      <c r="L480" s="94"/>
    </row>
    <row r="481" spans="10:12" ht="16" x14ac:dyDescent="0.2">
      <c r="J481" s="94"/>
      <c r="K481" s="94"/>
      <c r="L481" s="94"/>
    </row>
    <row r="482" spans="10:12" ht="16" x14ac:dyDescent="0.2">
      <c r="J482" s="94"/>
      <c r="K482" s="94"/>
      <c r="L482" s="94"/>
    </row>
    <row r="483" spans="10:12" ht="16" x14ac:dyDescent="0.2">
      <c r="J483" s="94"/>
      <c r="K483" s="94"/>
      <c r="L483" s="94"/>
    </row>
    <row r="484" spans="10:12" ht="16" x14ac:dyDescent="0.2">
      <c r="J484" s="94"/>
      <c r="K484" s="94"/>
      <c r="L484" s="94"/>
    </row>
    <row r="485" spans="10:12" ht="16" x14ac:dyDescent="0.2">
      <c r="J485" s="94"/>
      <c r="K485" s="94"/>
      <c r="L485" s="94"/>
    </row>
    <row r="486" spans="10:12" ht="16" x14ac:dyDescent="0.2">
      <c r="J486" s="94"/>
      <c r="K486" s="94"/>
      <c r="L486" s="94"/>
    </row>
    <row r="487" spans="10:12" ht="16" x14ac:dyDescent="0.2">
      <c r="J487" s="94"/>
      <c r="K487" s="94"/>
      <c r="L487" s="94"/>
    </row>
    <row r="488" spans="10:12" ht="16" x14ac:dyDescent="0.2">
      <c r="J488" s="94"/>
      <c r="K488" s="94"/>
      <c r="L488" s="94"/>
    </row>
    <row r="489" spans="10:12" ht="16" x14ac:dyDescent="0.2">
      <c r="J489" s="94"/>
      <c r="K489" s="94"/>
      <c r="L489" s="94"/>
    </row>
    <row r="490" spans="10:12" ht="16" x14ac:dyDescent="0.2">
      <c r="J490" s="94"/>
      <c r="K490" s="94"/>
      <c r="L490" s="94"/>
    </row>
    <row r="491" spans="10:12" ht="16" x14ac:dyDescent="0.2">
      <c r="J491" s="94"/>
      <c r="K491" s="94"/>
      <c r="L491" s="94"/>
    </row>
    <row r="492" spans="10:12" ht="16" x14ac:dyDescent="0.2">
      <c r="J492" s="94"/>
      <c r="K492" s="94"/>
      <c r="L492" s="94"/>
    </row>
    <row r="493" spans="10:12" ht="16" x14ac:dyDescent="0.2">
      <c r="J493" s="94"/>
      <c r="K493" s="94"/>
      <c r="L493" s="94"/>
    </row>
    <row r="494" spans="10:12" ht="16" x14ac:dyDescent="0.2">
      <c r="J494" s="94"/>
      <c r="K494" s="94"/>
      <c r="L494" s="94"/>
    </row>
    <row r="495" spans="10:12" ht="16" x14ac:dyDescent="0.2">
      <c r="J495" s="94"/>
      <c r="K495" s="94"/>
      <c r="L495" s="94"/>
    </row>
    <row r="496" spans="10:12" ht="16" x14ac:dyDescent="0.2">
      <c r="J496" s="94"/>
      <c r="K496" s="94"/>
      <c r="L496" s="94"/>
    </row>
    <row r="497" spans="10:12" ht="16" x14ac:dyDescent="0.2">
      <c r="J497" s="94"/>
      <c r="K497" s="94"/>
      <c r="L497" s="94"/>
    </row>
    <row r="498" spans="10:12" ht="16" x14ac:dyDescent="0.2">
      <c r="J498" s="94"/>
      <c r="K498" s="94"/>
      <c r="L498" s="94"/>
    </row>
    <row r="499" spans="10:12" ht="16" x14ac:dyDescent="0.2">
      <c r="J499" s="94"/>
      <c r="K499" s="94"/>
      <c r="L499" s="94"/>
    </row>
    <row r="500" spans="10:12" ht="16" x14ac:dyDescent="0.2">
      <c r="J500" s="94"/>
      <c r="K500" s="94"/>
      <c r="L500" s="94"/>
    </row>
    <row r="501" spans="10:12" ht="16" x14ac:dyDescent="0.2">
      <c r="J501" s="94"/>
      <c r="K501" s="94"/>
      <c r="L501" s="94"/>
    </row>
    <row r="502" spans="10:12" ht="16" x14ac:dyDescent="0.2">
      <c r="J502" s="94"/>
      <c r="K502" s="94"/>
      <c r="L502" s="94"/>
    </row>
    <row r="503" spans="10:12" ht="16" x14ac:dyDescent="0.2">
      <c r="J503" s="94"/>
      <c r="K503" s="94"/>
      <c r="L503" s="94"/>
    </row>
    <row r="504" spans="10:12" ht="16" x14ac:dyDescent="0.2">
      <c r="J504" s="94"/>
      <c r="K504" s="94"/>
      <c r="L504" s="94"/>
    </row>
    <row r="505" spans="10:12" ht="16" x14ac:dyDescent="0.2">
      <c r="J505" s="94"/>
      <c r="K505" s="94"/>
      <c r="L505" s="94"/>
    </row>
    <row r="506" spans="10:12" ht="16" x14ac:dyDescent="0.2">
      <c r="J506" s="94"/>
      <c r="K506" s="94"/>
      <c r="L506" s="94"/>
    </row>
    <row r="507" spans="10:12" ht="16" x14ac:dyDescent="0.2">
      <c r="J507" s="94"/>
      <c r="K507" s="94"/>
      <c r="L507" s="94"/>
    </row>
    <row r="508" spans="10:12" ht="16" x14ac:dyDescent="0.2">
      <c r="J508" s="94"/>
      <c r="K508" s="94"/>
      <c r="L508" s="94"/>
    </row>
    <row r="509" spans="10:12" ht="16" x14ac:dyDescent="0.2">
      <c r="J509" s="94"/>
      <c r="K509" s="94"/>
      <c r="L509" s="94"/>
    </row>
    <row r="510" spans="10:12" ht="16" x14ac:dyDescent="0.2">
      <c r="J510" s="94"/>
      <c r="K510" s="94"/>
      <c r="L510" s="94"/>
    </row>
    <row r="511" spans="10:12" ht="16" x14ac:dyDescent="0.2">
      <c r="J511" s="94"/>
      <c r="K511" s="94"/>
      <c r="L511" s="94"/>
    </row>
    <row r="512" spans="10:12" ht="16" x14ac:dyDescent="0.2">
      <c r="J512" s="94"/>
      <c r="K512" s="94"/>
      <c r="L512" s="94"/>
    </row>
    <row r="513" spans="10:12" ht="16" x14ac:dyDescent="0.2">
      <c r="J513" s="94"/>
      <c r="K513" s="94"/>
      <c r="L513" s="94"/>
    </row>
    <row r="514" spans="10:12" ht="16" x14ac:dyDescent="0.2">
      <c r="J514" s="94"/>
      <c r="K514" s="94"/>
      <c r="L514" s="94"/>
    </row>
    <row r="515" spans="10:12" ht="16" x14ac:dyDescent="0.2">
      <c r="J515" s="94"/>
      <c r="K515" s="94"/>
      <c r="L515" s="94"/>
    </row>
    <row r="516" spans="10:12" ht="16" x14ac:dyDescent="0.2">
      <c r="J516" s="94"/>
      <c r="K516" s="94"/>
      <c r="L516" s="94"/>
    </row>
    <row r="517" spans="10:12" ht="16" x14ac:dyDescent="0.2">
      <c r="J517" s="94"/>
      <c r="K517" s="94"/>
      <c r="L517" s="94"/>
    </row>
    <row r="518" spans="10:12" ht="16" x14ac:dyDescent="0.2">
      <c r="J518" s="94"/>
      <c r="K518" s="94"/>
      <c r="L518" s="94"/>
    </row>
    <row r="519" spans="10:12" ht="16" x14ac:dyDescent="0.2">
      <c r="J519" s="94"/>
      <c r="K519" s="94"/>
      <c r="L519" s="94"/>
    </row>
    <row r="520" spans="10:12" ht="16" x14ac:dyDescent="0.2">
      <c r="J520" s="94"/>
      <c r="K520" s="94"/>
      <c r="L520" s="94"/>
    </row>
    <row r="521" spans="10:12" ht="16" x14ac:dyDescent="0.2">
      <c r="J521" s="94"/>
      <c r="K521" s="94"/>
      <c r="L521" s="94"/>
    </row>
    <row r="522" spans="10:12" ht="16" x14ac:dyDescent="0.2">
      <c r="J522" s="94"/>
      <c r="K522" s="94"/>
      <c r="L522" s="94"/>
    </row>
    <row r="523" spans="10:12" ht="16" x14ac:dyDescent="0.2">
      <c r="J523" s="94"/>
      <c r="K523" s="94"/>
      <c r="L523" s="94"/>
    </row>
    <row r="524" spans="10:12" ht="16" x14ac:dyDescent="0.2">
      <c r="J524" s="94"/>
      <c r="K524" s="94"/>
      <c r="L524" s="94"/>
    </row>
    <row r="525" spans="10:12" ht="16" x14ac:dyDescent="0.2">
      <c r="J525" s="94"/>
      <c r="K525" s="94"/>
      <c r="L525" s="94"/>
    </row>
    <row r="526" spans="10:12" ht="16" x14ac:dyDescent="0.2">
      <c r="J526" s="94"/>
      <c r="K526" s="94"/>
      <c r="L526" s="94"/>
    </row>
    <row r="527" spans="10:12" ht="16" x14ac:dyDescent="0.2">
      <c r="J527" s="94"/>
      <c r="K527" s="94"/>
      <c r="L527" s="94"/>
    </row>
    <row r="528" spans="10:12" ht="16" x14ac:dyDescent="0.2">
      <c r="J528" s="94"/>
      <c r="K528" s="94"/>
      <c r="L528" s="94"/>
    </row>
    <row r="529" spans="10:12" ht="16" x14ac:dyDescent="0.2">
      <c r="J529" s="94"/>
      <c r="K529" s="94"/>
      <c r="L529" s="94"/>
    </row>
    <row r="530" spans="10:12" ht="16" x14ac:dyDescent="0.2">
      <c r="J530" s="94"/>
      <c r="K530" s="94"/>
      <c r="L530" s="94"/>
    </row>
    <row r="531" spans="10:12" ht="16" x14ac:dyDescent="0.2">
      <c r="J531" s="94"/>
      <c r="K531" s="94"/>
      <c r="L531" s="94"/>
    </row>
    <row r="532" spans="10:12" ht="16" x14ac:dyDescent="0.2">
      <c r="J532" s="94"/>
      <c r="K532" s="94"/>
      <c r="L532" s="94"/>
    </row>
    <row r="533" spans="10:12" ht="16" x14ac:dyDescent="0.2">
      <c r="J533" s="94"/>
      <c r="K533" s="94"/>
      <c r="L533" s="94"/>
    </row>
    <row r="534" spans="10:12" ht="16" x14ac:dyDescent="0.2">
      <c r="J534" s="94"/>
      <c r="K534" s="94"/>
      <c r="L534" s="94"/>
    </row>
    <row r="535" spans="10:12" ht="16" x14ac:dyDescent="0.2">
      <c r="J535" s="94"/>
      <c r="K535" s="94"/>
      <c r="L535" s="94"/>
    </row>
    <row r="536" spans="10:12" ht="16" x14ac:dyDescent="0.2">
      <c r="J536" s="94"/>
      <c r="K536" s="94"/>
      <c r="L536" s="94"/>
    </row>
    <row r="537" spans="10:12" ht="16" x14ac:dyDescent="0.2">
      <c r="J537" s="94"/>
      <c r="K537" s="94"/>
      <c r="L537" s="94"/>
    </row>
    <row r="538" spans="10:12" ht="16" x14ac:dyDescent="0.2">
      <c r="J538" s="94"/>
      <c r="K538" s="94"/>
      <c r="L538" s="94"/>
    </row>
    <row r="539" spans="10:12" ht="16" x14ac:dyDescent="0.2">
      <c r="J539" s="94"/>
      <c r="K539" s="94"/>
      <c r="L539" s="94"/>
    </row>
    <row r="540" spans="10:12" ht="16" x14ac:dyDescent="0.2">
      <c r="J540" s="94"/>
      <c r="K540" s="94"/>
      <c r="L540" s="94"/>
    </row>
    <row r="541" spans="10:12" ht="16" x14ac:dyDescent="0.2">
      <c r="J541" s="94"/>
      <c r="K541" s="94"/>
      <c r="L541" s="94"/>
    </row>
    <row r="542" spans="10:12" ht="16" x14ac:dyDescent="0.2">
      <c r="J542" s="94"/>
      <c r="K542" s="94"/>
      <c r="L542" s="94"/>
    </row>
    <row r="543" spans="10:12" ht="16" x14ac:dyDescent="0.2">
      <c r="J543" s="94"/>
      <c r="K543" s="94"/>
      <c r="L543" s="94"/>
    </row>
    <row r="544" spans="10:12" ht="16" x14ac:dyDescent="0.2">
      <c r="J544" s="94"/>
      <c r="K544" s="94"/>
      <c r="L544" s="94"/>
    </row>
    <row r="545" spans="10:12" ht="16" x14ac:dyDescent="0.2">
      <c r="J545" s="94"/>
      <c r="K545" s="94"/>
      <c r="L545" s="94"/>
    </row>
    <row r="546" spans="10:12" ht="16" x14ac:dyDescent="0.2">
      <c r="J546" s="94"/>
      <c r="K546" s="94"/>
      <c r="L546" s="94"/>
    </row>
    <row r="547" spans="10:12" ht="16" x14ac:dyDescent="0.2">
      <c r="J547" s="94"/>
      <c r="K547" s="94"/>
      <c r="L547" s="94"/>
    </row>
    <row r="548" spans="10:12" ht="16" x14ac:dyDescent="0.2">
      <c r="J548" s="94"/>
      <c r="K548" s="94"/>
      <c r="L548" s="94"/>
    </row>
    <row r="549" spans="10:12" ht="16" x14ac:dyDescent="0.2">
      <c r="J549" s="94"/>
      <c r="K549" s="94"/>
      <c r="L549" s="94"/>
    </row>
    <row r="550" spans="10:12" ht="16" x14ac:dyDescent="0.2">
      <c r="J550" s="94"/>
      <c r="K550" s="94"/>
      <c r="L550" s="94"/>
    </row>
    <row r="551" spans="10:12" ht="16" x14ac:dyDescent="0.2">
      <c r="J551" s="94"/>
      <c r="K551" s="94"/>
      <c r="L551" s="94"/>
    </row>
    <row r="552" spans="10:12" ht="16" x14ac:dyDescent="0.2">
      <c r="J552" s="94"/>
      <c r="K552" s="94"/>
      <c r="L552" s="94"/>
    </row>
    <row r="553" spans="10:12" ht="16" x14ac:dyDescent="0.2">
      <c r="J553" s="94"/>
      <c r="K553" s="94"/>
      <c r="L553" s="94"/>
    </row>
    <row r="554" spans="10:12" ht="16" x14ac:dyDescent="0.2">
      <c r="J554" s="94"/>
      <c r="K554" s="94"/>
      <c r="L554" s="94"/>
    </row>
    <row r="555" spans="10:12" ht="16" x14ac:dyDescent="0.2">
      <c r="J555" s="94"/>
      <c r="K555" s="94"/>
      <c r="L555" s="94"/>
    </row>
    <row r="556" spans="10:12" ht="16" x14ac:dyDescent="0.2">
      <c r="J556" s="94"/>
      <c r="K556" s="94"/>
      <c r="L556" s="94"/>
    </row>
    <row r="557" spans="10:12" ht="16" x14ac:dyDescent="0.2">
      <c r="J557" s="94"/>
      <c r="K557" s="94"/>
      <c r="L557" s="94"/>
    </row>
    <row r="558" spans="10:12" ht="16" x14ac:dyDescent="0.2">
      <c r="J558" s="94"/>
      <c r="K558" s="94"/>
      <c r="L558" s="94"/>
    </row>
    <row r="559" spans="10:12" ht="16" x14ac:dyDescent="0.2">
      <c r="J559" s="94"/>
      <c r="K559" s="94"/>
      <c r="L559" s="94"/>
    </row>
    <row r="560" spans="10:12" ht="16" x14ac:dyDescent="0.2">
      <c r="J560" s="94"/>
      <c r="K560" s="94"/>
      <c r="L560" s="94"/>
    </row>
    <row r="561" spans="10:12" ht="16" x14ac:dyDescent="0.2">
      <c r="J561" s="94"/>
      <c r="K561" s="94"/>
      <c r="L561" s="94"/>
    </row>
    <row r="562" spans="10:12" ht="16" x14ac:dyDescent="0.2">
      <c r="J562" s="94"/>
      <c r="K562" s="94"/>
      <c r="L562" s="94"/>
    </row>
    <row r="563" spans="10:12" ht="16" x14ac:dyDescent="0.2">
      <c r="J563" s="94"/>
      <c r="K563" s="94"/>
      <c r="L563" s="94"/>
    </row>
    <row r="564" spans="10:12" ht="16" x14ac:dyDescent="0.2">
      <c r="J564" s="94"/>
      <c r="K564" s="94"/>
      <c r="L564" s="94"/>
    </row>
    <row r="565" spans="10:12" ht="16" x14ac:dyDescent="0.2">
      <c r="J565" s="94"/>
      <c r="K565" s="94"/>
      <c r="L565" s="94"/>
    </row>
    <row r="566" spans="10:12" ht="16" x14ac:dyDescent="0.2">
      <c r="J566" s="94"/>
      <c r="K566" s="94"/>
      <c r="L566" s="94"/>
    </row>
    <row r="567" spans="10:12" ht="16" x14ac:dyDescent="0.2">
      <c r="J567" s="94"/>
      <c r="K567" s="94"/>
      <c r="L567" s="94"/>
    </row>
    <row r="568" spans="10:12" ht="16" x14ac:dyDescent="0.2">
      <c r="J568" s="94"/>
      <c r="K568" s="94"/>
      <c r="L568" s="94"/>
    </row>
    <row r="569" spans="10:12" ht="16" x14ac:dyDescent="0.2">
      <c r="J569" s="94"/>
      <c r="K569" s="94"/>
      <c r="L569" s="94"/>
    </row>
    <row r="570" spans="10:12" ht="16" x14ac:dyDescent="0.2">
      <c r="J570" s="94"/>
      <c r="K570" s="94"/>
      <c r="L570" s="94"/>
    </row>
    <row r="571" spans="10:12" ht="16" x14ac:dyDescent="0.2">
      <c r="J571" s="94"/>
      <c r="K571" s="94"/>
      <c r="L571" s="94"/>
    </row>
    <row r="572" spans="10:12" ht="16" x14ac:dyDescent="0.2">
      <c r="J572" s="94"/>
      <c r="K572" s="94"/>
      <c r="L572" s="94"/>
    </row>
    <row r="573" spans="10:12" ht="16" x14ac:dyDescent="0.2">
      <c r="J573" s="94"/>
      <c r="K573" s="94"/>
      <c r="L573" s="94"/>
    </row>
    <row r="574" spans="10:12" ht="16" x14ac:dyDescent="0.2">
      <c r="J574" s="94"/>
      <c r="K574" s="94"/>
      <c r="L574" s="94"/>
    </row>
    <row r="575" spans="10:12" ht="16" x14ac:dyDescent="0.2">
      <c r="J575" s="94"/>
      <c r="K575" s="94"/>
      <c r="L575" s="94"/>
    </row>
    <row r="576" spans="10:12" ht="16" x14ac:dyDescent="0.2">
      <c r="J576" s="94"/>
      <c r="K576" s="94"/>
      <c r="L576" s="94"/>
    </row>
    <row r="577" spans="10:12" ht="16" x14ac:dyDescent="0.2">
      <c r="J577" s="94"/>
      <c r="K577" s="94"/>
      <c r="L577" s="94"/>
    </row>
    <row r="578" spans="10:12" ht="16" x14ac:dyDescent="0.2">
      <c r="J578" s="94"/>
      <c r="K578" s="94"/>
      <c r="L578" s="94"/>
    </row>
    <row r="579" spans="10:12" ht="16" x14ac:dyDescent="0.2">
      <c r="J579" s="94"/>
      <c r="K579" s="94"/>
      <c r="L579" s="94"/>
    </row>
    <row r="580" spans="10:12" ht="16" x14ac:dyDescent="0.2">
      <c r="J580" s="94"/>
      <c r="K580" s="94"/>
      <c r="L580" s="94"/>
    </row>
    <row r="581" spans="10:12" ht="16" x14ac:dyDescent="0.2">
      <c r="J581" s="94"/>
      <c r="K581" s="94"/>
      <c r="L581" s="94"/>
    </row>
    <row r="582" spans="10:12" ht="16" x14ac:dyDescent="0.2">
      <c r="J582" s="94"/>
      <c r="K582" s="94"/>
      <c r="L582" s="94"/>
    </row>
    <row r="583" spans="10:12" ht="16" x14ac:dyDescent="0.2">
      <c r="J583" s="94"/>
      <c r="K583" s="94"/>
      <c r="L583" s="94"/>
    </row>
    <row r="584" spans="10:12" ht="16" x14ac:dyDescent="0.2">
      <c r="J584" s="94"/>
      <c r="K584" s="94"/>
      <c r="L584" s="94"/>
    </row>
    <row r="585" spans="10:12" ht="16" x14ac:dyDescent="0.2">
      <c r="J585" s="94"/>
      <c r="K585" s="94"/>
      <c r="L585" s="94"/>
    </row>
    <row r="586" spans="10:12" ht="16" x14ac:dyDescent="0.2">
      <c r="J586" s="94"/>
      <c r="K586" s="94"/>
      <c r="L586" s="94"/>
    </row>
    <row r="587" spans="10:12" ht="16" x14ac:dyDescent="0.2">
      <c r="J587" s="94"/>
      <c r="K587" s="94"/>
      <c r="L587" s="94"/>
    </row>
    <row r="588" spans="10:12" ht="16" x14ac:dyDescent="0.2">
      <c r="J588" s="94"/>
      <c r="K588" s="94"/>
      <c r="L588" s="94"/>
    </row>
    <row r="589" spans="10:12" ht="16" x14ac:dyDescent="0.2">
      <c r="J589" s="94"/>
      <c r="K589" s="94"/>
      <c r="L589" s="94"/>
    </row>
    <row r="590" spans="10:12" ht="16" x14ac:dyDescent="0.2">
      <c r="J590" s="94"/>
      <c r="K590" s="94"/>
      <c r="L590" s="94"/>
    </row>
    <row r="591" spans="10:12" ht="16" x14ac:dyDescent="0.2">
      <c r="J591" s="94"/>
      <c r="K591" s="94"/>
      <c r="L591" s="94"/>
    </row>
    <row r="592" spans="10:12" ht="16" x14ac:dyDescent="0.2">
      <c r="J592" s="94"/>
      <c r="K592" s="94"/>
      <c r="L592" s="94"/>
    </row>
    <row r="593" spans="10:12" ht="16" x14ac:dyDescent="0.2">
      <c r="J593" s="94"/>
      <c r="K593" s="94"/>
      <c r="L593" s="94"/>
    </row>
    <row r="594" spans="10:12" ht="16" x14ac:dyDescent="0.2">
      <c r="J594" s="94"/>
      <c r="K594" s="94"/>
      <c r="L594" s="94"/>
    </row>
    <row r="595" spans="10:12" ht="16" x14ac:dyDescent="0.2">
      <c r="J595" s="94"/>
      <c r="K595" s="94"/>
      <c r="L595" s="94"/>
    </row>
    <row r="596" spans="10:12" ht="16" x14ac:dyDescent="0.2">
      <c r="J596" s="94"/>
      <c r="K596" s="94"/>
      <c r="L596" s="94"/>
    </row>
    <row r="597" spans="10:12" ht="16" x14ac:dyDescent="0.2">
      <c r="J597" s="94"/>
      <c r="K597" s="94"/>
      <c r="L597" s="94"/>
    </row>
    <row r="598" spans="10:12" ht="16" x14ac:dyDescent="0.2">
      <c r="J598" s="94"/>
      <c r="K598" s="94"/>
      <c r="L598" s="94"/>
    </row>
    <row r="599" spans="10:12" ht="16" x14ac:dyDescent="0.2">
      <c r="J599" s="94"/>
      <c r="K599" s="94"/>
      <c r="L599" s="94"/>
    </row>
    <row r="600" spans="10:12" ht="16" x14ac:dyDescent="0.2">
      <c r="J600" s="94"/>
      <c r="K600" s="94"/>
      <c r="L600" s="94"/>
    </row>
    <row r="601" spans="10:12" ht="16" x14ac:dyDescent="0.2">
      <c r="J601" s="94"/>
      <c r="K601" s="94"/>
      <c r="L601" s="94"/>
    </row>
    <row r="602" spans="10:12" ht="16" x14ac:dyDescent="0.2">
      <c r="J602" s="94"/>
      <c r="K602" s="94"/>
      <c r="L602" s="94"/>
    </row>
    <row r="603" spans="10:12" ht="16" x14ac:dyDescent="0.2">
      <c r="J603" s="94"/>
      <c r="K603" s="94"/>
      <c r="L603" s="94"/>
    </row>
    <row r="604" spans="10:12" ht="16" x14ac:dyDescent="0.2">
      <c r="J604" s="94"/>
      <c r="K604" s="94"/>
      <c r="L604" s="94"/>
    </row>
    <row r="605" spans="10:12" ht="16" x14ac:dyDescent="0.2">
      <c r="J605" s="94"/>
      <c r="K605" s="94"/>
      <c r="L605" s="94"/>
    </row>
    <row r="606" spans="10:12" ht="16" x14ac:dyDescent="0.2">
      <c r="J606" s="94"/>
      <c r="K606" s="94"/>
      <c r="L606" s="94"/>
    </row>
    <row r="607" spans="10:12" ht="16" x14ac:dyDescent="0.2">
      <c r="J607" s="94"/>
      <c r="K607" s="94"/>
      <c r="L607" s="94"/>
    </row>
    <row r="608" spans="10:12" ht="16" x14ac:dyDescent="0.2">
      <c r="J608" s="94"/>
      <c r="K608" s="94"/>
      <c r="L608" s="94"/>
    </row>
    <row r="609" spans="10:12" ht="16" x14ac:dyDescent="0.2">
      <c r="J609" s="94"/>
      <c r="K609" s="94"/>
      <c r="L609" s="94"/>
    </row>
    <row r="610" spans="10:12" ht="16" x14ac:dyDescent="0.2">
      <c r="J610" s="94"/>
      <c r="K610" s="94"/>
      <c r="L610" s="94"/>
    </row>
    <row r="611" spans="10:12" ht="16" x14ac:dyDescent="0.2">
      <c r="J611" s="94"/>
      <c r="K611" s="94"/>
      <c r="L611" s="94"/>
    </row>
    <row r="612" spans="10:12" ht="16" x14ac:dyDescent="0.2">
      <c r="J612" s="94"/>
      <c r="K612" s="94"/>
      <c r="L612" s="94"/>
    </row>
    <row r="613" spans="10:12" ht="16" x14ac:dyDescent="0.2">
      <c r="J613" s="94"/>
      <c r="K613" s="94"/>
      <c r="L613" s="94"/>
    </row>
    <row r="614" spans="10:12" ht="16" x14ac:dyDescent="0.2">
      <c r="J614" s="94"/>
      <c r="K614" s="94"/>
      <c r="L614" s="94"/>
    </row>
    <row r="615" spans="10:12" ht="16" x14ac:dyDescent="0.2">
      <c r="J615" s="94"/>
      <c r="K615" s="94"/>
      <c r="L615" s="94"/>
    </row>
    <row r="616" spans="10:12" ht="16" x14ac:dyDescent="0.2">
      <c r="J616" s="94"/>
      <c r="K616" s="94"/>
      <c r="L616" s="94"/>
    </row>
    <row r="617" spans="10:12" ht="16" x14ac:dyDescent="0.2">
      <c r="J617" s="94"/>
      <c r="K617" s="94"/>
      <c r="L617" s="94"/>
    </row>
    <row r="618" spans="10:12" ht="16" x14ac:dyDescent="0.2">
      <c r="J618" s="94"/>
      <c r="K618" s="94"/>
      <c r="L618" s="94"/>
    </row>
    <row r="619" spans="10:12" ht="16" x14ac:dyDescent="0.2">
      <c r="J619" s="94"/>
      <c r="K619" s="94"/>
      <c r="L619" s="94"/>
    </row>
    <row r="620" spans="10:12" ht="16" x14ac:dyDescent="0.2">
      <c r="J620" s="94"/>
      <c r="K620" s="94"/>
      <c r="L620" s="94"/>
    </row>
    <row r="621" spans="10:12" ht="16" x14ac:dyDescent="0.2">
      <c r="J621" s="94"/>
      <c r="K621" s="94"/>
      <c r="L621" s="94"/>
    </row>
    <row r="622" spans="10:12" ht="16" x14ac:dyDescent="0.2">
      <c r="J622" s="94"/>
      <c r="K622" s="94"/>
      <c r="L622" s="94"/>
    </row>
    <row r="623" spans="10:12" ht="16" x14ac:dyDescent="0.2">
      <c r="J623" s="94"/>
      <c r="K623" s="94"/>
      <c r="L623" s="94"/>
    </row>
    <row r="624" spans="10:12" ht="16" x14ac:dyDescent="0.2">
      <c r="J624" s="94"/>
      <c r="K624" s="94"/>
      <c r="L624" s="94"/>
    </row>
    <row r="625" spans="10:12" ht="16" x14ac:dyDescent="0.2">
      <c r="J625" s="94"/>
      <c r="K625" s="94"/>
      <c r="L625" s="94"/>
    </row>
    <row r="626" spans="10:12" ht="16" x14ac:dyDescent="0.2">
      <c r="J626" s="94"/>
      <c r="K626" s="94"/>
      <c r="L626" s="94"/>
    </row>
    <row r="627" spans="10:12" ht="16" x14ac:dyDescent="0.2">
      <c r="J627" s="94"/>
      <c r="K627" s="94"/>
      <c r="L627" s="94"/>
    </row>
    <row r="628" spans="10:12" ht="16" x14ac:dyDescent="0.2">
      <c r="J628" s="94"/>
      <c r="K628" s="94"/>
      <c r="L628" s="94"/>
    </row>
    <row r="629" spans="10:12" ht="16" x14ac:dyDescent="0.2">
      <c r="J629" s="94"/>
      <c r="K629" s="94"/>
      <c r="L629" s="94"/>
    </row>
    <row r="630" spans="10:12" ht="16" x14ac:dyDescent="0.2">
      <c r="J630" s="94"/>
      <c r="K630" s="94"/>
      <c r="L630" s="94"/>
    </row>
    <row r="631" spans="10:12" ht="16" x14ac:dyDescent="0.2">
      <c r="J631" s="94"/>
      <c r="K631" s="94"/>
      <c r="L631" s="94"/>
    </row>
    <row r="632" spans="10:12" ht="16" x14ac:dyDescent="0.2">
      <c r="J632" s="94"/>
      <c r="K632" s="94"/>
      <c r="L632" s="94"/>
    </row>
    <row r="633" spans="10:12" ht="16" x14ac:dyDescent="0.2">
      <c r="J633" s="94"/>
      <c r="K633" s="94"/>
      <c r="L633" s="94"/>
    </row>
    <row r="634" spans="10:12" ht="16" x14ac:dyDescent="0.2">
      <c r="J634" s="94"/>
      <c r="K634" s="94"/>
      <c r="L634" s="94"/>
    </row>
    <row r="635" spans="10:12" ht="16" x14ac:dyDescent="0.2">
      <c r="J635" s="94"/>
      <c r="K635" s="94"/>
      <c r="L635" s="94"/>
    </row>
    <row r="636" spans="10:12" ht="16" x14ac:dyDescent="0.2">
      <c r="J636" s="94"/>
      <c r="K636" s="94"/>
      <c r="L636" s="94"/>
    </row>
    <row r="637" spans="10:12" ht="16" x14ac:dyDescent="0.2">
      <c r="J637" s="94"/>
      <c r="K637" s="94"/>
      <c r="L637" s="94"/>
    </row>
    <row r="638" spans="10:12" ht="16" x14ac:dyDescent="0.2">
      <c r="J638" s="94"/>
      <c r="K638" s="94"/>
      <c r="L638" s="94"/>
    </row>
    <row r="639" spans="10:12" ht="16" x14ac:dyDescent="0.2">
      <c r="J639" s="94"/>
      <c r="K639" s="94"/>
      <c r="L639" s="94"/>
    </row>
    <row r="640" spans="10:12" ht="16" x14ac:dyDescent="0.2">
      <c r="J640" s="94"/>
      <c r="K640" s="94"/>
      <c r="L640" s="94"/>
    </row>
    <row r="641" spans="10:12" ht="16" x14ac:dyDescent="0.2">
      <c r="J641" s="94"/>
      <c r="K641" s="94"/>
      <c r="L641" s="94"/>
    </row>
    <row r="642" spans="10:12" ht="16" x14ac:dyDescent="0.2">
      <c r="J642" s="94"/>
      <c r="K642" s="94"/>
      <c r="L642" s="94"/>
    </row>
    <row r="643" spans="10:12" ht="16" x14ac:dyDescent="0.2">
      <c r="J643" s="94"/>
      <c r="K643" s="94"/>
      <c r="L643" s="94"/>
    </row>
    <row r="644" spans="10:12" ht="16" x14ac:dyDescent="0.2">
      <c r="J644" s="94"/>
      <c r="K644" s="94"/>
      <c r="L644" s="94"/>
    </row>
    <row r="645" spans="10:12" ht="16" x14ac:dyDescent="0.2">
      <c r="J645" s="94"/>
      <c r="K645" s="94"/>
      <c r="L645" s="94"/>
    </row>
    <row r="646" spans="10:12" ht="16" x14ac:dyDescent="0.2">
      <c r="J646" s="94"/>
      <c r="K646" s="94"/>
      <c r="L646" s="94"/>
    </row>
    <row r="647" spans="10:12" ht="16" x14ac:dyDescent="0.2">
      <c r="J647" s="94"/>
      <c r="K647" s="94"/>
      <c r="L647" s="94"/>
    </row>
    <row r="648" spans="10:12" ht="16" x14ac:dyDescent="0.2">
      <c r="J648" s="94"/>
      <c r="K648" s="94"/>
      <c r="L648" s="94"/>
    </row>
    <row r="649" spans="10:12" ht="16" x14ac:dyDescent="0.2">
      <c r="J649" s="94"/>
      <c r="K649" s="94"/>
      <c r="L649" s="94"/>
    </row>
    <row r="650" spans="10:12" ht="16" x14ac:dyDescent="0.2">
      <c r="J650" s="94"/>
      <c r="K650" s="94"/>
      <c r="L650" s="94"/>
    </row>
    <row r="651" spans="10:12" ht="16" x14ac:dyDescent="0.2">
      <c r="J651" s="94"/>
      <c r="K651" s="94"/>
      <c r="L651" s="94"/>
    </row>
    <row r="652" spans="10:12" ht="16" x14ac:dyDescent="0.2">
      <c r="J652" s="94"/>
      <c r="K652" s="94"/>
      <c r="L652" s="94"/>
    </row>
    <row r="653" spans="10:12" ht="16" x14ac:dyDescent="0.2">
      <c r="J653" s="94"/>
      <c r="K653" s="94"/>
      <c r="L653" s="94"/>
    </row>
    <row r="654" spans="10:12" ht="16" x14ac:dyDescent="0.2">
      <c r="J654" s="94"/>
      <c r="K654" s="94"/>
      <c r="L654" s="94"/>
    </row>
    <row r="655" spans="10:12" ht="16" x14ac:dyDescent="0.2">
      <c r="J655" s="94"/>
      <c r="K655" s="94"/>
      <c r="L655" s="94"/>
    </row>
    <row r="656" spans="10:12" ht="16" x14ac:dyDescent="0.2">
      <c r="J656" s="94"/>
      <c r="K656" s="94"/>
      <c r="L656" s="94"/>
    </row>
    <row r="657" spans="10:12" ht="16" x14ac:dyDescent="0.2">
      <c r="J657" s="94"/>
      <c r="K657" s="94"/>
      <c r="L657" s="94"/>
    </row>
    <row r="658" spans="10:12" ht="16" x14ac:dyDescent="0.2">
      <c r="J658" s="94"/>
      <c r="K658" s="94"/>
      <c r="L658" s="94"/>
    </row>
    <row r="659" spans="10:12" ht="16" x14ac:dyDescent="0.2">
      <c r="J659" s="94"/>
      <c r="K659" s="94"/>
      <c r="L659" s="94"/>
    </row>
    <row r="660" spans="10:12" ht="16" x14ac:dyDescent="0.2">
      <c r="J660" s="94"/>
      <c r="K660" s="94"/>
      <c r="L660" s="94"/>
    </row>
    <row r="661" spans="10:12" ht="16" x14ac:dyDescent="0.2">
      <c r="J661" s="94"/>
      <c r="K661" s="94"/>
      <c r="L661" s="94"/>
    </row>
    <row r="662" spans="10:12" ht="16" x14ac:dyDescent="0.2">
      <c r="J662" s="94"/>
      <c r="K662" s="94"/>
      <c r="L662" s="94"/>
    </row>
    <row r="663" spans="10:12" ht="16" x14ac:dyDescent="0.2">
      <c r="J663" s="94"/>
      <c r="K663" s="94"/>
      <c r="L663" s="94"/>
    </row>
    <row r="664" spans="10:12" ht="16" x14ac:dyDescent="0.2">
      <c r="J664" s="94"/>
      <c r="K664" s="94"/>
      <c r="L664" s="94"/>
    </row>
    <row r="665" spans="10:12" ht="16" x14ac:dyDescent="0.2">
      <c r="J665" s="94"/>
      <c r="K665" s="94"/>
      <c r="L665" s="94"/>
    </row>
    <row r="666" spans="10:12" ht="16" x14ac:dyDescent="0.2">
      <c r="J666" s="94"/>
      <c r="K666" s="94"/>
      <c r="L666" s="94"/>
    </row>
    <row r="667" spans="10:12" ht="16" x14ac:dyDescent="0.2">
      <c r="J667" s="94"/>
      <c r="K667" s="94"/>
      <c r="L667" s="94"/>
    </row>
    <row r="668" spans="10:12" ht="16" x14ac:dyDescent="0.2">
      <c r="J668" s="94"/>
      <c r="K668" s="94"/>
      <c r="L668" s="94"/>
    </row>
    <row r="669" spans="10:12" ht="16" x14ac:dyDescent="0.2">
      <c r="J669" s="94"/>
      <c r="K669" s="94"/>
      <c r="L669" s="94"/>
    </row>
    <row r="670" spans="10:12" ht="16" x14ac:dyDescent="0.2">
      <c r="J670" s="94"/>
      <c r="K670" s="94"/>
      <c r="L670" s="94"/>
    </row>
    <row r="671" spans="10:12" ht="16" x14ac:dyDescent="0.2">
      <c r="J671" s="94"/>
      <c r="K671" s="94"/>
      <c r="L671" s="94"/>
    </row>
    <row r="672" spans="10:12" ht="16" x14ac:dyDescent="0.2">
      <c r="J672" s="94"/>
      <c r="K672" s="94"/>
      <c r="L672" s="94"/>
    </row>
    <row r="673" spans="10:12" ht="16" x14ac:dyDescent="0.2">
      <c r="J673" s="94"/>
      <c r="K673" s="94"/>
      <c r="L673" s="94"/>
    </row>
    <row r="674" spans="10:12" ht="16" x14ac:dyDescent="0.2">
      <c r="J674" s="94"/>
      <c r="K674" s="94"/>
      <c r="L674" s="94"/>
    </row>
    <row r="675" spans="10:12" ht="16" x14ac:dyDescent="0.2">
      <c r="J675" s="94"/>
      <c r="K675" s="94"/>
      <c r="L675" s="94"/>
    </row>
    <row r="676" spans="10:12" ht="16" x14ac:dyDescent="0.2">
      <c r="J676" s="94"/>
      <c r="K676" s="94"/>
      <c r="L676" s="94"/>
    </row>
    <row r="677" spans="10:12" ht="16" x14ac:dyDescent="0.2">
      <c r="J677" s="94"/>
      <c r="K677" s="94"/>
      <c r="L677" s="94"/>
    </row>
    <row r="678" spans="10:12" ht="16" x14ac:dyDescent="0.2">
      <c r="J678" s="94"/>
      <c r="K678" s="94"/>
      <c r="L678" s="94"/>
    </row>
    <row r="679" spans="10:12" ht="16" x14ac:dyDescent="0.2">
      <c r="J679" s="94"/>
      <c r="K679" s="94"/>
      <c r="L679" s="94"/>
    </row>
    <row r="680" spans="10:12" ht="16" x14ac:dyDescent="0.2">
      <c r="J680" s="94"/>
      <c r="K680" s="94"/>
      <c r="L680" s="94"/>
    </row>
    <row r="681" spans="10:12" ht="16" x14ac:dyDescent="0.2">
      <c r="J681" s="94"/>
      <c r="K681" s="94"/>
      <c r="L681" s="94"/>
    </row>
    <row r="682" spans="10:12" ht="16" x14ac:dyDescent="0.2">
      <c r="J682" s="94"/>
      <c r="K682" s="94"/>
      <c r="L682" s="94"/>
    </row>
    <row r="683" spans="10:12" ht="16" x14ac:dyDescent="0.2">
      <c r="J683" s="94"/>
      <c r="K683" s="94"/>
      <c r="L683" s="94"/>
    </row>
    <row r="684" spans="10:12" ht="16" x14ac:dyDescent="0.2">
      <c r="J684" s="94"/>
      <c r="K684" s="94"/>
      <c r="L684" s="94"/>
    </row>
    <row r="685" spans="10:12" ht="16" x14ac:dyDescent="0.2">
      <c r="J685" s="94"/>
      <c r="K685" s="94"/>
      <c r="L685" s="94"/>
    </row>
    <row r="686" spans="10:12" ht="16" x14ac:dyDescent="0.2">
      <c r="J686" s="94"/>
      <c r="K686" s="94"/>
      <c r="L686" s="94"/>
    </row>
    <row r="687" spans="10:12" ht="16" x14ac:dyDescent="0.2">
      <c r="J687" s="94"/>
      <c r="K687" s="94"/>
      <c r="L687" s="94"/>
    </row>
    <row r="688" spans="10:12" ht="16" x14ac:dyDescent="0.2">
      <c r="J688" s="94"/>
      <c r="K688" s="94"/>
      <c r="L688" s="94"/>
    </row>
    <row r="689" spans="10:12" ht="16" x14ac:dyDescent="0.2">
      <c r="J689" s="94"/>
      <c r="K689" s="94"/>
      <c r="L689" s="94"/>
    </row>
    <row r="690" spans="10:12" ht="16" x14ac:dyDescent="0.2">
      <c r="J690" s="94"/>
      <c r="K690" s="94"/>
      <c r="L690" s="94"/>
    </row>
    <row r="691" spans="10:12" ht="16" x14ac:dyDescent="0.2">
      <c r="J691" s="94"/>
      <c r="K691" s="94"/>
      <c r="L691" s="94"/>
    </row>
    <row r="692" spans="10:12" ht="16" x14ac:dyDescent="0.2">
      <c r="J692" s="94"/>
      <c r="K692" s="94"/>
      <c r="L692" s="94"/>
    </row>
    <row r="693" spans="10:12" ht="16" x14ac:dyDescent="0.2">
      <c r="J693" s="94"/>
      <c r="K693" s="94"/>
      <c r="L693" s="94"/>
    </row>
    <row r="694" spans="10:12" ht="16" x14ac:dyDescent="0.2">
      <c r="J694" s="94"/>
      <c r="K694" s="94"/>
      <c r="L694" s="94"/>
    </row>
    <row r="695" spans="10:12" ht="16" x14ac:dyDescent="0.2">
      <c r="J695" s="94"/>
      <c r="K695" s="94"/>
      <c r="L695" s="94"/>
    </row>
    <row r="696" spans="10:12" ht="16" x14ac:dyDescent="0.2">
      <c r="J696" s="94"/>
      <c r="K696" s="94"/>
      <c r="L696" s="94"/>
    </row>
    <row r="697" spans="10:12" ht="16" x14ac:dyDescent="0.2">
      <c r="J697" s="94"/>
      <c r="K697" s="94"/>
      <c r="L697" s="94"/>
    </row>
    <row r="698" spans="10:12" ht="16" x14ac:dyDescent="0.2">
      <c r="J698" s="94"/>
      <c r="K698" s="94"/>
      <c r="L698" s="94"/>
    </row>
    <row r="699" spans="10:12" ht="16" x14ac:dyDescent="0.2">
      <c r="J699" s="94"/>
      <c r="K699" s="94"/>
      <c r="L699" s="94"/>
    </row>
    <row r="700" spans="10:12" ht="16" x14ac:dyDescent="0.2">
      <c r="J700" s="94"/>
      <c r="K700" s="94"/>
      <c r="L700" s="94"/>
    </row>
    <row r="701" spans="10:12" ht="16" x14ac:dyDescent="0.2">
      <c r="J701" s="94"/>
      <c r="K701" s="94"/>
      <c r="L701" s="94"/>
    </row>
    <row r="702" spans="10:12" ht="16" x14ac:dyDescent="0.2">
      <c r="J702" s="94"/>
      <c r="K702" s="94"/>
      <c r="L702" s="94"/>
    </row>
    <row r="703" spans="10:12" ht="16" x14ac:dyDescent="0.2">
      <c r="J703" s="94"/>
      <c r="K703" s="94"/>
      <c r="L703" s="94"/>
    </row>
    <row r="704" spans="10:12" ht="16" x14ac:dyDescent="0.2">
      <c r="J704" s="94"/>
      <c r="K704" s="94"/>
      <c r="L704" s="94"/>
    </row>
    <row r="705" spans="10:12" ht="16" x14ac:dyDescent="0.2">
      <c r="J705" s="94"/>
      <c r="K705" s="94"/>
      <c r="L705" s="94"/>
    </row>
    <row r="706" spans="10:12" ht="16" x14ac:dyDescent="0.2">
      <c r="J706" s="94"/>
      <c r="K706" s="94"/>
      <c r="L706" s="94"/>
    </row>
    <row r="707" spans="10:12" ht="16" x14ac:dyDescent="0.2">
      <c r="J707" s="94"/>
      <c r="K707" s="94"/>
      <c r="L707" s="94"/>
    </row>
    <row r="708" spans="10:12" ht="16" x14ac:dyDescent="0.2">
      <c r="J708" s="94"/>
      <c r="K708" s="94"/>
      <c r="L708" s="94"/>
    </row>
    <row r="709" spans="10:12" ht="16" x14ac:dyDescent="0.2">
      <c r="J709" s="94"/>
      <c r="K709" s="94"/>
      <c r="L709" s="94"/>
    </row>
    <row r="710" spans="10:12" ht="16" x14ac:dyDescent="0.2">
      <c r="J710" s="94"/>
      <c r="K710" s="94"/>
      <c r="L710" s="94"/>
    </row>
    <row r="711" spans="10:12" ht="16" x14ac:dyDescent="0.2">
      <c r="J711" s="94"/>
      <c r="K711" s="94"/>
      <c r="L711" s="94"/>
    </row>
    <row r="712" spans="10:12" ht="16" x14ac:dyDescent="0.2">
      <c r="J712" s="94"/>
      <c r="K712" s="94"/>
      <c r="L712" s="94"/>
    </row>
    <row r="713" spans="10:12" ht="16" x14ac:dyDescent="0.2">
      <c r="J713" s="94"/>
      <c r="K713" s="94"/>
      <c r="L713" s="94"/>
    </row>
    <row r="714" spans="10:12" ht="16" x14ac:dyDescent="0.2">
      <c r="J714" s="94"/>
      <c r="K714" s="94"/>
      <c r="L714" s="94"/>
    </row>
    <row r="715" spans="10:12" ht="16" x14ac:dyDescent="0.2">
      <c r="J715" s="94"/>
      <c r="K715" s="94"/>
      <c r="L715" s="94"/>
    </row>
    <row r="716" spans="10:12" ht="16" x14ac:dyDescent="0.2">
      <c r="J716" s="94"/>
      <c r="K716" s="94"/>
      <c r="L716" s="94"/>
    </row>
    <row r="717" spans="10:12" ht="16" x14ac:dyDescent="0.2">
      <c r="J717" s="94"/>
      <c r="K717" s="94"/>
      <c r="L717" s="94"/>
    </row>
    <row r="718" spans="10:12" ht="16" x14ac:dyDescent="0.2">
      <c r="J718" s="94"/>
      <c r="K718" s="94"/>
      <c r="L718" s="94"/>
    </row>
    <row r="719" spans="10:12" ht="16" x14ac:dyDescent="0.2">
      <c r="J719" s="94"/>
      <c r="K719" s="94"/>
      <c r="L719" s="94"/>
    </row>
    <row r="720" spans="10:12" ht="16" x14ac:dyDescent="0.2">
      <c r="J720" s="94"/>
      <c r="K720" s="94"/>
      <c r="L720" s="94"/>
    </row>
    <row r="721" spans="10:12" ht="16" x14ac:dyDescent="0.2">
      <c r="J721" s="94"/>
      <c r="K721" s="94"/>
      <c r="L721" s="94"/>
    </row>
    <row r="722" spans="10:12" ht="16" x14ac:dyDescent="0.2">
      <c r="J722" s="94"/>
      <c r="K722" s="94"/>
      <c r="L722" s="94"/>
    </row>
    <row r="723" spans="10:12" ht="16" x14ac:dyDescent="0.2">
      <c r="J723" s="94"/>
      <c r="K723" s="94"/>
      <c r="L723" s="94"/>
    </row>
    <row r="724" spans="10:12" ht="16" x14ac:dyDescent="0.2">
      <c r="J724" s="94"/>
      <c r="K724" s="94"/>
      <c r="L724" s="94"/>
    </row>
    <row r="725" spans="10:12" ht="16" x14ac:dyDescent="0.2">
      <c r="J725" s="94"/>
      <c r="K725" s="94"/>
      <c r="L725" s="94"/>
    </row>
    <row r="726" spans="10:12" ht="16" x14ac:dyDescent="0.2">
      <c r="J726" s="94"/>
      <c r="K726" s="94"/>
      <c r="L726" s="94"/>
    </row>
    <row r="727" spans="10:12" ht="16" x14ac:dyDescent="0.2">
      <c r="J727" s="94"/>
      <c r="K727" s="94"/>
      <c r="L727" s="94"/>
    </row>
    <row r="728" spans="10:12" ht="16" x14ac:dyDescent="0.2">
      <c r="J728" s="94"/>
      <c r="K728" s="94"/>
      <c r="L728" s="94"/>
    </row>
    <row r="729" spans="10:12" ht="16" x14ac:dyDescent="0.2">
      <c r="J729" s="94"/>
      <c r="K729" s="94"/>
      <c r="L729" s="94"/>
    </row>
    <row r="730" spans="10:12" ht="16" x14ac:dyDescent="0.2">
      <c r="J730" s="94"/>
      <c r="K730" s="94"/>
      <c r="L730" s="94"/>
    </row>
    <row r="731" spans="10:12" ht="16" x14ac:dyDescent="0.2">
      <c r="J731" s="94"/>
      <c r="K731" s="94"/>
      <c r="L731" s="94"/>
    </row>
    <row r="732" spans="10:12" ht="16" x14ac:dyDescent="0.2">
      <c r="J732" s="94"/>
      <c r="K732" s="94"/>
      <c r="L732" s="94"/>
    </row>
    <row r="733" spans="10:12" ht="16" x14ac:dyDescent="0.2">
      <c r="J733" s="94"/>
      <c r="K733" s="94"/>
      <c r="L733" s="94"/>
    </row>
    <row r="734" spans="10:12" ht="16" x14ac:dyDescent="0.2">
      <c r="J734" s="94"/>
      <c r="K734" s="94"/>
      <c r="L734" s="94"/>
    </row>
    <row r="735" spans="10:12" ht="16" x14ac:dyDescent="0.2">
      <c r="J735" s="94"/>
      <c r="K735" s="94"/>
      <c r="L735" s="94"/>
    </row>
    <row r="736" spans="10:12" ht="16" x14ac:dyDescent="0.2">
      <c r="J736" s="94"/>
      <c r="K736" s="94"/>
      <c r="L736" s="94"/>
    </row>
    <row r="737" spans="10:12" ht="16" x14ac:dyDescent="0.2">
      <c r="J737" s="94"/>
      <c r="K737" s="94"/>
      <c r="L737" s="94"/>
    </row>
    <row r="738" spans="10:12" ht="16" x14ac:dyDescent="0.2">
      <c r="J738" s="94"/>
      <c r="K738" s="94"/>
      <c r="L738" s="94"/>
    </row>
    <row r="739" spans="10:12" ht="16" x14ac:dyDescent="0.2">
      <c r="J739" s="94"/>
      <c r="K739" s="94"/>
      <c r="L739" s="94"/>
    </row>
    <row r="740" spans="10:12" ht="16" x14ac:dyDescent="0.2">
      <c r="J740" s="94"/>
      <c r="K740" s="94"/>
      <c r="L740" s="94"/>
    </row>
    <row r="741" spans="10:12" ht="16" x14ac:dyDescent="0.2">
      <c r="J741" s="94"/>
      <c r="K741" s="94"/>
      <c r="L741" s="94"/>
    </row>
    <row r="742" spans="10:12" ht="16" x14ac:dyDescent="0.2">
      <c r="J742" s="94"/>
      <c r="K742" s="94"/>
      <c r="L742" s="94"/>
    </row>
    <row r="743" spans="10:12" ht="16" x14ac:dyDescent="0.2">
      <c r="J743" s="94"/>
      <c r="K743" s="94"/>
      <c r="L743" s="94"/>
    </row>
    <row r="744" spans="10:12" ht="16" x14ac:dyDescent="0.2">
      <c r="J744" s="94"/>
      <c r="K744" s="94"/>
      <c r="L744" s="94"/>
    </row>
    <row r="745" spans="10:12" ht="16" x14ac:dyDescent="0.2">
      <c r="J745" s="94"/>
      <c r="K745" s="94"/>
      <c r="L745" s="94"/>
    </row>
    <row r="746" spans="10:12" ht="16" x14ac:dyDescent="0.2">
      <c r="J746" s="94"/>
      <c r="K746" s="94"/>
      <c r="L746" s="94"/>
    </row>
    <row r="747" spans="10:12" ht="16" x14ac:dyDescent="0.2">
      <c r="J747" s="94"/>
      <c r="K747" s="94"/>
      <c r="L747" s="94"/>
    </row>
    <row r="748" spans="10:12" ht="16" x14ac:dyDescent="0.2">
      <c r="J748" s="94"/>
      <c r="K748" s="94"/>
      <c r="L748" s="94"/>
    </row>
    <row r="749" spans="10:12" ht="16" x14ac:dyDescent="0.2">
      <c r="J749" s="94"/>
      <c r="K749" s="94"/>
      <c r="L749" s="94"/>
    </row>
    <row r="750" spans="10:12" ht="16" x14ac:dyDescent="0.2">
      <c r="J750" s="94"/>
      <c r="K750" s="94"/>
      <c r="L750" s="94"/>
    </row>
    <row r="751" spans="10:12" ht="16" x14ac:dyDescent="0.2">
      <c r="J751" s="94"/>
      <c r="K751" s="94"/>
      <c r="L751" s="94"/>
    </row>
    <row r="752" spans="10:12" ht="16" x14ac:dyDescent="0.2">
      <c r="J752" s="94"/>
      <c r="K752" s="94"/>
      <c r="L752" s="94"/>
    </row>
    <row r="753" spans="10:12" ht="16" x14ac:dyDescent="0.2">
      <c r="J753" s="94"/>
      <c r="K753" s="94"/>
      <c r="L753" s="94"/>
    </row>
    <row r="754" spans="10:12" ht="16" x14ac:dyDescent="0.2">
      <c r="J754" s="94"/>
      <c r="K754" s="94"/>
      <c r="L754" s="94"/>
    </row>
    <row r="755" spans="10:12" ht="16" x14ac:dyDescent="0.2">
      <c r="J755" s="94"/>
      <c r="K755" s="94"/>
      <c r="L755" s="94"/>
    </row>
    <row r="756" spans="10:12" ht="16" x14ac:dyDescent="0.2">
      <c r="J756" s="94"/>
      <c r="K756" s="94"/>
      <c r="L756" s="94"/>
    </row>
    <row r="757" spans="10:12" ht="16" x14ac:dyDescent="0.2">
      <c r="J757" s="94"/>
      <c r="K757" s="94"/>
      <c r="L757" s="94"/>
    </row>
    <row r="758" spans="10:12" ht="16" x14ac:dyDescent="0.2">
      <c r="J758" s="94"/>
      <c r="K758" s="94"/>
      <c r="L758" s="94"/>
    </row>
    <row r="759" spans="10:12" ht="16" x14ac:dyDescent="0.2">
      <c r="J759" s="94"/>
      <c r="K759" s="94"/>
      <c r="L759" s="94"/>
    </row>
    <row r="760" spans="10:12" ht="16" x14ac:dyDescent="0.2">
      <c r="J760" s="94"/>
      <c r="K760" s="94"/>
      <c r="L760" s="94"/>
    </row>
    <row r="761" spans="10:12" ht="16" x14ac:dyDescent="0.2">
      <c r="J761" s="94"/>
      <c r="K761" s="94"/>
      <c r="L761" s="94"/>
    </row>
    <row r="762" spans="10:12" ht="16" x14ac:dyDescent="0.2">
      <c r="J762" s="94"/>
      <c r="K762" s="94"/>
      <c r="L762" s="94"/>
    </row>
    <row r="763" spans="10:12" ht="16" x14ac:dyDescent="0.2">
      <c r="J763" s="94"/>
      <c r="K763" s="94"/>
      <c r="L763" s="94"/>
    </row>
    <row r="764" spans="10:12" ht="16" x14ac:dyDescent="0.2">
      <c r="J764" s="94"/>
      <c r="K764" s="94"/>
      <c r="L764" s="94"/>
    </row>
    <row r="765" spans="10:12" ht="16" x14ac:dyDescent="0.2">
      <c r="J765" s="94"/>
      <c r="K765" s="94"/>
      <c r="L765" s="94"/>
    </row>
    <row r="766" spans="10:12" ht="16" x14ac:dyDescent="0.2">
      <c r="J766" s="94"/>
      <c r="K766" s="94"/>
      <c r="L766" s="94"/>
    </row>
    <row r="767" spans="10:12" ht="16" x14ac:dyDescent="0.2">
      <c r="J767" s="94"/>
      <c r="K767" s="94"/>
      <c r="L767" s="94"/>
    </row>
    <row r="768" spans="10:12" ht="16" x14ac:dyDescent="0.2">
      <c r="J768" s="94"/>
      <c r="K768" s="94"/>
      <c r="L768" s="94"/>
    </row>
    <row r="769" spans="10:12" ht="16" x14ac:dyDescent="0.2">
      <c r="J769" s="94"/>
      <c r="K769" s="94"/>
      <c r="L769" s="94"/>
    </row>
    <row r="770" spans="10:12" ht="16" x14ac:dyDescent="0.2">
      <c r="J770" s="94"/>
      <c r="K770" s="94"/>
      <c r="L770" s="94"/>
    </row>
    <row r="771" spans="10:12" ht="16" x14ac:dyDescent="0.2">
      <c r="J771" s="94"/>
      <c r="K771" s="94"/>
      <c r="L771" s="94"/>
    </row>
    <row r="772" spans="10:12" ht="16" x14ac:dyDescent="0.2">
      <c r="J772" s="94"/>
      <c r="K772" s="94"/>
      <c r="L772" s="94"/>
    </row>
    <row r="773" spans="10:12" ht="16" x14ac:dyDescent="0.2">
      <c r="J773" s="94"/>
      <c r="K773" s="94"/>
      <c r="L773" s="94"/>
    </row>
    <row r="774" spans="10:12" ht="16" x14ac:dyDescent="0.2">
      <c r="J774" s="94"/>
      <c r="K774" s="94"/>
      <c r="L774" s="94"/>
    </row>
    <row r="775" spans="10:12" ht="16" x14ac:dyDescent="0.2">
      <c r="J775" s="94"/>
      <c r="K775" s="94"/>
      <c r="L775" s="94"/>
    </row>
    <row r="776" spans="10:12" ht="16" x14ac:dyDescent="0.2">
      <c r="J776" s="94"/>
      <c r="K776" s="94"/>
      <c r="L776" s="94"/>
    </row>
    <row r="777" spans="10:12" ht="16" x14ac:dyDescent="0.2">
      <c r="J777" s="94"/>
      <c r="K777" s="94"/>
      <c r="L777" s="94"/>
    </row>
    <row r="778" spans="10:12" ht="16" x14ac:dyDescent="0.2">
      <c r="J778" s="94"/>
      <c r="K778" s="94"/>
      <c r="L778" s="94"/>
    </row>
    <row r="779" spans="10:12" ht="16" x14ac:dyDescent="0.2">
      <c r="J779" s="94"/>
      <c r="K779" s="94"/>
      <c r="L779" s="94"/>
    </row>
    <row r="780" spans="10:12" ht="16" x14ac:dyDescent="0.2">
      <c r="J780" s="94"/>
      <c r="K780" s="94"/>
      <c r="L780" s="94"/>
    </row>
    <row r="781" spans="10:12" ht="16" x14ac:dyDescent="0.2">
      <c r="J781" s="94"/>
      <c r="K781" s="94"/>
      <c r="L781" s="94"/>
    </row>
    <row r="782" spans="10:12" ht="16" x14ac:dyDescent="0.2">
      <c r="J782" s="94"/>
      <c r="K782" s="94"/>
      <c r="L782" s="94"/>
    </row>
    <row r="783" spans="10:12" ht="16" x14ac:dyDescent="0.2">
      <c r="J783" s="94"/>
      <c r="K783" s="94"/>
      <c r="L783" s="94"/>
    </row>
    <row r="784" spans="10:12" ht="16" x14ac:dyDescent="0.2">
      <c r="J784" s="94"/>
      <c r="K784" s="94"/>
      <c r="L784" s="94"/>
    </row>
    <row r="785" spans="10:12" ht="16" x14ac:dyDescent="0.2">
      <c r="J785" s="94"/>
      <c r="K785" s="94"/>
      <c r="L785" s="94"/>
    </row>
    <row r="786" spans="10:12" ht="16" x14ac:dyDescent="0.2">
      <c r="J786" s="94"/>
      <c r="K786" s="94"/>
      <c r="L786" s="94"/>
    </row>
    <row r="787" spans="10:12" ht="16" x14ac:dyDescent="0.2">
      <c r="J787" s="94"/>
      <c r="K787" s="94"/>
      <c r="L787" s="94"/>
    </row>
    <row r="788" spans="10:12" ht="16" x14ac:dyDescent="0.2">
      <c r="J788" s="94"/>
      <c r="K788" s="94"/>
      <c r="L788" s="94"/>
    </row>
    <row r="789" spans="10:12" ht="16" x14ac:dyDescent="0.2">
      <c r="J789" s="94"/>
      <c r="K789" s="94"/>
      <c r="L789" s="94"/>
    </row>
    <row r="790" spans="10:12" ht="16" x14ac:dyDescent="0.2">
      <c r="J790" s="94"/>
      <c r="K790" s="94"/>
      <c r="L790" s="94"/>
    </row>
    <row r="791" spans="10:12" ht="16" x14ac:dyDescent="0.2">
      <c r="J791" s="94"/>
      <c r="K791" s="94"/>
      <c r="L791" s="94"/>
    </row>
    <row r="792" spans="10:12" ht="16" x14ac:dyDescent="0.2">
      <c r="J792" s="94"/>
      <c r="K792" s="94"/>
      <c r="L792" s="94"/>
    </row>
    <row r="793" spans="10:12" ht="16" x14ac:dyDescent="0.2">
      <c r="J793" s="94"/>
      <c r="K793" s="94"/>
      <c r="L793" s="94"/>
    </row>
    <row r="794" spans="10:12" ht="16" x14ac:dyDescent="0.2">
      <c r="J794" s="94"/>
      <c r="K794" s="94"/>
      <c r="L794" s="94"/>
    </row>
    <row r="795" spans="10:12" ht="16" x14ac:dyDescent="0.2">
      <c r="J795" s="94"/>
      <c r="K795" s="94"/>
      <c r="L795" s="94"/>
    </row>
    <row r="796" spans="10:12" ht="16" x14ac:dyDescent="0.2">
      <c r="J796" s="94"/>
      <c r="K796" s="94"/>
      <c r="L796" s="94"/>
    </row>
    <row r="797" spans="10:12" ht="16" x14ac:dyDescent="0.2">
      <c r="J797" s="94"/>
      <c r="K797" s="94"/>
      <c r="L797" s="94"/>
    </row>
    <row r="798" spans="10:12" ht="16" x14ac:dyDescent="0.2">
      <c r="J798" s="94"/>
      <c r="K798" s="94"/>
      <c r="L798" s="94"/>
    </row>
    <row r="799" spans="10:12" ht="16" x14ac:dyDescent="0.2">
      <c r="J799" s="94"/>
      <c r="K799" s="94"/>
      <c r="L799" s="94"/>
    </row>
    <row r="800" spans="10:12" ht="16" x14ac:dyDescent="0.2">
      <c r="J800" s="94"/>
      <c r="K800" s="94"/>
      <c r="L800" s="94"/>
    </row>
    <row r="801" spans="10:12" ht="16" x14ac:dyDescent="0.2">
      <c r="J801" s="94"/>
      <c r="K801" s="94"/>
      <c r="L801" s="94"/>
    </row>
    <row r="802" spans="10:12" ht="16" x14ac:dyDescent="0.2">
      <c r="J802" s="94"/>
      <c r="K802" s="94"/>
      <c r="L802" s="94"/>
    </row>
    <row r="803" spans="10:12" ht="16" x14ac:dyDescent="0.2">
      <c r="J803" s="94"/>
      <c r="K803" s="94"/>
      <c r="L803" s="94"/>
    </row>
    <row r="804" spans="10:12" ht="16" x14ac:dyDescent="0.2">
      <c r="J804" s="94"/>
      <c r="K804" s="94"/>
      <c r="L804" s="94"/>
    </row>
    <row r="805" spans="10:12" ht="16" x14ac:dyDescent="0.2">
      <c r="J805" s="94"/>
      <c r="K805" s="94"/>
      <c r="L805" s="94"/>
    </row>
    <row r="806" spans="10:12" ht="16" x14ac:dyDescent="0.2">
      <c r="J806" s="94"/>
      <c r="K806" s="94"/>
      <c r="L806" s="94"/>
    </row>
    <row r="807" spans="10:12" ht="16" x14ac:dyDescent="0.2">
      <c r="J807" s="94"/>
      <c r="K807" s="94"/>
      <c r="L807" s="94"/>
    </row>
    <row r="808" spans="10:12" ht="16" x14ac:dyDescent="0.2">
      <c r="J808" s="94"/>
      <c r="K808" s="94"/>
      <c r="L808" s="94"/>
    </row>
    <row r="809" spans="10:12" ht="16" x14ac:dyDescent="0.2">
      <c r="J809" s="94"/>
      <c r="K809" s="94"/>
      <c r="L809" s="94"/>
    </row>
    <row r="810" spans="10:12" ht="16" x14ac:dyDescent="0.2">
      <c r="J810" s="94"/>
      <c r="K810" s="94"/>
      <c r="L810" s="94"/>
    </row>
    <row r="811" spans="10:12" ht="16" x14ac:dyDescent="0.2">
      <c r="J811" s="94"/>
      <c r="K811" s="94"/>
      <c r="L811" s="94"/>
    </row>
    <row r="812" spans="10:12" ht="16" x14ac:dyDescent="0.2">
      <c r="J812" s="94"/>
      <c r="K812" s="94"/>
      <c r="L812" s="94"/>
    </row>
    <row r="813" spans="10:12" ht="16" x14ac:dyDescent="0.2">
      <c r="J813" s="94"/>
      <c r="K813" s="94"/>
      <c r="L813" s="94"/>
    </row>
    <row r="814" spans="10:12" ht="16" x14ac:dyDescent="0.2">
      <c r="J814" s="94"/>
      <c r="K814" s="94"/>
      <c r="L814" s="94"/>
    </row>
    <row r="815" spans="10:12" ht="16" x14ac:dyDescent="0.2">
      <c r="J815" s="94"/>
      <c r="K815" s="94"/>
      <c r="L815" s="94"/>
    </row>
    <row r="816" spans="10:12" ht="16" x14ac:dyDescent="0.2">
      <c r="J816" s="94"/>
      <c r="K816" s="94"/>
      <c r="L816" s="94"/>
    </row>
    <row r="817" spans="10:12" ht="16" x14ac:dyDescent="0.2">
      <c r="J817" s="94"/>
      <c r="K817" s="94"/>
      <c r="L817" s="94"/>
    </row>
    <row r="818" spans="10:12" ht="16" x14ac:dyDescent="0.2">
      <c r="J818" s="94"/>
      <c r="K818" s="94"/>
      <c r="L818" s="94"/>
    </row>
    <row r="819" spans="10:12" ht="16" x14ac:dyDescent="0.2">
      <c r="J819" s="94"/>
      <c r="K819" s="94"/>
      <c r="L819" s="94"/>
    </row>
    <row r="820" spans="10:12" ht="16" x14ac:dyDescent="0.2">
      <c r="J820" s="94"/>
      <c r="K820" s="94"/>
      <c r="L820" s="94"/>
    </row>
    <row r="821" spans="10:12" ht="16" x14ac:dyDescent="0.2">
      <c r="J821" s="94"/>
      <c r="K821" s="94"/>
      <c r="L821" s="94"/>
    </row>
    <row r="822" spans="10:12" ht="16" x14ac:dyDescent="0.2">
      <c r="J822" s="94"/>
      <c r="K822" s="94"/>
      <c r="L822" s="94"/>
    </row>
    <row r="823" spans="10:12" ht="16" x14ac:dyDescent="0.2">
      <c r="J823" s="94"/>
      <c r="K823" s="94"/>
      <c r="L823" s="94"/>
    </row>
    <row r="824" spans="10:12" ht="16" x14ac:dyDescent="0.2">
      <c r="J824" s="94"/>
      <c r="K824" s="94"/>
      <c r="L824" s="94"/>
    </row>
    <row r="825" spans="10:12" ht="16" x14ac:dyDescent="0.2">
      <c r="J825" s="94"/>
      <c r="K825" s="94"/>
      <c r="L825" s="94"/>
    </row>
    <row r="826" spans="10:12" ht="16" x14ac:dyDescent="0.2">
      <c r="J826" s="94"/>
      <c r="K826" s="94"/>
      <c r="L826" s="94"/>
    </row>
    <row r="827" spans="10:12" ht="16" x14ac:dyDescent="0.2">
      <c r="J827" s="94"/>
      <c r="K827" s="94"/>
      <c r="L827" s="94"/>
    </row>
    <row r="828" spans="10:12" ht="16" x14ac:dyDescent="0.2">
      <c r="J828" s="94"/>
      <c r="K828" s="94"/>
      <c r="L828" s="94"/>
    </row>
    <row r="829" spans="10:12" ht="16" x14ac:dyDescent="0.2">
      <c r="J829" s="94"/>
      <c r="K829" s="94"/>
      <c r="L829" s="94"/>
    </row>
    <row r="830" spans="10:12" ht="16" x14ac:dyDescent="0.2">
      <c r="J830" s="94"/>
      <c r="K830" s="94"/>
      <c r="L830" s="94"/>
    </row>
    <row r="831" spans="10:12" ht="16" x14ac:dyDescent="0.2">
      <c r="J831" s="94"/>
      <c r="K831" s="94"/>
      <c r="L831" s="94"/>
    </row>
    <row r="832" spans="10:12" ht="16" x14ac:dyDescent="0.2">
      <c r="J832" s="94"/>
      <c r="K832" s="94"/>
      <c r="L832" s="94"/>
    </row>
    <row r="833" spans="10:12" ht="16" x14ac:dyDescent="0.2">
      <c r="J833" s="94"/>
      <c r="K833" s="94"/>
      <c r="L833" s="94"/>
    </row>
    <row r="834" spans="10:12" ht="16" x14ac:dyDescent="0.2">
      <c r="J834" s="94"/>
      <c r="K834" s="94"/>
      <c r="L834" s="94"/>
    </row>
    <row r="835" spans="10:12" ht="16" x14ac:dyDescent="0.2">
      <c r="J835" s="94"/>
      <c r="K835" s="94"/>
      <c r="L835" s="94"/>
    </row>
    <row r="836" spans="10:12" ht="16" x14ac:dyDescent="0.2">
      <c r="J836" s="94"/>
      <c r="K836" s="94"/>
      <c r="L836" s="94"/>
    </row>
    <row r="837" spans="10:12" ht="16" x14ac:dyDescent="0.2">
      <c r="J837" s="94"/>
      <c r="K837" s="94"/>
      <c r="L837" s="94"/>
    </row>
    <row r="838" spans="10:12" ht="16" x14ac:dyDescent="0.2">
      <c r="J838" s="94"/>
      <c r="K838" s="94"/>
      <c r="L838" s="94"/>
    </row>
    <row r="839" spans="10:12" ht="16" x14ac:dyDescent="0.2">
      <c r="J839" s="94"/>
      <c r="K839" s="94"/>
      <c r="L839" s="94"/>
    </row>
    <row r="840" spans="10:12" ht="16" x14ac:dyDescent="0.2">
      <c r="J840" s="94"/>
      <c r="K840" s="94"/>
      <c r="L840" s="94"/>
    </row>
    <row r="841" spans="10:12" ht="16" x14ac:dyDescent="0.2">
      <c r="J841" s="94"/>
      <c r="K841" s="94"/>
      <c r="L841" s="94"/>
    </row>
    <row r="842" spans="10:12" ht="16" x14ac:dyDescent="0.2">
      <c r="J842" s="94"/>
      <c r="K842" s="94"/>
      <c r="L842" s="94"/>
    </row>
    <row r="843" spans="10:12" ht="16" x14ac:dyDescent="0.2">
      <c r="J843" s="94"/>
      <c r="K843" s="94"/>
      <c r="L843" s="94"/>
    </row>
    <row r="844" spans="10:12" ht="16" x14ac:dyDescent="0.2">
      <c r="J844" s="94"/>
      <c r="K844" s="94"/>
      <c r="L844" s="94"/>
    </row>
    <row r="845" spans="10:12" ht="16" x14ac:dyDescent="0.2">
      <c r="J845" s="94"/>
      <c r="K845" s="94"/>
      <c r="L845" s="94"/>
    </row>
    <row r="846" spans="10:12" ht="16" x14ac:dyDescent="0.2">
      <c r="J846" s="94"/>
      <c r="K846" s="94"/>
      <c r="L846" s="94"/>
    </row>
    <row r="847" spans="10:12" ht="16" x14ac:dyDescent="0.2">
      <c r="J847" s="94"/>
      <c r="K847" s="94"/>
      <c r="L847" s="94"/>
    </row>
    <row r="848" spans="10:12" ht="16" x14ac:dyDescent="0.2">
      <c r="J848" s="94"/>
      <c r="K848" s="94"/>
      <c r="L848" s="94"/>
    </row>
    <row r="849" spans="10:12" ht="16" x14ac:dyDescent="0.2">
      <c r="J849" s="94"/>
      <c r="K849" s="94"/>
      <c r="L849" s="94"/>
    </row>
    <row r="850" spans="10:12" ht="16" x14ac:dyDescent="0.2">
      <c r="J850" s="94"/>
      <c r="K850" s="94"/>
      <c r="L850" s="94"/>
    </row>
    <row r="851" spans="10:12" ht="16" x14ac:dyDescent="0.2">
      <c r="J851" s="94"/>
      <c r="K851" s="94"/>
      <c r="L851" s="94"/>
    </row>
    <row r="852" spans="10:12" ht="16" x14ac:dyDescent="0.2">
      <c r="J852" s="94"/>
      <c r="K852" s="94"/>
      <c r="L852" s="94"/>
    </row>
    <row r="853" spans="10:12" ht="16" x14ac:dyDescent="0.2">
      <c r="J853" s="94"/>
      <c r="K853" s="94"/>
      <c r="L853" s="94"/>
    </row>
    <row r="854" spans="10:12" ht="16" x14ac:dyDescent="0.2">
      <c r="J854" s="94"/>
      <c r="K854" s="94"/>
      <c r="L854" s="94"/>
    </row>
    <row r="855" spans="10:12" ht="16" x14ac:dyDescent="0.2">
      <c r="J855" s="94"/>
      <c r="K855" s="94"/>
      <c r="L855" s="94"/>
    </row>
    <row r="856" spans="10:12" ht="16" x14ac:dyDescent="0.2">
      <c r="J856" s="94"/>
      <c r="K856" s="94"/>
      <c r="L856" s="94"/>
    </row>
    <row r="857" spans="10:12" ht="16" x14ac:dyDescent="0.2">
      <c r="J857" s="94"/>
      <c r="K857" s="94"/>
      <c r="L857" s="94"/>
    </row>
    <row r="858" spans="10:12" ht="16" x14ac:dyDescent="0.2">
      <c r="J858" s="94"/>
      <c r="K858" s="94"/>
      <c r="L858" s="94"/>
    </row>
    <row r="859" spans="10:12" ht="16" x14ac:dyDescent="0.2">
      <c r="J859" s="94"/>
      <c r="K859" s="94"/>
      <c r="L859" s="94"/>
    </row>
    <row r="860" spans="10:12" ht="16" x14ac:dyDescent="0.2">
      <c r="J860" s="94"/>
      <c r="K860" s="94"/>
      <c r="L860" s="94"/>
    </row>
    <row r="861" spans="10:12" ht="16" x14ac:dyDescent="0.2">
      <c r="J861" s="94"/>
      <c r="K861" s="94"/>
      <c r="L861" s="94"/>
    </row>
    <row r="862" spans="10:12" ht="16" x14ac:dyDescent="0.2">
      <c r="J862" s="94"/>
      <c r="K862" s="94"/>
      <c r="L862" s="94"/>
    </row>
    <row r="863" spans="10:12" ht="16" x14ac:dyDescent="0.2">
      <c r="J863" s="94"/>
      <c r="K863" s="94"/>
      <c r="L863" s="94"/>
    </row>
    <row r="864" spans="10:12" ht="16" x14ac:dyDescent="0.2">
      <c r="J864" s="94"/>
      <c r="K864" s="94"/>
      <c r="L864" s="94"/>
    </row>
    <row r="865" spans="10:12" ht="16" x14ac:dyDescent="0.2">
      <c r="J865" s="94"/>
      <c r="K865" s="94"/>
      <c r="L865" s="94"/>
    </row>
    <row r="866" spans="10:12" ht="16" x14ac:dyDescent="0.2">
      <c r="J866" s="94"/>
      <c r="K866" s="94"/>
      <c r="L866" s="94"/>
    </row>
    <row r="867" spans="10:12" ht="16" x14ac:dyDescent="0.2">
      <c r="J867" s="94"/>
      <c r="K867" s="94"/>
      <c r="L867" s="94"/>
    </row>
    <row r="868" spans="10:12" ht="16" x14ac:dyDescent="0.2">
      <c r="J868" s="94"/>
      <c r="K868" s="94"/>
      <c r="L868" s="94"/>
    </row>
    <row r="869" spans="10:12" ht="16" x14ac:dyDescent="0.2">
      <c r="J869" s="94"/>
      <c r="K869" s="94"/>
      <c r="L869" s="94"/>
    </row>
    <row r="870" spans="10:12" ht="16" x14ac:dyDescent="0.2">
      <c r="J870" s="94"/>
      <c r="K870" s="94"/>
      <c r="L870" s="94"/>
    </row>
    <row r="871" spans="10:12" ht="16" x14ac:dyDescent="0.2">
      <c r="J871" s="94"/>
      <c r="K871" s="94"/>
      <c r="L871" s="94"/>
    </row>
    <row r="872" spans="10:12" ht="16" x14ac:dyDescent="0.2">
      <c r="J872" s="94"/>
      <c r="K872" s="94"/>
      <c r="L872" s="94"/>
    </row>
    <row r="873" spans="10:12" ht="16" x14ac:dyDescent="0.2">
      <c r="J873" s="94"/>
      <c r="K873" s="94"/>
      <c r="L873" s="94"/>
    </row>
    <row r="874" spans="10:12" ht="16" x14ac:dyDescent="0.2">
      <c r="J874" s="94"/>
      <c r="K874" s="94"/>
      <c r="L874" s="94"/>
    </row>
    <row r="875" spans="10:12" ht="16" x14ac:dyDescent="0.2">
      <c r="J875" s="94"/>
      <c r="K875" s="94"/>
      <c r="L875" s="94"/>
    </row>
    <row r="876" spans="10:12" ht="16" x14ac:dyDescent="0.2">
      <c r="J876" s="94"/>
      <c r="K876" s="94"/>
      <c r="L876" s="94"/>
    </row>
    <row r="877" spans="10:12" ht="16" x14ac:dyDescent="0.2">
      <c r="J877" s="94"/>
      <c r="K877" s="94"/>
      <c r="L877" s="94"/>
    </row>
    <row r="878" spans="10:12" ht="16" x14ac:dyDescent="0.2">
      <c r="J878" s="94"/>
      <c r="K878" s="94"/>
      <c r="L878" s="94"/>
    </row>
    <row r="879" spans="10:12" ht="16" x14ac:dyDescent="0.2">
      <c r="J879" s="94"/>
      <c r="K879" s="94"/>
      <c r="L879" s="94"/>
    </row>
    <row r="880" spans="10:12" ht="16" x14ac:dyDescent="0.2">
      <c r="J880" s="94"/>
      <c r="K880" s="94"/>
      <c r="L880" s="94"/>
    </row>
    <row r="881" spans="10:12" ht="16" x14ac:dyDescent="0.2">
      <c r="J881" s="94"/>
      <c r="K881" s="94"/>
      <c r="L881" s="94"/>
    </row>
    <row r="882" spans="10:12" ht="16" x14ac:dyDescent="0.2">
      <c r="J882" s="94"/>
      <c r="K882" s="94"/>
      <c r="L882" s="94"/>
    </row>
    <row r="883" spans="10:12" ht="16" x14ac:dyDescent="0.2">
      <c r="J883" s="94"/>
      <c r="K883" s="94"/>
      <c r="L883" s="94"/>
    </row>
    <row r="884" spans="10:12" ht="16" x14ac:dyDescent="0.2">
      <c r="J884" s="94"/>
      <c r="K884" s="94"/>
      <c r="L884" s="94"/>
    </row>
    <row r="885" spans="10:12" ht="16" x14ac:dyDescent="0.2">
      <c r="J885" s="94"/>
      <c r="K885" s="94"/>
      <c r="L885" s="94"/>
    </row>
    <row r="886" spans="10:12" ht="16" x14ac:dyDescent="0.2">
      <c r="J886" s="94"/>
      <c r="K886" s="94"/>
      <c r="L886" s="94"/>
    </row>
    <row r="887" spans="10:12" ht="16" x14ac:dyDescent="0.2">
      <c r="J887" s="94"/>
      <c r="K887" s="94"/>
      <c r="L887" s="94"/>
    </row>
    <row r="888" spans="10:12" ht="16" x14ac:dyDescent="0.2">
      <c r="J888" s="94"/>
      <c r="K888" s="94"/>
      <c r="L888" s="94"/>
    </row>
    <row r="889" spans="10:12" ht="16" x14ac:dyDescent="0.2">
      <c r="J889" s="94"/>
      <c r="K889" s="94"/>
      <c r="L889" s="94"/>
    </row>
    <row r="890" spans="10:12" ht="16" x14ac:dyDescent="0.2">
      <c r="J890" s="94"/>
      <c r="K890" s="94"/>
      <c r="L890" s="94"/>
    </row>
    <row r="891" spans="10:12" ht="16" x14ac:dyDescent="0.2">
      <c r="J891" s="94"/>
      <c r="K891" s="94"/>
      <c r="L891" s="94"/>
    </row>
    <row r="892" spans="10:12" ht="16" x14ac:dyDescent="0.2">
      <c r="J892" s="94"/>
      <c r="K892" s="94"/>
      <c r="L892" s="94"/>
    </row>
    <row r="893" spans="10:12" ht="16" x14ac:dyDescent="0.2">
      <c r="J893" s="94"/>
      <c r="K893" s="94"/>
      <c r="L893" s="94"/>
    </row>
    <row r="894" spans="10:12" ht="16" x14ac:dyDescent="0.2">
      <c r="J894" s="94"/>
      <c r="K894" s="94"/>
      <c r="L894" s="94"/>
    </row>
    <row r="895" spans="10:12" ht="16" x14ac:dyDescent="0.2">
      <c r="J895" s="94"/>
      <c r="K895" s="94"/>
      <c r="L895" s="94"/>
    </row>
    <row r="896" spans="10:12" ht="16" x14ac:dyDescent="0.2">
      <c r="J896" s="94"/>
      <c r="K896" s="94"/>
      <c r="L896" s="94"/>
    </row>
    <row r="897" spans="10:12" ht="16" x14ac:dyDescent="0.2">
      <c r="J897" s="94"/>
      <c r="K897" s="94"/>
      <c r="L897" s="94"/>
    </row>
    <row r="898" spans="10:12" ht="16" x14ac:dyDescent="0.2">
      <c r="J898" s="94"/>
      <c r="K898" s="94"/>
      <c r="L898" s="94"/>
    </row>
    <row r="899" spans="10:12" ht="16" x14ac:dyDescent="0.2">
      <c r="J899" s="94"/>
      <c r="K899" s="94"/>
      <c r="L899" s="94"/>
    </row>
    <row r="900" spans="10:12" ht="16" x14ac:dyDescent="0.2">
      <c r="J900" s="94"/>
      <c r="K900" s="94"/>
      <c r="L900" s="94"/>
    </row>
    <row r="901" spans="10:12" ht="16" x14ac:dyDescent="0.2">
      <c r="J901" s="94"/>
      <c r="K901" s="94"/>
      <c r="L901" s="94"/>
    </row>
    <row r="902" spans="10:12" ht="16" x14ac:dyDescent="0.2">
      <c r="J902" s="94"/>
      <c r="K902" s="94"/>
      <c r="L902" s="94"/>
    </row>
    <row r="903" spans="10:12" ht="16" x14ac:dyDescent="0.2">
      <c r="J903" s="94"/>
      <c r="K903" s="94"/>
      <c r="L903" s="94"/>
    </row>
    <row r="904" spans="10:12" ht="16" x14ac:dyDescent="0.2">
      <c r="J904" s="94"/>
      <c r="K904" s="94"/>
      <c r="L904" s="94"/>
    </row>
    <row r="905" spans="10:12" ht="16" x14ac:dyDescent="0.2">
      <c r="J905" s="94"/>
      <c r="K905" s="94"/>
      <c r="L905" s="94"/>
    </row>
    <row r="906" spans="10:12" ht="16" x14ac:dyDescent="0.2">
      <c r="J906" s="94"/>
      <c r="K906" s="94"/>
      <c r="L906" s="94"/>
    </row>
    <row r="907" spans="10:12" ht="16" x14ac:dyDescent="0.2">
      <c r="J907" s="94"/>
      <c r="K907" s="94"/>
      <c r="L907" s="94"/>
    </row>
    <row r="908" spans="10:12" ht="16" x14ac:dyDescent="0.2">
      <c r="J908" s="94"/>
      <c r="K908" s="94"/>
      <c r="L908" s="94"/>
    </row>
    <row r="909" spans="10:12" ht="16" x14ac:dyDescent="0.2">
      <c r="J909" s="94"/>
      <c r="K909" s="94"/>
      <c r="L909" s="94"/>
    </row>
    <row r="910" spans="10:12" ht="16" x14ac:dyDescent="0.2">
      <c r="J910" s="94"/>
      <c r="K910" s="94"/>
      <c r="L910" s="94"/>
    </row>
    <row r="911" spans="10:12" ht="16" x14ac:dyDescent="0.2">
      <c r="J911" s="94"/>
      <c r="K911" s="94"/>
      <c r="L911" s="94"/>
    </row>
    <row r="912" spans="10:12" ht="16" x14ac:dyDescent="0.2">
      <c r="J912" s="94"/>
      <c r="K912" s="94"/>
      <c r="L912" s="94"/>
    </row>
    <row r="913" spans="10:12" ht="16" x14ac:dyDescent="0.2">
      <c r="J913" s="94"/>
      <c r="K913" s="94"/>
      <c r="L913" s="94"/>
    </row>
    <row r="914" spans="10:12" ht="16" x14ac:dyDescent="0.2">
      <c r="J914" s="94"/>
      <c r="K914" s="94"/>
      <c r="L914" s="94"/>
    </row>
    <row r="915" spans="10:12" ht="16" x14ac:dyDescent="0.2">
      <c r="J915" s="94"/>
      <c r="K915" s="94"/>
      <c r="L915" s="94"/>
    </row>
    <row r="916" spans="10:12" ht="16" x14ac:dyDescent="0.2">
      <c r="J916" s="94"/>
      <c r="K916" s="94"/>
      <c r="L916" s="94"/>
    </row>
    <row r="917" spans="10:12" ht="16" x14ac:dyDescent="0.2">
      <c r="J917" s="94"/>
      <c r="K917" s="94"/>
      <c r="L917" s="94"/>
    </row>
    <row r="918" spans="10:12" ht="16" x14ac:dyDescent="0.2">
      <c r="J918" s="94"/>
      <c r="K918" s="94"/>
      <c r="L918" s="94"/>
    </row>
    <row r="919" spans="10:12" ht="16" x14ac:dyDescent="0.2">
      <c r="J919" s="94"/>
      <c r="K919" s="94"/>
      <c r="L919" s="94"/>
    </row>
    <row r="920" spans="10:12" ht="16" x14ac:dyDescent="0.2">
      <c r="J920" s="94"/>
      <c r="K920" s="94"/>
      <c r="L920" s="94"/>
    </row>
    <row r="921" spans="10:12" ht="16" x14ac:dyDescent="0.2">
      <c r="J921" s="94"/>
      <c r="K921" s="94"/>
      <c r="L921" s="94"/>
    </row>
    <row r="922" spans="10:12" ht="16" x14ac:dyDescent="0.2">
      <c r="J922" s="94"/>
      <c r="K922" s="94"/>
      <c r="L922" s="94"/>
    </row>
    <row r="923" spans="10:12" ht="16" x14ac:dyDescent="0.2">
      <c r="J923" s="94"/>
      <c r="K923" s="94"/>
      <c r="L923" s="94"/>
    </row>
    <row r="924" spans="10:12" ht="16" x14ac:dyDescent="0.2">
      <c r="J924" s="94"/>
      <c r="K924" s="94"/>
      <c r="L924" s="94"/>
    </row>
    <row r="925" spans="10:12" ht="16" x14ac:dyDescent="0.2">
      <c r="J925" s="94"/>
      <c r="K925" s="94"/>
      <c r="L925" s="94"/>
    </row>
    <row r="926" spans="10:12" ht="16" x14ac:dyDescent="0.2">
      <c r="J926" s="94"/>
      <c r="K926" s="94"/>
      <c r="L926" s="94"/>
    </row>
    <row r="927" spans="10:12" ht="16" x14ac:dyDescent="0.2">
      <c r="J927" s="94"/>
      <c r="K927" s="94"/>
      <c r="L927" s="94"/>
    </row>
    <row r="928" spans="10:12" ht="16" x14ac:dyDescent="0.2">
      <c r="J928" s="94"/>
      <c r="K928" s="94"/>
      <c r="L928" s="94"/>
    </row>
    <row r="929" spans="10:12" ht="16" x14ac:dyDescent="0.2">
      <c r="J929" s="94"/>
      <c r="K929" s="94"/>
      <c r="L929" s="94"/>
    </row>
    <row r="930" spans="10:12" ht="16" x14ac:dyDescent="0.2">
      <c r="J930" s="94"/>
      <c r="K930" s="94"/>
      <c r="L930" s="94"/>
    </row>
    <row r="931" spans="10:12" ht="16" x14ac:dyDescent="0.2">
      <c r="J931" s="94"/>
      <c r="K931" s="94"/>
      <c r="L931" s="94"/>
    </row>
    <row r="932" spans="10:12" ht="16" x14ac:dyDescent="0.2">
      <c r="J932" s="94"/>
      <c r="K932" s="94"/>
      <c r="L932" s="94"/>
    </row>
    <row r="933" spans="10:12" ht="16" x14ac:dyDescent="0.2">
      <c r="J933" s="94"/>
      <c r="K933" s="94"/>
      <c r="L933" s="94"/>
    </row>
    <row r="934" spans="10:12" ht="16" x14ac:dyDescent="0.2">
      <c r="J934" s="94"/>
      <c r="K934" s="94"/>
      <c r="L934" s="94"/>
    </row>
    <row r="935" spans="10:12" ht="16" x14ac:dyDescent="0.2">
      <c r="J935" s="94"/>
      <c r="K935" s="94"/>
      <c r="L935" s="94"/>
    </row>
    <row r="936" spans="10:12" ht="16" x14ac:dyDescent="0.2">
      <c r="J936" s="94"/>
      <c r="K936" s="94"/>
      <c r="L936" s="94"/>
    </row>
    <row r="937" spans="10:12" ht="16" x14ac:dyDescent="0.2">
      <c r="J937" s="94"/>
      <c r="K937" s="94"/>
      <c r="L937" s="94"/>
    </row>
    <row r="938" spans="10:12" ht="16" x14ac:dyDescent="0.2">
      <c r="J938" s="94"/>
      <c r="K938" s="94"/>
      <c r="L938" s="94"/>
    </row>
    <row r="939" spans="10:12" ht="16" x14ac:dyDescent="0.2">
      <c r="J939" s="94"/>
      <c r="K939" s="94"/>
      <c r="L939" s="94"/>
    </row>
    <row r="940" spans="10:12" ht="16" x14ac:dyDescent="0.2">
      <c r="J940" s="94"/>
      <c r="K940" s="94"/>
      <c r="L940" s="94"/>
    </row>
    <row r="941" spans="10:12" ht="16" x14ac:dyDescent="0.2">
      <c r="J941" s="94"/>
      <c r="K941" s="94"/>
      <c r="L941" s="94"/>
    </row>
    <row r="942" spans="10:12" ht="16" x14ac:dyDescent="0.2">
      <c r="J942" s="94"/>
      <c r="K942" s="94"/>
      <c r="L942" s="94"/>
    </row>
    <row r="943" spans="10:12" ht="16" x14ac:dyDescent="0.2">
      <c r="J943" s="94"/>
      <c r="K943" s="94"/>
      <c r="L943" s="94"/>
    </row>
    <row r="944" spans="10:12" ht="16" x14ac:dyDescent="0.2">
      <c r="J944" s="94"/>
      <c r="K944" s="94"/>
      <c r="L944" s="94"/>
    </row>
    <row r="945" spans="10:12" ht="16" x14ac:dyDescent="0.2">
      <c r="J945" s="94"/>
      <c r="K945" s="94"/>
      <c r="L945" s="94"/>
    </row>
    <row r="946" spans="10:12" ht="16" x14ac:dyDescent="0.2">
      <c r="J946" s="94"/>
      <c r="K946" s="94"/>
      <c r="L946" s="94"/>
    </row>
    <row r="947" spans="10:12" ht="16" x14ac:dyDescent="0.2">
      <c r="J947" s="94"/>
      <c r="K947" s="94"/>
      <c r="L947" s="94"/>
    </row>
    <row r="948" spans="10:12" ht="16" x14ac:dyDescent="0.2">
      <c r="J948" s="94"/>
      <c r="K948" s="94"/>
      <c r="L948" s="94"/>
    </row>
    <row r="949" spans="10:12" ht="16" x14ac:dyDescent="0.2">
      <c r="J949" s="94"/>
      <c r="K949" s="94"/>
      <c r="L949" s="94"/>
    </row>
    <row r="950" spans="10:12" ht="16" x14ac:dyDescent="0.2">
      <c r="J950" s="94"/>
      <c r="K950" s="94"/>
      <c r="L950" s="94"/>
    </row>
    <row r="951" spans="10:12" ht="16" x14ac:dyDescent="0.2">
      <c r="J951" s="94"/>
      <c r="K951" s="94"/>
      <c r="L951" s="94"/>
    </row>
    <row r="952" spans="10:12" ht="16" x14ac:dyDescent="0.2">
      <c r="J952" s="94"/>
      <c r="K952" s="94"/>
      <c r="L952" s="94"/>
    </row>
    <row r="953" spans="10:12" ht="16" x14ac:dyDescent="0.2">
      <c r="J953" s="94"/>
      <c r="K953" s="94"/>
      <c r="L953" s="94"/>
    </row>
    <row r="954" spans="10:12" ht="16" x14ac:dyDescent="0.2">
      <c r="J954" s="94"/>
      <c r="K954" s="94"/>
      <c r="L954" s="94"/>
    </row>
    <row r="955" spans="10:12" ht="16" x14ac:dyDescent="0.2">
      <c r="J955" s="94"/>
      <c r="K955" s="94"/>
      <c r="L955" s="94"/>
    </row>
    <row r="956" spans="10:12" ht="16" x14ac:dyDescent="0.2">
      <c r="J956" s="94"/>
      <c r="K956" s="94"/>
      <c r="L956" s="94"/>
    </row>
    <row r="957" spans="10:12" ht="16" x14ac:dyDescent="0.2">
      <c r="J957" s="94"/>
      <c r="K957" s="94"/>
      <c r="L957" s="94"/>
    </row>
    <row r="958" spans="10:12" ht="16" x14ac:dyDescent="0.2">
      <c r="J958" s="94"/>
      <c r="K958" s="94"/>
      <c r="L958" s="94"/>
    </row>
    <row r="959" spans="10:12" ht="16" x14ac:dyDescent="0.2">
      <c r="J959" s="94"/>
      <c r="K959" s="94"/>
      <c r="L959" s="94"/>
    </row>
    <row r="960" spans="10:12" ht="16" x14ac:dyDescent="0.2">
      <c r="J960" s="94"/>
      <c r="K960" s="94"/>
      <c r="L960" s="94"/>
    </row>
    <row r="961" spans="10:12" ht="16" x14ac:dyDescent="0.2">
      <c r="J961" s="94"/>
      <c r="K961" s="94"/>
      <c r="L961" s="94"/>
    </row>
    <row r="962" spans="10:12" ht="16" x14ac:dyDescent="0.2">
      <c r="J962" s="94"/>
      <c r="K962" s="94"/>
      <c r="L962" s="94"/>
    </row>
    <row r="963" spans="10:12" ht="16" x14ac:dyDescent="0.2">
      <c r="J963" s="94"/>
      <c r="K963" s="94"/>
      <c r="L963" s="94"/>
    </row>
    <row r="964" spans="10:12" ht="16" x14ac:dyDescent="0.2">
      <c r="J964" s="94"/>
      <c r="K964" s="94"/>
      <c r="L964" s="94"/>
    </row>
    <row r="965" spans="10:12" ht="16" x14ac:dyDescent="0.2">
      <c r="J965" s="94"/>
      <c r="K965" s="94"/>
      <c r="L965" s="94"/>
    </row>
    <row r="966" spans="10:12" ht="16" x14ac:dyDescent="0.2">
      <c r="J966" s="94"/>
      <c r="K966" s="94"/>
      <c r="L966" s="94"/>
    </row>
    <row r="967" spans="10:12" ht="16" x14ac:dyDescent="0.2">
      <c r="J967" s="94"/>
      <c r="K967" s="94"/>
      <c r="L967" s="94"/>
    </row>
    <row r="968" spans="10:12" ht="16" x14ac:dyDescent="0.2">
      <c r="J968" s="94"/>
      <c r="K968" s="94"/>
      <c r="L968" s="94"/>
    </row>
    <row r="969" spans="10:12" ht="16" x14ac:dyDescent="0.2">
      <c r="J969" s="94"/>
      <c r="K969" s="94"/>
      <c r="L969" s="94"/>
    </row>
    <row r="970" spans="10:12" ht="16" x14ac:dyDescent="0.2">
      <c r="J970" s="94"/>
      <c r="K970" s="94"/>
      <c r="L970" s="94"/>
    </row>
    <row r="971" spans="10:12" ht="16" x14ac:dyDescent="0.2">
      <c r="J971" s="94"/>
      <c r="K971" s="94"/>
      <c r="L971" s="94"/>
    </row>
    <row r="972" spans="10:12" ht="16" x14ac:dyDescent="0.2">
      <c r="J972" s="94"/>
      <c r="K972" s="94"/>
      <c r="L972" s="94"/>
    </row>
    <row r="973" spans="10:12" ht="16" x14ac:dyDescent="0.2">
      <c r="J973" s="94"/>
      <c r="K973" s="94"/>
      <c r="L973" s="94"/>
    </row>
    <row r="974" spans="10:12" ht="16" x14ac:dyDescent="0.2">
      <c r="J974" s="94"/>
      <c r="K974" s="94"/>
      <c r="L974" s="94"/>
    </row>
    <row r="975" spans="10:12" ht="16" x14ac:dyDescent="0.2">
      <c r="J975" s="94"/>
      <c r="K975" s="94"/>
      <c r="L975" s="94"/>
    </row>
    <row r="976" spans="10:12" ht="16" x14ac:dyDescent="0.2">
      <c r="J976" s="94"/>
      <c r="K976" s="94"/>
      <c r="L976" s="94"/>
    </row>
    <row r="977" spans="10:12" ht="16" x14ac:dyDescent="0.2">
      <c r="J977" s="94"/>
      <c r="K977" s="94"/>
      <c r="L977" s="94"/>
    </row>
    <row r="978" spans="10:12" ht="16" x14ac:dyDescent="0.2">
      <c r="J978" s="94"/>
      <c r="K978" s="94"/>
      <c r="L978" s="94"/>
    </row>
    <row r="979" spans="10:12" ht="16" x14ac:dyDescent="0.2">
      <c r="J979" s="94"/>
      <c r="K979" s="94"/>
      <c r="L979" s="94"/>
    </row>
    <row r="980" spans="10:12" ht="16" x14ac:dyDescent="0.2">
      <c r="J980" s="94"/>
      <c r="K980" s="94"/>
      <c r="L980" s="94"/>
    </row>
    <row r="981" spans="10:12" ht="16" x14ac:dyDescent="0.2">
      <c r="J981" s="94"/>
      <c r="K981" s="94"/>
      <c r="L981" s="94"/>
    </row>
    <row r="982" spans="10:12" ht="16" x14ac:dyDescent="0.2">
      <c r="J982" s="94"/>
      <c r="K982" s="94"/>
      <c r="L982" s="94"/>
    </row>
    <row r="983" spans="10:12" ht="16" x14ac:dyDescent="0.2">
      <c r="J983" s="94"/>
      <c r="K983" s="94"/>
      <c r="L983" s="94"/>
    </row>
    <row r="984" spans="10:12" ht="16" x14ac:dyDescent="0.2">
      <c r="J984" s="94"/>
      <c r="K984" s="94"/>
      <c r="L984" s="94"/>
    </row>
    <row r="985" spans="10:12" ht="16" x14ac:dyDescent="0.2">
      <c r="J985" s="94"/>
      <c r="K985" s="94"/>
      <c r="L985" s="94"/>
    </row>
    <row r="986" spans="10:12" ht="16" x14ac:dyDescent="0.2">
      <c r="J986" s="94"/>
      <c r="K986" s="94"/>
      <c r="L986" s="94"/>
    </row>
    <row r="987" spans="10:12" ht="16" x14ac:dyDescent="0.2">
      <c r="J987" s="94"/>
      <c r="K987" s="94"/>
      <c r="L987" s="94"/>
    </row>
    <row r="988" spans="10:12" ht="16" x14ac:dyDescent="0.2">
      <c r="J988" s="94"/>
      <c r="K988" s="94"/>
      <c r="L988" s="94"/>
    </row>
    <row r="989" spans="10:12" ht="16" x14ac:dyDescent="0.2">
      <c r="J989" s="94"/>
      <c r="K989" s="94"/>
      <c r="L989" s="94"/>
    </row>
    <row r="990" spans="10:12" ht="16" x14ac:dyDescent="0.2">
      <c r="J990" s="94"/>
      <c r="K990" s="94"/>
      <c r="L990" s="94"/>
    </row>
    <row r="991" spans="10:12" ht="16" x14ac:dyDescent="0.2">
      <c r="J991" s="94"/>
      <c r="K991" s="94"/>
      <c r="L991" s="94"/>
    </row>
    <row r="992" spans="10:12" ht="16" x14ac:dyDescent="0.2">
      <c r="J992" s="94"/>
      <c r="K992" s="94"/>
      <c r="L992" s="94"/>
    </row>
    <row r="993" spans="10:12" ht="16" x14ac:dyDescent="0.2">
      <c r="J993" s="94"/>
      <c r="K993" s="94"/>
      <c r="L993" s="94"/>
    </row>
    <row r="994" spans="10:12" ht="16" x14ac:dyDescent="0.2">
      <c r="J994" s="94"/>
      <c r="K994" s="94"/>
      <c r="L994" s="94"/>
    </row>
    <row r="995" spans="10:12" ht="16" x14ac:dyDescent="0.2">
      <c r="J995" s="94"/>
      <c r="K995" s="94"/>
      <c r="L995" s="94"/>
    </row>
    <row r="996" spans="10:12" ht="16" x14ac:dyDescent="0.2">
      <c r="J996" s="94"/>
      <c r="K996" s="94"/>
      <c r="L996" s="94"/>
    </row>
    <row r="997" spans="10:12" ht="16" x14ac:dyDescent="0.2">
      <c r="J997" s="94"/>
      <c r="K997" s="94"/>
      <c r="L997" s="94"/>
    </row>
    <row r="998" spans="10:12" ht="16" x14ac:dyDescent="0.2">
      <c r="J998" s="94"/>
      <c r="K998" s="94"/>
      <c r="L998" s="94"/>
    </row>
    <row r="999" spans="10:12" ht="16" x14ac:dyDescent="0.2">
      <c r="J999" s="94"/>
      <c r="K999" s="94"/>
      <c r="L999" s="94"/>
    </row>
    <row r="1000" spans="10:12" ht="16" x14ac:dyDescent="0.2">
      <c r="J1000" s="94"/>
      <c r="K1000" s="94"/>
      <c r="L1000" s="94"/>
    </row>
    <row r="1001" spans="10:12" ht="16" x14ac:dyDescent="0.2">
      <c r="J1001" s="94"/>
      <c r="K1001" s="94"/>
      <c r="L1001" s="94"/>
    </row>
  </sheetData>
  <autoFilter ref="A1:L259" xr:uid="{00000000-0009-0000-0000-000007000000}">
    <filterColumn colId="11">
      <filters>
        <filter val="Other forms of acute cardiac injury"/>
      </filters>
    </filterColumn>
  </autoFilter>
  <dataValidations count="2">
    <dataValidation type="list" allowBlank="1" sqref="K2:K259" xr:uid="{00000000-0002-0000-0700-000000000000}">
      <formula1>"Seen with COVID-19 Disease,Association with immunization in general,Association with specific vaccine platform(s)"</formula1>
    </dataValidation>
    <dataValidation type="list" allowBlank="1" sqref="B7:F7 B10:F10 B11:D11 F11 B12:F13 B14:D14 F14 B17:F19 B21:F22 B23:D23 F23 B24:F24 B28:F29 B33:F38 B41:F51 B53:D53 F53 D54 B56:D56 F56 D58 B59:D59 F59 B61:D61 F61 B62:F64 B66:F69 B70:D70 F70 B71:F72 D73:D75 D79:D80 B82:D83 F82:F83 B85:F85 B87:D87 F87 B89:F89 B91:F91 B92:D92 F92 B94:F94 B96:F97 B105:F105 B107:F112 B117:F117 B119:F119 B120:D120 F120 B122:F125 D126 B127:F127 D132 B133:F133 B135:F137 B139:D139 F139 B140:F141 B142:D142 F142 B144:D144 F144 D147 D150 B151:F151 B153:F153 B155:F157 B159:F160 B162:F162 B163:D163 F163 D164 B165:D165 F165 B166:F168 B172:F172 B174:D177 F174:F177 D179:D180 B181:F184 B186:F186 B188:D188 F188 B189:F189 B191:F192 B196:F196 B198:F198 B200:F200 B202:F202 D205 B206:F206 B208:D208 F208 B209:F211 B212:D212 F212 B214:D214 F214 D217 B219:D219 F219 B220:F223 B225:F227 B229:F230 B233:F235 D236 B237:F237 B239:F244 B246:F247 B249:F250 D251 B252:F255 B257:F257 B259:F259" xr:uid="{00000000-0002-0000-0700-000001000000}">
      <formula1>"Include,Exclude,Unsure"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186"/>
  <sheetViews>
    <sheetView workbookViewId="0"/>
  </sheetViews>
  <sheetFormatPr baseColWidth="10" defaultColWidth="11.1640625" defaultRowHeight="15" customHeight="1" x14ac:dyDescent="0.2"/>
  <cols>
    <col min="1" max="2" width="58.33203125" customWidth="1"/>
  </cols>
  <sheetData>
    <row r="1" spans="1:2" x14ac:dyDescent="0.2">
      <c r="A1" s="35" t="s">
        <v>172</v>
      </c>
      <c r="B1" s="35" t="s">
        <v>579</v>
      </c>
    </row>
    <row r="2" spans="1:2" x14ac:dyDescent="0.2">
      <c r="A2" s="30" t="s">
        <v>183</v>
      </c>
    </row>
    <row r="3" spans="1:2" x14ac:dyDescent="0.2">
      <c r="A3" s="30" t="s">
        <v>185</v>
      </c>
    </row>
    <row r="4" spans="1:2" x14ac:dyDescent="0.2">
      <c r="A4" s="30" t="s">
        <v>186</v>
      </c>
      <c r="B4" s="62" t="s">
        <v>580</v>
      </c>
    </row>
    <row r="5" spans="1:2" x14ac:dyDescent="0.2">
      <c r="A5" s="30" t="s">
        <v>145</v>
      </c>
      <c r="B5" s="62" t="s">
        <v>580</v>
      </c>
    </row>
    <row r="6" spans="1:2" x14ac:dyDescent="0.2">
      <c r="A6" s="30" t="s">
        <v>130</v>
      </c>
      <c r="B6" s="62" t="s">
        <v>580</v>
      </c>
    </row>
    <row r="7" spans="1:2" x14ac:dyDescent="0.2">
      <c r="A7" s="30" t="s">
        <v>194</v>
      </c>
    </row>
    <row r="8" spans="1:2" x14ac:dyDescent="0.2">
      <c r="A8" s="30" t="s">
        <v>195</v>
      </c>
      <c r="B8" s="62" t="s">
        <v>581</v>
      </c>
    </row>
    <row r="9" spans="1:2" x14ac:dyDescent="0.2">
      <c r="A9" s="30" t="s">
        <v>116</v>
      </c>
      <c r="B9" s="62" t="s">
        <v>581</v>
      </c>
    </row>
    <row r="10" spans="1:2" x14ac:dyDescent="0.2">
      <c r="A10" s="30" t="s">
        <v>199</v>
      </c>
      <c r="B10" s="62" t="s">
        <v>581</v>
      </c>
    </row>
    <row r="11" spans="1:2" x14ac:dyDescent="0.2">
      <c r="A11" s="30" t="s">
        <v>200</v>
      </c>
      <c r="B11" s="62" t="s">
        <v>581</v>
      </c>
    </row>
    <row r="12" spans="1:2" x14ac:dyDescent="0.2">
      <c r="A12" s="30" t="s">
        <v>144</v>
      </c>
      <c r="B12" s="62" t="s">
        <v>581</v>
      </c>
    </row>
    <row r="13" spans="1:2" x14ac:dyDescent="0.2">
      <c r="A13" s="30" t="s">
        <v>202</v>
      </c>
      <c r="B13" s="62" t="s">
        <v>581</v>
      </c>
    </row>
    <row r="14" spans="1:2" x14ac:dyDescent="0.2">
      <c r="A14" s="30" t="s">
        <v>203</v>
      </c>
      <c r="B14" s="62" t="s">
        <v>581</v>
      </c>
    </row>
    <row r="15" spans="1:2" x14ac:dyDescent="0.2">
      <c r="A15" s="30" t="s">
        <v>204</v>
      </c>
      <c r="B15" s="62" t="s">
        <v>581</v>
      </c>
    </row>
    <row r="16" spans="1:2" x14ac:dyDescent="0.2">
      <c r="A16" s="30" t="s">
        <v>208</v>
      </c>
      <c r="B16" s="62" t="s">
        <v>581</v>
      </c>
    </row>
    <row r="17" spans="1:2" x14ac:dyDescent="0.2">
      <c r="A17" s="30" t="s">
        <v>209</v>
      </c>
      <c r="B17" s="62" t="s">
        <v>581</v>
      </c>
    </row>
    <row r="18" spans="1:2" x14ac:dyDescent="0.2">
      <c r="A18" s="30" t="s">
        <v>211</v>
      </c>
      <c r="B18" s="62" t="s">
        <v>581</v>
      </c>
    </row>
    <row r="19" spans="1:2" x14ac:dyDescent="0.2">
      <c r="A19" s="30" t="s">
        <v>161</v>
      </c>
      <c r="B19" s="62" t="s">
        <v>581</v>
      </c>
    </row>
    <row r="20" spans="1:2" x14ac:dyDescent="0.2">
      <c r="A20" s="30" t="s">
        <v>212</v>
      </c>
      <c r="B20" s="62" t="s">
        <v>581</v>
      </c>
    </row>
    <row r="21" spans="1:2" x14ac:dyDescent="0.2">
      <c r="A21" s="30" t="s">
        <v>213</v>
      </c>
      <c r="B21" s="62" t="s">
        <v>581</v>
      </c>
    </row>
    <row r="22" spans="1:2" x14ac:dyDescent="0.2">
      <c r="A22" s="30" t="s">
        <v>214</v>
      </c>
      <c r="B22" s="62" t="s">
        <v>581</v>
      </c>
    </row>
    <row r="23" spans="1:2" x14ac:dyDescent="0.2">
      <c r="A23" s="30" t="s">
        <v>129</v>
      </c>
      <c r="B23" s="62" t="s">
        <v>581</v>
      </c>
    </row>
    <row r="24" spans="1:2" x14ac:dyDescent="0.2">
      <c r="A24" s="30" t="s">
        <v>215</v>
      </c>
      <c r="B24" s="62" t="s">
        <v>581</v>
      </c>
    </row>
    <row r="25" spans="1:2" x14ac:dyDescent="0.2">
      <c r="A25" s="1" t="s">
        <v>216</v>
      </c>
    </row>
    <row r="26" spans="1:2" x14ac:dyDescent="0.2">
      <c r="A26" s="30" t="s">
        <v>217</v>
      </c>
      <c r="B26" s="62" t="s">
        <v>582</v>
      </c>
    </row>
    <row r="27" spans="1:2" x14ac:dyDescent="0.2">
      <c r="A27" s="30" t="s">
        <v>218</v>
      </c>
    </row>
    <row r="28" spans="1:2" x14ac:dyDescent="0.2">
      <c r="A28" s="30" t="s">
        <v>219</v>
      </c>
      <c r="B28" s="62" t="s">
        <v>583</v>
      </c>
    </row>
    <row r="29" spans="1:2" x14ac:dyDescent="0.2">
      <c r="A29" s="30" t="s">
        <v>220</v>
      </c>
    </row>
    <row r="30" spans="1:2" x14ac:dyDescent="0.2">
      <c r="A30" s="30" t="s">
        <v>221</v>
      </c>
      <c r="B30" s="62" t="s">
        <v>584</v>
      </c>
    </row>
    <row r="31" spans="1:2" x14ac:dyDescent="0.2">
      <c r="A31" s="30" t="s">
        <v>222</v>
      </c>
      <c r="B31" s="62" t="s">
        <v>584</v>
      </c>
    </row>
    <row r="32" spans="1:2" x14ac:dyDescent="0.2">
      <c r="A32" s="30" t="s">
        <v>125</v>
      </c>
      <c r="B32" s="62" t="s">
        <v>584</v>
      </c>
    </row>
    <row r="33" spans="1:2" x14ac:dyDescent="0.2">
      <c r="A33" s="30" t="s">
        <v>225</v>
      </c>
    </row>
    <row r="34" spans="1:2" x14ac:dyDescent="0.2">
      <c r="A34" s="30" t="s">
        <v>226</v>
      </c>
      <c r="B34" s="62" t="s">
        <v>585</v>
      </c>
    </row>
    <row r="35" spans="1:2" x14ac:dyDescent="0.2">
      <c r="A35" s="30" t="s">
        <v>227</v>
      </c>
      <c r="B35" s="62" t="s">
        <v>585</v>
      </c>
    </row>
    <row r="36" spans="1:2" x14ac:dyDescent="0.2">
      <c r="A36" s="30" t="s">
        <v>228</v>
      </c>
      <c r="B36" s="62" t="s">
        <v>585</v>
      </c>
    </row>
    <row r="37" spans="1:2" x14ac:dyDescent="0.2">
      <c r="A37" s="30" t="s">
        <v>160</v>
      </c>
      <c r="B37" s="62" t="s">
        <v>585</v>
      </c>
    </row>
    <row r="38" spans="1:2" x14ac:dyDescent="0.2">
      <c r="A38" s="30" t="s">
        <v>232</v>
      </c>
      <c r="B38" s="62" t="s">
        <v>585</v>
      </c>
    </row>
    <row r="39" spans="1:2" x14ac:dyDescent="0.2">
      <c r="A39" s="30" t="s">
        <v>234</v>
      </c>
      <c r="B39" s="62" t="s">
        <v>585</v>
      </c>
    </row>
    <row r="40" spans="1:2" x14ac:dyDescent="0.2">
      <c r="A40" s="30" t="s">
        <v>235</v>
      </c>
      <c r="B40" s="62" t="s">
        <v>585</v>
      </c>
    </row>
    <row r="41" spans="1:2" x14ac:dyDescent="0.2">
      <c r="A41" s="30" t="s">
        <v>237</v>
      </c>
      <c r="B41" s="62" t="s">
        <v>585</v>
      </c>
    </row>
    <row r="42" spans="1:2" x14ac:dyDescent="0.2">
      <c r="A42" s="30" t="s">
        <v>238</v>
      </c>
      <c r="B42" s="62" t="s">
        <v>585</v>
      </c>
    </row>
    <row r="43" spans="1:2" x14ac:dyDescent="0.2">
      <c r="A43" s="30" t="s">
        <v>240</v>
      </c>
      <c r="B43" s="62" t="s">
        <v>585</v>
      </c>
    </row>
    <row r="44" spans="1:2" x14ac:dyDescent="0.2">
      <c r="A44" s="30" t="s">
        <v>241</v>
      </c>
      <c r="B44" s="62" t="s">
        <v>585</v>
      </c>
    </row>
    <row r="45" spans="1:2" x14ac:dyDescent="0.2">
      <c r="A45" s="30" t="s">
        <v>154</v>
      </c>
      <c r="B45" s="62" t="s">
        <v>585</v>
      </c>
    </row>
    <row r="46" spans="1:2" x14ac:dyDescent="0.2">
      <c r="A46" s="30" t="s">
        <v>243</v>
      </c>
      <c r="B46" s="62" t="s">
        <v>585</v>
      </c>
    </row>
    <row r="47" spans="1:2" x14ac:dyDescent="0.2">
      <c r="A47" s="30" t="s">
        <v>244</v>
      </c>
    </row>
    <row r="48" spans="1:2" x14ac:dyDescent="0.2">
      <c r="A48" s="30" t="s">
        <v>245</v>
      </c>
      <c r="B48" s="62" t="s">
        <v>586</v>
      </c>
    </row>
    <row r="49" spans="1:2" x14ac:dyDescent="0.2">
      <c r="A49" s="30" t="s">
        <v>247</v>
      </c>
      <c r="B49" s="62" t="s">
        <v>586</v>
      </c>
    </row>
    <row r="50" spans="1:2" x14ac:dyDescent="0.2">
      <c r="A50" s="1" t="s">
        <v>248</v>
      </c>
      <c r="B50" s="62" t="s">
        <v>586</v>
      </c>
    </row>
    <row r="51" spans="1:2" x14ac:dyDescent="0.2">
      <c r="A51" s="30" t="s">
        <v>249</v>
      </c>
      <c r="B51" s="62" t="s">
        <v>586</v>
      </c>
    </row>
    <row r="52" spans="1:2" x14ac:dyDescent="0.2">
      <c r="A52" s="30" t="s">
        <v>250</v>
      </c>
      <c r="B52" s="62" t="s">
        <v>586</v>
      </c>
    </row>
    <row r="53" spans="1:2" x14ac:dyDescent="0.2">
      <c r="A53" s="30" t="s">
        <v>251</v>
      </c>
      <c r="B53" s="62" t="s">
        <v>586</v>
      </c>
    </row>
    <row r="54" spans="1:2" x14ac:dyDescent="0.2">
      <c r="A54" s="30" t="s">
        <v>252</v>
      </c>
    </row>
    <row r="55" spans="1:2" x14ac:dyDescent="0.2">
      <c r="A55" s="30" t="s">
        <v>253</v>
      </c>
      <c r="B55" s="62" t="s">
        <v>587</v>
      </c>
    </row>
    <row r="56" spans="1:2" x14ac:dyDescent="0.2">
      <c r="A56" s="30" t="s">
        <v>255</v>
      </c>
      <c r="B56" s="62" t="s">
        <v>587</v>
      </c>
    </row>
    <row r="57" spans="1:2" x14ac:dyDescent="0.2">
      <c r="A57" s="30" t="s">
        <v>256</v>
      </c>
      <c r="B57" s="62" t="s">
        <v>587</v>
      </c>
    </row>
    <row r="58" spans="1:2" x14ac:dyDescent="0.2">
      <c r="A58" s="30" t="s">
        <v>254</v>
      </c>
      <c r="B58" s="62" t="s">
        <v>587</v>
      </c>
    </row>
    <row r="59" spans="1:2" x14ac:dyDescent="0.2">
      <c r="A59" s="30" t="s">
        <v>257</v>
      </c>
    </row>
    <row r="60" spans="1:2" x14ac:dyDescent="0.2">
      <c r="A60" s="30" t="s">
        <v>119</v>
      </c>
      <c r="B60" s="62" t="s">
        <v>588</v>
      </c>
    </row>
    <row r="61" spans="1:2" x14ac:dyDescent="0.2">
      <c r="A61" s="30" t="s">
        <v>120</v>
      </c>
      <c r="B61" s="62" t="s">
        <v>588</v>
      </c>
    </row>
    <row r="62" spans="1:2" x14ac:dyDescent="0.2">
      <c r="A62" s="30" t="s">
        <v>261</v>
      </c>
      <c r="B62" s="62" t="s">
        <v>588</v>
      </c>
    </row>
    <row r="63" spans="1:2" x14ac:dyDescent="0.2">
      <c r="A63" s="30" t="s">
        <v>262</v>
      </c>
    </row>
    <row r="64" spans="1:2" x14ac:dyDescent="0.2">
      <c r="A64" s="30" t="s">
        <v>263</v>
      </c>
      <c r="B64" s="62" t="s">
        <v>589</v>
      </c>
    </row>
    <row r="65" spans="1:2" x14ac:dyDescent="0.2">
      <c r="A65" s="30" t="s">
        <v>156</v>
      </c>
      <c r="B65" s="62" t="s">
        <v>589</v>
      </c>
    </row>
    <row r="66" spans="1:2" x14ac:dyDescent="0.2">
      <c r="A66" s="30" t="s">
        <v>264</v>
      </c>
      <c r="B66" s="62" t="s">
        <v>589</v>
      </c>
    </row>
    <row r="67" spans="1:2" x14ac:dyDescent="0.2">
      <c r="A67" s="30" t="s">
        <v>265</v>
      </c>
      <c r="B67" s="62" t="s">
        <v>589</v>
      </c>
    </row>
    <row r="68" spans="1:2" x14ac:dyDescent="0.2">
      <c r="A68" s="30" t="s">
        <v>266</v>
      </c>
      <c r="B68" s="62" t="s">
        <v>589</v>
      </c>
    </row>
    <row r="69" spans="1:2" x14ac:dyDescent="0.2">
      <c r="A69" s="30" t="s">
        <v>267</v>
      </c>
      <c r="B69" s="62" t="s">
        <v>589</v>
      </c>
    </row>
    <row r="70" spans="1:2" x14ac:dyDescent="0.2">
      <c r="A70" s="30" t="s">
        <v>269</v>
      </c>
      <c r="B70" s="62" t="s">
        <v>589</v>
      </c>
    </row>
    <row r="71" spans="1:2" x14ac:dyDescent="0.2">
      <c r="A71" s="30" t="s">
        <v>268</v>
      </c>
      <c r="B71" s="62" t="s">
        <v>589</v>
      </c>
    </row>
    <row r="72" spans="1:2" x14ac:dyDescent="0.2">
      <c r="A72" s="30" t="s">
        <v>270</v>
      </c>
      <c r="B72" s="62" t="s">
        <v>589</v>
      </c>
    </row>
    <row r="73" spans="1:2" x14ac:dyDescent="0.2">
      <c r="A73" s="30" t="s">
        <v>271</v>
      </c>
      <c r="B73" s="62" t="s">
        <v>589</v>
      </c>
    </row>
    <row r="74" spans="1:2" x14ac:dyDescent="0.2">
      <c r="A74" s="30" t="s">
        <v>272</v>
      </c>
      <c r="B74" s="62" t="s">
        <v>589</v>
      </c>
    </row>
    <row r="75" spans="1:2" x14ac:dyDescent="0.2">
      <c r="A75" s="30" t="s">
        <v>273</v>
      </c>
      <c r="B75" s="62" t="s">
        <v>589</v>
      </c>
    </row>
    <row r="76" spans="1:2" x14ac:dyDescent="0.2">
      <c r="A76" s="30" t="s">
        <v>274</v>
      </c>
      <c r="B76" s="62" t="s">
        <v>589</v>
      </c>
    </row>
    <row r="77" spans="1:2" x14ac:dyDescent="0.2">
      <c r="A77" s="30" t="s">
        <v>275</v>
      </c>
      <c r="B77" s="62" t="s">
        <v>589</v>
      </c>
    </row>
    <row r="78" spans="1:2" x14ac:dyDescent="0.2">
      <c r="A78" s="30" t="s">
        <v>276</v>
      </c>
      <c r="B78" s="62" t="s">
        <v>589</v>
      </c>
    </row>
    <row r="79" spans="1:2" x14ac:dyDescent="0.2">
      <c r="A79" s="30" t="s">
        <v>277</v>
      </c>
      <c r="B79" s="62" t="s">
        <v>589</v>
      </c>
    </row>
    <row r="80" spans="1:2" x14ac:dyDescent="0.2">
      <c r="A80" s="30" t="s">
        <v>278</v>
      </c>
      <c r="B80" s="62" t="s">
        <v>589</v>
      </c>
    </row>
    <row r="81" spans="1:2" x14ac:dyDescent="0.2">
      <c r="A81" s="30" t="s">
        <v>279</v>
      </c>
      <c r="B81" s="62" t="s">
        <v>589</v>
      </c>
    </row>
    <row r="82" spans="1:2" x14ac:dyDescent="0.2">
      <c r="A82" s="30" t="s">
        <v>280</v>
      </c>
      <c r="B82" s="62" t="s">
        <v>589</v>
      </c>
    </row>
    <row r="83" spans="1:2" x14ac:dyDescent="0.2">
      <c r="A83" s="30" t="s">
        <v>281</v>
      </c>
      <c r="B83" s="62" t="s">
        <v>589</v>
      </c>
    </row>
    <row r="84" spans="1:2" x14ac:dyDescent="0.2">
      <c r="A84" s="30" t="s">
        <v>282</v>
      </c>
      <c r="B84" s="62" t="s">
        <v>589</v>
      </c>
    </row>
    <row r="85" spans="1:2" x14ac:dyDescent="0.2">
      <c r="A85" s="1" t="s">
        <v>283</v>
      </c>
    </row>
    <row r="86" spans="1:2" x14ac:dyDescent="0.2">
      <c r="A86" s="30" t="s">
        <v>284</v>
      </c>
      <c r="B86" s="62" t="s">
        <v>590</v>
      </c>
    </row>
    <row r="87" spans="1:2" x14ac:dyDescent="0.2">
      <c r="A87" s="30" t="s">
        <v>285</v>
      </c>
      <c r="B87" s="62" t="s">
        <v>590</v>
      </c>
    </row>
    <row r="88" spans="1:2" x14ac:dyDescent="0.2">
      <c r="A88" s="30" t="s">
        <v>286</v>
      </c>
      <c r="B88" s="62" t="s">
        <v>590</v>
      </c>
    </row>
    <row r="89" spans="1:2" x14ac:dyDescent="0.2">
      <c r="A89" s="30" t="s">
        <v>287</v>
      </c>
      <c r="B89" s="62" t="s">
        <v>590</v>
      </c>
    </row>
    <row r="90" spans="1:2" x14ac:dyDescent="0.2">
      <c r="A90" s="30" t="s">
        <v>288</v>
      </c>
      <c r="B90" s="62" t="s">
        <v>590</v>
      </c>
    </row>
    <row r="91" spans="1:2" x14ac:dyDescent="0.2">
      <c r="A91" s="30" t="s">
        <v>289</v>
      </c>
      <c r="B91" s="62" t="s">
        <v>590</v>
      </c>
    </row>
    <row r="92" spans="1:2" x14ac:dyDescent="0.2">
      <c r="A92" s="30" t="s">
        <v>290</v>
      </c>
      <c r="B92" s="62" t="s">
        <v>590</v>
      </c>
    </row>
    <row r="93" spans="1:2" x14ac:dyDescent="0.2">
      <c r="A93" s="30" t="s">
        <v>291</v>
      </c>
      <c r="B93" s="62" t="s">
        <v>590</v>
      </c>
    </row>
    <row r="94" spans="1:2" x14ac:dyDescent="0.2">
      <c r="A94" s="30" t="s">
        <v>292</v>
      </c>
      <c r="B94" s="62" t="s">
        <v>590</v>
      </c>
    </row>
    <row r="95" spans="1:2" x14ac:dyDescent="0.2">
      <c r="A95" s="30" t="s">
        <v>293</v>
      </c>
      <c r="B95" s="62" t="s">
        <v>590</v>
      </c>
    </row>
    <row r="96" spans="1:2" x14ac:dyDescent="0.2">
      <c r="A96" s="30" t="s">
        <v>294</v>
      </c>
      <c r="B96" s="62" t="s">
        <v>590</v>
      </c>
    </row>
    <row r="97" spans="1:2" x14ac:dyDescent="0.2">
      <c r="A97" s="30" t="s">
        <v>295</v>
      </c>
      <c r="B97" s="62" t="s">
        <v>590</v>
      </c>
    </row>
    <row r="98" spans="1:2" x14ac:dyDescent="0.2">
      <c r="A98" s="30" t="s">
        <v>296</v>
      </c>
      <c r="B98" s="62" t="s">
        <v>590</v>
      </c>
    </row>
    <row r="99" spans="1:2" x14ac:dyDescent="0.2">
      <c r="A99" s="30" t="s">
        <v>297</v>
      </c>
      <c r="B99" s="62" t="s">
        <v>590</v>
      </c>
    </row>
    <row r="100" spans="1:2" x14ac:dyDescent="0.2">
      <c r="A100" s="30" t="s">
        <v>298</v>
      </c>
      <c r="B100" s="62" t="s">
        <v>590</v>
      </c>
    </row>
    <row r="101" spans="1:2" x14ac:dyDescent="0.2">
      <c r="A101" s="30" t="s">
        <v>299</v>
      </c>
      <c r="B101" s="62" t="s">
        <v>590</v>
      </c>
    </row>
    <row r="102" spans="1:2" x14ac:dyDescent="0.2">
      <c r="A102" s="30" t="s">
        <v>300</v>
      </c>
      <c r="B102" s="62" t="s">
        <v>590</v>
      </c>
    </row>
    <row r="103" spans="1:2" x14ac:dyDescent="0.2">
      <c r="A103" s="30" t="s">
        <v>303</v>
      </c>
      <c r="B103" s="62" t="s">
        <v>590</v>
      </c>
    </row>
    <row r="104" spans="1:2" x14ac:dyDescent="0.2">
      <c r="A104" s="30" t="s">
        <v>304</v>
      </c>
    </row>
    <row r="105" spans="1:2" x14ac:dyDescent="0.2">
      <c r="A105" s="30" t="s">
        <v>305</v>
      </c>
      <c r="B105" s="62" t="s">
        <v>541</v>
      </c>
    </row>
    <row r="106" spans="1:2" x14ac:dyDescent="0.2">
      <c r="A106" s="30" t="s">
        <v>140</v>
      </c>
      <c r="B106" s="62" t="s">
        <v>541</v>
      </c>
    </row>
    <row r="107" spans="1:2" x14ac:dyDescent="0.2">
      <c r="A107" s="30" t="s">
        <v>309</v>
      </c>
      <c r="B107" s="62" t="s">
        <v>541</v>
      </c>
    </row>
    <row r="108" spans="1:2" x14ac:dyDescent="0.2">
      <c r="A108" s="30" t="s">
        <v>311</v>
      </c>
    </row>
    <row r="109" spans="1:2" x14ac:dyDescent="0.2">
      <c r="A109" s="30" t="s">
        <v>312</v>
      </c>
      <c r="B109" s="62" t="s">
        <v>591</v>
      </c>
    </row>
    <row r="110" spans="1:2" x14ac:dyDescent="0.2">
      <c r="A110" s="30" t="s">
        <v>313</v>
      </c>
      <c r="B110" s="62" t="s">
        <v>591</v>
      </c>
    </row>
    <row r="111" spans="1:2" x14ac:dyDescent="0.2">
      <c r="A111" s="30" t="s">
        <v>315</v>
      </c>
      <c r="B111" s="62" t="s">
        <v>591</v>
      </c>
    </row>
    <row r="112" spans="1:2" x14ac:dyDescent="0.2">
      <c r="A112" s="30" t="s">
        <v>316</v>
      </c>
      <c r="B112" s="62" t="s">
        <v>591</v>
      </c>
    </row>
    <row r="113" spans="1:2" x14ac:dyDescent="0.2">
      <c r="A113" s="30" t="s">
        <v>317</v>
      </c>
      <c r="B113" s="62" t="s">
        <v>591</v>
      </c>
    </row>
    <row r="114" spans="1:2" x14ac:dyDescent="0.2">
      <c r="A114" s="30" t="s">
        <v>318</v>
      </c>
    </row>
    <row r="115" spans="1:2" x14ac:dyDescent="0.2">
      <c r="A115" s="30" t="s">
        <v>319</v>
      </c>
      <c r="B115" s="62" t="s">
        <v>592</v>
      </c>
    </row>
    <row r="116" spans="1:2" x14ac:dyDescent="0.2">
      <c r="A116" s="30" t="s">
        <v>320</v>
      </c>
      <c r="B116" s="62" t="s">
        <v>592</v>
      </c>
    </row>
    <row r="117" spans="1:2" x14ac:dyDescent="0.2">
      <c r="A117" s="30" t="s">
        <v>321</v>
      </c>
      <c r="B117" s="62" t="s">
        <v>592</v>
      </c>
    </row>
    <row r="118" spans="1:2" x14ac:dyDescent="0.2">
      <c r="A118" s="30" t="s">
        <v>322</v>
      </c>
      <c r="B118" s="62" t="s">
        <v>592</v>
      </c>
    </row>
    <row r="119" spans="1:2" x14ac:dyDescent="0.2">
      <c r="A119" s="30" t="s">
        <v>323</v>
      </c>
    </row>
    <row r="120" spans="1:2" x14ac:dyDescent="0.2">
      <c r="A120" s="30" t="s">
        <v>324</v>
      </c>
      <c r="B120" s="62" t="s">
        <v>593</v>
      </c>
    </row>
    <row r="121" spans="1:2" x14ac:dyDescent="0.2">
      <c r="A121" s="30" t="s">
        <v>325</v>
      </c>
      <c r="B121" s="62" t="s">
        <v>593</v>
      </c>
    </row>
    <row r="122" spans="1:2" x14ac:dyDescent="0.2">
      <c r="A122" s="30" t="s">
        <v>326</v>
      </c>
      <c r="B122" s="62" t="s">
        <v>593</v>
      </c>
    </row>
    <row r="123" spans="1:2" x14ac:dyDescent="0.2">
      <c r="A123" s="30" t="s">
        <v>327</v>
      </c>
      <c r="B123" s="62" t="s">
        <v>593</v>
      </c>
    </row>
    <row r="124" spans="1:2" x14ac:dyDescent="0.2">
      <c r="A124" s="30" t="s">
        <v>328</v>
      </c>
      <c r="B124" s="62" t="s">
        <v>593</v>
      </c>
    </row>
    <row r="125" spans="1:2" x14ac:dyDescent="0.2">
      <c r="A125" s="30" t="s">
        <v>329</v>
      </c>
      <c r="B125" s="62" t="s">
        <v>593</v>
      </c>
    </row>
    <row r="126" spans="1:2" x14ac:dyDescent="0.2">
      <c r="A126" s="30" t="s">
        <v>330</v>
      </c>
      <c r="B126" s="62" t="s">
        <v>593</v>
      </c>
    </row>
    <row r="127" spans="1:2" x14ac:dyDescent="0.2">
      <c r="A127" s="30" t="s">
        <v>331</v>
      </c>
      <c r="B127" s="62" t="s">
        <v>593</v>
      </c>
    </row>
    <row r="128" spans="1:2" x14ac:dyDescent="0.2">
      <c r="A128" s="30" t="s">
        <v>332</v>
      </c>
      <c r="B128" s="62" t="s">
        <v>593</v>
      </c>
    </row>
    <row r="129" spans="1:2" x14ac:dyDescent="0.2">
      <c r="A129" s="30" t="s">
        <v>333</v>
      </c>
      <c r="B129" s="62" t="s">
        <v>593</v>
      </c>
    </row>
    <row r="130" spans="1:2" x14ac:dyDescent="0.2">
      <c r="A130" s="30" t="s">
        <v>334</v>
      </c>
      <c r="B130" s="62" t="s">
        <v>593</v>
      </c>
    </row>
    <row r="131" spans="1:2" x14ac:dyDescent="0.2">
      <c r="A131" s="30" t="s">
        <v>335</v>
      </c>
      <c r="B131" s="62" t="s">
        <v>593</v>
      </c>
    </row>
    <row r="132" spans="1:2" x14ac:dyDescent="0.2">
      <c r="A132" s="30" t="s">
        <v>336</v>
      </c>
      <c r="B132" s="62" t="s">
        <v>593</v>
      </c>
    </row>
    <row r="133" spans="1:2" x14ac:dyDescent="0.2">
      <c r="A133" s="30" t="s">
        <v>337</v>
      </c>
      <c r="B133" s="62" t="s">
        <v>593</v>
      </c>
    </row>
    <row r="134" spans="1:2" x14ac:dyDescent="0.2">
      <c r="A134" s="30" t="s">
        <v>338</v>
      </c>
    </row>
    <row r="135" spans="1:2" x14ac:dyDescent="0.2">
      <c r="A135" s="30" t="s">
        <v>339</v>
      </c>
      <c r="B135" s="62" t="s">
        <v>594</v>
      </c>
    </row>
    <row r="136" spans="1:2" x14ac:dyDescent="0.2">
      <c r="A136" s="30" t="s">
        <v>340</v>
      </c>
      <c r="B136" s="62" t="s">
        <v>594</v>
      </c>
    </row>
    <row r="137" spans="1:2" x14ac:dyDescent="0.2">
      <c r="A137" s="30" t="s">
        <v>159</v>
      </c>
      <c r="B137" s="62" t="s">
        <v>594</v>
      </c>
    </row>
    <row r="138" spans="1:2" x14ac:dyDescent="0.2">
      <c r="A138" s="30" t="s">
        <v>343</v>
      </c>
      <c r="B138" s="62" t="s">
        <v>594</v>
      </c>
    </row>
    <row r="139" spans="1:2" x14ac:dyDescent="0.2">
      <c r="A139" s="30" t="s">
        <v>344</v>
      </c>
      <c r="B139" s="62" t="s">
        <v>594</v>
      </c>
    </row>
    <row r="140" spans="1:2" x14ac:dyDescent="0.2">
      <c r="A140" s="30" t="s">
        <v>345</v>
      </c>
      <c r="B140" s="62" t="s">
        <v>594</v>
      </c>
    </row>
    <row r="141" spans="1:2" x14ac:dyDescent="0.2">
      <c r="A141" s="30" t="s">
        <v>346</v>
      </c>
      <c r="B141" s="62" t="s">
        <v>594</v>
      </c>
    </row>
    <row r="142" spans="1:2" x14ac:dyDescent="0.2">
      <c r="A142" s="30" t="s">
        <v>350</v>
      </c>
      <c r="B142" s="62" t="s">
        <v>594</v>
      </c>
    </row>
    <row r="143" spans="1:2" x14ac:dyDescent="0.2">
      <c r="A143" s="30" t="s">
        <v>351</v>
      </c>
      <c r="B143" s="62" t="s">
        <v>594</v>
      </c>
    </row>
    <row r="144" spans="1:2" x14ac:dyDescent="0.2">
      <c r="A144" s="30" t="s">
        <v>353</v>
      </c>
      <c r="B144" s="62" t="s">
        <v>594</v>
      </c>
    </row>
    <row r="145" spans="1:2" x14ac:dyDescent="0.2">
      <c r="A145" s="30" t="s">
        <v>354</v>
      </c>
      <c r="B145" s="62" t="s">
        <v>594</v>
      </c>
    </row>
    <row r="146" spans="1:2" x14ac:dyDescent="0.2">
      <c r="A146" s="30" t="s">
        <v>355</v>
      </c>
      <c r="B146" s="62" t="s">
        <v>594</v>
      </c>
    </row>
    <row r="147" spans="1:2" x14ac:dyDescent="0.2">
      <c r="A147" s="30" t="s">
        <v>356</v>
      </c>
      <c r="B147" s="62" t="s">
        <v>594</v>
      </c>
    </row>
    <row r="148" spans="1:2" x14ac:dyDescent="0.2">
      <c r="A148" s="30" t="s">
        <v>357</v>
      </c>
      <c r="B148" s="62" t="s">
        <v>594</v>
      </c>
    </row>
    <row r="149" spans="1:2" x14ac:dyDescent="0.2">
      <c r="A149" s="30" t="s">
        <v>358</v>
      </c>
      <c r="B149" s="62" t="s">
        <v>594</v>
      </c>
    </row>
    <row r="150" spans="1:2" x14ac:dyDescent="0.2">
      <c r="A150" s="62" t="s">
        <v>360</v>
      </c>
    </row>
    <row r="151" spans="1:2" x14ac:dyDescent="0.2">
      <c r="A151" s="30" t="s">
        <v>361</v>
      </c>
      <c r="B151" s="1" t="s">
        <v>595</v>
      </c>
    </row>
    <row r="152" spans="1:2" x14ac:dyDescent="0.2">
      <c r="A152" s="30" t="s">
        <v>362</v>
      </c>
    </row>
    <row r="153" spans="1:2" x14ac:dyDescent="0.2">
      <c r="A153" s="30" t="s">
        <v>363</v>
      </c>
      <c r="B153" s="62" t="s">
        <v>596</v>
      </c>
    </row>
    <row r="154" spans="1:2" x14ac:dyDescent="0.2">
      <c r="A154" s="30" t="s">
        <v>364</v>
      </c>
      <c r="B154" s="62" t="s">
        <v>596</v>
      </c>
    </row>
    <row r="155" spans="1:2" x14ac:dyDescent="0.2">
      <c r="A155" s="30" t="s">
        <v>365</v>
      </c>
      <c r="B155" s="62" t="s">
        <v>596</v>
      </c>
    </row>
    <row r="156" spans="1:2" x14ac:dyDescent="0.2">
      <c r="A156" s="30" t="s">
        <v>366</v>
      </c>
      <c r="B156" s="62" t="s">
        <v>596</v>
      </c>
    </row>
    <row r="157" spans="1:2" x14ac:dyDescent="0.2">
      <c r="A157" s="30" t="s">
        <v>368</v>
      </c>
      <c r="B157" s="62" t="s">
        <v>596</v>
      </c>
    </row>
    <row r="158" spans="1:2" x14ac:dyDescent="0.2">
      <c r="A158" s="30" t="s">
        <v>369</v>
      </c>
    </row>
    <row r="159" spans="1:2" x14ac:dyDescent="0.2">
      <c r="A159" s="30" t="s">
        <v>370</v>
      </c>
      <c r="B159" s="62" t="s">
        <v>597</v>
      </c>
    </row>
    <row r="160" spans="1:2" x14ac:dyDescent="0.2">
      <c r="A160" s="30" t="s">
        <v>115</v>
      </c>
      <c r="B160" s="62" t="s">
        <v>597</v>
      </c>
    </row>
    <row r="161" spans="1:2" x14ac:dyDescent="0.2">
      <c r="A161" s="30" t="s">
        <v>371</v>
      </c>
      <c r="B161" s="62" t="s">
        <v>597</v>
      </c>
    </row>
    <row r="162" spans="1:2" x14ac:dyDescent="0.2">
      <c r="A162" s="30" t="s">
        <v>372</v>
      </c>
      <c r="B162" s="62" t="s">
        <v>597</v>
      </c>
    </row>
    <row r="163" spans="1:2" x14ac:dyDescent="0.2">
      <c r="A163" s="30" t="s">
        <v>373</v>
      </c>
      <c r="B163" s="62" t="s">
        <v>597</v>
      </c>
    </row>
    <row r="164" spans="1:2" x14ac:dyDescent="0.2">
      <c r="A164" s="30" t="s">
        <v>374</v>
      </c>
    </row>
    <row r="165" spans="1:2" x14ac:dyDescent="0.2">
      <c r="A165" s="30" t="s">
        <v>375</v>
      </c>
      <c r="B165" s="62" t="s">
        <v>598</v>
      </c>
    </row>
    <row r="166" spans="1:2" x14ac:dyDescent="0.2">
      <c r="A166" s="30" t="s">
        <v>376</v>
      </c>
      <c r="B166" s="62" t="s">
        <v>598</v>
      </c>
    </row>
    <row r="167" spans="1:2" x14ac:dyDescent="0.2">
      <c r="A167" s="30" t="s">
        <v>377</v>
      </c>
      <c r="B167" s="62" t="s">
        <v>598</v>
      </c>
    </row>
    <row r="168" spans="1:2" x14ac:dyDescent="0.2">
      <c r="A168" s="30" t="s">
        <v>378</v>
      </c>
      <c r="B168" s="62" t="s">
        <v>598</v>
      </c>
    </row>
    <row r="169" spans="1:2" x14ac:dyDescent="0.2">
      <c r="A169" s="1" t="s">
        <v>379</v>
      </c>
    </row>
    <row r="170" spans="1:2" x14ac:dyDescent="0.2">
      <c r="A170" s="30" t="s">
        <v>380</v>
      </c>
      <c r="B170" s="62" t="s">
        <v>599</v>
      </c>
    </row>
    <row r="171" spans="1:2" x14ac:dyDescent="0.2">
      <c r="A171" s="30" t="s">
        <v>158</v>
      </c>
      <c r="B171" s="62" t="s">
        <v>599</v>
      </c>
    </row>
    <row r="172" spans="1:2" x14ac:dyDescent="0.2">
      <c r="A172" s="30" t="s">
        <v>118</v>
      </c>
      <c r="B172" s="62" t="s">
        <v>599</v>
      </c>
    </row>
    <row r="173" spans="1:2" x14ac:dyDescent="0.2">
      <c r="A173" s="30" t="s">
        <v>163</v>
      </c>
      <c r="B173" s="62" t="s">
        <v>599</v>
      </c>
    </row>
    <row r="174" spans="1:2" x14ac:dyDescent="0.2">
      <c r="A174" s="30" t="s">
        <v>169</v>
      </c>
      <c r="B174" s="62" t="s">
        <v>599</v>
      </c>
    </row>
    <row r="175" spans="1:2" x14ac:dyDescent="0.2">
      <c r="A175" s="30" t="s">
        <v>147</v>
      </c>
      <c r="B175" s="62" t="s">
        <v>599</v>
      </c>
    </row>
    <row r="176" spans="1:2" x14ac:dyDescent="0.2">
      <c r="A176" s="30" t="s">
        <v>148</v>
      </c>
      <c r="B176" s="62" t="s">
        <v>599</v>
      </c>
    </row>
    <row r="177" spans="1:2" x14ac:dyDescent="0.2">
      <c r="A177" s="30" t="s">
        <v>382</v>
      </c>
      <c r="B177" s="62" t="s">
        <v>599</v>
      </c>
    </row>
    <row r="178" spans="1:2" x14ac:dyDescent="0.2">
      <c r="A178" s="30" t="s">
        <v>383</v>
      </c>
      <c r="B178" s="62" t="s">
        <v>599</v>
      </c>
    </row>
    <row r="179" spans="1:2" x14ac:dyDescent="0.2">
      <c r="A179" s="30" t="s">
        <v>384</v>
      </c>
    </row>
    <row r="180" spans="1:2" x14ac:dyDescent="0.2">
      <c r="A180" s="1" t="s">
        <v>385</v>
      </c>
      <c r="B180" s="62" t="s">
        <v>600</v>
      </c>
    </row>
    <row r="181" spans="1:2" x14ac:dyDescent="0.2">
      <c r="A181" s="30" t="s">
        <v>386</v>
      </c>
    </row>
    <row r="182" spans="1:2" x14ac:dyDescent="0.2">
      <c r="A182" s="30" t="s">
        <v>166</v>
      </c>
      <c r="B182" s="62" t="s">
        <v>601</v>
      </c>
    </row>
    <row r="183" spans="1:2" x14ac:dyDescent="0.2">
      <c r="A183" s="30" t="s">
        <v>387</v>
      </c>
      <c r="B183" s="62" t="s">
        <v>601</v>
      </c>
    </row>
    <row r="184" spans="1:2" x14ac:dyDescent="0.2">
      <c r="A184" s="30" t="s">
        <v>388</v>
      </c>
      <c r="B184" s="62" t="s">
        <v>601</v>
      </c>
    </row>
    <row r="185" spans="1:2" x14ac:dyDescent="0.2">
      <c r="A185" s="30" t="s">
        <v>389</v>
      </c>
      <c r="B185" s="62" t="s">
        <v>601</v>
      </c>
    </row>
    <row r="186" spans="1:2" x14ac:dyDescent="0.2">
      <c r="A186" s="30" t="s">
        <v>390</v>
      </c>
      <c r="B186" s="62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259"/>
  <sheetViews>
    <sheetView workbookViewId="0"/>
  </sheetViews>
  <sheetFormatPr baseColWidth="10" defaultColWidth="11.1640625" defaultRowHeight="15" customHeight="1" x14ac:dyDescent="0.2"/>
  <cols>
    <col min="1" max="2" width="50.1640625" customWidth="1"/>
  </cols>
  <sheetData>
    <row r="1" spans="1:2" x14ac:dyDescent="0.2">
      <c r="A1" s="35" t="s">
        <v>602</v>
      </c>
      <c r="B1" s="35" t="s">
        <v>579</v>
      </c>
    </row>
    <row r="2" spans="1:2" x14ac:dyDescent="0.2">
      <c r="A2" s="19" t="s">
        <v>402</v>
      </c>
    </row>
    <row r="3" spans="1:2" x14ac:dyDescent="0.2">
      <c r="A3" s="19" t="s">
        <v>392</v>
      </c>
    </row>
    <row r="4" spans="1:2" x14ac:dyDescent="0.2">
      <c r="A4" s="19" t="s">
        <v>393</v>
      </c>
    </row>
    <row r="5" spans="1:2" x14ac:dyDescent="0.2">
      <c r="A5" s="1" t="s">
        <v>156</v>
      </c>
      <c r="B5" s="1" t="s">
        <v>393</v>
      </c>
    </row>
    <row r="6" spans="1:2" x14ac:dyDescent="0.2">
      <c r="A6" s="1" t="s">
        <v>263</v>
      </c>
      <c r="B6" s="1" t="s">
        <v>393</v>
      </c>
    </row>
    <row r="7" spans="1:2" x14ac:dyDescent="0.2">
      <c r="A7" s="1" t="s">
        <v>135</v>
      </c>
      <c r="B7" s="1" t="s">
        <v>393</v>
      </c>
    </row>
    <row r="8" spans="1:2" x14ac:dyDescent="0.2">
      <c r="A8" s="1" t="s">
        <v>164</v>
      </c>
      <c r="B8" s="1" t="s">
        <v>393</v>
      </c>
    </row>
    <row r="9" spans="1:2" x14ac:dyDescent="0.2">
      <c r="A9" s="1" t="s">
        <v>264</v>
      </c>
      <c r="B9" s="1" t="s">
        <v>393</v>
      </c>
    </row>
    <row r="10" spans="1:2" x14ac:dyDescent="0.2">
      <c r="A10" s="1" t="s">
        <v>405</v>
      </c>
      <c r="B10" s="1" t="s">
        <v>393</v>
      </c>
    </row>
    <row r="11" spans="1:2" x14ac:dyDescent="0.2">
      <c r="A11" s="1" t="s">
        <v>406</v>
      </c>
      <c r="B11" s="1" t="s">
        <v>393</v>
      </c>
    </row>
    <row r="12" spans="1:2" x14ac:dyDescent="0.2">
      <c r="A12" s="1" t="s">
        <v>407</v>
      </c>
      <c r="B12" s="1" t="s">
        <v>393</v>
      </c>
    </row>
    <row r="13" spans="1:2" x14ac:dyDescent="0.2">
      <c r="A13" s="1" t="s">
        <v>408</v>
      </c>
      <c r="B13" s="1" t="s">
        <v>393</v>
      </c>
    </row>
    <row r="14" spans="1:2" x14ac:dyDescent="0.2">
      <c r="A14" s="1" t="s">
        <v>409</v>
      </c>
      <c r="B14" s="1" t="s">
        <v>393</v>
      </c>
    </row>
    <row r="15" spans="1:2" x14ac:dyDescent="0.2">
      <c r="A15" s="1" t="s">
        <v>279</v>
      </c>
      <c r="B15" s="1" t="s">
        <v>393</v>
      </c>
    </row>
    <row r="16" spans="1:2" x14ac:dyDescent="0.2">
      <c r="A16" s="1" t="s">
        <v>280</v>
      </c>
      <c r="B16" s="1" t="s">
        <v>393</v>
      </c>
    </row>
    <row r="17" spans="1:2" x14ac:dyDescent="0.2">
      <c r="A17" s="1" t="s">
        <v>411</v>
      </c>
      <c r="B17" s="1" t="s">
        <v>393</v>
      </c>
    </row>
    <row r="18" spans="1:2" x14ac:dyDescent="0.2">
      <c r="A18" s="1" t="s">
        <v>412</v>
      </c>
      <c r="B18" s="1" t="s">
        <v>393</v>
      </c>
    </row>
    <row r="19" spans="1:2" x14ac:dyDescent="0.2">
      <c r="A19" s="1" t="s">
        <v>414</v>
      </c>
      <c r="B19" s="1" t="s">
        <v>393</v>
      </c>
    </row>
    <row r="20" spans="1:2" x14ac:dyDescent="0.2">
      <c r="A20" s="1" t="s">
        <v>282</v>
      </c>
      <c r="B20" s="1" t="s">
        <v>393</v>
      </c>
    </row>
    <row r="21" spans="1:2" x14ac:dyDescent="0.2">
      <c r="A21" s="1" t="s">
        <v>415</v>
      </c>
      <c r="B21" s="1" t="s">
        <v>393</v>
      </c>
    </row>
    <row r="22" spans="1:2" x14ac:dyDescent="0.2">
      <c r="A22" s="1" t="s">
        <v>416</v>
      </c>
      <c r="B22" s="1" t="s">
        <v>393</v>
      </c>
    </row>
    <row r="23" spans="1:2" x14ac:dyDescent="0.2">
      <c r="A23" s="1" t="s">
        <v>165</v>
      </c>
      <c r="B23" s="1" t="s">
        <v>393</v>
      </c>
    </row>
    <row r="24" spans="1:2" x14ac:dyDescent="0.2">
      <c r="A24" s="1" t="s">
        <v>417</v>
      </c>
      <c r="B24" s="1" t="s">
        <v>393</v>
      </c>
    </row>
    <row r="25" spans="1:2" x14ac:dyDescent="0.2">
      <c r="A25" s="1" t="s">
        <v>267</v>
      </c>
      <c r="B25" s="1" t="s">
        <v>393</v>
      </c>
    </row>
    <row r="26" spans="1:2" x14ac:dyDescent="0.2">
      <c r="A26" s="1" t="s">
        <v>275</v>
      </c>
      <c r="B26" s="1" t="s">
        <v>393</v>
      </c>
    </row>
    <row r="27" spans="1:2" x14ac:dyDescent="0.2">
      <c r="A27" s="1" t="s">
        <v>278</v>
      </c>
      <c r="B27" s="1" t="s">
        <v>393</v>
      </c>
    </row>
    <row r="28" spans="1:2" x14ac:dyDescent="0.2">
      <c r="A28" s="1" t="s">
        <v>418</v>
      </c>
      <c r="B28" s="1" t="s">
        <v>393</v>
      </c>
    </row>
    <row r="29" spans="1:2" x14ac:dyDescent="0.2">
      <c r="A29" s="1" t="s">
        <v>419</v>
      </c>
      <c r="B29" s="1" t="s">
        <v>393</v>
      </c>
    </row>
    <row r="30" spans="1:2" x14ac:dyDescent="0.2">
      <c r="A30" s="1" t="s">
        <v>265</v>
      </c>
      <c r="B30" s="1" t="s">
        <v>393</v>
      </c>
    </row>
    <row r="31" spans="1:2" x14ac:dyDescent="0.2">
      <c r="A31" s="19" t="s">
        <v>420</v>
      </c>
    </row>
    <row r="32" spans="1:2" x14ac:dyDescent="0.2">
      <c r="A32" s="1" t="s">
        <v>336</v>
      </c>
      <c r="B32" s="1" t="s">
        <v>420</v>
      </c>
    </row>
    <row r="33" spans="1:2" x14ac:dyDescent="0.2">
      <c r="A33" s="1" t="s">
        <v>421</v>
      </c>
      <c r="B33" s="1" t="s">
        <v>420</v>
      </c>
    </row>
    <row r="34" spans="1:2" x14ac:dyDescent="0.2">
      <c r="A34" s="1" t="s">
        <v>422</v>
      </c>
      <c r="B34" s="1" t="s">
        <v>420</v>
      </c>
    </row>
    <row r="35" spans="1:2" x14ac:dyDescent="0.2">
      <c r="A35" s="1" t="s">
        <v>423</v>
      </c>
      <c r="B35" s="1" t="s">
        <v>420</v>
      </c>
    </row>
    <row r="36" spans="1:2" x14ac:dyDescent="0.2">
      <c r="A36" s="1" t="s">
        <v>424</v>
      </c>
      <c r="B36" s="1" t="s">
        <v>420</v>
      </c>
    </row>
    <row r="37" spans="1:2" x14ac:dyDescent="0.2">
      <c r="A37" s="1" t="s">
        <v>425</v>
      </c>
      <c r="B37" s="1" t="s">
        <v>420</v>
      </c>
    </row>
    <row r="38" spans="1:2" x14ac:dyDescent="0.2">
      <c r="A38" s="1" t="s">
        <v>426</v>
      </c>
      <c r="B38" s="1" t="s">
        <v>420</v>
      </c>
    </row>
    <row r="39" spans="1:2" x14ac:dyDescent="0.2">
      <c r="A39" s="1" t="s">
        <v>324</v>
      </c>
      <c r="B39" s="1" t="s">
        <v>420</v>
      </c>
    </row>
    <row r="40" spans="1:2" x14ac:dyDescent="0.2">
      <c r="A40" s="1" t="s">
        <v>333</v>
      </c>
      <c r="B40" s="1" t="s">
        <v>420</v>
      </c>
    </row>
    <row r="41" spans="1:2" x14ac:dyDescent="0.2">
      <c r="A41" s="1" t="s">
        <v>427</v>
      </c>
      <c r="B41" s="1" t="s">
        <v>420</v>
      </c>
    </row>
    <row r="42" spans="1:2" x14ac:dyDescent="0.2">
      <c r="A42" s="1" t="s">
        <v>428</v>
      </c>
      <c r="B42" s="1" t="s">
        <v>420</v>
      </c>
    </row>
    <row r="43" spans="1:2" x14ac:dyDescent="0.2">
      <c r="A43" s="1" t="s">
        <v>429</v>
      </c>
      <c r="B43" s="1" t="s">
        <v>420</v>
      </c>
    </row>
    <row r="44" spans="1:2" x14ac:dyDescent="0.2">
      <c r="A44" s="1" t="s">
        <v>430</v>
      </c>
      <c r="B44" s="1" t="s">
        <v>420</v>
      </c>
    </row>
    <row r="45" spans="1:2" x14ac:dyDescent="0.2">
      <c r="A45" s="1" t="s">
        <v>431</v>
      </c>
      <c r="B45" s="1" t="s">
        <v>420</v>
      </c>
    </row>
    <row r="46" spans="1:2" x14ac:dyDescent="0.2">
      <c r="A46" s="1" t="s">
        <v>432</v>
      </c>
      <c r="B46" s="1" t="s">
        <v>420</v>
      </c>
    </row>
    <row r="47" spans="1:2" x14ac:dyDescent="0.2">
      <c r="A47" s="1" t="s">
        <v>433</v>
      </c>
      <c r="B47" s="1" t="s">
        <v>420</v>
      </c>
    </row>
    <row r="48" spans="1:2" x14ac:dyDescent="0.2">
      <c r="A48" s="1" t="s">
        <v>434</v>
      </c>
      <c r="B48" s="1" t="s">
        <v>420</v>
      </c>
    </row>
    <row r="49" spans="1:2" x14ac:dyDescent="0.2">
      <c r="A49" s="1" t="s">
        <v>435</v>
      </c>
      <c r="B49" s="1" t="s">
        <v>420</v>
      </c>
    </row>
    <row r="50" spans="1:2" x14ac:dyDescent="0.2">
      <c r="A50" s="1" t="s">
        <v>436</v>
      </c>
      <c r="B50" s="1" t="s">
        <v>420</v>
      </c>
    </row>
    <row r="51" spans="1:2" x14ac:dyDescent="0.2">
      <c r="A51" s="1" t="s">
        <v>437</v>
      </c>
      <c r="B51" s="1" t="s">
        <v>420</v>
      </c>
    </row>
    <row r="52" spans="1:2" x14ac:dyDescent="0.2">
      <c r="A52" s="19" t="s">
        <v>438</v>
      </c>
    </row>
    <row r="53" spans="1:2" x14ac:dyDescent="0.2">
      <c r="A53" s="1" t="s">
        <v>439</v>
      </c>
      <c r="B53" s="1" t="s">
        <v>438</v>
      </c>
    </row>
    <row r="54" spans="1:2" x14ac:dyDescent="0.2">
      <c r="A54" s="1" t="s">
        <v>441</v>
      </c>
      <c r="B54" s="1" t="s">
        <v>438</v>
      </c>
    </row>
    <row r="55" spans="1:2" x14ac:dyDescent="0.2">
      <c r="A55" s="19" t="s">
        <v>442</v>
      </c>
    </row>
    <row r="56" spans="1:2" x14ac:dyDescent="0.2">
      <c r="A56" s="1" t="s">
        <v>150</v>
      </c>
      <c r="B56" s="1" t="s">
        <v>442</v>
      </c>
    </row>
    <row r="57" spans="1:2" x14ac:dyDescent="0.2">
      <c r="A57" s="19" t="s">
        <v>445</v>
      </c>
      <c r="B57" s="62"/>
    </row>
    <row r="58" spans="1:2" x14ac:dyDescent="0.2">
      <c r="A58" s="1" t="s">
        <v>446</v>
      </c>
      <c r="B58" s="1" t="s">
        <v>445</v>
      </c>
    </row>
    <row r="59" spans="1:2" x14ac:dyDescent="0.2">
      <c r="A59" s="1" t="s">
        <v>168</v>
      </c>
      <c r="B59" s="1" t="s">
        <v>445</v>
      </c>
    </row>
    <row r="60" spans="1:2" x14ac:dyDescent="0.2">
      <c r="A60" s="1" t="s">
        <v>316</v>
      </c>
      <c r="B60" s="1" t="s">
        <v>445</v>
      </c>
    </row>
    <row r="61" spans="1:2" x14ac:dyDescent="0.2">
      <c r="A61" s="1" t="s">
        <v>447</v>
      </c>
      <c r="B61" s="1" t="s">
        <v>445</v>
      </c>
    </row>
    <row r="62" spans="1:2" x14ac:dyDescent="0.2">
      <c r="A62" s="1" t="s">
        <v>449</v>
      </c>
      <c r="B62" s="1" t="s">
        <v>445</v>
      </c>
    </row>
    <row r="63" spans="1:2" x14ac:dyDescent="0.2">
      <c r="A63" s="1" t="s">
        <v>450</v>
      </c>
      <c r="B63" s="1" t="s">
        <v>445</v>
      </c>
    </row>
    <row r="64" spans="1:2" x14ac:dyDescent="0.2">
      <c r="A64" s="1" t="s">
        <v>451</v>
      </c>
      <c r="B64" s="1" t="s">
        <v>445</v>
      </c>
    </row>
    <row r="65" spans="1:2" x14ac:dyDescent="0.2">
      <c r="A65" s="19" t="s">
        <v>394</v>
      </c>
      <c r="B65" s="62"/>
    </row>
    <row r="66" spans="1:2" x14ac:dyDescent="0.2">
      <c r="A66" s="1" t="s">
        <v>452</v>
      </c>
      <c r="B66" s="1" t="s">
        <v>394</v>
      </c>
    </row>
    <row r="67" spans="1:2" x14ac:dyDescent="0.2">
      <c r="A67" s="1" t="s">
        <v>453</v>
      </c>
      <c r="B67" s="1" t="s">
        <v>394</v>
      </c>
    </row>
    <row r="68" spans="1:2" x14ac:dyDescent="0.2">
      <c r="A68" s="1" t="s">
        <v>454</v>
      </c>
      <c r="B68" s="1" t="s">
        <v>394</v>
      </c>
    </row>
    <row r="69" spans="1:2" x14ac:dyDescent="0.2">
      <c r="A69" s="1" t="s">
        <v>455</v>
      </c>
      <c r="B69" s="1" t="s">
        <v>394</v>
      </c>
    </row>
    <row r="70" spans="1:2" x14ac:dyDescent="0.2">
      <c r="A70" s="1" t="s">
        <v>456</v>
      </c>
      <c r="B70" s="1" t="s">
        <v>394</v>
      </c>
    </row>
    <row r="71" spans="1:2" x14ac:dyDescent="0.2">
      <c r="A71" s="1" t="s">
        <v>457</v>
      </c>
      <c r="B71" s="1" t="s">
        <v>394</v>
      </c>
    </row>
    <row r="72" spans="1:2" x14ac:dyDescent="0.2">
      <c r="A72" s="1" t="s">
        <v>458</v>
      </c>
      <c r="B72" s="1" t="s">
        <v>394</v>
      </c>
    </row>
    <row r="73" spans="1:2" x14ac:dyDescent="0.2">
      <c r="A73" s="1" t="s">
        <v>459</v>
      </c>
      <c r="B73" s="1" t="s">
        <v>394</v>
      </c>
    </row>
    <row r="74" spans="1:2" x14ac:dyDescent="0.2">
      <c r="A74" s="1" t="s">
        <v>460</v>
      </c>
      <c r="B74" s="1" t="s">
        <v>394</v>
      </c>
    </row>
    <row r="75" spans="1:2" x14ac:dyDescent="0.2">
      <c r="A75" s="1" t="s">
        <v>461</v>
      </c>
      <c r="B75" s="1" t="s">
        <v>394</v>
      </c>
    </row>
    <row r="76" spans="1:2" x14ac:dyDescent="0.2">
      <c r="A76" s="1" t="s">
        <v>366</v>
      </c>
      <c r="B76" s="1" t="s">
        <v>394</v>
      </c>
    </row>
    <row r="77" spans="1:2" x14ac:dyDescent="0.2">
      <c r="A77" s="19" t="s">
        <v>462</v>
      </c>
      <c r="B77" s="62"/>
    </row>
    <row r="78" spans="1:2" x14ac:dyDescent="0.2">
      <c r="A78" s="1" t="s">
        <v>159</v>
      </c>
      <c r="B78" s="1" t="s">
        <v>462</v>
      </c>
    </row>
    <row r="79" spans="1:2" x14ac:dyDescent="0.2">
      <c r="A79" s="1" t="s">
        <v>170</v>
      </c>
      <c r="B79" s="1" t="s">
        <v>462</v>
      </c>
    </row>
    <row r="80" spans="1:2" x14ac:dyDescent="0.2">
      <c r="A80" s="1" t="s">
        <v>127</v>
      </c>
      <c r="B80" s="1" t="s">
        <v>462</v>
      </c>
    </row>
    <row r="81" spans="1:2" x14ac:dyDescent="0.2">
      <c r="A81" s="1" t="s">
        <v>340</v>
      </c>
      <c r="B81" s="1" t="s">
        <v>462</v>
      </c>
    </row>
    <row r="82" spans="1:2" x14ac:dyDescent="0.2">
      <c r="A82" s="1" t="s">
        <v>133</v>
      </c>
      <c r="B82" s="1" t="s">
        <v>462</v>
      </c>
    </row>
    <row r="83" spans="1:2" x14ac:dyDescent="0.2">
      <c r="A83" s="1" t="s">
        <v>464</v>
      </c>
      <c r="B83" s="1" t="s">
        <v>462</v>
      </c>
    </row>
    <row r="84" spans="1:2" x14ac:dyDescent="0.2">
      <c r="A84" s="1" t="s">
        <v>350</v>
      </c>
      <c r="B84" s="1" t="s">
        <v>462</v>
      </c>
    </row>
    <row r="85" spans="1:2" x14ac:dyDescent="0.2">
      <c r="A85" s="1" t="s">
        <v>139</v>
      </c>
      <c r="B85" s="1" t="s">
        <v>462</v>
      </c>
    </row>
    <row r="86" spans="1:2" x14ac:dyDescent="0.2">
      <c r="A86" s="1" t="s">
        <v>339</v>
      </c>
      <c r="B86" s="1" t="s">
        <v>462</v>
      </c>
    </row>
    <row r="87" spans="1:2" x14ac:dyDescent="0.2">
      <c r="A87" s="1" t="s">
        <v>467</v>
      </c>
      <c r="B87" s="1" t="s">
        <v>462</v>
      </c>
    </row>
    <row r="88" spans="1:2" x14ac:dyDescent="0.2">
      <c r="A88" s="1" t="s">
        <v>344</v>
      </c>
      <c r="B88" s="1" t="s">
        <v>462</v>
      </c>
    </row>
    <row r="89" spans="1:2" x14ac:dyDescent="0.2">
      <c r="A89" s="1" t="s">
        <v>468</v>
      </c>
      <c r="B89" s="1" t="s">
        <v>462</v>
      </c>
    </row>
    <row r="90" spans="1:2" x14ac:dyDescent="0.2">
      <c r="A90" s="1" t="s">
        <v>343</v>
      </c>
      <c r="B90" s="1" t="s">
        <v>462</v>
      </c>
    </row>
    <row r="91" spans="1:2" x14ac:dyDescent="0.2">
      <c r="A91" s="1" t="s">
        <v>469</v>
      </c>
      <c r="B91" s="1" t="s">
        <v>462</v>
      </c>
    </row>
    <row r="92" spans="1:2" x14ac:dyDescent="0.2">
      <c r="A92" s="1" t="s">
        <v>142</v>
      </c>
      <c r="B92" s="1" t="s">
        <v>462</v>
      </c>
    </row>
    <row r="93" spans="1:2" x14ac:dyDescent="0.2">
      <c r="A93" s="1" t="s">
        <v>356</v>
      </c>
      <c r="B93" s="1" t="s">
        <v>462</v>
      </c>
    </row>
    <row r="94" spans="1:2" x14ac:dyDescent="0.2">
      <c r="A94" s="1" t="s">
        <v>471</v>
      </c>
      <c r="B94" s="1" t="s">
        <v>462</v>
      </c>
    </row>
    <row r="95" spans="1:2" x14ac:dyDescent="0.2">
      <c r="A95" s="19" t="s">
        <v>472</v>
      </c>
      <c r="B95" s="62"/>
    </row>
    <row r="96" spans="1:2" x14ac:dyDescent="0.2">
      <c r="A96" s="1" t="s">
        <v>473</v>
      </c>
      <c r="B96" s="1" t="s">
        <v>472</v>
      </c>
    </row>
    <row r="97" spans="1:2" x14ac:dyDescent="0.2">
      <c r="A97" s="1" t="s">
        <v>474</v>
      </c>
      <c r="B97" s="1" t="s">
        <v>472</v>
      </c>
    </row>
    <row r="98" spans="1:2" x14ac:dyDescent="0.2">
      <c r="A98" s="19" t="s">
        <v>475</v>
      </c>
      <c r="B98" s="62"/>
    </row>
    <row r="99" spans="1:2" x14ac:dyDescent="0.2">
      <c r="A99" s="1" t="s">
        <v>195</v>
      </c>
      <c r="B99" s="1" t="s">
        <v>475</v>
      </c>
    </row>
    <row r="100" spans="1:2" x14ac:dyDescent="0.2">
      <c r="A100" s="1" t="s">
        <v>144</v>
      </c>
      <c r="B100" s="1" t="s">
        <v>475</v>
      </c>
    </row>
    <row r="101" spans="1:2" x14ac:dyDescent="0.2">
      <c r="A101" s="1" t="s">
        <v>200</v>
      </c>
      <c r="B101" s="1" t="s">
        <v>475</v>
      </c>
    </row>
    <row r="102" spans="1:2" x14ac:dyDescent="0.2">
      <c r="A102" s="1" t="s">
        <v>199</v>
      </c>
      <c r="B102" s="1" t="s">
        <v>475</v>
      </c>
    </row>
    <row r="103" spans="1:2" x14ac:dyDescent="0.2">
      <c r="A103" s="1" t="s">
        <v>116</v>
      </c>
      <c r="B103" s="1" t="s">
        <v>475</v>
      </c>
    </row>
    <row r="104" spans="1:2" x14ac:dyDescent="0.2">
      <c r="A104" s="1" t="s">
        <v>161</v>
      </c>
      <c r="B104" s="1" t="s">
        <v>475</v>
      </c>
    </row>
    <row r="105" spans="1:2" x14ac:dyDescent="0.2">
      <c r="A105" s="1" t="s">
        <v>476</v>
      </c>
      <c r="B105" s="1" t="s">
        <v>475</v>
      </c>
    </row>
    <row r="106" spans="1:2" x14ac:dyDescent="0.2">
      <c r="A106" s="1" t="s">
        <v>211</v>
      </c>
      <c r="B106" s="1" t="s">
        <v>475</v>
      </c>
    </row>
    <row r="107" spans="1:2" x14ac:dyDescent="0.2">
      <c r="A107" s="1" t="s">
        <v>136</v>
      </c>
      <c r="B107" s="1" t="s">
        <v>475</v>
      </c>
    </row>
    <row r="108" spans="1:2" x14ac:dyDescent="0.2">
      <c r="A108" s="1" t="s">
        <v>138</v>
      </c>
      <c r="B108" s="1" t="s">
        <v>475</v>
      </c>
    </row>
    <row r="109" spans="1:2" x14ac:dyDescent="0.2">
      <c r="A109" s="1" t="s">
        <v>162</v>
      </c>
      <c r="B109" s="1" t="s">
        <v>475</v>
      </c>
    </row>
    <row r="110" spans="1:2" x14ac:dyDescent="0.2">
      <c r="A110" s="1" t="s">
        <v>155</v>
      </c>
      <c r="B110" s="1" t="s">
        <v>475</v>
      </c>
    </row>
    <row r="111" spans="1:2" x14ac:dyDescent="0.2">
      <c r="A111" s="1" t="s">
        <v>479</v>
      </c>
      <c r="B111" s="1" t="s">
        <v>475</v>
      </c>
    </row>
    <row r="112" spans="1:2" x14ac:dyDescent="0.2">
      <c r="A112" s="1" t="s">
        <v>137</v>
      </c>
      <c r="B112" s="1" t="s">
        <v>475</v>
      </c>
    </row>
    <row r="113" spans="1:2" x14ac:dyDescent="0.2">
      <c r="A113" s="1" t="s">
        <v>129</v>
      </c>
      <c r="B113" s="1" t="s">
        <v>475</v>
      </c>
    </row>
    <row r="114" spans="1:2" x14ac:dyDescent="0.2">
      <c r="A114" s="19" t="s">
        <v>480</v>
      </c>
      <c r="B114" s="62"/>
    </row>
    <row r="115" spans="1:2" x14ac:dyDescent="0.2">
      <c r="A115" s="1" t="s">
        <v>166</v>
      </c>
      <c r="B115" s="1" t="s">
        <v>480</v>
      </c>
    </row>
    <row r="116" spans="1:2" x14ac:dyDescent="0.2">
      <c r="A116" s="1" t="s">
        <v>387</v>
      </c>
      <c r="B116" s="1" t="s">
        <v>480</v>
      </c>
    </row>
    <row r="117" spans="1:2" x14ac:dyDescent="0.2">
      <c r="A117" s="1" t="s">
        <v>481</v>
      </c>
      <c r="B117" s="1" t="s">
        <v>480</v>
      </c>
    </row>
    <row r="118" spans="1:2" x14ac:dyDescent="0.2">
      <c r="A118" s="1" t="s">
        <v>389</v>
      </c>
      <c r="B118" s="1" t="s">
        <v>480</v>
      </c>
    </row>
    <row r="119" spans="1:2" x14ac:dyDescent="0.2">
      <c r="A119" s="1" t="s">
        <v>134</v>
      </c>
      <c r="B119" s="1" t="s">
        <v>480</v>
      </c>
    </row>
    <row r="120" spans="1:2" x14ac:dyDescent="0.2">
      <c r="A120" s="1" t="s">
        <v>482</v>
      </c>
      <c r="B120" s="1" t="s">
        <v>480</v>
      </c>
    </row>
    <row r="121" spans="1:2" x14ac:dyDescent="0.2">
      <c r="A121" s="1" t="s">
        <v>390</v>
      </c>
      <c r="B121" s="1" t="s">
        <v>480</v>
      </c>
    </row>
    <row r="122" spans="1:2" x14ac:dyDescent="0.2">
      <c r="A122" s="1" t="s">
        <v>146</v>
      </c>
      <c r="B122" s="1" t="s">
        <v>480</v>
      </c>
    </row>
    <row r="123" spans="1:2" x14ac:dyDescent="0.2">
      <c r="A123" s="1" t="s">
        <v>483</v>
      </c>
      <c r="B123" s="1" t="s">
        <v>480</v>
      </c>
    </row>
    <row r="124" spans="1:2" x14ac:dyDescent="0.2">
      <c r="A124" s="1" t="s">
        <v>484</v>
      </c>
      <c r="B124" s="1" t="s">
        <v>480</v>
      </c>
    </row>
    <row r="125" spans="1:2" x14ac:dyDescent="0.2">
      <c r="A125" s="1" t="s">
        <v>485</v>
      </c>
      <c r="B125" s="1" t="s">
        <v>480</v>
      </c>
    </row>
    <row r="126" spans="1:2" x14ac:dyDescent="0.2">
      <c r="A126" s="1" t="s">
        <v>486</v>
      </c>
      <c r="B126" s="1" t="s">
        <v>480</v>
      </c>
    </row>
    <row r="127" spans="1:2" x14ac:dyDescent="0.2">
      <c r="A127" s="1" t="s">
        <v>487</v>
      </c>
      <c r="B127" s="1" t="s">
        <v>480</v>
      </c>
    </row>
    <row r="128" spans="1:2" x14ac:dyDescent="0.2">
      <c r="A128" s="19" t="s">
        <v>488</v>
      </c>
      <c r="B128" s="62"/>
    </row>
    <row r="129" spans="1:2" x14ac:dyDescent="0.2">
      <c r="A129" s="1" t="s">
        <v>158</v>
      </c>
      <c r="B129" s="1" t="s">
        <v>488</v>
      </c>
    </row>
    <row r="130" spans="1:2" x14ac:dyDescent="0.2">
      <c r="A130" s="1" t="s">
        <v>169</v>
      </c>
      <c r="B130" s="1" t="s">
        <v>488</v>
      </c>
    </row>
    <row r="131" spans="1:2" x14ac:dyDescent="0.2">
      <c r="A131" s="1" t="s">
        <v>118</v>
      </c>
      <c r="B131" s="1" t="s">
        <v>488</v>
      </c>
    </row>
    <row r="132" spans="1:2" x14ac:dyDescent="0.2">
      <c r="A132" s="1" t="s">
        <v>124</v>
      </c>
      <c r="B132" s="1" t="s">
        <v>488</v>
      </c>
    </row>
    <row r="133" spans="1:2" x14ac:dyDescent="0.2">
      <c r="A133" s="1" t="s">
        <v>489</v>
      </c>
      <c r="B133" s="1" t="s">
        <v>488</v>
      </c>
    </row>
    <row r="134" spans="1:2" x14ac:dyDescent="0.2">
      <c r="A134" s="1" t="s">
        <v>163</v>
      </c>
      <c r="B134" s="1" t="s">
        <v>488</v>
      </c>
    </row>
    <row r="135" spans="1:2" x14ac:dyDescent="0.2">
      <c r="A135" s="1" t="s">
        <v>490</v>
      </c>
      <c r="B135" s="1" t="s">
        <v>488</v>
      </c>
    </row>
    <row r="136" spans="1:2" x14ac:dyDescent="0.2">
      <c r="A136" s="1" t="s">
        <v>132</v>
      </c>
      <c r="B136" s="1" t="s">
        <v>488</v>
      </c>
    </row>
    <row r="137" spans="1:2" x14ac:dyDescent="0.2">
      <c r="A137" s="1" t="s">
        <v>491</v>
      </c>
      <c r="B137" s="1" t="s">
        <v>488</v>
      </c>
    </row>
    <row r="138" spans="1:2" x14ac:dyDescent="0.2">
      <c r="A138" s="1" t="s">
        <v>147</v>
      </c>
      <c r="B138" s="1" t="s">
        <v>488</v>
      </c>
    </row>
    <row r="139" spans="1:2" x14ac:dyDescent="0.2">
      <c r="A139" s="1" t="s">
        <v>149</v>
      </c>
      <c r="B139" s="1" t="s">
        <v>488</v>
      </c>
    </row>
    <row r="140" spans="1:2" x14ac:dyDescent="0.2">
      <c r="A140" s="1" t="s">
        <v>493</v>
      </c>
      <c r="B140" s="1" t="s">
        <v>488</v>
      </c>
    </row>
    <row r="141" spans="1:2" x14ac:dyDescent="0.2">
      <c r="A141" s="1" t="s">
        <v>494</v>
      </c>
      <c r="B141" s="1" t="s">
        <v>488</v>
      </c>
    </row>
    <row r="142" spans="1:2" x14ac:dyDescent="0.2">
      <c r="A142" s="1" t="s">
        <v>495</v>
      </c>
      <c r="B142" s="1" t="s">
        <v>488</v>
      </c>
    </row>
    <row r="143" spans="1:2" x14ac:dyDescent="0.2">
      <c r="A143" s="1" t="s">
        <v>380</v>
      </c>
      <c r="B143" s="1" t="s">
        <v>488</v>
      </c>
    </row>
    <row r="144" spans="1:2" x14ac:dyDescent="0.2">
      <c r="A144" s="1" t="s">
        <v>496</v>
      </c>
      <c r="B144" s="1" t="s">
        <v>488</v>
      </c>
    </row>
    <row r="145" spans="1:2" x14ac:dyDescent="0.2">
      <c r="A145" s="19" t="s">
        <v>395</v>
      </c>
      <c r="B145" s="1"/>
    </row>
    <row r="146" spans="1:2" x14ac:dyDescent="0.2">
      <c r="A146" s="1" t="s">
        <v>228</v>
      </c>
      <c r="B146" s="1" t="s">
        <v>395</v>
      </c>
    </row>
    <row r="147" spans="1:2" x14ac:dyDescent="0.2">
      <c r="A147" s="1" t="s">
        <v>497</v>
      </c>
      <c r="B147" s="1" t="s">
        <v>395</v>
      </c>
    </row>
    <row r="148" spans="1:2" x14ac:dyDescent="0.2">
      <c r="A148" s="1" t="s">
        <v>160</v>
      </c>
      <c r="B148" s="1" t="s">
        <v>395</v>
      </c>
    </row>
    <row r="149" spans="1:2" x14ac:dyDescent="0.2">
      <c r="A149" s="1" t="s">
        <v>232</v>
      </c>
      <c r="B149" s="1" t="s">
        <v>395</v>
      </c>
    </row>
    <row r="150" spans="1:2" x14ac:dyDescent="0.2">
      <c r="A150" s="1" t="s">
        <v>498</v>
      </c>
      <c r="B150" s="1" t="s">
        <v>395</v>
      </c>
    </row>
    <row r="151" spans="1:2" x14ac:dyDescent="0.2">
      <c r="A151" s="1" t="s">
        <v>499</v>
      </c>
      <c r="B151" s="1" t="s">
        <v>395</v>
      </c>
    </row>
    <row r="152" spans="1:2" x14ac:dyDescent="0.2">
      <c r="A152" s="1" t="s">
        <v>234</v>
      </c>
      <c r="B152" s="1" t="s">
        <v>395</v>
      </c>
    </row>
    <row r="153" spans="1:2" x14ac:dyDescent="0.2">
      <c r="A153" s="1" t="s">
        <v>500</v>
      </c>
      <c r="B153" s="1" t="s">
        <v>395</v>
      </c>
    </row>
    <row r="154" spans="1:2" x14ac:dyDescent="0.2">
      <c r="A154" s="1" t="s">
        <v>235</v>
      </c>
      <c r="B154" s="1" t="s">
        <v>395</v>
      </c>
    </row>
    <row r="155" spans="1:2" x14ac:dyDescent="0.2">
      <c r="A155" s="1" t="s">
        <v>501</v>
      </c>
      <c r="B155" s="1" t="s">
        <v>395</v>
      </c>
    </row>
    <row r="156" spans="1:2" x14ac:dyDescent="0.2">
      <c r="A156" s="1" t="s">
        <v>502</v>
      </c>
      <c r="B156" s="1" t="s">
        <v>395</v>
      </c>
    </row>
    <row r="157" spans="1:2" x14ac:dyDescent="0.2">
      <c r="A157" s="1" t="s">
        <v>503</v>
      </c>
      <c r="B157" s="1" t="s">
        <v>395</v>
      </c>
    </row>
    <row r="158" spans="1:2" x14ac:dyDescent="0.2">
      <c r="A158" s="1" t="s">
        <v>154</v>
      </c>
      <c r="B158" s="1" t="s">
        <v>395</v>
      </c>
    </row>
    <row r="159" spans="1:2" x14ac:dyDescent="0.2">
      <c r="A159" s="1" t="s">
        <v>504</v>
      </c>
      <c r="B159" s="1" t="s">
        <v>395</v>
      </c>
    </row>
    <row r="160" spans="1:2" x14ac:dyDescent="0.2">
      <c r="A160" s="1" t="s">
        <v>505</v>
      </c>
      <c r="B160" s="1" t="s">
        <v>395</v>
      </c>
    </row>
    <row r="161" spans="1:2" x14ac:dyDescent="0.2">
      <c r="A161" s="1" t="s">
        <v>226</v>
      </c>
      <c r="B161" s="1" t="s">
        <v>395</v>
      </c>
    </row>
    <row r="162" spans="1:2" x14ac:dyDescent="0.2">
      <c r="A162" s="1" t="s">
        <v>506</v>
      </c>
      <c r="B162" s="1" t="s">
        <v>395</v>
      </c>
    </row>
    <row r="163" spans="1:2" x14ac:dyDescent="0.2">
      <c r="A163" s="1" t="s">
        <v>396</v>
      </c>
      <c r="B163" s="1" t="s">
        <v>395</v>
      </c>
    </row>
    <row r="164" spans="1:2" x14ac:dyDescent="0.2">
      <c r="A164" s="1" t="s">
        <v>507</v>
      </c>
      <c r="B164" s="1" t="s">
        <v>395</v>
      </c>
    </row>
    <row r="165" spans="1:2" x14ac:dyDescent="0.2">
      <c r="A165" s="1" t="s">
        <v>508</v>
      </c>
      <c r="B165" s="1" t="s">
        <v>395</v>
      </c>
    </row>
    <row r="166" spans="1:2" x14ac:dyDescent="0.2">
      <c r="A166" s="1" t="s">
        <v>509</v>
      </c>
      <c r="B166" s="1" t="s">
        <v>395</v>
      </c>
    </row>
    <row r="167" spans="1:2" x14ac:dyDescent="0.2">
      <c r="A167" s="1" t="s">
        <v>510</v>
      </c>
      <c r="B167" s="1" t="s">
        <v>395</v>
      </c>
    </row>
    <row r="168" spans="1:2" x14ac:dyDescent="0.2">
      <c r="A168" s="1" t="s">
        <v>511</v>
      </c>
      <c r="B168" s="1" t="s">
        <v>395</v>
      </c>
    </row>
    <row r="169" spans="1:2" x14ac:dyDescent="0.2">
      <c r="A169" s="19" t="s">
        <v>397</v>
      </c>
      <c r="B169" s="62"/>
    </row>
    <row r="170" spans="1:2" x14ac:dyDescent="0.2">
      <c r="A170" s="1" t="s">
        <v>254</v>
      </c>
      <c r="B170" s="1" t="s">
        <v>397</v>
      </c>
    </row>
    <row r="171" spans="1:2" x14ac:dyDescent="0.2">
      <c r="A171" s="1" t="s">
        <v>256</v>
      </c>
      <c r="B171" s="1" t="s">
        <v>397</v>
      </c>
    </row>
    <row r="172" spans="1:2" x14ac:dyDescent="0.2">
      <c r="A172" s="1" t="s">
        <v>141</v>
      </c>
      <c r="B172" s="1" t="s">
        <v>397</v>
      </c>
    </row>
    <row r="173" spans="1:2" x14ac:dyDescent="0.2">
      <c r="A173" s="19" t="s">
        <v>512</v>
      </c>
      <c r="B173" s="62"/>
    </row>
    <row r="174" spans="1:2" x14ac:dyDescent="0.2">
      <c r="A174" s="1" t="s">
        <v>123</v>
      </c>
      <c r="B174" s="1" t="s">
        <v>512</v>
      </c>
    </row>
    <row r="175" spans="1:2" x14ac:dyDescent="0.2">
      <c r="A175" s="1" t="s">
        <v>515</v>
      </c>
      <c r="B175" s="1" t="s">
        <v>512</v>
      </c>
    </row>
    <row r="176" spans="1:2" x14ac:dyDescent="0.2">
      <c r="A176" s="1" t="s">
        <v>121</v>
      </c>
      <c r="B176" s="1" t="s">
        <v>512</v>
      </c>
    </row>
    <row r="177" spans="1:2" x14ac:dyDescent="0.2">
      <c r="A177" s="1" t="s">
        <v>167</v>
      </c>
      <c r="B177" s="1" t="s">
        <v>512</v>
      </c>
    </row>
    <row r="178" spans="1:2" x14ac:dyDescent="0.2">
      <c r="A178" s="19" t="s">
        <v>517</v>
      </c>
      <c r="B178" s="62"/>
    </row>
    <row r="179" spans="1:2" x14ac:dyDescent="0.2">
      <c r="A179" s="1" t="s">
        <v>131</v>
      </c>
      <c r="B179" s="1" t="s">
        <v>517</v>
      </c>
    </row>
    <row r="180" spans="1:2" x14ac:dyDescent="0.2">
      <c r="A180" s="1" t="s">
        <v>519</v>
      </c>
      <c r="B180" s="1" t="s">
        <v>517</v>
      </c>
    </row>
    <row r="181" spans="1:2" x14ac:dyDescent="0.2">
      <c r="A181" s="1" t="s">
        <v>520</v>
      </c>
      <c r="B181" s="1" t="s">
        <v>517</v>
      </c>
    </row>
    <row r="182" spans="1:2" x14ac:dyDescent="0.2">
      <c r="A182" s="1" t="s">
        <v>521</v>
      </c>
      <c r="B182" s="1" t="s">
        <v>517</v>
      </c>
    </row>
    <row r="183" spans="1:2" x14ac:dyDescent="0.2">
      <c r="A183" s="1" t="s">
        <v>522</v>
      </c>
      <c r="B183" s="1" t="s">
        <v>517</v>
      </c>
    </row>
    <row r="184" spans="1:2" x14ac:dyDescent="0.2">
      <c r="A184" s="1" t="s">
        <v>523</v>
      </c>
      <c r="B184" s="1" t="s">
        <v>517</v>
      </c>
    </row>
    <row r="185" spans="1:2" x14ac:dyDescent="0.2">
      <c r="A185" s="1" t="s">
        <v>320</v>
      </c>
      <c r="B185" s="1" t="s">
        <v>517</v>
      </c>
    </row>
    <row r="186" spans="1:2" x14ac:dyDescent="0.2">
      <c r="A186" s="1" t="s">
        <v>524</v>
      </c>
      <c r="B186" s="1" t="s">
        <v>517</v>
      </c>
    </row>
    <row r="187" spans="1:2" x14ac:dyDescent="0.2">
      <c r="A187" s="1" t="s">
        <v>321</v>
      </c>
      <c r="B187" s="1" t="s">
        <v>517</v>
      </c>
    </row>
    <row r="188" spans="1:2" x14ac:dyDescent="0.2">
      <c r="A188" s="1" t="s">
        <v>126</v>
      </c>
      <c r="B188" s="1" t="s">
        <v>517</v>
      </c>
    </row>
    <row r="189" spans="1:2" x14ac:dyDescent="0.2">
      <c r="A189" s="1" t="s">
        <v>525</v>
      </c>
      <c r="B189" s="1" t="s">
        <v>517</v>
      </c>
    </row>
    <row r="190" spans="1:2" x14ac:dyDescent="0.2">
      <c r="A190" s="1" t="s">
        <v>319</v>
      </c>
      <c r="B190" s="1" t="s">
        <v>517</v>
      </c>
    </row>
    <row r="191" spans="1:2" x14ac:dyDescent="0.2">
      <c r="A191" s="1" t="s">
        <v>157</v>
      </c>
      <c r="B191" s="1" t="s">
        <v>517</v>
      </c>
    </row>
    <row r="192" spans="1:2" x14ac:dyDescent="0.2">
      <c r="A192" s="1" t="s">
        <v>526</v>
      </c>
      <c r="B192" s="1" t="s">
        <v>517</v>
      </c>
    </row>
    <row r="193" spans="1:2" x14ac:dyDescent="0.2">
      <c r="A193" s="19" t="s">
        <v>398</v>
      </c>
      <c r="B193" s="62"/>
    </row>
    <row r="194" spans="1:2" x14ac:dyDescent="0.2">
      <c r="A194" s="1" t="s">
        <v>370</v>
      </c>
      <c r="B194" s="1" t="s">
        <v>398</v>
      </c>
    </row>
    <row r="195" spans="1:2" x14ac:dyDescent="0.2">
      <c r="A195" s="1" t="s">
        <v>115</v>
      </c>
      <c r="B195" s="1" t="s">
        <v>398</v>
      </c>
    </row>
    <row r="196" spans="1:2" x14ac:dyDescent="0.2">
      <c r="A196" s="1" t="s">
        <v>527</v>
      </c>
      <c r="B196" s="1" t="s">
        <v>398</v>
      </c>
    </row>
    <row r="197" spans="1:2" x14ac:dyDescent="0.2">
      <c r="A197" s="19" t="s">
        <v>528</v>
      </c>
      <c r="B197" s="62"/>
    </row>
    <row r="198" spans="1:2" x14ac:dyDescent="0.2">
      <c r="A198" s="1" t="s">
        <v>529</v>
      </c>
      <c r="B198" s="1" t="s">
        <v>528</v>
      </c>
    </row>
    <row r="199" spans="1:2" x14ac:dyDescent="0.2">
      <c r="A199" s="19" t="s">
        <v>530</v>
      </c>
      <c r="B199" s="62"/>
    </row>
    <row r="200" spans="1:2" x14ac:dyDescent="0.2">
      <c r="A200" s="1" t="s">
        <v>531</v>
      </c>
      <c r="B200" s="1" t="s">
        <v>530</v>
      </c>
    </row>
    <row r="201" spans="1:2" x14ac:dyDescent="0.2">
      <c r="A201" s="1" t="s">
        <v>376</v>
      </c>
      <c r="B201" s="1" t="s">
        <v>530</v>
      </c>
    </row>
    <row r="202" spans="1:2" x14ac:dyDescent="0.2">
      <c r="A202" s="1" t="s">
        <v>532</v>
      </c>
      <c r="B202" s="1" t="s">
        <v>530</v>
      </c>
    </row>
    <row r="203" spans="1:2" x14ac:dyDescent="0.2">
      <c r="A203" s="19" t="s">
        <v>534</v>
      </c>
      <c r="B203" s="62"/>
    </row>
    <row r="204" spans="1:2" x14ac:dyDescent="0.2">
      <c r="A204" s="1" t="s">
        <v>245</v>
      </c>
      <c r="B204" s="1" t="s">
        <v>534</v>
      </c>
    </row>
    <row r="205" spans="1:2" x14ac:dyDescent="0.2">
      <c r="A205" s="1" t="s">
        <v>128</v>
      </c>
      <c r="B205" s="1" t="s">
        <v>534</v>
      </c>
    </row>
    <row r="206" spans="1:2" x14ac:dyDescent="0.2">
      <c r="A206" s="1" t="s">
        <v>535</v>
      </c>
      <c r="B206" s="1" t="s">
        <v>534</v>
      </c>
    </row>
    <row r="207" spans="1:2" x14ac:dyDescent="0.2">
      <c r="A207" s="1" t="s">
        <v>248</v>
      </c>
      <c r="B207" s="1" t="s">
        <v>534</v>
      </c>
    </row>
    <row r="208" spans="1:2" x14ac:dyDescent="0.2">
      <c r="A208" s="1" t="s">
        <v>536</v>
      </c>
      <c r="B208" s="1" t="s">
        <v>534</v>
      </c>
    </row>
    <row r="209" spans="1:2" x14ac:dyDescent="0.2">
      <c r="A209" s="1" t="s">
        <v>537</v>
      </c>
      <c r="B209" s="1" t="s">
        <v>534</v>
      </c>
    </row>
    <row r="210" spans="1:2" x14ac:dyDescent="0.2">
      <c r="A210" s="1" t="s">
        <v>538</v>
      </c>
      <c r="B210" s="1" t="s">
        <v>534</v>
      </c>
    </row>
    <row r="211" spans="1:2" x14ac:dyDescent="0.2">
      <c r="A211" s="1" t="s">
        <v>539</v>
      </c>
      <c r="B211" s="1" t="s">
        <v>534</v>
      </c>
    </row>
    <row r="212" spans="1:2" x14ac:dyDescent="0.2">
      <c r="A212" s="1" t="s">
        <v>540</v>
      </c>
      <c r="B212" s="1" t="s">
        <v>534</v>
      </c>
    </row>
    <row r="213" spans="1:2" x14ac:dyDescent="0.2">
      <c r="A213" s="19" t="s">
        <v>541</v>
      </c>
    </row>
    <row r="214" spans="1:2" x14ac:dyDescent="0.2">
      <c r="A214" s="1" t="s">
        <v>152</v>
      </c>
      <c r="B214" s="1" t="s">
        <v>541</v>
      </c>
    </row>
    <row r="215" spans="1:2" x14ac:dyDescent="0.2">
      <c r="A215" s="19" t="s">
        <v>399</v>
      </c>
    </row>
    <row r="216" spans="1:2" x14ac:dyDescent="0.2">
      <c r="A216" s="1" t="s">
        <v>287</v>
      </c>
      <c r="B216" s="1" t="s">
        <v>399</v>
      </c>
    </row>
    <row r="217" spans="1:2" x14ac:dyDescent="0.2">
      <c r="A217" s="1" t="s">
        <v>542</v>
      </c>
      <c r="B217" s="1" t="s">
        <v>399</v>
      </c>
    </row>
    <row r="218" spans="1:2" x14ac:dyDescent="0.2">
      <c r="A218" s="1" t="s">
        <v>285</v>
      </c>
      <c r="B218" s="1" t="s">
        <v>399</v>
      </c>
    </row>
    <row r="219" spans="1:2" x14ac:dyDescent="0.2">
      <c r="A219" s="1" t="s">
        <v>543</v>
      </c>
      <c r="B219" s="1" t="s">
        <v>399</v>
      </c>
    </row>
    <row r="220" spans="1:2" x14ac:dyDescent="0.2">
      <c r="A220" s="1" t="s">
        <v>544</v>
      </c>
      <c r="B220" s="1" t="s">
        <v>399</v>
      </c>
    </row>
    <row r="221" spans="1:2" x14ac:dyDescent="0.2">
      <c r="A221" s="1" t="s">
        <v>545</v>
      </c>
      <c r="B221" s="1" t="s">
        <v>399</v>
      </c>
    </row>
    <row r="222" spans="1:2" x14ac:dyDescent="0.2">
      <c r="A222" s="1" t="s">
        <v>546</v>
      </c>
      <c r="B222" s="1" t="s">
        <v>399</v>
      </c>
    </row>
    <row r="223" spans="1:2" x14ac:dyDescent="0.2">
      <c r="A223" s="1" t="s">
        <v>547</v>
      </c>
      <c r="B223" s="1" t="s">
        <v>399</v>
      </c>
    </row>
    <row r="224" spans="1:2" x14ac:dyDescent="0.2">
      <c r="A224" s="1" t="s">
        <v>284</v>
      </c>
      <c r="B224" s="1" t="s">
        <v>399</v>
      </c>
    </row>
    <row r="225" spans="1:2" x14ac:dyDescent="0.2">
      <c r="A225" s="1" t="s">
        <v>548</v>
      </c>
      <c r="B225" s="1" t="s">
        <v>399</v>
      </c>
    </row>
    <row r="226" spans="1:2" x14ac:dyDescent="0.2">
      <c r="A226" s="1" t="s">
        <v>549</v>
      </c>
      <c r="B226" s="1" t="s">
        <v>399</v>
      </c>
    </row>
    <row r="227" spans="1:2" x14ac:dyDescent="0.2">
      <c r="A227" s="1" t="s">
        <v>550</v>
      </c>
      <c r="B227" s="1" t="s">
        <v>399</v>
      </c>
    </row>
    <row r="228" spans="1:2" x14ac:dyDescent="0.2">
      <c r="A228" s="1" t="s">
        <v>292</v>
      </c>
      <c r="B228" s="1" t="s">
        <v>399</v>
      </c>
    </row>
    <row r="229" spans="1:2" x14ac:dyDescent="0.2">
      <c r="A229" s="1" t="s">
        <v>551</v>
      </c>
      <c r="B229" s="1" t="s">
        <v>399</v>
      </c>
    </row>
    <row r="230" spans="1:2" x14ac:dyDescent="0.2">
      <c r="A230" s="1" t="s">
        <v>552</v>
      </c>
      <c r="B230" s="1" t="s">
        <v>399</v>
      </c>
    </row>
    <row r="231" spans="1:2" x14ac:dyDescent="0.2">
      <c r="A231" s="1" t="s">
        <v>295</v>
      </c>
      <c r="B231" s="1" t="s">
        <v>399</v>
      </c>
    </row>
    <row r="232" spans="1:2" x14ac:dyDescent="0.2">
      <c r="A232" s="1" t="s">
        <v>297</v>
      </c>
      <c r="B232" s="1" t="s">
        <v>399</v>
      </c>
    </row>
    <row r="233" spans="1:2" x14ac:dyDescent="0.2">
      <c r="A233" s="1" t="s">
        <v>553</v>
      </c>
      <c r="B233" s="1" t="s">
        <v>399</v>
      </c>
    </row>
    <row r="234" spans="1:2" x14ac:dyDescent="0.2">
      <c r="A234" s="1" t="s">
        <v>554</v>
      </c>
      <c r="B234" s="1" t="s">
        <v>399</v>
      </c>
    </row>
    <row r="235" spans="1:2" x14ac:dyDescent="0.2">
      <c r="A235" s="1" t="s">
        <v>555</v>
      </c>
      <c r="B235" s="1" t="s">
        <v>399</v>
      </c>
    </row>
    <row r="236" spans="1:2" x14ac:dyDescent="0.2">
      <c r="A236" s="1" t="s">
        <v>556</v>
      </c>
      <c r="B236" s="1" t="s">
        <v>399</v>
      </c>
    </row>
    <row r="237" spans="1:2" x14ac:dyDescent="0.2">
      <c r="A237" s="1" t="s">
        <v>557</v>
      </c>
      <c r="B237" s="1" t="s">
        <v>399</v>
      </c>
    </row>
    <row r="238" spans="1:2" x14ac:dyDescent="0.2">
      <c r="A238" s="1" t="s">
        <v>290</v>
      </c>
      <c r="B238" s="1" t="s">
        <v>399</v>
      </c>
    </row>
    <row r="239" spans="1:2" x14ac:dyDescent="0.2">
      <c r="A239" s="1" t="s">
        <v>558</v>
      </c>
      <c r="B239" s="1" t="s">
        <v>399</v>
      </c>
    </row>
    <row r="240" spans="1:2" x14ac:dyDescent="0.2">
      <c r="A240" s="1" t="s">
        <v>559</v>
      </c>
      <c r="B240" s="1" t="s">
        <v>399</v>
      </c>
    </row>
    <row r="241" spans="1:2" x14ac:dyDescent="0.2">
      <c r="A241" s="1" t="s">
        <v>560</v>
      </c>
      <c r="B241" s="1" t="s">
        <v>399</v>
      </c>
    </row>
    <row r="242" spans="1:2" x14ac:dyDescent="0.2">
      <c r="A242" s="1" t="s">
        <v>561</v>
      </c>
      <c r="B242" s="1" t="s">
        <v>399</v>
      </c>
    </row>
    <row r="243" spans="1:2" x14ac:dyDescent="0.2">
      <c r="A243" s="1" t="s">
        <v>562</v>
      </c>
      <c r="B243" s="1" t="s">
        <v>399</v>
      </c>
    </row>
    <row r="244" spans="1:2" x14ac:dyDescent="0.2">
      <c r="A244" s="1" t="s">
        <v>563</v>
      </c>
      <c r="B244" s="1" t="s">
        <v>399</v>
      </c>
    </row>
    <row r="245" spans="1:2" x14ac:dyDescent="0.2">
      <c r="A245" s="1" t="s">
        <v>296</v>
      </c>
      <c r="B245" s="1" t="s">
        <v>399</v>
      </c>
    </row>
    <row r="246" spans="1:2" x14ac:dyDescent="0.2">
      <c r="A246" s="1" t="s">
        <v>564</v>
      </c>
      <c r="B246" s="1" t="s">
        <v>399</v>
      </c>
    </row>
    <row r="247" spans="1:2" x14ac:dyDescent="0.2">
      <c r="A247" s="1" t="s">
        <v>565</v>
      </c>
      <c r="B247" s="1" t="s">
        <v>399</v>
      </c>
    </row>
    <row r="248" spans="1:2" x14ac:dyDescent="0.2">
      <c r="A248" s="19" t="s">
        <v>566</v>
      </c>
    </row>
    <row r="249" spans="1:2" x14ac:dyDescent="0.2">
      <c r="A249" s="1" t="s">
        <v>567</v>
      </c>
      <c r="B249" s="1" t="s">
        <v>566</v>
      </c>
    </row>
    <row r="250" spans="1:2" x14ac:dyDescent="0.2">
      <c r="A250" s="1" t="s">
        <v>568</v>
      </c>
      <c r="B250" s="1" t="s">
        <v>566</v>
      </c>
    </row>
    <row r="251" spans="1:2" x14ac:dyDescent="0.2">
      <c r="A251" s="1" t="s">
        <v>569</v>
      </c>
      <c r="B251" s="1" t="s">
        <v>566</v>
      </c>
    </row>
    <row r="252" spans="1:2" x14ac:dyDescent="0.2">
      <c r="A252" s="1" t="s">
        <v>570</v>
      </c>
      <c r="B252" s="1" t="s">
        <v>566</v>
      </c>
    </row>
    <row r="253" spans="1:2" x14ac:dyDescent="0.2">
      <c r="A253" s="1" t="s">
        <v>571</v>
      </c>
      <c r="B253" s="1" t="s">
        <v>566</v>
      </c>
    </row>
    <row r="254" spans="1:2" x14ac:dyDescent="0.2">
      <c r="A254" s="1" t="s">
        <v>572</v>
      </c>
      <c r="B254" s="1" t="s">
        <v>566</v>
      </c>
    </row>
    <row r="255" spans="1:2" x14ac:dyDescent="0.2">
      <c r="A255" s="1" t="s">
        <v>573</v>
      </c>
      <c r="B255" s="1" t="s">
        <v>566</v>
      </c>
    </row>
    <row r="256" spans="1:2" x14ac:dyDescent="0.2">
      <c r="A256" s="19" t="s">
        <v>574</v>
      </c>
    </row>
    <row r="257" spans="1:2" x14ac:dyDescent="0.2">
      <c r="A257" s="1" t="s">
        <v>575</v>
      </c>
      <c r="B257" s="1" t="s">
        <v>574</v>
      </c>
    </row>
    <row r="258" spans="1:2" x14ac:dyDescent="0.2">
      <c r="A258" s="19" t="s">
        <v>576</v>
      </c>
    </row>
    <row r="259" spans="1:2" x14ac:dyDescent="0.2">
      <c r="A259" s="1" t="s">
        <v>577</v>
      </c>
      <c r="B259" s="1" t="s">
        <v>576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41.33203125" customWidth="1"/>
    <col min="2" max="2" width="12.6640625" customWidth="1"/>
    <col min="3" max="3" width="10.83203125" customWidth="1"/>
    <col min="4" max="4" width="17" customWidth="1"/>
    <col min="5" max="5" width="16.83203125" customWidth="1"/>
    <col min="6" max="6" width="26.6640625" customWidth="1"/>
    <col min="7" max="7" width="51.1640625" customWidth="1"/>
    <col min="8" max="26" width="10.5" customWidth="1"/>
  </cols>
  <sheetData>
    <row r="1" spans="1:26" ht="15.75" customHeight="1" x14ac:dyDescent="0.2">
      <c r="A1" s="3" t="s">
        <v>400</v>
      </c>
      <c r="B1" s="57" t="s">
        <v>0</v>
      </c>
      <c r="C1" s="58" t="s">
        <v>1</v>
      </c>
      <c r="D1" s="3" t="s">
        <v>578</v>
      </c>
      <c r="E1" s="22" t="s">
        <v>179</v>
      </c>
      <c r="F1" s="22" t="s">
        <v>391</v>
      </c>
      <c r="G1" s="59" t="s">
        <v>579</v>
      </c>
      <c r="H1" s="25" t="s">
        <v>180</v>
      </c>
      <c r="I1" s="25" t="s">
        <v>181</v>
      </c>
      <c r="J1" s="25" t="s">
        <v>182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60" t="s">
        <v>227</v>
      </c>
      <c r="B2" s="63">
        <v>1</v>
      </c>
      <c r="C2" s="63">
        <v>0</v>
      </c>
      <c r="D2" s="15" t="str">
        <f>VLOOKUP(A2,'(Brighton) Pfizer 16+'!A:G,7,FALSE)</f>
        <v>Exclude</v>
      </c>
      <c r="E2" s="15">
        <f>VLOOKUP(A2,'(Brighton) Pfizer 16+'!A:I,8,FALSE)</f>
        <v>0</v>
      </c>
      <c r="F2" s="15">
        <f>VLOOKUP(A2,'(Brighton) Pfizer 16+'!A:I,9,FALSE)</f>
        <v>0</v>
      </c>
      <c r="G2" s="15" t="str">
        <f>VLOOKUP(A2,'MedDRA (Pfizer)'!A:B,2,FALSE)</f>
        <v>Gastrointestinal Disorders</v>
      </c>
      <c r="H2" s="15">
        <f>VLOOKUP(A2,'(Brighton) Pfizer 16+'!A:L,10,FALSE)</f>
        <v>0</v>
      </c>
      <c r="I2" s="15">
        <f>VLOOKUP(A2,'(Brighton) Pfizer 16+'!A:L,11,FALSE)</f>
        <v>0</v>
      </c>
      <c r="J2" s="15">
        <f>VLOOKUP(A2,'(Brighton) Pfizer 16+'!A:L,12,FALSE)</f>
        <v>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60" t="s">
        <v>228</v>
      </c>
      <c r="B3" s="63">
        <v>0</v>
      </c>
      <c r="C3" s="63">
        <v>1</v>
      </c>
      <c r="D3" s="15" t="str">
        <f>VLOOKUP(A3,'(Brighton) Pfizer 16+'!A:G,7,FALSE)</f>
        <v>Include</v>
      </c>
      <c r="E3" s="15" t="str">
        <f>VLOOKUP(A3,'(Brighton) Pfizer 16+'!A:I,8,FALSE)</f>
        <v>Gastrointestinal</v>
      </c>
      <c r="F3" s="15" t="str">
        <f>VLOOKUP(A3,'(Brighton) Pfizer 16+'!A:I,9,FALSE)</f>
        <v>Colitis/Enteritis</v>
      </c>
      <c r="G3" s="15" t="str">
        <f>VLOOKUP(A3,'MedDRA (Pfizer)'!A:B,2,FALSE)</f>
        <v>Gastrointestinal Disorders</v>
      </c>
      <c r="H3" s="15" t="str">
        <f>VLOOKUP(A3,'(Brighton) Pfizer 16+'!A:L,10,FALSE)</f>
        <v>No</v>
      </c>
      <c r="I3" s="15" t="str">
        <f>VLOOKUP(A3,'(Brighton) Pfizer 16+'!A:L,11,FALSE)</f>
        <v>Seen with COVID-19 Disease</v>
      </c>
      <c r="J3" s="15" t="str">
        <f>VLOOKUP(A3,'(Brighton) Pfizer 16+'!A:L,12,FALSE)</f>
        <v>Colitis/Enteritis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">
      <c r="A4" s="60" t="s">
        <v>361</v>
      </c>
      <c r="B4" s="63">
        <v>0</v>
      </c>
      <c r="C4" s="63">
        <v>1</v>
      </c>
      <c r="D4" s="15" t="str">
        <f>VLOOKUP(A4,'(Brighton) Pfizer 16+'!A:G,7,FALSE)</f>
        <v>Exclude</v>
      </c>
      <c r="E4" s="15">
        <f>VLOOKUP(A4,'(Brighton) Pfizer 16+'!A:I,8,FALSE)</f>
        <v>0</v>
      </c>
      <c r="F4" s="15">
        <f>VLOOKUP(A4,'(Brighton) Pfizer 16+'!A:I,9,FALSE)</f>
        <v>0</v>
      </c>
      <c r="G4" s="15" t="str">
        <f>VLOOKUP(A4,'MedDRA (Pfizer)'!A:B,2,FALSE)</f>
        <v>Pregnancy, Puerperium And Perinatal Conditions</v>
      </c>
      <c r="H4" s="15">
        <f>VLOOKUP(A4,'(Brighton) Pfizer 16+'!A:L,10,FALSE)</f>
        <v>0</v>
      </c>
      <c r="I4" s="15">
        <f>VLOOKUP(A4,'(Brighton) Pfizer 16+'!A:L,11,FALSE)</f>
        <v>0</v>
      </c>
      <c r="J4" s="15">
        <f>VLOOKUP(A4,'(Brighton) Pfizer 16+'!A:L,12,FALSE)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">
      <c r="A5" s="60" t="s">
        <v>270</v>
      </c>
      <c r="B5" s="63">
        <v>1</v>
      </c>
      <c r="C5" s="63">
        <v>0</v>
      </c>
      <c r="D5" s="15" t="str">
        <f>VLOOKUP(A5,'(Brighton) Pfizer 16+'!A:G,7,FALSE)</f>
        <v>Include</v>
      </c>
      <c r="E5" s="15" t="str">
        <f>VLOOKUP(A5,'(Brighton) Pfizer 16+'!A:I,8,FALSE)</f>
        <v>Other</v>
      </c>
      <c r="F5" s="15" t="str">
        <f>VLOOKUP(A5,'(Brighton) Pfizer 16+'!A:I,9,FALSE)</f>
        <v>Abscess</v>
      </c>
      <c r="G5" s="15" t="str">
        <f>VLOOKUP(A5,'MedDRA (Pfizer)'!A:B,2,FALSE)</f>
        <v>Infections And Infestations</v>
      </c>
      <c r="H5" s="15" t="str">
        <f>VLOOKUP(A5,'(Brighton) Pfizer 16+'!A:L,10,FALSE)</f>
        <v>No</v>
      </c>
      <c r="I5" s="15" t="str">
        <f>VLOOKUP(A5,'(Brighton) Pfizer 16+'!A:L,11,FALSE)</f>
        <v>Seen with COVID-19 Disease</v>
      </c>
      <c r="J5" s="15" t="str">
        <f>VLOOKUP(A5,'(Brighton) Pfizer 16+'!A:L,12,FALSE)</f>
        <v>Abscess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60" t="s">
        <v>271</v>
      </c>
      <c r="B6" s="63">
        <v>1</v>
      </c>
      <c r="C6" s="63">
        <v>0</v>
      </c>
      <c r="D6" s="15" t="str">
        <f>VLOOKUP(A6,'(Brighton) Pfizer 16+'!A:G,7,FALSE)</f>
        <v>Include</v>
      </c>
      <c r="E6" s="15" t="str">
        <f>VLOOKUP(A6,'(Brighton) Pfizer 16+'!A:I,8,FALSE)</f>
        <v>Other</v>
      </c>
      <c r="F6" s="15" t="str">
        <f>VLOOKUP(A6,'(Brighton) Pfizer 16+'!A:I,9,FALSE)</f>
        <v>Abscess</v>
      </c>
      <c r="G6" s="15" t="str">
        <f>VLOOKUP(A6,'MedDRA (Pfizer)'!A:B,2,FALSE)</f>
        <v>Infections And Infestations</v>
      </c>
      <c r="H6" s="15" t="str">
        <f>VLOOKUP(A6,'(Brighton) Pfizer 16+'!A:L,10,FALSE)</f>
        <v>No</v>
      </c>
      <c r="I6" s="15" t="str">
        <f>VLOOKUP(A6,'(Brighton) Pfizer 16+'!A:L,11,FALSE)</f>
        <v>Seen with COVID-19 Disease</v>
      </c>
      <c r="J6" s="15" t="str">
        <f>VLOOKUP(A6,'(Brighton) Pfizer 16+'!A:L,12,FALSE)</f>
        <v>Abscess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">
      <c r="A7" s="60" t="s">
        <v>199</v>
      </c>
      <c r="B7" s="63">
        <v>1</v>
      </c>
      <c r="C7" s="63">
        <v>1</v>
      </c>
      <c r="D7" s="15" t="str">
        <f>VLOOKUP(A7,'(Brighton) Pfizer 16+'!A:G,7,FALSE)</f>
        <v>Include</v>
      </c>
      <c r="E7" s="15" t="str">
        <f>VLOOKUP(A7,'(Brighton) Pfizer 16+'!A:I,8,FALSE)</f>
        <v>Cardiovascular</v>
      </c>
      <c r="F7" s="15" t="str">
        <f>VLOOKUP(A7,'(Brighton) Pfizer 16+'!A:I,9,FALSE)</f>
        <v>Acute coronary syndromes</v>
      </c>
      <c r="G7" s="15" t="str">
        <f>VLOOKUP(A7,'MedDRA (Pfizer)'!A:B,2,FALSE)</f>
        <v>Cardiac Disorders</v>
      </c>
      <c r="H7" s="15" t="str">
        <f>VLOOKUP(A7,'(Brighton) Pfizer 16+'!A:L,10,FALSE)</f>
        <v>Yes</v>
      </c>
      <c r="I7" s="15" t="str">
        <f>VLOOKUP(A7,'(Brighton) Pfizer 16+'!A:L,11,FALSE)</f>
        <v>Seen with COVID-19 Disease</v>
      </c>
      <c r="J7" s="15" t="str">
        <f>VLOOKUP(A7,'(Brighton) Pfizer 16+'!A:L,12,FALSE)</f>
        <v>Other forms of acute cardiac injury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">
      <c r="A8" s="60" t="s">
        <v>115</v>
      </c>
      <c r="B8" s="63">
        <v>1</v>
      </c>
      <c r="C8" s="63">
        <v>0</v>
      </c>
      <c r="D8" s="15" t="str">
        <f>VLOOKUP(A8,'(Brighton) Pfizer 16+'!A:G,7,FALSE)</f>
        <v>Include</v>
      </c>
      <c r="E8" s="15" t="str">
        <f>VLOOKUP(A8,'(Brighton) Pfizer 16+'!A:I,8,FALSE)</f>
        <v>Renal</v>
      </c>
      <c r="F8" s="15" t="str">
        <f>VLOOKUP(A8,'(Brighton) Pfizer 16+'!A:I,9,FALSE)</f>
        <v>Acute kidney injury</v>
      </c>
      <c r="G8" s="15" t="str">
        <f>VLOOKUP(A8,'MedDRA (Pfizer)'!A:B,2,FALSE)</f>
        <v>Renal And Urinary Disorders</v>
      </c>
      <c r="H8" s="15" t="str">
        <f>VLOOKUP(A8,'(Brighton) Pfizer 16+'!A:L,10,FALSE)</f>
        <v>Yes</v>
      </c>
      <c r="I8" s="15" t="str">
        <f>VLOOKUP(A8,'(Brighton) Pfizer 16+'!A:L,11,FALSE)</f>
        <v>Seen with COVID-19 Disease</v>
      </c>
      <c r="J8" s="15" t="str">
        <f>VLOOKUP(A8,'(Brighton) Pfizer 16+'!A:L,12,FALSE)</f>
        <v>Acute kidney injury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60" t="s">
        <v>116</v>
      </c>
      <c r="B9" s="63">
        <v>3</v>
      </c>
      <c r="C9" s="63">
        <v>0</v>
      </c>
      <c r="D9" s="15" t="str">
        <f>VLOOKUP(A9,'(Brighton) Pfizer 16+'!A:G,7,FALSE)</f>
        <v>Include</v>
      </c>
      <c r="E9" s="15" t="str">
        <f>VLOOKUP(A9,'(Brighton) Pfizer 16+'!A:I,8,FALSE)</f>
        <v>Cardiovascular</v>
      </c>
      <c r="F9" s="15" t="str">
        <f>VLOOKUP(A9,'(Brighton) Pfizer 16+'!A:I,9,FALSE)</f>
        <v>Acute coronary syndromes</v>
      </c>
      <c r="G9" s="15" t="str">
        <f>VLOOKUP(A9,'MedDRA (Pfizer)'!A:B,2,FALSE)</f>
        <v>Cardiac Disorders</v>
      </c>
      <c r="H9" s="15" t="str">
        <f>VLOOKUP(A9,'(Brighton) Pfizer 16+'!A:L,10,FALSE)</f>
        <v>Yes</v>
      </c>
      <c r="I9" s="15" t="str">
        <f>VLOOKUP(A9,'(Brighton) Pfizer 16+'!A:L,11,FALSE)</f>
        <v>Seen with COVID-19 Disease</v>
      </c>
      <c r="J9" s="15" t="str">
        <f>VLOOKUP(A9,'(Brighton) Pfizer 16+'!A:L,12,FALSE)</f>
        <v>Other forms of acute cardiac injury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60" t="s">
        <v>118</v>
      </c>
      <c r="B10" s="63">
        <v>1</v>
      </c>
      <c r="C10" s="63">
        <v>0</v>
      </c>
      <c r="D10" s="15" t="str">
        <f>VLOOKUP(A10,'(Brighton) Pfizer 16+'!A:G,7,FALSE)</f>
        <v>Include</v>
      </c>
      <c r="E10" s="15" t="str">
        <f>VLOOKUP(A10,'(Brighton) Pfizer 16+'!A:I,8,FALSE)</f>
        <v>Respiratory</v>
      </c>
      <c r="F10" s="15" t="str">
        <f>VLOOKUP(A10,'(Brighton) Pfizer 16+'!A:I,9,FALSE)</f>
        <v>Acute respiratory distress syndrome</v>
      </c>
      <c r="G10" s="15" t="str">
        <f>VLOOKUP(A10,'MedDRA (Pfizer)'!A:B,2,FALSE)</f>
        <v>Respiratory, Thoracic And Mediastinal Disorders</v>
      </c>
      <c r="H10" s="15" t="str">
        <f>VLOOKUP(A10,'(Brighton) Pfizer 16+'!A:L,10,FALSE)</f>
        <v>Yes</v>
      </c>
      <c r="I10" s="15" t="str">
        <f>VLOOKUP(A10,'(Brighton) Pfizer 16+'!A:L,11,FALSE)</f>
        <v>Seen with COVID-19 Disease</v>
      </c>
      <c r="J10" s="15" t="str">
        <f>VLOOKUP(A10,'(Brighton) Pfizer 16+'!A:L,12,FALSE)</f>
        <v>Acute respiratory distress syndrome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60" t="s">
        <v>325</v>
      </c>
      <c r="B11" s="63">
        <v>1</v>
      </c>
      <c r="C11" s="63">
        <v>0</v>
      </c>
      <c r="D11" s="15" t="str">
        <f>VLOOKUP(A11,'(Brighton) Pfizer 16+'!A:G,7,FALSE)</f>
        <v>Exclude</v>
      </c>
      <c r="E11" s="15">
        <f>VLOOKUP(A11,'(Brighton) Pfizer 16+'!A:I,8,FALSE)</f>
        <v>0</v>
      </c>
      <c r="F11" s="15">
        <f>VLOOKUP(A11,'(Brighton) Pfizer 16+'!A:I,9,FALSE)</f>
        <v>0</v>
      </c>
      <c r="G11" s="15" t="str">
        <f>VLOOKUP(A11,'MedDRA (Pfizer)'!A:B,2,FALSE)</f>
        <v>Neoplasms Benign, Malignant And Unspecified (Incl Cysts And Polyps)</v>
      </c>
      <c r="H11" s="15">
        <f>VLOOKUP(A11,'(Brighton) Pfizer 16+'!A:L,10,FALSE)</f>
        <v>0</v>
      </c>
      <c r="I11" s="15">
        <f>VLOOKUP(A11,'(Brighton) Pfizer 16+'!A:L,11,FALSE)</f>
        <v>0</v>
      </c>
      <c r="J11" s="15">
        <f>VLOOKUP(A11,'(Brighton) Pfizer 16+'!A:L,12,FALSE)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60" t="s">
        <v>326</v>
      </c>
      <c r="B12" s="63">
        <v>1</v>
      </c>
      <c r="C12" s="63">
        <v>0</v>
      </c>
      <c r="D12" s="15" t="str">
        <f>VLOOKUP(A12,'(Brighton) Pfizer 16+'!A:G,7,FALSE)</f>
        <v>Exclude</v>
      </c>
      <c r="E12" s="15">
        <f>VLOOKUP(A12,'(Brighton) Pfizer 16+'!A:I,8,FALSE)</f>
        <v>0</v>
      </c>
      <c r="F12" s="15">
        <f>VLOOKUP(A12,'(Brighton) Pfizer 16+'!A:I,9,FALSE)</f>
        <v>0</v>
      </c>
      <c r="G12" s="15" t="str">
        <f>VLOOKUP(A12,'MedDRA (Pfizer)'!A:B,2,FALSE)</f>
        <v>Neoplasms Benign, Malignant And Unspecified (Incl Cysts And Polyps)</v>
      </c>
      <c r="H12" s="15">
        <f>VLOOKUP(A12,'(Brighton) Pfizer 16+'!A:L,10,FALSE)</f>
        <v>0</v>
      </c>
      <c r="I12" s="15">
        <f>VLOOKUP(A12,'(Brighton) Pfizer 16+'!A:L,11,FALSE)</f>
        <v>0</v>
      </c>
      <c r="J12" s="15">
        <f>VLOOKUP(A12,'(Brighton) Pfizer 16+'!A:L,12,FALSE)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60" t="s">
        <v>286</v>
      </c>
      <c r="B13" s="63">
        <v>1</v>
      </c>
      <c r="C13" s="63">
        <v>0</v>
      </c>
      <c r="D13" s="15" t="str">
        <f>VLOOKUP(A13,'(Brighton) Pfizer 16+'!A:G,7,FALSE)</f>
        <v>Exclude</v>
      </c>
      <c r="E13" s="15">
        <f>VLOOKUP(A13,'(Brighton) Pfizer 16+'!A:I,8,FALSE)</f>
        <v>0</v>
      </c>
      <c r="F13" s="15">
        <f>VLOOKUP(A13,'(Brighton) Pfizer 16+'!A:I,9,FALSE)</f>
        <v>0</v>
      </c>
      <c r="G13" s="15" t="str">
        <f>VLOOKUP(A13,'MedDRA (Pfizer)'!A:B,2,FALSE)</f>
        <v>Poisoning And Procedural Complications</v>
      </c>
      <c r="H13" s="15">
        <f>VLOOKUP(A13,'(Brighton) Pfizer 16+'!A:L,10,FALSE)</f>
        <v>0</v>
      </c>
      <c r="I13" s="15">
        <f>VLOOKUP(A13,'(Brighton) Pfizer 16+'!A:L,11,FALSE)</f>
        <v>0</v>
      </c>
      <c r="J13" s="15">
        <f>VLOOKUP(A13,'(Brighton) Pfizer 16+'!A:L,12,FALSE)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60" t="s">
        <v>119</v>
      </c>
      <c r="B14" s="63">
        <v>1</v>
      </c>
      <c r="C14" s="63">
        <v>0</v>
      </c>
      <c r="D14" s="15" t="str">
        <f>VLOOKUP(A14,'(Brighton) Pfizer 16+'!A:G,7,FALSE)</f>
        <v>Include</v>
      </c>
      <c r="E14" s="15" t="str">
        <f>VLOOKUP(A14,'(Brighton) Pfizer 16+'!A:I,8,FALSE)</f>
        <v>Other</v>
      </c>
      <c r="F14" s="15" t="str">
        <f>VLOOKUP(A14,'(Brighton) Pfizer 16+'!A:I,9,FALSE)</f>
        <v>Anaphylaxis</v>
      </c>
      <c r="G14" s="15" t="str">
        <f>VLOOKUP(A14,'MedDRA (Pfizer)'!A:B,2,FALSE)</f>
        <v>Immune System Disorders</v>
      </c>
      <c r="H14" s="15" t="str">
        <f>VLOOKUP(A14,'(Brighton) Pfizer 16+'!A:L,10,FALSE)</f>
        <v>Yes</v>
      </c>
      <c r="I14" s="15" t="str">
        <f>VLOOKUP(A14,'(Brighton) Pfizer 16+'!A:L,11,FALSE)</f>
        <v>Association with immunization in general</v>
      </c>
      <c r="J14" s="15" t="str">
        <f>VLOOKUP(A14,'(Brighton) Pfizer 16+'!A:L,12,FALSE)</f>
        <v>Anaphylaxis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">
      <c r="A15" s="60" t="s">
        <v>120</v>
      </c>
      <c r="B15" s="63">
        <v>0</v>
      </c>
      <c r="C15" s="63">
        <v>1</v>
      </c>
      <c r="D15" s="15" t="str">
        <f>VLOOKUP(A15,'(Brighton) Pfizer 16+'!A:G,7,FALSE)</f>
        <v>Include</v>
      </c>
      <c r="E15" s="15" t="str">
        <f>VLOOKUP(A15,'(Brighton) Pfizer 16+'!A:I,8,FALSE)</f>
        <v>Other</v>
      </c>
      <c r="F15" s="15" t="str">
        <f>VLOOKUP(A15,'(Brighton) Pfizer 16+'!A:I,9,FALSE)</f>
        <v>Anaphylaxis</v>
      </c>
      <c r="G15" s="15" t="str">
        <f>VLOOKUP(A15,'MedDRA (Pfizer)'!A:B,2,FALSE)</f>
        <v>Immune System Disorders</v>
      </c>
      <c r="H15" s="15" t="str">
        <f>VLOOKUP(A15,'(Brighton) Pfizer 16+'!A:L,10,FALSE)</f>
        <v>Yes</v>
      </c>
      <c r="I15" s="15" t="str">
        <f>VLOOKUP(A15,'(Brighton) Pfizer 16+'!A:L,11,FALSE)</f>
        <v>Association with immunization in general</v>
      </c>
      <c r="J15" s="15" t="str">
        <f>VLOOKUP(A15,'(Brighton) Pfizer 16+'!A:L,12,FALSE)</f>
        <v>Anaphylaxis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">
      <c r="A16" s="60" t="s">
        <v>202</v>
      </c>
      <c r="B16" s="63">
        <v>1</v>
      </c>
      <c r="C16" s="63">
        <v>0</v>
      </c>
      <c r="D16" s="15" t="str">
        <f>VLOOKUP(A16,'(Brighton) Pfizer 16+'!A:G,7,FALSE)</f>
        <v>Include</v>
      </c>
      <c r="E16" s="15" t="str">
        <f>VLOOKUP(A16,'(Brighton) Pfizer 16+'!A:I,8,FALSE)</f>
        <v>Cardiovascular</v>
      </c>
      <c r="F16" s="15" t="str">
        <f>VLOOKUP(A16,'(Brighton) Pfizer 16+'!A:I,9,FALSE)</f>
        <v>Coronary artery disease</v>
      </c>
      <c r="G16" s="15" t="str">
        <f>VLOOKUP(A16,'MedDRA (Pfizer)'!A:B,2,FALSE)</f>
        <v>Cardiac Disorders</v>
      </c>
      <c r="H16" s="15" t="str">
        <f>VLOOKUP(A16,'(Brighton) Pfizer 16+'!A:L,10,FALSE)</f>
        <v>Yes</v>
      </c>
      <c r="I16" s="15" t="str">
        <f>VLOOKUP(A16,'(Brighton) Pfizer 16+'!A:L,11,FALSE)</f>
        <v>Seen with COVID-19 Disease</v>
      </c>
      <c r="J16" s="15" t="str">
        <f>VLOOKUP(A16,'(Brighton) Pfizer 16+'!A:L,12,FALSE)</f>
        <v>Other forms of acute cardiac injury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">
      <c r="A17" s="60" t="s">
        <v>203</v>
      </c>
      <c r="B17" s="63">
        <v>1</v>
      </c>
      <c r="C17" s="63">
        <v>0</v>
      </c>
      <c r="D17" s="15" t="str">
        <f>VLOOKUP(A17,'(Brighton) Pfizer 16+'!A:G,7,FALSE)</f>
        <v>Include</v>
      </c>
      <c r="E17" s="15" t="str">
        <f>VLOOKUP(A17,'(Brighton) Pfizer 16+'!A:I,8,FALSE)</f>
        <v>Cardiovascular</v>
      </c>
      <c r="F17" s="15" t="str">
        <f>VLOOKUP(A17,'(Brighton) Pfizer 16+'!A:I,9,FALSE)</f>
        <v>Acute coronary syndromes</v>
      </c>
      <c r="G17" s="15" t="str">
        <f>VLOOKUP(A17,'MedDRA (Pfizer)'!A:B,2,FALSE)</f>
        <v>Cardiac Disorders</v>
      </c>
      <c r="H17" s="15" t="str">
        <f>VLOOKUP(A17,'(Brighton) Pfizer 16+'!A:L,10,FALSE)</f>
        <v>Yes</v>
      </c>
      <c r="I17" s="15" t="str">
        <f>VLOOKUP(A17,'(Brighton) Pfizer 16+'!A:L,11,FALSE)</f>
        <v>Seen with COVID-19 Disease</v>
      </c>
      <c r="J17" s="15" t="str">
        <f>VLOOKUP(A17,'(Brighton) Pfizer 16+'!A:L,12,FALSE)</f>
        <v>Other forms of acute cardiac injury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">
      <c r="A18" s="60" t="s">
        <v>183</v>
      </c>
      <c r="B18" s="63">
        <v>103</v>
      </c>
      <c r="C18" s="63">
        <v>81</v>
      </c>
      <c r="D18" s="15" t="str">
        <f>VLOOKUP(A18,'(Brighton) Pfizer 16+'!A:G,7,FALSE)</f>
        <v>Exclude--category</v>
      </c>
      <c r="E18" s="15">
        <f>VLOOKUP(A18,'(Brighton) Pfizer 16+'!A:I,8,FALSE)</f>
        <v>0</v>
      </c>
      <c r="F18" s="15">
        <f>VLOOKUP(A18,'(Brighton) Pfizer 16+'!A:I,9,FALSE)</f>
        <v>0</v>
      </c>
      <c r="G18" s="15">
        <f>VLOOKUP(A18,'MedDRA (Pfizer)'!A:B,2,FALSE)</f>
        <v>0</v>
      </c>
      <c r="H18" s="15">
        <f>VLOOKUP(A18,'(Brighton) Pfizer 16+'!A:L,10,FALSE)</f>
        <v>0</v>
      </c>
      <c r="I18" s="15">
        <f>VLOOKUP(A18,'(Brighton) Pfizer 16+'!A:L,11,FALSE)</f>
        <v>0</v>
      </c>
      <c r="J18" s="15">
        <f>VLOOKUP(A18,'(Brighton) Pfizer 16+'!A:L,12,FALSE)</f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">
      <c r="A19" s="60" t="s">
        <v>204</v>
      </c>
      <c r="B19" s="63">
        <v>0</v>
      </c>
      <c r="C19" s="63">
        <v>1</v>
      </c>
      <c r="D19" s="15" t="str">
        <f>VLOOKUP(A19,'(Brighton) Pfizer 16+'!A:G,7,FALSE)</f>
        <v>Include</v>
      </c>
      <c r="E19" s="15" t="str">
        <f>VLOOKUP(A19,'(Brighton) Pfizer 16+'!A:I,8,FALSE)</f>
        <v>Cardiovascular</v>
      </c>
      <c r="F19" s="15" t="str">
        <f>VLOOKUP(A19,'(Brighton) Pfizer 16+'!A:I,9,FALSE)</f>
        <v>Aneurysm</v>
      </c>
      <c r="G19" s="15" t="str">
        <f>VLOOKUP(A19,'MedDRA (Pfizer)'!A:B,2,FALSE)</f>
        <v>Cardiac Disorders</v>
      </c>
      <c r="H19" s="15" t="str">
        <f>VLOOKUP(A19,'(Brighton) Pfizer 16+'!A:L,10,FALSE)</f>
        <v>Yes</v>
      </c>
      <c r="I19" s="15" t="str">
        <f>VLOOKUP(A19,'(Brighton) Pfizer 16+'!A:L,11,FALSE)</f>
        <v>Seen with COVID-19 Disease</v>
      </c>
      <c r="J19" s="15" t="str">
        <f>VLOOKUP(A19,'(Brighton) Pfizer 16+'!A:L,12,FALSE)</f>
        <v>Other forms of acute cardiac injury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60" t="s">
        <v>263</v>
      </c>
      <c r="B20" s="63">
        <v>7</v>
      </c>
      <c r="C20" s="63">
        <v>2</v>
      </c>
      <c r="D20" s="15" t="str">
        <f>VLOOKUP(A20,'(Brighton) Pfizer 16+'!A:G,7,FALSE)</f>
        <v>Exclude</v>
      </c>
      <c r="E20" s="15">
        <f>VLOOKUP(A20,'(Brighton) Pfizer 16+'!A:I,8,FALSE)</f>
        <v>0</v>
      </c>
      <c r="F20" s="15">
        <f>VLOOKUP(A20,'(Brighton) Pfizer 16+'!A:I,9,FALSE)</f>
        <v>0</v>
      </c>
      <c r="G20" s="15" t="str">
        <f>VLOOKUP(A20,'MedDRA (Pfizer)'!A:B,2,FALSE)</f>
        <v>Infections And Infestations</v>
      </c>
      <c r="H20" s="15">
        <f>VLOOKUP(A20,'(Brighton) Pfizer 16+'!A:L,10,FALSE)</f>
        <v>0</v>
      </c>
      <c r="I20" s="15">
        <f>VLOOKUP(A20,'(Brighton) Pfizer 16+'!A:L,11,FALSE)</f>
        <v>0</v>
      </c>
      <c r="J20" s="15">
        <f>VLOOKUP(A20,'(Brighton) Pfizer 16+'!A:L,12,FALSE)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60" t="s">
        <v>266</v>
      </c>
      <c r="B21" s="63">
        <v>1</v>
      </c>
      <c r="C21" s="63">
        <v>1</v>
      </c>
      <c r="D21" s="15" t="str">
        <f>VLOOKUP(A21,'(Brighton) Pfizer 16+'!A:G,7,FALSE)</f>
        <v>Exclude</v>
      </c>
      <c r="E21" s="15">
        <f>VLOOKUP(A21,'(Brighton) Pfizer 16+'!A:I,8,FALSE)</f>
        <v>0</v>
      </c>
      <c r="F21" s="15">
        <f>VLOOKUP(A21,'(Brighton) Pfizer 16+'!A:I,9,FALSE)</f>
        <v>0</v>
      </c>
      <c r="G21" s="15" t="str">
        <f>VLOOKUP(A21,'MedDRA (Pfizer)'!A:B,2,FALSE)</f>
        <v>Infections And Infestations</v>
      </c>
      <c r="H21" s="15">
        <f>VLOOKUP(A21,'(Brighton) Pfizer 16+'!A:L,10,FALSE)</f>
        <v>0</v>
      </c>
      <c r="I21" s="15">
        <f>VLOOKUP(A21,'(Brighton) Pfizer 16+'!A:L,11,FALSE)</f>
        <v>0</v>
      </c>
      <c r="J21" s="15">
        <f>VLOOKUP(A21,'(Brighton) Pfizer 16+'!A:L,12,FALSE)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">
      <c r="A22" s="60" t="s">
        <v>208</v>
      </c>
      <c r="B22" s="63">
        <v>1</v>
      </c>
      <c r="C22" s="63">
        <v>0</v>
      </c>
      <c r="D22" s="15" t="str">
        <f>VLOOKUP(A22,'(Brighton) Pfizer 16+'!A:G,7,FALSE)</f>
        <v>Include</v>
      </c>
      <c r="E22" s="15" t="str">
        <f>VLOOKUP(A22,'(Brighton) Pfizer 16+'!A:I,8,FALSE)</f>
        <v>Cardiovascular</v>
      </c>
      <c r="F22" s="15" t="str">
        <f>VLOOKUP(A22,'(Brighton) Pfizer 16+'!A:I,9,FALSE)</f>
        <v>Arrhythmia</v>
      </c>
      <c r="G22" s="15" t="str">
        <f>VLOOKUP(A22,'MedDRA (Pfizer)'!A:B,2,FALSE)</f>
        <v>Cardiac Disorders</v>
      </c>
      <c r="H22" s="15" t="str">
        <f>VLOOKUP(A22,'(Brighton) Pfizer 16+'!A:L,10,FALSE)</f>
        <v>Yes</v>
      </c>
      <c r="I22" s="15" t="str">
        <f>VLOOKUP(A22,'(Brighton) Pfizer 16+'!A:L,11,FALSE)</f>
        <v>Seen with COVID-19 Disease</v>
      </c>
      <c r="J22" s="15" t="str">
        <f>VLOOKUP(A22,'(Brighton) Pfizer 16+'!A:L,12,FALSE)</f>
        <v>Other forms of acute cardiac injury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">
      <c r="A23" s="60" t="s">
        <v>389</v>
      </c>
      <c r="B23" s="63">
        <v>1</v>
      </c>
      <c r="C23" s="63">
        <v>0</v>
      </c>
      <c r="D23" s="15" t="str">
        <f>VLOOKUP(A23,'(Brighton) Pfizer 16+'!A:G,7,FALSE)</f>
        <v>Exclude</v>
      </c>
      <c r="E23" s="15">
        <f>VLOOKUP(A23,'(Brighton) Pfizer 16+'!A:I,8,FALSE)</f>
        <v>0</v>
      </c>
      <c r="F23" s="15">
        <f>VLOOKUP(A23,'(Brighton) Pfizer 16+'!A:I,9,FALSE)</f>
        <v>0</v>
      </c>
      <c r="G23" s="15" t="str">
        <f>VLOOKUP(A23,'MedDRA (Pfizer)'!A:B,2,FALSE)</f>
        <v>Vascular Disorders</v>
      </c>
      <c r="H23" s="15">
        <f>VLOOKUP(A23,'(Brighton) Pfizer 16+'!A:L,10,FALSE)</f>
        <v>0</v>
      </c>
      <c r="I23" s="15">
        <f>VLOOKUP(A23,'(Brighton) Pfizer 16+'!A:L,11,FALSE)</f>
        <v>0</v>
      </c>
      <c r="J23" s="15">
        <f>VLOOKUP(A23,'(Brighton) Pfizer 16+'!A:L,12,FALSE)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">
      <c r="A24" s="60" t="s">
        <v>209</v>
      </c>
      <c r="B24" s="63">
        <v>0</v>
      </c>
      <c r="C24" s="63">
        <v>1</v>
      </c>
      <c r="D24" s="15" t="str">
        <f>VLOOKUP(A24,'(Brighton) Pfizer 16+'!A:G,7,FALSE)</f>
        <v>Include</v>
      </c>
      <c r="E24" s="15" t="str">
        <f>VLOOKUP(A24,'(Brighton) Pfizer 16+'!A:I,8,FALSE)</f>
        <v>Cardiovascular</v>
      </c>
      <c r="F24" s="15" t="str">
        <f>VLOOKUP(A24,'(Brighton) Pfizer 16+'!A:I,9,FALSE)</f>
        <v>Takotsubo syndrome</v>
      </c>
      <c r="G24" s="15" t="str">
        <f>VLOOKUP(A24,'MedDRA (Pfizer)'!A:B,2,FALSE)</f>
        <v>Cardiac Disorders</v>
      </c>
      <c r="H24" s="15" t="str">
        <f>VLOOKUP(A24,'(Brighton) Pfizer 16+'!A:L,10,FALSE)</f>
        <v>Yes</v>
      </c>
      <c r="I24" s="15" t="str">
        <f>VLOOKUP(A24,'(Brighton) Pfizer 16+'!A:L,11,FALSE)</f>
        <v>Seen with COVID-19 Disease</v>
      </c>
      <c r="J24" s="15" t="str">
        <f>VLOOKUP(A24,'(Brighton) Pfizer 16+'!A:L,12,FALSE)</f>
        <v>Other forms of acute cardiac injury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">
      <c r="A25" s="60" t="s">
        <v>195</v>
      </c>
      <c r="B25" s="63">
        <v>2</v>
      </c>
      <c r="C25" s="63">
        <v>3</v>
      </c>
      <c r="D25" s="15" t="str">
        <f>VLOOKUP(A25,'(Brighton) Pfizer 16+'!A:G,7,FALSE)</f>
        <v>Include</v>
      </c>
      <c r="E25" s="15" t="str">
        <f>VLOOKUP(A25,'(Brighton) Pfizer 16+'!A:I,8,FALSE)</f>
        <v>Cardiovascular</v>
      </c>
      <c r="F25" s="15" t="str">
        <f>VLOOKUP(A25,'(Brighton) Pfizer 16+'!A:I,9,FALSE)</f>
        <v>Arrhythmia</v>
      </c>
      <c r="G25" s="15" t="str">
        <f>VLOOKUP(A25,'MedDRA (Pfizer)'!A:B,2,FALSE)</f>
        <v>Cardiac Disorders</v>
      </c>
      <c r="H25" s="15" t="str">
        <f>VLOOKUP(A25,'(Brighton) Pfizer 16+'!A:L,10,FALSE)</f>
        <v>Yes</v>
      </c>
      <c r="I25" s="15" t="str">
        <f>VLOOKUP(A25,'(Brighton) Pfizer 16+'!A:L,11,FALSE)</f>
        <v>Seen with COVID-19 Disease</v>
      </c>
      <c r="J25" s="15" t="str">
        <f>VLOOKUP(A25,'(Brighton) Pfizer 16+'!A:L,12,FALSE)</f>
        <v>Other forms of acute cardiac injury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">
      <c r="A26" s="60" t="s">
        <v>256</v>
      </c>
      <c r="B26" s="63">
        <v>1</v>
      </c>
      <c r="C26" s="63">
        <v>0</v>
      </c>
      <c r="D26" s="15" t="str">
        <f>VLOOKUP(A26,'(Brighton) Pfizer 16+'!A:G,7,FALSE)</f>
        <v>Include</v>
      </c>
      <c r="E26" s="15" t="str">
        <f>VLOOKUP(A26,'(Brighton) Pfizer 16+'!A:I,8,FALSE)</f>
        <v>Gastrointestinal</v>
      </c>
      <c r="F26" s="15" t="str">
        <f>VLOOKUP(A26,'(Brighton) Pfizer 16+'!A:I,9,FALSE)</f>
        <v>Cholecystitis</v>
      </c>
      <c r="G26" s="15" t="str">
        <f>VLOOKUP(A26,'MedDRA (Pfizer)'!A:B,2,FALSE)</f>
        <v>Hepatobiliary Disorders</v>
      </c>
      <c r="H26" s="15" t="str">
        <f>VLOOKUP(A26,'(Brighton) Pfizer 16+'!A:L,10,FALSE)</f>
        <v>No</v>
      </c>
      <c r="I26" s="15" t="str">
        <f>VLOOKUP(A26,'(Brighton) Pfizer 16+'!A:L,11,FALSE)</f>
        <v>Seen with COVID-19 Disease</v>
      </c>
      <c r="J26" s="15" t="str">
        <f>VLOOKUP(A26,'(Brighton) Pfizer 16+'!A:L,12,FALSE)</f>
        <v>Cholecystitis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">
      <c r="A27" s="60" t="s">
        <v>364</v>
      </c>
      <c r="B27" s="63">
        <v>0</v>
      </c>
      <c r="C27" s="63">
        <v>1</v>
      </c>
      <c r="D27" s="15" t="str">
        <f>VLOOKUP(A27,'(Brighton) Pfizer 16+'!A:G,7,FALSE)</f>
        <v>Exclude</v>
      </c>
      <c r="E27" s="15">
        <f>VLOOKUP(A27,'(Brighton) Pfizer 16+'!A:I,8,FALSE)</f>
        <v>0</v>
      </c>
      <c r="F27" s="15">
        <f>VLOOKUP(A27,'(Brighton) Pfizer 16+'!A:I,9,FALSE)</f>
        <v>0</v>
      </c>
      <c r="G27" s="15" t="str">
        <f>VLOOKUP(A27,'MedDRA (Pfizer)'!A:B,2,FALSE)</f>
        <v>Psychiatric Disorders</v>
      </c>
      <c r="H27" s="15">
        <f>VLOOKUP(A27,'(Brighton) Pfizer 16+'!A:L,10,FALSE)</f>
        <v>0</v>
      </c>
      <c r="I27" s="15">
        <f>VLOOKUP(A27,'(Brighton) Pfizer 16+'!A:L,11,FALSE)</f>
        <v>0</v>
      </c>
      <c r="J27" s="15">
        <f>VLOOKUP(A27,'(Brighton) Pfizer 16+'!A:L,12,FALSE)</f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">
      <c r="A28" s="60" t="s">
        <v>185</v>
      </c>
      <c r="B28" s="63">
        <v>1</v>
      </c>
      <c r="C28" s="63">
        <v>1</v>
      </c>
      <c r="D28" s="15" t="str">
        <f>VLOOKUP(A28,'(Brighton) Pfizer 16+'!A:G,7,FALSE)</f>
        <v>Exclude--category</v>
      </c>
      <c r="E28" s="15">
        <f>VLOOKUP(A28,'(Brighton) Pfizer 16+'!A:I,8,FALSE)</f>
        <v>0</v>
      </c>
      <c r="F28" s="15">
        <f>VLOOKUP(A28,'(Brighton) Pfizer 16+'!A:I,9,FALSE)</f>
        <v>0</v>
      </c>
      <c r="G28" s="15">
        <f>VLOOKUP(A28,'MedDRA (Pfizer)'!A:B,2,FALSE)</f>
        <v>0</v>
      </c>
      <c r="H28" s="15">
        <f>VLOOKUP(A28,'(Brighton) Pfizer 16+'!A:L,10,FALSE)</f>
        <v>0</v>
      </c>
      <c r="I28" s="15">
        <f>VLOOKUP(A28,'(Brighton) Pfizer 16+'!A:L,11,FALSE)</f>
        <v>0</v>
      </c>
      <c r="J28" s="15">
        <f>VLOOKUP(A28,'(Brighton) Pfizer 16+'!A:L,12,FALSE)</f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">
      <c r="A29" s="60" t="s">
        <v>211</v>
      </c>
      <c r="B29" s="63">
        <v>1</v>
      </c>
      <c r="C29" s="63">
        <v>0</v>
      </c>
      <c r="D29" s="15" t="str">
        <f>VLOOKUP(A29,'(Brighton) Pfizer 16+'!A:G,7,FALSE)</f>
        <v>Include</v>
      </c>
      <c r="E29" s="15" t="str">
        <f>VLOOKUP(A29,'(Brighton) Pfizer 16+'!A:I,8,FALSE)</f>
        <v>Cardiovascular</v>
      </c>
      <c r="F29" s="15" t="str">
        <f>VLOOKUP(A29,'(Brighton) Pfizer 16+'!A:I,9,FALSE)</f>
        <v>Arrhythmia</v>
      </c>
      <c r="G29" s="15" t="str">
        <f>VLOOKUP(A29,'MedDRA (Pfizer)'!A:B,2,FALSE)</f>
        <v>Cardiac Disorders</v>
      </c>
      <c r="H29" s="15" t="str">
        <f>VLOOKUP(A29,'(Brighton) Pfizer 16+'!A:L,10,FALSE)</f>
        <v>Yes</v>
      </c>
      <c r="I29" s="15" t="str">
        <f>VLOOKUP(A29,'(Brighton) Pfizer 16+'!A:L,11,FALSE)</f>
        <v>Seen with COVID-19 Disease</v>
      </c>
      <c r="J29" s="15" t="str">
        <f>VLOOKUP(A29,'(Brighton) Pfizer 16+'!A:L,12,FALSE)</f>
        <v>Other forms of acute cardiac injury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60" t="s">
        <v>272</v>
      </c>
      <c r="B30" s="63">
        <v>0</v>
      </c>
      <c r="C30" s="63">
        <v>1</v>
      </c>
      <c r="D30" s="15" t="str">
        <f>VLOOKUP(A30,'(Brighton) Pfizer 16+'!A:G,7,FALSE)</f>
        <v>Include</v>
      </c>
      <c r="E30" s="15" t="str">
        <f>VLOOKUP(A30,'(Brighton) Pfizer 16+'!A:I,8,FALSE)</f>
        <v>Other</v>
      </c>
      <c r="F30" s="15" t="str">
        <f>VLOOKUP(A30,'(Brighton) Pfizer 16+'!A:I,9,FALSE)</f>
        <v>Abscess</v>
      </c>
      <c r="G30" s="15" t="str">
        <f>VLOOKUP(A30,'MedDRA (Pfizer)'!A:B,2,FALSE)</f>
        <v>Infections And Infestations</v>
      </c>
      <c r="H30" s="15" t="str">
        <f>VLOOKUP(A30,'(Brighton) Pfizer 16+'!A:L,10,FALSE)</f>
        <v>No</v>
      </c>
      <c r="I30" s="15" t="str">
        <f>VLOOKUP(A30,'(Brighton) Pfizer 16+'!A:L,11,FALSE)</f>
        <v>Seen with COVID-19 Disease</v>
      </c>
      <c r="J30" s="15" t="str">
        <f>VLOOKUP(A30,'(Brighton) Pfizer 16+'!A:L,12,FALSE)</f>
        <v>Abscess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60" t="s">
        <v>327</v>
      </c>
      <c r="B31" s="63">
        <v>0</v>
      </c>
      <c r="C31" s="63">
        <v>1</v>
      </c>
      <c r="D31" s="15" t="str">
        <f>VLOOKUP(A31,'(Brighton) Pfizer 16+'!A:G,7,FALSE)</f>
        <v>Exclude</v>
      </c>
      <c r="E31" s="15">
        <f>VLOOKUP(A31,'(Brighton) Pfizer 16+'!A:I,8,FALSE)</f>
        <v>0</v>
      </c>
      <c r="F31" s="15">
        <f>VLOOKUP(A31,'(Brighton) Pfizer 16+'!A:I,9,FALSE)</f>
        <v>0</v>
      </c>
      <c r="G31" s="15" t="str">
        <f>VLOOKUP(A31,'MedDRA (Pfizer)'!A:B,2,FALSE)</f>
        <v>Neoplasms Benign, Malignant And Unspecified (Incl Cysts And Polyps)</v>
      </c>
      <c r="H31" s="15">
        <f>VLOOKUP(A31,'(Brighton) Pfizer 16+'!A:L,10,FALSE)</f>
        <v>0</v>
      </c>
      <c r="I31" s="15">
        <f>VLOOKUP(A31,'(Brighton) Pfizer 16+'!A:L,11,FALSE)</f>
        <v>0</v>
      </c>
      <c r="J31" s="15">
        <f>VLOOKUP(A31,'(Brighton) Pfizer 16+'!A:L,12,FALSE)</f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">
      <c r="A32" s="60" t="s">
        <v>375</v>
      </c>
      <c r="B32" s="63">
        <v>1</v>
      </c>
      <c r="C32" s="63">
        <v>0</v>
      </c>
      <c r="D32" s="15" t="str">
        <f>VLOOKUP(A32,'(Brighton) Pfizer 16+'!A:G,7,FALSE)</f>
        <v>Exclude</v>
      </c>
      <c r="E32" s="15">
        <f>VLOOKUP(A32,'(Brighton) Pfizer 16+'!A:I,8,FALSE)</f>
        <v>0</v>
      </c>
      <c r="F32" s="15">
        <f>VLOOKUP(A32,'(Brighton) Pfizer 16+'!A:I,9,FALSE)</f>
        <v>0</v>
      </c>
      <c r="G32" s="15" t="str">
        <f>VLOOKUP(A32,'MedDRA (Pfizer)'!A:B,2,FALSE)</f>
        <v>Reproductive System And Breast Disorders</v>
      </c>
      <c r="H32" s="15">
        <f>VLOOKUP(A32,'(Brighton) Pfizer 16+'!A:L,10,FALSE)</f>
        <v>0</v>
      </c>
      <c r="I32" s="15">
        <f>VLOOKUP(A32,'(Brighton) Pfizer 16+'!A:L,11,FALSE)</f>
        <v>0</v>
      </c>
      <c r="J32" s="15">
        <f>VLOOKUP(A32,'(Brighton) Pfizer 16+'!A:L,12,FALSE)</f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">
      <c r="A33" s="60" t="s">
        <v>194</v>
      </c>
      <c r="B33" s="63">
        <v>14</v>
      </c>
      <c r="C33" s="63">
        <v>12</v>
      </c>
      <c r="D33" s="15" t="str">
        <f>VLOOKUP(A33,'(Brighton) Pfizer 16+'!A:G,7,FALSE)</f>
        <v>Exclude--category</v>
      </c>
      <c r="E33" s="15">
        <f>VLOOKUP(A33,'(Brighton) Pfizer 16+'!A:I,8,FALSE)</f>
        <v>0</v>
      </c>
      <c r="F33" s="15">
        <f>VLOOKUP(A33,'(Brighton) Pfizer 16+'!A:I,9,FALSE)</f>
        <v>0</v>
      </c>
      <c r="G33" s="15">
        <f>VLOOKUP(A33,'MedDRA (Pfizer)'!A:B,2,FALSE)</f>
        <v>0</v>
      </c>
      <c r="H33" s="15">
        <f>VLOOKUP(A33,'(Brighton) Pfizer 16+'!A:L,10,FALSE)</f>
        <v>0</v>
      </c>
      <c r="I33" s="15">
        <f>VLOOKUP(A33,'(Brighton) Pfizer 16+'!A:L,11,FALSE)</f>
        <v>0</v>
      </c>
      <c r="J33" s="15">
        <f>VLOOKUP(A33,'(Brighton) Pfizer 16+'!A:L,12,FALSE)</f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60" t="s">
        <v>200</v>
      </c>
      <c r="B34" s="63">
        <v>1</v>
      </c>
      <c r="C34" s="63">
        <v>1</v>
      </c>
      <c r="D34" s="15" t="str">
        <f>VLOOKUP(A34,'(Brighton) Pfizer 16+'!A:G,7,FALSE)</f>
        <v>Include</v>
      </c>
      <c r="E34" s="15" t="str">
        <f>VLOOKUP(A34,'(Brighton) Pfizer 16+'!A:I,8,FALSE)</f>
        <v>Cardiovascular</v>
      </c>
      <c r="F34" s="15" t="str">
        <f>VLOOKUP(A34,'(Brighton) Pfizer 16+'!A:I,9,FALSE)</f>
        <v>Heart Failure</v>
      </c>
      <c r="G34" s="15" t="str">
        <f>VLOOKUP(A34,'MedDRA (Pfizer)'!A:B,2,FALSE)</f>
        <v>Cardiac Disorders</v>
      </c>
      <c r="H34" s="15" t="str">
        <f>VLOOKUP(A34,'(Brighton) Pfizer 16+'!A:L,10,FALSE)</f>
        <v>Yes</v>
      </c>
      <c r="I34" s="15" t="str">
        <f>VLOOKUP(A34,'(Brighton) Pfizer 16+'!A:L,11,FALSE)</f>
        <v>Seen with COVID-19 Disease</v>
      </c>
      <c r="J34" s="15" t="str">
        <f>VLOOKUP(A34,'(Brighton) Pfizer 16+'!A:L,12,FALSE)</f>
        <v>Other forms of acute cardiac injury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">
      <c r="A35" s="60" t="s">
        <v>305</v>
      </c>
      <c r="B35" s="63">
        <v>1</v>
      </c>
      <c r="C35" s="63">
        <v>0</v>
      </c>
      <c r="D35" s="15" t="str">
        <f>VLOOKUP(A35,'(Brighton) Pfizer 16+'!A:G,7,FALSE)</f>
        <v>Include</v>
      </c>
      <c r="E35" s="15" t="str">
        <f>VLOOKUP(A35,'(Brighton) Pfizer 16+'!A:I,8,FALSE)</f>
        <v>Cardiovascular</v>
      </c>
      <c r="F35" s="15" t="str">
        <f>VLOOKUP(A35,'(Brighton) Pfizer 16+'!A:I,9,FALSE)</f>
        <v>Coronary artery disease</v>
      </c>
      <c r="G35" s="15" t="str">
        <f>VLOOKUP(A35,'MedDRA (Pfizer)'!A:B,2,FALSE)</f>
        <v>Investigations</v>
      </c>
      <c r="H35" s="15" t="str">
        <f>VLOOKUP(A35,'(Brighton) Pfizer 16+'!A:L,10,FALSE)</f>
        <v>Yes</v>
      </c>
      <c r="I35" s="15" t="str">
        <f>VLOOKUP(A35,'(Brighton) Pfizer 16+'!A:L,11,FALSE)</f>
        <v>Seen with COVID-19 Disease</v>
      </c>
      <c r="J35" s="15" t="str">
        <f>VLOOKUP(A35,'(Brighton) Pfizer 16+'!A:L,12,FALSE)</f>
        <v>Other forms of acute cardiac injury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">
      <c r="A36" s="60" t="s">
        <v>264</v>
      </c>
      <c r="B36" s="63">
        <v>2</v>
      </c>
      <c r="C36" s="63">
        <v>1</v>
      </c>
      <c r="D36" s="15" t="str">
        <f>VLOOKUP(A36,'(Brighton) Pfizer 16+'!A:G,7,FALSE)</f>
        <v>Exclude</v>
      </c>
      <c r="E36" s="15">
        <f>VLOOKUP(A36,'(Brighton) Pfizer 16+'!A:I,8,FALSE)</f>
        <v>0</v>
      </c>
      <c r="F36" s="15">
        <f>VLOOKUP(A36,'(Brighton) Pfizer 16+'!A:I,9,FALSE)</f>
        <v>0</v>
      </c>
      <c r="G36" s="15" t="str">
        <f>VLOOKUP(A36,'MedDRA (Pfizer)'!A:B,2,FALSE)</f>
        <v>Infections And Infestations</v>
      </c>
      <c r="H36" s="15">
        <f>VLOOKUP(A36,'(Brighton) Pfizer 16+'!A:L,10,FALSE)</f>
        <v>0</v>
      </c>
      <c r="I36" s="15">
        <f>VLOOKUP(A36,'(Brighton) Pfizer 16+'!A:L,11,FALSE)</f>
        <v>0</v>
      </c>
      <c r="J36" s="15">
        <f>VLOOKUP(A36,'(Brighton) Pfizer 16+'!A:L,12,FALSE)</f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">
      <c r="A37" s="60" t="s">
        <v>345</v>
      </c>
      <c r="B37" s="63">
        <v>0</v>
      </c>
      <c r="C37" s="63">
        <v>1</v>
      </c>
      <c r="D37" s="15" t="str">
        <f>VLOOKUP(A37,'(Brighton) Pfizer 16+'!A:G,7,FALSE)</f>
        <v>Include</v>
      </c>
      <c r="E37" s="15" t="str">
        <f>VLOOKUP(A37,'(Brighton) Pfizer 16+'!A:I,8,FALSE)</f>
        <v>Hematologic</v>
      </c>
      <c r="F37" s="15" t="str">
        <f>VLOOKUP(A37,'(Brighton) Pfizer 16+'!A:I,9,FALSE)</f>
        <v>Stroke</v>
      </c>
      <c r="G37" s="15" t="str">
        <f>VLOOKUP(A37,'MedDRA (Pfizer)'!A:B,2,FALSE)</f>
        <v>Nervous System Disorders</v>
      </c>
      <c r="H37" s="15" t="str">
        <f>VLOOKUP(A37,'(Brighton) Pfizer 16+'!A:L,10,FALSE)</f>
        <v>Yes</v>
      </c>
      <c r="I37" s="15" t="str">
        <f>VLOOKUP(A37,'(Brighton) Pfizer 16+'!A:L,11,FALSE)</f>
        <v>Seen with COVID-19 Disease</v>
      </c>
      <c r="J37" s="15" t="str">
        <f>VLOOKUP(A37,'(Brighton) Pfizer 16+'!A:L,12,FALSE)</f>
        <v>Coagulation disorder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">
      <c r="A38" s="60" t="s">
        <v>159</v>
      </c>
      <c r="B38" s="63">
        <v>3</v>
      </c>
      <c r="C38" s="63">
        <v>1</v>
      </c>
      <c r="D38" s="15" t="str">
        <f>VLOOKUP(A38,'(Brighton) Pfizer 16+'!A:G,7,FALSE)</f>
        <v>Include</v>
      </c>
      <c r="E38" s="15" t="str">
        <f>VLOOKUP(A38,'(Brighton) Pfizer 16+'!A:I,8,FALSE)</f>
        <v>Hematologic</v>
      </c>
      <c r="F38" s="15" t="str">
        <f>VLOOKUP(A38,'(Brighton) Pfizer 16+'!A:I,9,FALSE)</f>
        <v>Stroke</v>
      </c>
      <c r="G38" s="15" t="str">
        <f>VLOOKUP(A38,'MedDRA (Pfizer)'!A:B,2,FALSE)</f>
        <v>Nervous System Disorders</v>
      </c>
      <c r="H38" s="15" t="str">
        <f>VLOOKUP(A38,'(Brighton) Pfizer 16+'!A:L,10,FALSE)</f>
        <v>Yes</v>
      </c>
      <c r="I38" s="15" t="str">
        <f>VLOOKUP(A38,'(Brighton) Pfizer 16+'!A:L,11,FALSE)</f>
        <v>Seen with COVID-19 Disease</v>
      </c>
      <c r="J38" s="15" t="str">
        <f>VLOOKUP(A38,'(Brighton) Pfizer 16+'!A:L,12,FALSE)</f>
        <v>Coagulation disorder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">
      <c r="A39" s="60" t="s">
        <v>287</v>
      </c>
      <c r="B39" s="63">
        <v>1</v>
      </c>
      <c r="C39" s="63">
        <v>0</v>
      </c>
      <c r="D39" s="15" t="str">
        <f>VLOOKUP(A39,'(Brighton) Pfizer 16+'!A:G,7,FALSE)</f>
        <v>Exclude</v>
      </c>
      <c r="E39" s="15">
        <f>VLOOKUP(A39,'(Brighton) Pfizer 16+'!A:I,8,FALSE)</f>
        <v>0</v>
      </c>
      <c r="F39" s="15">
        <f>VLOOKUP(A39,'(Brighton) Pfizer 16+'!A:I,9,FALSE)</f>
        <v>0</v>
      </c>
      <c r="G39" s="15" t="str">
        <f>VLOOKUP(A39,'MedDRA (Pfizer)'!A:B,2,FALSE)</f>
        <v>Poisoning And Procedural Complications</v>
      </c>
      <c r="H39" s="15">
        <f>VLOOKUP(A39,'(Brighton) Pfizer 16+'!A:L,10,FALSE)</f>
        <v>0</v>
      </c>
      <c r="I39" s="15">
        <f>VLOOKUP(A39,'(Brighton) Pfizer 16+'!A:L,11,FALSE)</f>
        <v>0</v>
      </c>
      <c r="J39" s="15">
        <f>VLOOKUP(A39,'(Brighton) Pfizer 16+'!A:L,12,FALSE)</f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">
      <c r="A40" s="60" t="s">
        <v>245</v>
      </c>
      <c r="B40" s="63">
        <v>1</v>
      </c>
      <c r="C40" s="63">
        <v>1</v>
      </c>
      <c r="D40" s="15" t="str">
        <f>VLOOKUP(A40,'(Brighton) Pfizer 16+'!A:G,7,FALSE)</f>
        <v>Include</v>
      </c>
      <c r="E40" s="15" t="str">
        <f>VLOOKUP(A40,'(Brighton) Pfizer 16+'!A:I,8,FALSE)</f>
        <v>Cardiovascular</v>
      </c>
      <c r="F40" s="15" t="str">
        <f>VLOOKUP(A40,'(Brighton) Pfizer 16+'!A:I,9,FALSE)</f>
        <v>Pericarditis</v>
      </c>
      <c r="G40" s="15" t="str">
        <f>VLOOKUP(A40,'MedDRA (Pfizer)'!A:B,2,FALSE)</f>
        <v>General Disorders And Administration Site Conditions</v>
      </c>
      <c r="H40" s="15" t="str">
        <f>VLOOKUP(A40,'(Brighton) Pfizer 16+'!A:L,10,FALSE)</f>
        <v>Yes</v>
      </c>
      <c r="I40" s="15" t="str">
        <f>VLOOKUP(A40,'(Brighton) Pfizer 16+'!A:L,11,FALSE)</f>
        <v>Seen with COVID-19 Disease</v>
      </c>
      <c r="J40" s="15" t="str">
        <f>VLOOKUP(A40,'(Brighton) Pfizer 16+'!A:L,12,FALSE)</f>
        <v>Myocarditis/pericarditis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">
      <c r="A41" s="60" t="s">
        <v>254</v>
      </c>
      <c r="B41" s="63">
        <v>1</v>
      </c>
      <c r="C41" s="63">
        <v>0</v>
      </c>
      <c r="D41" s="15" t="str">
        <f>VLOOKUP(A41,'(Brighton) Pfizer 16+'!A:G,7,FALSE)</f>
        <v>Include</v>
      </c>
      <c r="E41" s="15" t="str">
        <f>VLOOKUP(A41,'(Brighton) Pfizer 16+'!A:I,8,FALSE)</f>
        <v>Gastrointestinal</v>
      </c>
      <c r="F41" s="15" t="str">
        <f>VLOOKUP(A41,'(Brighton) Pfizer 16+'!A:I,9,FALSE)</f>
        <v>Cholecystitis</v>
      </c>
      <c r="G41" s="15" t="str">
        <f>VLOOKUP(A41,'MedDRA (Pfizer)'!A:B,2,FALSE)</f>
        <v>Hepatobiliary Disorders</v>
      </c>
      <c r="H41" s="15" t="str">
        <f>VLOOKUP(A41,'(Brighton) Pfizer 16+'!A:L,10,FALSE)</f>
        <v>No</v>
      </c>
      <c r="I41" s="15" t="str">
        <f>VLOOKUP(A41,'(Brighton) Pfizer 16+'!A:L,11,FALSE)</f>
        <v>Seen with COVID-19 Disease</v>
      </c>
      <c r="J41" s="15" t="str">
        <f>VLOOKUP(A41,'(Brighton) Pfizer 16+'!A:L,12,FALSE)</f>
        <v>Cholecystitis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">
      <c r="A42" s="60" t="s">
        <v>253</v>
      </c>
      <c r="B42" s="63">
        <v>0</v>
      </c>
      <c r="C42" s="63">
        <v>2</v>
      </c>
      <c r="D42" s="15" t="str">
        <f>VLOOKUP(A42,'(Brighton) Pfizer 16+'!A:G,7,FALSE)</f>
        <v>Include</v>
      </c>
      <c r="E42" s="15" t="str">
        <f>VLOOKUP(A42,'(Brighton) Pfizer 16+'!A:I,8,FALSE)</f>
        <v>Gastrointestinal</v>
      </c>
      <c r="F42" s="15" t="str">
        <f>VLOOKUP(A42,'(Brighton) Pfizer 16+'!A:I,9,FALSE)</f>
        <v>Cholecystitis</v>
      </c>
      <c r="G42" s="15" t="str">
        <f>VLOOKUP(A42,'MedDRA (Pfizer)'!A:B,2,FALSE)</f>
        <v>Hepatobiliary Disorders</v>
      </c>
      <c r="H42" s="15" t="str">
        <f>VLOOKUP(A42,'(Brighton) Pfizer 16+'!A:L,10,FALSE)</f>
        <v>No</v>
      </c>
      <c r="I42" s="15" t="str">
        <f>VLOOKUP(A42,'(Brighton) Pfizer 16+'!A:L,11,FALSE)</f>
        <v>Seen with COVID-19 Disease</v>
      </c>
      <c r="J42" s="15" t="str">
        <f>VLOOKUP(A42,'(Brighton) Pfizer 16+'!A:L,12,FALSE)</f>
        <v>Cholecystitis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">
      <c r="A43" s="60" t="s">
        <v>255</v>
      </c>
      <c r="B43" s="63">
        <v>2</v>
      </c>
      <c r="C43" s="63">
        <v>0</v>
      </c>
      <c r="D43" s="15" t="str">
        <f>VLOOKUP(A43,'(Brighton) Pfizer 16+'!A:G,7,FALSE)</f>
        <v>Include</v>
      </c>
      <c r="E43" s="15" t="str">
        <f>VLOOKUP(A43,'(Brighton) Pfizer 16+'!A:I,8,FALSE)</f>
        <v>Gastrointestinal</v>
      </c>
      <c r="F43" s="15" t="str">
        <f>VLOOKUP(A43,'(Brighton) Pfizer 16+'!A:I,9,FALSE)</f>
        <v>Cholecystitis</v>
      </c>
      <c r="G43" s="15" t="str">
        <f>VLOOKUP(A43,'MedDRA (Pfizer)'!A:B,2,FALSE)</f>
        <v>Hepatobiliary Disorders</v>
      </c>
      <c r="H43" s="15" t="str">
        <f>VLOOKUP(A43,'(Brighton) Pfizer 16+'!A:L,10,FALSE)</f>
        <v>No</v>
      </c>
      <c r="I43" s="15" t="str">
        <f>VLOOKUP(A43,'(Brighton) Pfizer 16+'!A:L,11,FALSE)</f>
        <v>Seen with COVID-19 Disease</v>
      </c>
      <c r="J43" s="15" t="str">
        <f>VLOOKUP(A43,'(Brighton) Pfizer 16+'!A:L,12,FALSE)</f>
        <v>Cholecystitis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60" t="s">
        <v>221</v>
      </c>
      <c r="B44" s="63">
        <v>1</v>
      </c>
      <c r="C44" s="63">
        <v>0</v>
      </c>
      <c r="D44" s="15" t="str">
        <f>VLOOKUP(A44,'(Brighton) Pfizer 16+'!A:G,7,FALSE)</f>
        <v>Exclude</v>
      </c>
      <c r="E44" s="15">
        <f>VLOOKUP(A44,'(Brighton) Pfizer 16+'!A:I,8,FALSE)</f>
        <v>0</v>
      </c>
      <c r="F44" s="15">
        <f>VLOOKUP(A44,'(Brighton) Pfizer 16+'!A:I,9,FALSE)</f>
        <v>0</v>
      </c>
      <c r="G44" s="15" t="str">
        <f>VLOOKUP(A44,'MedDRA (Pfizer)'!A:B,2,FALSE)</f>
        <v>Eye Disorders</v>
      </c>
      <c r="H44" s="15">
        <f>VLOOKUP(A44,'(Brighton) Pfizer 16+'!A:L,10,FALSE)</f>
        <v>0</v>
      </c>
      <c r="I44" s="15">
        <f>VLOOKUP(A44,'(Brighton) Pfizer 16+'!A:L,11,FALSE)</f>
        <v>0</v>
      </c>
      <c r="J44" s="15">
        <f>VLOOKUP(A44,'(Brighton) Pfizer 16+'!A:L,12,FALSE)</f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">
      <c r="A45" s="60" t="s">
        <v>328</v>
      </c>
      <c r="B45" s="63">
        <v>0</v>
      </c>
      <c r="C45" s="63">
        <v>1</v>
      </c>
      <c r="D45" s="15" t="str">
        <f>VLOOKUP(A45,'(Brighton) Pfizer 16+'!A:G,7,FALSE)</f>
        <v>Exclude</v>
      </c>
      <c r="E45" s="15">
        <f>VLOOKUP(A45,'(Brighton) Pfizer 16+'!A:I,8,FALSE)</f>
        <v>0</v>
      </c>
      <c r="F45" s="15">
        <f>VLOOKUP(A45,'(Brighton) Pfizer 16+'!A:I,9,FALSE)</f>
        <v>0</v>
      </c>
      <c r="G45" s="15" t="str">
        <f>VLOOKUP(A45,'MedDRA (Pfizer)'!A:B,2,FALSE)</f>
        <v>Neoplasms Benign, Malignant And Unspecified (Incl Cysts And Polyps)</v>
      </c>
      <c r="H45" s="15">
        <f>VLOOKUP(A45,'(Brighton) Pfizer 16+'!A:L,10,FALSE)</f>
        <v>0</v>
      </c>
      <c r="I45" s="15">
        <f>VLOOKUP(A45,'(Brighton) Pfizer 16+'!A:L,11,FALSE)</f>
        <v>0</v>
      </c>
      <c r="J45" s="15">
        <f>VLOOKUP(A45,'(Brighton) Pfizer 16+'!A:L,12,FALSE)</f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">
      <c r="A46" s="60" t="s">
        <v>160</v>
      </c>
      <c r="B46" s="63">
        <v>1</v>
      </c>
      <c r="C46" s="63">
        <v>0</v>
      </c>
      <c r="D46" s="15" t="str">
        <f>VLOOKUP(A46,'(Brighton) Pfizer 16+'!A:G,7,FALSE)</f>
        <v>Include</v>
      </c>
      <c r="E46" s="15" t="str">
        <f>VLOOKUP(A46,'(Brighton) Pfizer 16+'!A:I,8,FALSE)</f>
        <v>Gastrointestinal</v>
      </c>
      <c r="F46" s="15" t="str">
        <f>VLOOKUP(A46,'(Brighton) Pfizer 16+'!A:I,9,FALSE)</f>
        <v>Colitis/Enteritis</v>
      </c>
      <c r="G46" s="15" t="str">
        <f>VLOOKUP(A46,'MedDRA (Pfizer)'!A:B,2,FALSE)</f>
        <v>Gastrointestinal Disorders</v>
      </c>
      <c r="H46" s="15" t="str">
        <f>VLOOKUP(A46,'(Brighton) Pfizer 16+'!A:L,10,FALSE)</f>
        <v>No</v>
      </c>
      <c r="I46" s="15" t="str">
        <f>VLOOKUP(A46,'(Brighton) Pfizer 16+'!A:L,11,FALSE)</f>
        <v>Seen with COVID-19 Disease</v>
      </c>
      <c r="J46" s="15" t="str">
        <f>VLOOKUP(A46,'(Brighton) Pfizer 16+'!A:L,12,FALSE)</f>
        <v>Colitis/Enteritis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">
      <c r="A47" s="60" t="s">
        <v>288</v>
      </c>
      <c r="B47" s="63">
        <v>0</v>
      </c>
      <c r="C47" s="63">
        <v>1</v>
      </c>
      <c r="D47" s="15" t="str">
        <f>VLOOKUP(A47,'(Brighton) Pfizer 16+'!A:G,7,FALSE)</f>
        <v>Exclude</v>
      </c>
      <c r="E47" s="15">
        <f>VLOOKUP(A47,'(Brighton) Pfizer 16+'!A:I,8,FALSE)</f>
        <v>0</v>
      </c>
      <c r="F47" s="15">
        <f>VLOOKUP(A47,'(Brighton) Pfizer 16+'!A:I,9,FALSE)</f>
        <v>0</v>
      </c>
      <c r="G47" s="15" t="str">
        <f>VLOOKUP(A47,'MedDRA (Pfizer)'!A:B,2,FALSE)</f>
        <v>Poisoning And Procedural Complications</v>
      </c>
      <c r="H47" s="15">
        <f>VLOOKUP(A47,'(Brighton) Pfizer 16+'!A:L,10,FALSE)</f>
        <v>0</v>
      </c>
      <c r="I47" s="15">
        <f>VLOOKUP(A47,'(Brighton) Pfizer 16+'!A:L,11,FALSE)</f>
        <v>0</v>
      </c>
      <c r="J47" s="15">
        <f>VLOOKUP(A47,'(Brighton) Pfizer 16+'!A:L,12,FALSE)</f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">
      <c r="A48" s="60" t="s">
        <v>273</v>
      </c>
      <c r="B48" s="63">
        <v>0</v>
      </c>
      <c r="C48" s="63">
        <v>1</v>
      </c>
      <c r="D48" s="15" t="str">
        <f>VLOOKUP(A48,'(Brighton) Pfizer 16+'!A:G,7,FALSE)</f>
        <v>Exclude</v>
      </c>
      <c r="E48" s="15">
        <f>VLOOKUP(A48,'(Brighton) Pfizer 16+'!A:I,8,FALSE)</f>
        <v>0</v>
      </c>
      <c r="F48" s="15">
        <f>VLOOKUP(A48,'(Brighton) Pfizer 16+'!A:I,9,FALSE)</f>
        <v>0</v>
      </c>
      <c r="G48" s="15" t="str">
        <f>VLOOKUP(A48,'MedDRA (Pfizer)'!A:B,2,FALSE)</f>
        <v>Infections And Infestations</v>
      </c>
      <c r="H48" s="15">
        <f>VLOOKUP(A48,'(Brighton) Pfizer 16+'!A:L,10,FALSE)</f>
        <v>0</v>
      </c>
      <c r="I48" s="15">
        <f>VLOOKUP(A48,'(Brighton) Pfizer 16+'!A:L,11,FALSE)</f>
        <v>0</v>
      </c>
      <c r="J48" s="15">
        <f>VLOOKUP(A48,'(Brighton) Pfizer 16+'!A:L,12,FALSE)</f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">
      <c r="A49" s="60" t="s">
        <v>216</v>
      </c>
      <c r="B49" s="63">
        <v>1</v>
      </c>
      <c r="C49" s="63">
        <v>0</v>
      </c>
      <c r="D49" s="15" t="str">
        <f>VLOOKUP(A49,'(Brighton) Pfizer 16+'!A:G,7,FALSE)</f>
        <v>Exclude--category</v>
      </c>
      <c r="E49" s="15">
        <f>VLOOKUP(A49,'(Brighton) Pfizer 16+'!A:I,8,FALSE)</f>
        <v>0</v>
      </c>
      <c r="F49" s="15">
        <f>VLOOKUP(A49,'(Brighton) Pfizer 16+'!A:I,9,FALSE)</f>
        <v>0</v>
      </c>
      <c r="G49" s="15">
        <f>VLOOKUP(A49,'MedDRA (Pfizer)'!A:B,2,FALSE)</f>
        <v>0</v>
      </c>
      <c r="H49" s="15">
        <f>VLOOKUP(A49,'(Brighton) Pfizer 16+'!A:L,10,FALSE)</f>
        <v>0</v>
      </c>
      <c r="I49" s="15">
        <f>VLOOKUP(A49,'(Brighton) Pfizer 16+'!A:L,11,FALSE)</f>
        <v>0</v>
      </c>
      <c r="J49" s="15">
        <f>VLOOKUP(A49,'(Brighton) Pfizer 16+'!A:L,12,FALSE)</f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">
      <c r="A50" s="60" t="s">
        <v>161</v>
      </c>
      <c r="B50" s="63">
        <v>1</v>
      </c>
      <c r="C50" s="63">
        <v>0</v>
      </c>
      <c r="D50" s="15" t="str">
        <f>VLOOKUP(A50,'(Brighton) Pfizer 16+'!A:G,7,FALSE)</f>
        <v>Include</v>
      </c>
      <c r="E50" s="15" t="str">
        <f>VLOOKUP(A50,'(Brighton) Pfizer 16+'!A:I,8,FALSE)</f>
        <v>Cardiovascular</v>
      </c>
      <c r="F50" s="15" t="str">
        <f>VLOOKUP(A50,'(Brighton) Pfizer 16+'!A:I,9,FALSE)</f>
        <v>Coronary artery disease</v>
      </c>
      <c r="G50" s="15" t="str">
        <f>VLOOKUP(A50,'MedDRA (Pfizer)'!A:B,2,FALSE)</f>
        <v>Cardiac Disorders</v>
      </c>
      <c r="H50" s="15" t="str">
        <f>VLOOKUP(A50,'(Brighton) Pfizer 16+'!A:L,10,FALSE)</f>
        <v>Yes</v>
      </c>
      <c r="I50" s="15" t="str">
        <f>VLOOKUP(A50,'(Brighton) Pfizer 16+'!A:L,11,FALSE)</f>
        <v>Seen with COVID-19 Disease</v>
      </c>
      <c r="J50" s="15" t="str">
        <f>VLOOKUP(A50,'(Brighton) Pfizer 16+'!A:L,12,FALSE)</f>
        <v>Other forms of acute cardiac injury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">
      <c r="A51" s="60" t="s">
        <v>212</v>
      </c>
      <c r="B51" s="63">
        <v>1</v>
      </c>
      <c r="C51" s="63">
        <v>0</v>
      </c>
      <c r="D51" s="15" t="str">
        <f>VLOOKUP(A51,'(Brighton) Pfizer 16+'!A:G,7,FALSE)</f>
        <v>Include</v>
      </c>
      <c r="E51" s="15" t="str">
        <f>VLOOKUP(A51,'(Brighton) Pfizer 16+'!A:I,8,FALSE)</f>
        <v>Cardiovascular</v>
      </c>
      <c r="F51" s="15" t="str">
        <f>VLOOKUP(A51,'(Brighton) Pfizer 16+'!A:I,9,FALSE)</f>
        <v>Aneurysm</v>
      </c>
      <c r="G51" s="15" t="str">
        <f>VLOOKUP(A51,'MedDRA (Pfizer)'!A:B,2,FALSE)</f>
        <v>Cardiac Disorders</v>
      </c>
      <c r="H51" s="15" t="str">
        <f>VLOOKUP(A51,'(Brighton) Pfizer 16+'!A:L,10,FALSE)</f>
        <v>Yes</v>
      </c>
      <c r="I51" s="15" t="str">
        <f>VLOOKUP(A51,'(Brighton) Pfizer 16+'!A:L,11,FALSE)</f>
        <v>Seen with COVID-19 Disease</v>
      </c>
      <c r="J51" s="15" t="str">
        <f>VLOOKUP(A51,'(Brighton) Pfizer 16+'!A:L,12,FALSE)</f>
        <v>Other forms of acute cardiac injury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">
      <c r="A52" s="60" t="s">
        <v>213</v>
      </c>
      <c r="B52" s="63">
        <v>0</v>
      </c>
      <c r="C52" s="63">
        <v>1</v>
      </c>
      <c r="D52" s="15" t="str">
        <f>VLOOKUP(A52,'(Brighton) Pfizer 16+'!A:G,7,FALSE)</f>
        <v>Include</v>
      </c>
      <c r="E52" s="15" t="str">
        <f>VLOOKUP(A52,'(Brighton) Pfizer 16+'!A:I,8,FALSE)</f>
        <v>Cardiovascular</v>
      </c>
      <c r="F52" s="15" t="str">
        <f>VLOOKUP(A52,'(Brighton) Pfizer 16+'!A:I,9,FALSE)</f>
        <v>Acute coronary syndromes</v>
      </c>
      <c r="G52" s="15" t="str">
        <f>VLOOKUP(A52,'MedDRA (Pfizer)'!A:B,2,FALSE)</f>
        <v>Cardiac Disorders</v>
      </c>
      <c r="H52" s="15" t="str">
        <f>VLOOKUP(A52,'(Brighton) Pfizer 16+'!A:L,10,FALSE)</f>
        <v>Yes</v>
      </c>
      <c r="I52" s="15" t="str">
        <f>VLOOKUP(A52,'(Brighton) Pfizer 16+'!A:L,11,FALSE)</f>
        <v>Seen with COVID-19 Disease</v>
      </c>
      <c r="J52" s="15" t="str">
        <f>VLOOKUP(A52,'(Brighton) Pfizer 16+'!A:L,12,FALSE)</f>
        <v>Other forms of acute cardiac injury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">
      <c r="A53" s="60" t="s">
        <v>163</v>
      </c>
      <c r="B53" s="63">
        <v>0</v>
      </c>
      <c r="C53" s="63">
        <v>1</v>
      </c>
      <c r="D53" s="15" t="str">
        <f>VLOOKUP(A53,'(Brighton) Pfizer 16+'!A:G,7,FALSE)</f>
        <v>Exclude</v>
      </c>
      <c r="E53" s="15">
        <f>VLOOKUP(A53,'(Brighton) Pfizer 16+'!A:I,8,FALSE)</f>
        <v>0</v>
      </c>
      <c r="F53" s="15">
        <f>VLOOKUP(A53,'(Brighton) Pfizer 16+'!A:I,9,FALSE)</f>
        <v>0</v>
      </c>
      <c r="G53" s="15" t="str">
        <f>VLOOKUP(A53,'MedDRA (Pfizer)'!A:B,2,FALSE)</f>
        <v>Respiratory, Thoracic And Mediastinal Disorders</v>
      </c>
      <c r="H53" s="15">
        <f>VLOOKUP(A53,'(Brighton) Pfizer 16+'!A:L,10,FALSE)</f>
        <v>0</v>
      </c>
      <c r="I53" s="15">
        <f>VLOOKUP(A53,'(Brighton) Pfizer 16+'!A:L,11,FALSE)</f>
        <v>0</v>
      </c>
      <c r="J53" s="15">
        <f>VLOOKUP(A53,'(Brighton) Pfizer 16+'!A:L,12,FALSE)</f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">
      <c r="A54" s="60" t="s">
        <v>166</v>
      </c>
      <c r="B54" s="63">
        <v>1</v>
      </c>
      <c r="C54" s="63">
        <v>1</v>
      </c>
      <c r="D54" s="15" t="str">
        <f>VLOOKUP(A54,'(Brighton) Pfizer 16+'!A:G,7,FALSE)</f>
        <v>Include</v>
      </c>
      <c r="E54" s="15" t="str">
        <f>VLOOKUP(A54,'(Brighton) Pfizer 16+'!A:I,8,FALSE)</f>
        <v>Hematologic</v>
      </c>
      <c r="F54" s="15" t="str">
        <f>VLOOKUP(A54,'(Brighton) Pfizer 16+'!A:I,9,FALSE)</f>
        <v>Thromboembolism, Thrombosis</v>
      </c>
      <c r="G54" s="15" t="str">
        <f>VLOOKUP(A54,'MedDRA (Pfizer)'!A:B,2,FALSE)</f>
        <v>Vascular Disorders</v>
      </c>
      <c r="H54" s="15" t="str">
        <f>VLOOKUP(A54,'(Brighton) Pfizer 16+'!A:L,10,FALSE)</f>
        <v>Yes</v>
      </c>
      <c r="I54" s="15" t="str">
        <f>VLOOKUP(A54,'(Brighton) Pfizer 16+'!A:L,11,FALSE)</f>
        <v>Seen with COVID-19 Disease</v>
      </c>
      <c r="J54" s="15" t="str">
        <f>VLOOKUP(A54,'(Brighton) Pfizer 16+'!A:L,12,FALSE)</f>
        <v>Coagulation disorder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">
      <c r="A55" s="60" t="s">
        <v>232</v>
      </c>
      <c r="B55" s="63">
        <v>1</v>
      </c>
      <c r="C55" s="63">
        <v>0</v>
      </c>
      <c r="D55" s="15" t="str">
        <f>VLOOKUP(A55,'(Brighton) Pfizer 16+'!A:G,7,FALSE)</f>
        <v>Include</v>
      </c>
      <c r="E55" s="15" t="str">
        <f>VLOOKUP(A55,'(Brighton) Pfizer 16+'!A:I,8,FALSE)</f>
        <v>Gastrointestinal</v>
      </c>
      <c r="F55" s="15" t="str">
        <f>VLOOKUP(A55,'(Brighton) Pfizer 16+'!A:I,9,FALSE)</f>
        <v>Diarrhea</v>
      </c>
      <c r="G55" s="15" t="str">
        <f>VLOOKUP(A55,'MedDRA (Pfizer)'!A:B,2,FALSE)</f>
        <v>Gastrointestinal Disorders</v>
      </c>
      <c r="H55" s="15" t="str">
        <f>VLOOKUP(A55,'(Brighton) Pfizer 16+'!A:L,10,FALSE)</f>
        <v>No</v>
      </c>
      <c r="I55" s="15" t="str">
        <f>VLOOKUP(A55,'(Brighton) Pfizer 16+'!A:L,11,FALSE)</f>
        <v>Seen with COVID-19 Disease</v>
      </c>
      <c r="J55" s="15" t="str">
        <f>VLOOKUP(A55,'(Brighton) Pfizer 16+'!A:L,12,FALSE)</f>
        <v>Diarrhea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">
      <c r="A56" s="60" t="s">
        <v>346</v>
      </c>
      <c r="B56" s="63">
        <v>0</v>
      </c>
      <c r="C56" s="63">
        <v>1</v>
      </c>
      <c r="D56" s="15" t="str">
        <f>VLOOKUP(A56,'(Brighton) Pfizer 16+'!A:G,7,FALSE)</f>
        <v>Include</v>
      </c>
      <c r="E56" s="15" t="str">
        <f>VLOOKUP(A56,'(Brighton) Pfizer 16+'!A:I,8,FALSE)</f>
        <v>Neurologic</v>
      </c>
      <c r="F56" s="15" t="str">
        <f>VLOOKUP(A56,'(Brighton) Pfizer 16+'!A:I,9,FALSE)</f>
        <v>Encephalitis/encephalopathy</v>
      </c>
      <c r="G56" s="15" t="str">
        <f>VLOOKUP(A56,'MedDRA (Pfizer)'!A:B,2,FALSE)</f>
        <v>Nervous System Disorders</v>
      </c>
      <c r="H56" s="15" t="str">
        <f>VLOOKUP(A56,'(Brighton) Pfizer 16+'!A:L,10,FALSE)</f>
        <v>Yes</v>
      </c>
      <c r="I56" s="15" t="str">
        <f>VLOOKUP(A56,'(Brighton) Pfizer 16+'!A:L,11,FALSE)</f>
        <v>Association with specific vaccine platform(s)</v>
      </c>
      <c r="J56" s="15" t="str">
        <f>VLOOKUP(A56,'(Brighton) Pfizer 16+'!A:L,12,FALSE)</f>
        <v>Encephalitis/encephalomyelitis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">
      <c r="A57" s="60" t="s">
        <v>222</v>
      </c>
      <c r="B57" s="63">
        <v>1</v>
      </c>
      <c r="C57" s="63">
        <v>0</v>
      </c>
      <c r="D57" s="15" t="str">
        <f>VLOOKUP(A57,'(Brighton) Pfizer 16+'!A:G,7,FALSE)</f>
        <v>Exclude</v>
      </c>
      <c r="E57" s="15">
        <f>VLOOKUP(A57,'(Brighton) Pfizer 16+'!A:I,8,FALSE)</f>
        <v>0</v>
      </c>
      <c r="F57" s="15">
        <f>VLOOKUP(A57,'(Brighton) Pfizer 16+'!A:I,9,FALSE)</f>
        <v>0</v>
      </c>
      <c r="G57" s="15" t="str">
        <f>VLOOKUP(A57,'MedDRA (Pfizer)'!A:B,2,FALSE)</f>
        <v>Eye Disorders</v>
      </c>
      <c r="H57" s="15">
        <f>VLOOKUP(A57,'(Brighton) Pfizer 16+'!A:L,10,FALSE)</f>
        <v>0</v>
      </c>
      <c r="I57" s="15">
        <f>VLOOKUP(A57,'(Brighton) Pfizer 16+'!A:L,11,FALSE)</f>
        <v>0</v>
      </c>
      <c r="J57" s="15">
        <f>VLOOKUP(A57,'(Brighton) Pfizer 16+'!A:L,12,FALSE)</f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">
      <c r="A58" s="60" t="s">
        <v>234</v>
      </c>
      <c r="B58" s="63">
        <v>0</v>
      </c>
      <c r="C58" s="63">
        <v>1</v>
      </c>
      <c r="D58" s="15" t="str">
        <f>VLOOKUP(A58,'(Brighton) Pfizer 16+'!A:G,7,FALSE)</f>
        <v>Exclude</v>
      </c>
      <c r="E58" s="15">
        <f>VLOOKUP(A58,'(Brighton) Pfizer 16+'!A:I,8,FALSE)</f>
        <v>0</v>
      </c>
      <c r="F58" s="15">
        <f>VLOOKUP(A58,'(Brighton) Pfizer 16+'!A:I,9,FALSE)</f>
        <v>0</v>
      </c>
      <c r="G58" s="15" t="str">
        <f>VLOOKUP(A58,'MedDRA (Pfizer)'!A:B,2,FALSE)</f>
        <v>Gastrointestinal Disorders</v>
      </c>
      <c r="H58" s="15">
        <f>VLOOKUP(A58,'(Brighton) Pfizer 16+'!A:L,10,FALSE)</f>
        <v>0</v>
      </c>
      <c r="I58" s="15">
        <f>VLOOKUP(A58,'(Brighton) Pfizer 16+'!A:L,11,FALSE)</f>
        <v>0</v>
      </c>
      <c r="J58" s="15">
        <f>VLOOKUP(A58,'(Brighton) Pfizer 16+'!A:L,12,FALSE)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">
      <c r="A59" s="60" t="s">
        <v>267</v>
      </c>
      <c r="B59" s="63">
        <v>2</v>
      </c>
      <c r="C59" s="63">
        <v>0</v>
      </c>
      <c r="D59" s="15" t="str">
        <f>VLOOKUP(A59,'(Brighton) Pfizer 16+'!A:G,7,FALSE)</f>
        <v>Exclude</v>
      </c>
      <c r="E59" s="15">
        <f>VLOOKUP(A59,'(Brighton) Pfizer 16+'!A:I,8,FALSE)</f>
        <v>0</v>
      </c>
      <c r="F59" s="15">
        <f>VLOOKUP(A59,'(Brighton) Pfizer 16+'!A:I,9,FALSE)</f>
        <v>0</v>
      </c>
      <c r="G59" s="15" t="str">
        <f>VLOOKUP(A59,'MedDRA (Pfizer)'!A:B,2,FALSE)</f>
        <v>Infections And Infestations</v>
      </c>
      <c r="H59" s="15">
        <f>VLOOKUP(A59,'(Brighton) Pfizer 16+'!A:L,10,FALSE)</f>
        <v>0</v>
      </c>
      <c r="I59" s="15">
        <f>VLOOKUP(A59,'(Brighton) Pfizer 16+'!A:L,11,FALSE)</f>
        <v>0</v>
      </c>
      <c r="J59" s="15">
        <f>VLOOKUP(A59,'(Brighton) Pfizer 16+'!A:L,12,FALSE)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">
      <c r="A60" s="60" t="s">
        <v>350</v>
      </c>
      <c r="B60" s="63">
        <v>0</v>
      </c>
      <c r="C60" s="63">
        <v>1</v>
      </c>
      <c r="D60" s="15" t="str">
        <f>VLOOKUP(A60,'(Brighton) Pfizer 16+'!A:G,7,FALSE)</f>
        <v>Exclude</v>
      </c>
      <c r="E60" s="15">
        <f>VLOOKUP(A60,'(Brighton) Pfizer 16+'!A:I,8,FALSE)</f>
        <v>0</v>
      </c>
      <c r="F60" s="15">
        <f>VLOOKUP(A60,'(Brighton) Pfizer 16+'!A:I,9,FALSE)</f>
        <v>0</v>
      </c>
      <c r="G60" s="15" t="str">
        <f>VLOOKUP(A60,'MedDRA (Pfizer)'!A:B,2,FALSE)</f>
        <v>Nervous System Disorders</v>
      </c>
      <c r="H60" s="15">
        <f>VLOOKUP(A60,'(Brighton) Pfizer 16+'!A:L,10,FALSE)</f>
        <v>0</v>
      </c>
      <c r="I60" s="15">
        <f>VLOOKUP(A60,'(Brighton) Pfizer 16+'!A:L,11,FALSE)</f>
        <v>0</v>
      </c>
      <c r="J60" s="15">
        <f>VLOOKUP(A60,'(Brighton) Pfizer 16+'!A:L,12,FALSE)</f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">
      <c r="A61" s="60" t="s">
        <v>261</v>
      </c>
      <c r="B61" s="63">
        <v>1</v>
      </c>
      <c r="C61" s="63">
        <v>0</v>
      </c>
      <c r="D61" s="15" t="str">
        <f>VLOOKUP(A61,'(Brighton) Pfizer 16+'!A:G,7,FALSE)</f>
        <v>Exclude</v>
      </c>
      <c r="E61" s="15">
        <f>VLOOKUP(A61,'(Brighton) Pfizer 16+'!A:I,8,FALSE)</f>
        <v>0</v>
      </c>
      <c r="F61" s="15">
        <f>VLOOKUP(A61,'(Brighton) Pfizer 16+'!A:I,9,FALSE)</f>
        <v>0</v>
      </c>
      <c r="G61" s="15" t="str">
        <f>VLOOKUP(A61,'MedDRA (Pfizer)'!A:B,2,FALSE)</f>
        <v>Immune System Disorders</v>
      </c>
      <c r="H61" s="15">
        <f>VLOOKUP(A61,'(Brighton) Pfizer 16+'!A:L,10,FALSE)</f>
        <v>0</v>
      </c>
      <c r="I61" s="15">
        <f>VLOOKUP(A61,'(Brighton) Pfizer 16+'!A:L,11,FALSE)</f>
        <v>0</v>
      </c>
      <c r="J61" s="15">
        <f>VLOOKUP(A61,'(Brighton) Pfizer 16+'!A:L,12,FALSE)</f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">
      <c r="A62" s="60" t="s">
        <v>169</v>
      </c>
      <c r="B62" s="63">
        <v>1</v>
      </c>
      <c r="C62" s="63">
        <v>0</v>
      </c>
      <c r="D62" s="15" t="str">
        <f>VLOOKUP(A62,'(Brighton) Pfizer 16+'!A:G,7,FALSE)</f>
        <v>Include</v>
      </c>
      <c r="E62" s="15" t="str">
        <f>VLOOKUP(A62,'(Brighton) Pfizer 16+'!A:I,8,FALSE)</f>
        <v>Respiratory</v>
      </c>
      <c r="F62" s="15" t="str">
        <f>VLOOKUP(A62,'(Brighton) Pfizer 16+'!A:I,9,FALSE)</f>
        <v>Acute respiratory distress syndrome</v>
      </c>
      <c r="G62" s="15" t="str">
        <f>VLOOKUP(A62,'MedDRA (Pfizer)'!A:B,2,FALSE)</f>
        <v>Respiratory, Thoracic And Mediastinal Disorders</v>
      </c>
      <c r="H62" s="15" t="str">
        <f>VLOOKUP(A62,'(Brighton) Pfizer 16+'!A:L,10,FALSE)</f>
        <v>Yes</v>
      </c>
      <c r="I62" s="15" t="str">
        <f>VLOOKUP(A62,'(Brighton) Pfizer 16+'!A:L,11,FALSE)</f>
        <v>Seen with COVID-19 Disease</v>
      </c>
      <c r="J62" s="15" t="str">
        <f>VLOOKUP(A62,'(Brighton) Pfizer 16+'!A:L,12,FALSE)</f>
        <v>Acute respiratory distress syndrome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">
      <c r="A63" s="60" t="s">
        <v>218</v>
      </c>
      <c r="B63" s="63">
        <v>1</v>
      </c>
      <c r="C63" s="63">
        <v>0</v>
      </c>
      <c r="D63" s="15" t="str">
        <f>VLOOKUP(A63,'(Brighton) Pfizer 16+'!A:G,7,FALSE)</f>
        <v>Exclude--category</v>
      </c>
      <c r="E63" s="15">
        <f>VLOOKUP(A63,'(Brighton) Pfizer 16+'!A:I,8,FALSE)</f>
        <v>0</v>
      </c>
      <c r="F63" s="15">
        <f>VLOOKUP(A63,'(Brighton) Pfizer 16+'!A:I,9,FALSE)</f>
        <v>0</v>
      </c>
      <c r="G63" s="15">
        <f>VLOOKUP(A63,'MedDRA (Pfizer)'!A:B,2,FALSE)</f>
        <v>0</v>
      </c>
      <c r="H63" s="15">
        <f>VLOOKUP(A63,'(Brighton) Pfizer 16+'!A:L,10,FALSE)</f>
        <v>0</v>
      </c>
      <c r="I63" s="15">
        <f>VLOOKUP(A63,'(Brighton) Pfizer 16+'!A:L,11,FALSE)</f>
        <v>0</v>
      </c>
      <c r="J63" s="15">
        <f>VLOOKUP(A63,'(Brighton) Pfizer 16+'!A:L,12,FALSE)</f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">
      <c r="A64" s="60" t="s">
        <v>274</v>
      </c>
      <c r="B64" s="63">
        <v>1</v>
      </c>
      <c r="C64" s="63">
        <v>0</v>
      </c>
      <c r="D64" s="15" t="str">
        <f>VLOOKUP(A64,'(Brighton) Pfizer 16+'!A:G,7,FALSE)</f>
        <v>Include</v>
      </c>
      <c r="E64" s="15" t="str">
        <f>VLOOKUP(A64,'(Brighton) Pfizer 16+'!A:I,8,FALSE)</f>
        <v>Other</v>
      </c>
      <c r="F64" s="15" t="str">
        <f>VLOOKUP(A64,'(Brighton) Pfizer 16+'!A:I,9,FALSE)</f>
        <v>Abscess</v>
      </c>
      <c r="G64" s="15" t="str">
        <f>VLOOKUP(A64,'MedDRA (Pfizer)'!A:B,2,FALSE)</f>
        <v>Infections And Infestations</v>
      </c>
      <c r="H64" s="15" t="str">
        <f>VLOOKUP(A64,'(Brighton) Pfizer 16+'!A:L,10,FALSE)</f>
        <v>No</v>
      </c>
      <c r="I64" s="15" t="str">
        <f>VLOOKUP(A64,'(Brighton) Pfizer 16+'!A:L,11,FALSE)</f>
        <v>Seen with COVID-19 Disease</v>
      </c>
      <c r="J64" s="15" t="str">
        <f>VLOOKUP(A64,'(Brighton) Pfizer 16+'!A:L,12,FALSE)</f>
        <v>Abscess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">
      <c r="A65" s="60" t="s">
        <v>220</v>
      </c>
      <c r="B65" s="63">
        <v>2</v>
      </c>
      <c r="C65" s="63">
        <v>1</v>
      </c>
      <c r="D65" s="15" t="str">
        <f>VLOOKUP(A65,'(Brighton) Pfizer 16+'!A:G,7,FALSE)</f>
        <v>Exclude--category</v>
      </c>
      <c r="E65" s="15">
        <f>VLOOKUP(A65,'(Brighton) Pfizer 16+'!A:I,8,FALSE)</f>
        <v>0</v>
      </c>
      <c r="F65" s="15">
        <f>VLOOKUP(A65,'(Brighton) Pfizer 16+'!A:I,9,FALSE)</f>
        <v>0</v>
      </c>
      <c r="G65" s="15">
        <f>VLOOKUP(A65,'MedDRA (Pfizer)'!A:B,2,FALSE)</f>
        <v>0</v>
      </c>
      <c r="H65" s="15">
        <f>VLOOKUP(A65,'(Brighton) Pfizer 16+'!A:L,10,FALSE)</f>
        <v>0</v>
      </c>
      <c r="I65" s="15">
        <f>VLOOKUP(A65,'(Brighton) Pfizer 16+'!A:L,11,FALSE)</f>
        <v>0</v>
      </c>
      <c r="J65" s="15">
        <f>VLOOKUP(A65,'(Brighton) Pfizer 16+'!A:L,12,FALSE)</f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">
      <c r="A66" s="60" t="s">
        <v>284</v>
      </c>
      <c r="B66" s="63">
        <v>2</v>
      </c>
      <c r="C66" s="63">
        <v>0</v>
      </c>
      <c r="D66" s="15" t="str">
        <f>VLOOKUP(A66,'(Brighton) Pfizer 16+'!A:G,7,FALSE)</f>
        <v>Exclude</v>
      </c>
      <c r="E66" s="15">
        <f>VLOOKUP(A66,'(Brighton) Pfizer 16+'!A:I,8,FALSE)</f>
        <v>0</v>
      </c>
      <c r="F66" s="15">
        <f>VLOOKUP(A66,'(Brighton) Pfizer 16+'!A:I,9,FALSE)</f>
        <v>0</v>
      </c>
      <c r="G66" s="15" t="str">
        <f>VLOOKUP(A66,'MedDRA (Pfizer)'!A:B,2,FALSE)</f>
        <v>Poisoning And Procedural Complications</v>
      </c>
      <c r="H66" s="15">
        <f>VLOOKUP(A66,'(Brighton) Pfizer 16+'!A:L,10,FALSE)</f>
        <v>0</v>
      </c>
      <c r="I66" s="15">
        <f>VLOOKUP(A66,'(Brighton) Pfizer 16+'!A:L,11,FALSE)</f>
        <v>0</v>
      </c>
      <c r="J66" s="15">
        <f>VLOOKUP(A66,'(Brighton) Pfizer 16+'!A:L,12,FALSE)</f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">
      <c r="A67" s="60" t="s">
        <v>289</v>
      </c>
      <c r="B67" s="63">
        <v>0</v>
      </c>
      <c r="C67" s="63">
        <v>1</v>
      </c>
      <c r="D67" s="15" t="str">
        <f>VLOOKUP(A67,'(Brighton) Pfizer 16+'!A:G,7,FALSE)</f>
        <v>Exclude</v>
      </c>
      <c r="E67" s="15">
        <f>VLOOKUP(A67,'(Brighton) Pfizer 16+'!A:I,8,FALSE)</f>
        <v>0</v>
      </c>
      <c r="F67" s="15">
        <f>VLOOKUP(A67,'(Brighton) Pfizer 16+'!A:I,9,FALSE)</f>
        <v>0</v>
      </c>
      <c r="G67" s="15" t="str">
        <f>VLOOKUP(A67,'MedDRA (Pfizer)'!A:B,2,FALSE)</f>
        <v>Poisoning And Procedural Complications</v>
      </c>
      <c r="H67" s="15">
        <f>VLOOKUP(A67,'(Brighton) Pfizer 16+'!A:L,10,FALSE)</f>
        <v>0</v>
      </c>
      <c r="I67" s="15">
        <f>VLOOKUP(A67,'(Brighton) Pfizer 16+'!A:L,11,FALSE)</f>
        <v>0</v>
      </c>
      <c r="J67" s="15">
        <f>VLOOKUP(A67,'(Brighton) Pfizer 16+'!A:L,12,FALSE)</f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">
      <c r="A68" s="60" t="s">
        <v>312</v>
      </c>
      <c r="B68" s="63">
        <v>1</v>
      </c>
      <c r="C68" s="63">
        <v>0</v>
      </c>
      <c r="D68" s="15" t="str">
        <f>VLOOKUP(A68,'(Brighton) Pfizer 16+'!A:G,7,FALSE)</f>
        <v>include</v>
      </c>
      <c r="E68" s="15" t="str">
        <f>VLOOKUP(A68,'(Brighton) Pfizer 16+'!A:I,8,FALSE)</f>
        <v>Cardiovascular</v>
      </c>
      <c r="F68" s="15" t="str">
        <f>VLOOKUP(A68,'(Brighton) Pfizer 16+'!A:I,9,FALSE)</f>
        <v>Heart Failure</v>
      </c>
      <c r="G68" s="15" t="str">
        <f>VLOOKUP(A68,'MedDRA (Pfizer)'!A:B,2,FALSE)</f>
        <v>Metabolism And Nutrition Disorders</v>
      </c>
      <c r="H68" s="15" t="str">
        <f>VLOOKUP(A68,'(Brighton) Pfizer 16+'!A:L,10,FALSE)</f>
        <v>Yes</v>
      </c>
      <c r="I68" s="15" t="str">
        <f>VLOOKUP(A68,'(Brighton) Pfizer 16+'!A:L,11,FALSE)</f>
        <v>Seen with COVID-19 Disease</v>
      </c>
      <c r="J68" s="15" t="str">
        <f>VLOOKUP(A68,'(Brighton) Pfizer 16+'!A:L,12,FALSE)</f>
        <v>Other forms of acute cardiac injury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">
      <c r="A69" s="60" t="s">
        <v>290</v>
      </c>
      <c r="B69" s="63">
        <v>0</v>
      </c>
      <c r="C69" s="63">
        <v>1</v>
      </c>
      <c r="D69" s="15" t="str">
        <f>VLOOKUP(A69,'(Brighton) Pfizer 16+'!A:G,7,FALSE)</f>
        <v>Exclude</v>
      </c>
      <c r="E69" s="15">
        <f>VLOOKUP(A69,'(Brighton) Pfizer 16+'!A:I,8,FALSE)</f>
        <v>0</v>
      </c>
      <c r="F69" s="15">
        <f>VLOOKUP(A69,'(Brighton) Pfizer 16+'!A:I,9,FALSE)</f>
        <v>0</v>
      </c>
      <c r="G69" s="15" t="str">
        <f>VLOOKUP(A69,'MedDRA (Pfizer)'!A:B,2,FALSE)</f>
        <v>Poisoning And Procedural Complications</v>
      </c>
      <c r="H69" s="15">
        <f>VLOOKUP(A69,'(Brighton) Pfizer 16+'!A:L,10,FALSE)</f>
        <v>0</v>
      </c>
      <c r="I69" s="15">
        <f>VLOOKUP(A69,'(Brighton) Pfizer 16+'!A:L,11,FALSE)</f>
        <v>0</v>
      </c>
      <c r="J69" s="15">
        <f>VLOOKUP(A69,'(Brighton) Pfizer 16+'!A:L,12,FALSE)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">
      <c r="A70" s="60" t="s">
        <v>291</v>
      </c>
      <c r="B70" s="63">
        <v>0</v>
      </c>
      <c r="C70" s="63">
        <v>1</v>
      </c>
      <c r="D70" s="15" t="str">
        <f>VLOOKUP(A70,'(Brighton) Pfizer 16+'!A:G,7,FALSE)</f>
        <v>Exclude</v>
      </c>
      <c r="E70" s="15">
        <f>VLOOKUP(A70,'(Brighton) Pfizer 16+'!A:I,8,FALSE)</f>
        <v>0</v>
      </c>
      <c r="F70" s="15">
        <f>VLOOKUP(A70,'(Brighton) Pfizer 16+'!A:I,9,FALSE)</f>
        <v>0</v>
      </c>
      <c r="G70" s="15" t="str">
        <f>VLOOKUP(A70,'MedDRA (Pfizer)'!A:B,2,FALSE)</f>
        <v>Poisoning And Procedural Complications</v>
      </c>
      <c r="H70" s="15">
        <f>VLOOKUP(A70,'(Brighton) Pfizer 16+'!A:L,10,FALSE)</f>
        <v>0</v>
      </c>
      <c r="I70" s="15">
        <f>VLOOKUP(A70,'(Brighton) Pfizer 16+'!A:L,11,FALSE)</f>
        <v>0</v>
      </c>
      <c r="J70" s="15">
        <f>VLOOKUP(A70,'(Brighton) Pfizer 16+'!A:L,12,FALSE)</f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">
      <c r="A71" s="60" t="s">
        <v>225</v>
      </c>
      <c r="B71" s="63">
        <v>8</v>
      </c>
      <c r="C71" s="63">
        <v>6</v>
      </c>
      <c r="D71" s="15" t="str">
        <f>VLOOKUP(A71,'(Brighton) Pfizer 16+'!A:G,7,FALSE)</f>
        <v>Exclude--category</v>
      </c>
      <c r="E71" s="15">
        <f>VLOOKUP(A71,'(Brighton) Pfizer 16+'!A:I,8,FALSE)</f>
        <v>0</v>
      </c>
      <c r="F71" s="15">
        <f>VLOOKUP(A71,'(Brighton) Pfizer 16+'!A:I,9,FALSE)</f>
        <v>0</v>
      </c>
      <c r="G71" s="15">
        <f>VLOOKUP(A71,'MedDRA (Pfizer)'!A:B,2,FALSE)</f>
        <v>0</v>
      </c>
      <c r="H71" s="15">
        <f>VLOOKUP(A71,'(Brighton) Pfizer 16+'!A:L,10,FALSE)</f>
        <v>0</v>
      </c>
      <c r="I71" s="15">
        <f>VLOOKUP(A71,'(Brighton) Pfizer 16+'!A:L,11,FALSE)</f>
        <v>0</v>
      </c>
      <c r="J71" s="15">
        <f>VLOOKUP(A71,'(Brighton) Pfizer 16+'!A:L,12,FALSE)</f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">
      <c r="A72" s="60" t="s">
        <v>235</v>
      </c>
      <c r="B72" s="63">
        <v>1</v>
      </c>
      <c r="C72" s="63">
        <v>0</v>
      </c>
      <c r="D72" s="15" t="str">
        <f>VLOOKUP(A72,'(Brighton) Pfizer 16+'!A:G,7,FALSE)</f>
        <v>Include</v>
      </c>
      <c r="E72" s="15" t="str">
        <f>VLOOKUP(A72,'(Brighton) Pfizer 16+'!A:I,8,FALSE)</f>
        <v>Hematologic</v>
      </c>
      <c r="F72" s="15" t="str">
        <f>VLOOKUP(A72,'(Brighton) Pfizer 16+'!A:I,9,FALSE)</f>
        <v>Bleeding disorder</v>
      </c>
      <c r="G72" s="15" t="str">
        <f>VLOOKUP(A72,'MedDRA (Pfizer)'!A:B,2,FALSE)</f>
        <v>Gastrointestinal Disorders</v>
      </c>
      <c r="H72" s="15" t="str">
        <f>VLOOKUP(A72,'(Brighton) Pfizer 16+'!A:L,10,FALSE)</f>
        <v>Yes</v>
      </c>
      <c r="I72" s="15" t="str">
        <f>VLOOKUP(A72,'(Brighton) Pfizer 16+'!A:L,11,FALSE)</f>
        <v>Seen with COVID-19 Disease</v>
      </c>
      <c r="J72" s="15" t="str">
        <f>VLOOKUP(A72,'(Brighton) Pfizer 16+'!A:L,12,FALSE)</f>
        <v>Coagulation disorder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">
      <c r="A73" s="60" t="s">
        <v>244</v>
      </c>
      <c r="B73" s="63">
        <v>4</v>
      </c>
      <c r="C73" s="63">
        <v>3</v>
      </c>
      <c r="D73" s="15" t="str">
        <f>VLOOKUP(A73,'(Brighton) Pfizer 16+'!A:G,7,FALSE)</f>
        <v>Exclude--category</v>
      </c>
      <c r="E73" s="15">
        <f>VLOOKUP(A73,'(Brighton) Pfizer 16+'!A:I,8,FALSE)</f>
        <v>0</v>
      </c>
      <c r="F73" s="15">
        <f>VLOOKUP(A73,'(Brighton) Pfizer 16+'!A:I,9,FALSE)</f>
        <v>0</v>
      </c>
      <c r="G73" s="15">
        <f>VLOOKUP(A73,'MedDRA (Pfizer)'!A:B,2,FALSE)</f>
        <v>0</v>
      </c>
      <c r="H73" s="15">
        <f>VLOOKUP(A73,'(Brighton) Pfizer 16+'!A:L,10,FALSE)</f>
        <v>0</v>
      </c>
      <c r="I73" s="15">
        <f>VLOOKUP(A73,'(Brighton) Pfizer 16+'!A:L,11,FALSE)</f>
        <v>0</v>
      </c>
      <c r="J73" s="15">
        <f>VLOOKUP(A73,'(Brighton) Pfizer 16+'!A:L,12,FALSE)</f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">
      <c r="A74" s="60" t="s">
        <v>351</v>
      </c>
      <c r="B74" s="63">
        <v>0</v>
      </c>
      <c r="C74" s="63">
        <v>1</v>
      </c>
      <c r="D74" s="15" t="str">
        <f>VLOOKUP(A74,'(Brighton) Pfizer 16+'!A:G,7,FALSE)</f>
        <v>Include</v>
      </c>
      <c r="E74" s="15" t="str">
        <f>VLOOKUP(A74,'(Brighton) Pfizer 16+'!A:I,8,FALSE)</f>
        <v>Neurologic</v>
      </c>
      <c r="F74" s="15" t="str">
        <f>VLOOKUP(A74,'(Brighton) Pfizer 16+'!A:I,9,FALSE)</f>
        <v>CNS Hemorrhage</v>
      </c>
      <c r="G74" s="15" t="str">
        <f>VLOOKUP(A74,'MedDRA (Pfizer)'!A:B,2,FALSE)</f>
        <v>Nervous System Disorders</v>
      </c>
      <c r="H74" s="15" t="str">
        <f>VLOOKUP(A74,'(Brighton) Pfizer 16+'!A:L,10,FALSE)</f>
        <v>Yes</v>
      </c>
      <c r="I74" s="15" t="str">
        <f>VLOOKUP(A74,'(Brighton) Pfizer 16+'!A:L,11,FALSE)</f>
        <v>Seen with COVID-19 Disease</v>
      </c>
      <c r="J74" s="15" t="str">
        <f>VLOOKUP(A74,'(Brighton) Pfizer 16+'!A:L,12,FALSE)</f>
        <v>Coagulation disorder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">
      <c r="A75" s="60" t="s">
        <v>217</v>
      </c>
      <c r="B75" s="63">
        <v>1</v>
      </c>
      <c r="C75" s="63">
        <v>0</v>
      </c>
      <c r="D75" s="15" t="str">
        <f>VLOOKUP(A75,'(Brighton) Pfizer 16+'!A:G,7,FALSE)</f>
        <v>Exclude</v>
      </c>
      <c r="E75" s="15">
        <f>VLOOKUP(A75,'(Brighton) Pfizer 16+'!A:I,8,FALSE)</f>
        <v>0</v>
      </c>
      <c r="F75" s="15">
        <f>VLOOKUP(A75,'(Brighton) Pfizer 16+'!A:I,9,FALSE)</f>
        <v>0</v>
      </c>
      <c r="G75" s="15" t="str">
        <f>VLOOKUP(A75,'MedDRA (Pfizer)'!A:B,2,FALSE)</f>
        <v>Familial And Genetic Disorders</v>
      </c>
      <c r="H75" s="15">
        <f>VLOOKUP(A75,'(Brighton) Pfizer 16+'!A:L,10,FALSE)</f>
        <v>0</v>
      </c>
      <c r="I75" s="15">
        <f>VLOOKUP(A75,'(Brighton) Pfizer 16+'!A:L,11,FALSE)</f>
        <v>0</v>
      </c>
      <c r="J75" s="15">
        <f>VLOOKUP(A75,'(Brighton) Pfizer 16+'!A:L,12,FALSE)</f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">
      <c r="A76" s="60" t="s">
        <v>353</v>
      </c>
      <c r="B76" s="63">
        <v>0</v>
      </c>
      <c r="C76" s="63">
        <v>1</v>
      </c>
      <c r="D76" s="15" t="str">
        <f>VLOOKUP(A76,'(Brighton) Pfizer 16+'!A:G,7,FALSE)</f>
        <v>Include</v>
      </c>
      <c r="E76" s="15" t="str">
        <f>VLOOKUP(A76,'(Brighton) Pfizer 16+'!A:I,8,FALSE)</f>
        <v>Neurologic</v>
      </c>
      <c r="F76" s="15" t="str">
        <f>VLOOKUP(A76,'(Brighton) Pfizer 16+'!A:I,9,FALSE)</f>
        <v>Encephalitis/encephalopathy</v>
      </c>
      <c r="G76" s="15" t="str">
        <f>VLOOKUP(A76,'MedDRA (Pfizer)'!A:B,2,FALSE)</f>
        <v>Nervous System Disorders</v>
      </c>
      <c r="H76" s="15" t="str">
        <f>VLOOKUP(A76,'(Brighton) Pfizer 16+'!A:L,10,FALSE)</f>
        <v>Yes</v>
      </c>
      <c r="I76" s="15" t="str">
        <f>VLOOKUP(A76,'(Brighton) Pfizer 16+'!A:L,11,FALSE)</f>
        <v>Association with specific vaccine platform(s)</v>
      </c>
      <c r="J76" s="15" t="str">
        <f>VLOOKUP(A76,'(Brighton) Pfizer 16+'!A:L,12,FALSE)</f>
        <v>Encephalitis/encephalomyelitis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">
      <c r="A77" s="60" t="s">
        <v>329</v>
      </c>
      <c r="B77" s="63">
        <v>0</v>
      </c>
      <c r="C77" s="63">
        <v>1</v>
      </c>
      <c r="D77" s="15" t="str">
        <f>VLOOKUP(A77,'(Brighton) Pfizer 16+'!A:G,7,FALSE)</f>
        <v>Exclude</v>
      </c>
      <c r="E77" s="15">
        <f>VLOOKUP(A77,'(Brighton) Pfizer 16+'!A:I,8,FALSE)</f>
        <v>0</v>
      </c>
      <c r="F77" s="15">
        <f>VLOOKUP(A77,'(Brighton) Pfizer 16+'!A:I,9,FALSE)</f>
        <v>0</v>
      </c>
      <c r="G77" s="15" t="str">
        <f>VLOOKUP(A77,'MedDRA (Pfizer)'!A:B,2,FALSE)</f>
        <v>Neoplasms Benign, Malignant And Unspecified (Incl Cysts And Polyps)</v>
      </c>
      <c r="H77" s="15">
        <f>VLOOKUP(A77,'(Brighton) Pfizer 16+'!A:L,10,FALSE)</f>
        <v>0</v>
      </c>
      <c r="I77" s="15">
        <f>VLOOKUP(A77,'(Brighton) Pfizer 16+'!A:L,11,FALSE)</f>
        <v>0</v>
      </c>
      <c r="J77" s="15">
        <f>VLOOKUP(A77,'(Brighton) Pfizer 16+'!A:L,12,FALSE)</f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">
      <c r="A78" s="60" t="s">
        <v>140</v>
      </c>
      <c r="B78" s="63">
        <v>0</v>
      </c>
      <c r="C78" s="63">
        <v>1</v>
      </c>
      <c r="D78" s="15" t="str">
        <f>VLOOKUP(A78,'(Brighton) Pfizer 16+'!A:G,7,FALSE)</f>
        <v>Include</v>
      </c>
      <c r="E78" s="15" t="str">
        <f>VLOOKUP(A78,'(Brighton) Pfizer 16+'!A:I,8,FALSE)</f>
        <v>Hepatic</v>
      </c>
      <c r="F78" s="15" t="str">
        <f>VLOOKUP(A78,'(Brighton) Pfizer 16+'!A:I,9,FALSE)</f>
        <v>Acute Liver Injury</v>
      </c>
      <c r="G78" s="15" t="str">
        <f>VLOOKUP(A78,'MedDRA (Pfizer)'!A:B,2,FALSE)</f>
        <v>Investigations</v>
      </c>
      <c r="H78" s="15" t="str">
        <f>VLOOKUP(A78,'(Brighton) Pfizer 16+'!A:L,10,FALSE)</f>
        <v>Yes</v>
      </c>
      <c r="I78" s="15" t="str">
        <f>VLOOKUP(A78,'(Brighton) Pfizer 16+'!A:L,11,FALSE)</f>
        <v>Seen with COVID-19 Disease</v>
      </c>
      <c r="J78" s="15" t="str">
        <f>VLOOKUP(A78,'(Brighton) Pfizer 16+'!A:L,12,FALSE)</f>
        <v>Acute liver injury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">
      <c r="A79" s="60" t="s">
        <v>252</v>
      </c>
      <c r="B79" s="63">
        <v>4</v>
      </c>
      <c r="C79" s="63">
        <v>2</v>
      </c>
      <c r="D79" s="15" t="str">
        <f>VLOOKUP(A79,'(Brighton) Pfizer 16+'!A:G,7,FALSE)</f>
        <v>Exclude--category</v>
      </c>
      <c r="E79" s="15">
        <f>VLOOKUP(A79,'(Brighton) Pfizer 16+'!A:I,8,FALSE)</f>
        <v>0</v>
      </c>
      <c r="F79" s="15">
        <f>VLOOKUP(A79,'(Brighton) Pfizer 16+'!A:I,9,FALSE)</f>
        <v>0</v>
      </c>
      <c r="G79" s="15">
        <f>VLOOKUP(A79,'MedDRA (Pfizer)'!A:B,2,FALSE)</f>
        <v>0</v>
      </c>
      <c r="H79" s="15">
        <f>VLOOKUP(A79,'(Brighton) Pfizer 16+'!A:L,10,FALSE)</f>
        <v>0</v>
      </c>
      <c r="I79" s="15">
        <f>VLOOKUP(A79,'(Brighton) Pfizer 16+'!A:L,11,FALSE)</f>
        <v>0</v>
      </c>
      <c r="J79" s="15">
        <f>VLOOKUP(A79,'(Brighton) Pfizer 16+'!A:L,12,FALSE)</f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">
      <c r="A80" s="60" t="s">
        <v>292</v>
      </c>
      <c r="B80" s="63">
        <v>1</v>
      </c>
      <c r="C80" s="63">
        <v>0</v>
      </c>
      <c r="D80" s="15" t="str">
        <f>VLOOKUP(A80,'(Brighton) Pfizer 16+'!A:G,7,FALSE)</f>
        <v>Exclude</v>
      </c>
      <c r="E80" s="15">
        <f>VLOOKUP(A80,'(Brighton) Pfizer 16+'!A:I,8,FALSE)</f>
        <v>0</v>
      </c>
      <c r="F80" s="15">
        <f>VLOOKUP(A80,'(Brighton) Pfizer 16+'!A:I,9,FALSE)</f>
        <v>0</v>
      </c>
      <c r="G80" s="15" t="str">
        <f>VLOOKUP(A80,'MedDRA (Pfizer)'!A:B,2,FALSE)</f>
        <v>Poisoning And Procedural Complications</v>
      </c>
      <c r="H80" s="15">
        <f>VLOOKUP(A80,'(Brighton) Pfizer 16+'!A:L,10,FALSE)</f>
        <v>0</v>
      </c>
      <c r="I80" s="15">
        <f>VLOOKUP(A80,'(Brighton) Pfizer 16+'!A:L,11,FALSE)</f>
        <v>0</v>
      </c>
      <c r="J80" s="15">
        <f>VLOOKUP(A80,'(Brighton) Pfizer 16+'!A:L,12,FALSE)</f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">
      <c r="A81" s="60" t="s">
        <v>313</v>
      </c>
      <c r="B81" s="63">
        <v>1</v>
      </c>
      <c r="C81" s="63">
        <v>0</v>
      </c>
      <c r="D81" s="15" t="str">
        <f>VLOOKUP(A81,'(Brighton) Pfizer 16+'!A:G,7,FALSE)</f>
        <v>Include</v>
      </c>
      <c r="E81" s="15" t="str">
        <f>VLOOKUP(A81,'(Brighton) Pfizer 16+'!A:I,8,FALSE)</f>
        <v>Endocrine</v>
      </c>
      <c r="F81" s="15" t="str">
        <f>VLOOKUP(A81,'(Brighton) Pfizer 16+'!A:I,9,FALSE)</f>
        <v>Hyperglycemia</v>
      </c>
      <c r="G81" s="15" t="str">
        <f>VLOOKUP(A81,'MedDRA (Pfizer)'!A:B,2,FALSE)</f>
        <v>Metabolism And Nutrition Disorders</v>
      </c>
      <c r="H81" s="15" t="str">
        <f>VLOOKUP(A81,'(Brighton) Pfizer 16+'!A:L,10,FALSE)</f>
        <v>No</v>
      </c>
      <c r="I81" s="15" t="str">
        <f>VLOOKUP(A81,'(Brighton) Pfizer 16+'!A:L,11,FALSE)</f>
        <v>Seen with COVID-19 Disease</v>
      </c>
      <c r="J81" s="15" t="str">
        <f>VLOOKUP(A81,'(Brighton) Pfizer 16+'!A:L,12,FALSE)</f>
        <v>Hyperglycemia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">
      <c r="A82" s="60" t="s">
        <v>387</v>
      </c>
      <c r="B82" s="63">
        <v>2</v>
      </c>
      <c r="C82" s="63">
        <v>0</v>
      </c>
      <c r="D82" s="15" t="str">
        <f>VLOOKUP(A82,'(Brighton) Pfizer 16+'!A:G,7,FALSE)</f>
        <v>Exclude</v>
      </c>
      <c r="E82" s="15">
        <f>VLOOKUP(A82,'(Brighton) Pfizer 16+'!A:I,8,FALSE)</f>
        <v>0</v>
      </c>
      <c r="F82" s="15">
        <f>VLOOKUP(A82,'(Brighton) Pfizer 16+'!A:I,9,FALSE)</f>
        <v>0</v>
      </c>
      <c r="G82" s="15" t="str">
        <f>VLOOKUP(A82,'MedDRA (Pfizer)'!A:B,2,FALSE)</f>
        <v>Vascular Disorders</v>
      </c>
      <c r="H82" s="15">
        <f>VLOOKUP(A82,'(Brighton) Pfizer 16+'!A:L,10,FALSE)</f>
        <v>0</v>
      </c>
      <c r="I82" s="15">
        <f>VLOOKUP(A82,'(Brighton) Pfizer 16+'!A:L,11,FALSE)</f>
        <v>0</v>
      </c>
      <c r="J82" s="15">
        <f>VLOOKUP(A82,'(Brighton) Pfizer 16+'!A:L,12,FALSE)</f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">
      <c r="A83" s="60" t="s">
        <v>390</v>
      </c>
      <c r="B83" s="63">
        <v>1</v>
      </c>
      <c r="C83" s="63">
        <v>0</v>
      </c>
      <c r="D83" s="15" t="str">
        <f>VLOOKUP(A83,'(Brighton) Pfizer 16+'!A:G,7,FALSE)</f>
        <v>Exclude</v>
      </c>
      <c r="E83" s="15">
        <f>VLOOKUP(A83,'(Brighton) Pfizer 16+'!A:I,8,FALSE)</f>
        <v>0</v>
      </c>
      <c r="F83" s="15">
        <f>VLOOKUP(A83,'(Brighton) Pfizer 16+'!A:I,9,FALSE)</f>
        <v>0</v>
      </c>
      <c r="G83" s="15" t="str">
        <f>VLOOKUP(A83,'MedDRA (Pfizer)'!A:B,2,FALSE)</f>
        <v>Vascular Disorders</v>
      </c>
      <c r="H83" s="15">
        <f>VLOOKUP(A83,'(Brighton) Pfizer 16+'!A:L,10,FALSE)</f>
        <v>0</v>
      </c>
      <c r="I83" s="15">
        <f>VLOOKUP(A83,'(Brighton) Pfizer 16+'!A:L,11,FALSE)</f>
        <v>0</v>
      </c>
      <c r="J83" s="15">
        <f>VLOOKUP(A83,'(Brighton) Pfizer 16+'!A:L,12,FALSE)</f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">
      <c r="A84" s="60" t="s">
        <v>315</v>
      </c>
      <c r="B84" s="63">
        <v>0</v>
      </c>
      <c r="C84" s="63">
        <v>1</v>
      </c>
      <c r="D84" s="15" t="str">
        <f>VLOOKUP(A84,'(Brighton) Pfizer 16+'!A:G,7,FALSE)</f>
        <v>Exclude</v>
      </c>
      <c r="E84" s="15">
        <f>VLOOKUP(A84,'(Brighton) Pfizer 16+'!A:I,8,FALSE)</f>
        <v>0</v>
      </c>
      <c r="F84" s="15">
        <f>VLOOKUP(A84,'(Brighton) Pfizer 16+'!A:I,9,FALSE)</f>
        <v>0</v>
      </c>
      <c r="G84" s="15" t="str">
        <f>VLOOKUP(A84,'MedDRA (Pfizer)'!A:B,2,FALSE)</f>
        <v>Metabolism And Nutrition Disorders</v>
      </c>
      <c r="H84" s="15">
        <f>VLOOKUP(A84,'(Brighton) Pfizer 16+'!A:L,10,FALSE)</f>
        <v>0</v>
      </c>
      <c r="I84" s="15">
        <f>VLOOKUP(A84,'(Brighton) Pfizer 16+'!A:L,11,FALSE)</f>
        <v>0</v>
      </c>
      <c r="J84" s="15">
        <f>VLOOKUP(A84,'(Brighton) Pfizer 16+'!A:L,12,FALSE)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">
      <c r="A85" s="60" t="s">
        <v>316</v>
      </c>
      <c r="B85" s="63">
        <v>0</v>
      </c>
      <c r="C85" s="63">
        <v>1</v>
      </c>
      <c r="D85" s="15" t="str">
        <f>VLOOKUP(A85,'(Brighton) Pfizer 16+'!A:G,7,FALSE)</f>
        <v>Exclude</v>
      </c>
      <c r="E85" s="15">
        <f>VLOOKUP(A85,'(Brighton) Pfizer 16+'!A:I,8,FALSE)</f>
        <v>0</v>
      </c>
      <c r="F85" s="15">
        <f>VLOOKUP(A85,'(Brighton) Pfizer 16+'!A:I,9,FALSE)</f>
        <v>0</v>
      </c>
      <c r="G85" s="15" t="str">
        <f>VLOOKUP(A85,'MedDRA (Pfizer)'!A:B,2,FALSE)</f>
        <v>Metabolism And Nutrition Disorders</v>
      </c>
      <c r="H85" s="15">
        <f>VLOOKUP(A85,'(Brighton) Pfizer 16+'!A:L,10,FALSE)</f>
        <v>0</v>
      </c>
      <c r="I85" s="15">
        <f>VLOOKUP(A85,'(Brighton) Pfizer 16+'!A:L,11,FALSE)</f>
        <v>0</v>
      </c>
      <c r="J85" s="15">
        <f>VLOOKUP(A85,'(Brighton) Pfizer 16+'!A:L,12,FALSE)</f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">
      <c r="A86" s="60" t="s">
        <v>147</v>
      </c>
      <c r="B86" s="63">
        <v>0</v>
      </c>
      <c r="C86" s="63">
        <v>1</v>
      </c>
      <c r="D86" s="15" t="str">
        <f>VLOOKUP(A86,'(Brighton) Pfizer 16+'!A:G,7,FALSE)</f>
        <v>include</v>
      </c>
      <c r="E86" s="15" t="str">
        <f>VLOOKUP(A86,'(Brighton) Pfizer 16+'!A:I,8,FALSE)</f>
        <v>Respiratory</v>
      </c>
      <c r="F86" s="15" t="str">
        <f>VLOOKUP(A86,'(Brighton) Pfizer 16+'!A:I,9,FALSE)</f>
        <v>Acute respiratory distress syndrome</v>
      </c>
      <c r="G86" s="15" t="str">
        <f>VLOOKUP(A86,'MedDRA (Pfizer)'!A:B,2,FALSE)</f>
        <v>Respiratory, Thoracic And Mediastinal Disorders</v>
      </c>
      <c r="H86" s="15" t="str">
        <f>VLOOKUP(A86,'(Brighton) Pfizer 16+'!A:L,10,FALSE)</f>
        <v>Yes</v>
      </c>
      <c r="I86" s="15" t="str">
        <f>VLOOKUP(A86,'(Brighton) Pfizer 16+'!A:L,11,FALSE)</f>
        <v>Seen with COVID-19 Disease</v>
      </c>
      <c r="J86" s="15" t="str">
        <f>VLOOKUP(A86,'(Brighton) Pfizer 16+'!A:L,12,FALSE)</f>
        <v>Acute respiratory distress syndrome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">
      <c r="A87" s="60" t="s">
        <v>354</v>
      </c>
      <c r="B87" s="63">
        <v>1</v>
      </c>
      <c r="C87" s="63">
        <v>0</v>
      </c>
      <c r="D87" s="15" t="str">
        <f>VLOOKUP(A87,'(Brighton) Pfizer 16+'!A:G,7,FALSE)</f>
        <v>Exclude</v>
      </c>
      <c r="E87" s="15">
        <f>VLOOKUP(A87,'(Brighton) Pfizer 16+'!A:I,8,FALSE)</f>
        <v>0</v>
      </c>
      <c r="F87" s="15">
        <f>VLOOKUP(A87,'(Brighton) Pfizer 16+'!A:I,9,FALSE)</f>
        <v>0</v>
      </c>
      <c r="G87" s="15" t="str">
        <f>VLOOKUP(A87,'MedDRA (Pfizer)'!A:B,2,FALSE)</f>
        <v>Nervous System Disorders</v>
      </c>
      <c r="H87" s="15">
        <f>VLOOKUP(A87,'(Brighton) Pfizer 16+'!A:L,10,FALSE)</f>
        <v>0</v>
      </c>
      <c r="I87" s="15">
        <f>VLOOKUP(A87,'(Brighton) Pfizer 16+'!A:L,11,FALSE)</f>
        <v>0</v>
      </c>
      <c r="J87" s="15">
        <f>VLOOKUP(A87,'(Brighton) Pfizer 16+'!A:L,12,FALSE)</f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">
      <c r="A88" s="60" t="s">
        <v>257</v>
      </c>
      <c r="B88" s="63">
        <v>2</v>
      </c>
      <c r="C88" s="63">
        <v>1</v>
      </c>
      <c r="D88" s="15" t="str">
        <f>VLOOKUP(A88,'(Brighton) Pfizer 16+'!A:G,7,FALSE)</f>
        <v>Exclude--category</v>
      </c>
      <c r="E88" s="15">
        <f>VLOOKUP(A88,'(Brighton) Pfizer 16+'!A:I,8,FALSE)</f>
        <v>0</v>
      </c>
      <c r="F88" s="15">
        <f>VLOOKUP(A88,'(Brighton) Pfizer 16+'!A:I,9,FALSE)</f>
        <v>0</v>
      </c>
      <c r="G88" s="15">
        <f>VLOOKUP(A88,'MedDRA (Pfizer)'!A:B,2,FALSE)</f>
        <v>0</v>
      </c>
      <c r="H88" s="15">
        <f>VLOOKUP(A88,'(Brighton) Pfizer 16+'!A:L,10,FALSE)</f>
        <v>0</v>
      </c>
      <c r="I88" s="15">
        <f>VLOOKUP(A88,'(Brighton) Pfizer 16+'!A:L,11,FALSE)</f>
        <v>0</v>
      </c>
      <c r="J88" s="15">
        <f>VLOOKUP(A88,'(Brighton) Pfizer 16+'!A:L,12,FALSE)</f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">
      <c r="A89" s="60" t="s">
        <v>262</v>
      </c>
      <c r="B89" s="63">
        <v>25</v>
      </c>
      <c r="C89" s="63">
        <v>14</v>
      </c>
      <c r="D89" s="15" t="str">
        <f>VLOOKUP(A89,'(Brighton) Pfizer 16+'!A:G,7,FALSE)</f>
        <v>Exclude--category</v>
      </c>
      <c r="E89" s="15">
        <f>VLOOKUP(A89,'(Brighton) Pfizer 16+'!A:I,8,FALSE)</f>
        <v>0</v>
      </c>
      <c r="F89" s="15">
        <f>VLOOKUP(A89,'(Brighton) Pfizer 16+'!A:I,9,FALSE)</f>
        <v>0</v>
      </c>
      <c r="G89" s="15">
        <f>VLOOKUP(A89,'MedDRA (Pfizer)'!A:B,2,FALSE)</f>
        <v>0</v>
      </c>
      <c r="H89" s="15">
        <f>VLOOKUP(A89,'(Brighton) Pfizer 16+'!A:L,10,FALSE)</f>
        <v>0</v>
      </c>
      <c r="I89" s="15">
        <f>VLOOKUP(A89,'(Brighton) Pfizer 16+'!A:L,11,FALSE)</f>
        <v>0</v>
      </c>
      <c r="J89" s="15">
        <f>VLOOKUP(A89,'(Brighton) Pfizer 16+'!A:L,12,FALSE)</f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">
      <c r="A90" s="60" t="s">
        <v>247</v>
      </c>
      <c r="B90" s="63">
        <v>0</v>
      </c>
      <c r="C90" s="63">
        <v>1</v>
      </c>
      <c r="D90" s="15" t="str">
        <f>VLOOKUP(A90,'(Brighton) Pfizer 16+'!A:G,7,FALSE)</f>
        <v>Exclude</v>
      </c>
      <c r="E90" s="15">
        <f>VLOOKUP(A90,'(Brighton) Pfizer 16+'!A:I,8,FALSE)</f>
        <v>0</v>
      </c>
      <c r="F90" s="15">
        <f>VLOOKUP(A90,'(Brighton) Pfizer 16+'!A:I,9,FALSE)</f>
        <v>0</v>
      </c>
      <c r="G90" s="15" t="str">
        <f>VLOOKUP(A90,'MedDRA (Pfizer)'!A:B,2,FALSE)</f>
        <v>General Disorders And Administration Site Conditions</v>
      </c>
      <c r="H90" s="15">
        <f>VLOOKUP(A90,'(Brighton) Pfizer 16+'!A:L,10,FALSE)</f>
        <v>0</v>
      </c>
      <c r="I90" s="15">
        <f>VLOOKUP(A90,'(Brighton) Pfizer 16+'!A:L,11,FALSE)</f>
        <v>0</v>
      </c>
      <c r="J90" s="15">
        <f>VLOOKUP(A90,'(Brighton) Pfizer 16+'!A:L,12,FALSE)</f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">
      <c r="A91" s="60" t="s">
        <v>283</v>
      </c>
      <c r="B91" s="63">
        <v>6</v>
      </c>
      <c r="C91" s="63">
        <v>11</v>
      </c>
      <c r="D91" s="15" t="str">
        <f>VLOOKUP(A91,'(Brighton) Pfizer 16+'!A:G,7,FALSE)</f>
        <v>Exclude--category</v>
      </c>
      <c r="E91" s="15">
        <f>VLOOKUP(A91,'(Brighton) Pfizer 16+'!A:I,8,FALSE)</f>
        <v>0</v>
      </c>
      <c r="F91" s="15">
        <f>VLOOKUP(A91,'(Brighton) Pfizer 16+'!A:I,9,FALSE)</f>
        <v>0</v>
      </c>
      <c r="G91" s="15">
        <f>VLOOKUP(A91,'MedDRA (Pfizer)'!A:B,2,FALSE)</f>
        <v>0</v>
      </c>
      <c r="H91" s="15">
        <f>VLOOKUP(A91,'(Brighton) Pfizer 16+'!A:L,10,FALSE)</f>
        <v>0</v>
      </c>
      <c r="I91" s="15">
        <f>VLOOKUP(A91,'(Brighton) Pfizer 16+'!A:L,11,FALSE)</f>
        <v>0</v>
      </c>
      <c r="J91" s="15">
        <f>VLOOKUP(A91,'(Brighton) Pfizer 16+'!A:L,12,FALSE)</f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">
      <c r="A92" s="60" t="s">
        <v>148</v>
      </c>
      <c r="B92" s="63">
        <v>1</v>
      </c>
      <c r="C92" s="63">
        <v>0</v>
      </c>
      <c r="D92" s="15" t="str">
        <f>VLOOKUP(A92,'(Brighton) Pfizer 16+'!A:G,7,FALSE)</f>
        <v>Exclude</v>
      </c>
      <c r="E92" s="15">
        <f>VLOOKUP(A92,'(Brighton) Pfizer 16+'!A:I,8,FALSE)</f>
        <v>0</v>
      </c>
      <c r="F92" s="15">
        <f>VLOOKUP(A92,'(Brighton) Pfizer 16+'!A:I,9,FALSE)</f>
        <v>0</v>
      </c>
      <c r="G92" s="15" t="str">
        <f>VLOOKUP(A92,'MedDRA (Pfizer)'!A:B,2,FALSE)</f>
        <v>Respiratory, Thoracic And Mediastinal Disorders</v>
      </c>
      <c r="H92" s="15">
        <f>VLOOKUP(A92,'(Brighton) Pfizer 16+'!A:L,10,FALSE)</f>
        <v>0</v>
      </c>
      <c r="I92" s="15">
        <f>VLOOKUP(A92,'(Brighton) Pfizer 16+'!A:L,11,FALSE)</f>
        <v>0</v>
      </c>
      <c r="J92" s="15">
        <f>VLOOKUP(A92,'(Brighton) Pfizer 16+'!A:L,12,FALSE)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">
      <c r="A93" s="60" t="s">
        <v>319</v>
      </c>
      <c r="B93" s="63">
        <v>1</v>
      </c>
      <c r="C93" s="63">
        <v>0</v>
      </c>
      <c r="D93" s="15" t="str">
        <f>VLOOKUP(A93,'(Brighton) Pfizer 16+'!A:G,7,FALSE)</f>
        <v>Exclude</v>
      </c>
      <c r="E93" s="15">
        <f>VLOOKUP(A93,'(Brighton) Pfizer 16+'!A:I,8,FALSE)</f>
        <v>0</v>
      </c>
      <c r="F93" s="15">
        <f>VLOOKUP(A93,'(Brighton) Pfizer 16+'!A:I,9,FALSE)</f>
        <v>0</v>
      </c>
      <c r="G93" s="15" t="str">
        <f>VLOOKUP(A93,'MedDRA (Pfizer)'!A:B,2,FALSE)</f>
        <v>Musculoskeletal And Connective Tissue Disorders</v>
      </c>
      <c r="H93" s="15">
        <f>VLOOKUP(A93,'(Brighton) Pfizer 16+'!A:L,10,FALSE)</f>
        <v>0</v>
      </c>
      <c r="I93" s="15">
        <f>VLOOKUP(A93,'(Brighton) Pfizer 16+'!A:L,11,FALSE)</f>
        <v>0</v>
      </c>
      <c r="J93" s="15">
        <f>VLOOKUP(A93,'(Brighton) Pfizer 16+'!A:L,12,FALSE)</f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">
      <c r="A94" s="60" t="s">
        <v>237</v>
      </c>
      <c r="B94" s="63">
        <v>0</v>
      </c>
      <c r="C94" s="63">
        <v>1</v>
      </c>
      <c r="D94" s="15" t="str">
        <f>VLOOKUP(A94,'(Brighton) Pfizer 16+'!A:G,7,FALSE)</f>
        <v>Exclude</v>
      </c>
      <c r="E94" s="15">
        <f>VLOOKUP(A94,'(Brighton) Pfizer 16+'!A:I,8,FALSE)</f>
        <v>0</v>
      </c>
      <c r="F94" s="15">
        <f>VLOOKUP(A94,'(Brighton) Pfizer 16+'!A:I,9,FALSE)</f>
        <v>0</v>
      </c>
      <c r="G94" s="15" t="str">
        <f>VLOOKUP(A94,'MedDRA (Pfizer)'!A:B,2,FALSE)</f>
        <v>Gastrointestinal Disorders</v>
      </c>
      <c r="H94" s="15">
        <f>VLOOKUP(A94,'(Brighton) Pfizer 16+'!A:L,10,FALSE)</f>
        <v>0</v>
      </c>
      <c r="I94" s="15">
        <f>VLOOKUP(A94,'(Brighton) Pfizer 16+'!A:L,11,FALSE)</f>
        <v>0</v>
      </c>
      <c r="J94" s="15">
        <f>VLOOKUP(A94,'(Brighton) Pfizer 16+'!A:L,12,FALSE)</f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">
      <c r="A95" s="60" t="s">
        <v>330</v>
      </c>
      <c r="B95" s="63">
        <v>0</v>
      </c>
      <c r="C95" s="63">
        <v>1</v>
      </c>
      <c r="D95" s="15" t="str">
        <f>VLOOKUP(A95,'(Brighton) Pfizer 16+'!A:G,7,FALSE)</f>
        <v>Exclude</v>
      </c>
      <c r="E95" s="15">
        <f>VLOOKUP(A95,'(Brighton) Pfizer 16+'!A:I,8,FALSE)</f>
        <v>0</v>
      </c>
      <c r="F95" s="15">
        <f>VLOOKUP(A95,'(Brighton) Pfizer 16+'!A:I,9,FALSE)</f>
        <v>0</v>
      </c>
      <c r="G95" s="15" t="str">
        <f>VLOOKUP(A95,'MedDRA (Pfizer)'!A:B,2,FALSE)</f>
        <v>Neoplasms Benign, Malignant And Unspecified (Incl Cysts And Polyps)</v>
      </c>
      <c r="H95" s="15">
        <f>VLOOKUP(A95,'(Brighton) Pfizer 16+'!A:L,10,FALSE)</f>
        <v>0</v>
      </c>
      <c r="I95" s="15">
        <f>VLOOKUP(A95,'(Brighton) Pfizer 16+'!A:L,11,FALSE)</f>
        <v>0</v>
      </c>
      <c r="J95" s="15">
        <f>VLOOKUP(A95,'(Brighton) Pfizer 16+'!A:L,12,FALSE)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">
      <c r="A96" s="60" t="s">
        <v>331</v>
      </c>
      <c r="B96" s="63">
        <v>0</v>
      </c>
      <c r="C96" s="63">
        <v>1</v>
      </c>
      <c r="D96" s="15" t="str">
        <f>VLOOKUP(A96,'(Brighton) Pfizer 16+'!A:G,7,FALSE)</f>
        <v>Exclude</v>
      </c>
      <c r="E96" s="15">
        <f>VLOOKUP(A96,'(Brighton) Pfizer 16+'!A:I,8,FALSE)</f>
        <v>0</v>
      </c>
      <c r="F96" s="15">
        <f>VLOOKUP(A96,'(Brighton) Pfizer 16+'!A:I,9,FALSE)</f>
        <v>0</v>
      </c>
      <c r="G96" s="15" t="str">
        <f>VLOOKUP(A96,'MedDRA (Pfizer)'!A:B,2,FALSE)</f>
        <v>Neoplasms Benign, Malignant And Unspecified (Incl Cysts And Polyps)</v>
      </c>
      <c r="H96" s="15">
        <f>VLOOKUP(A96,'(Brighton) Pfizer 16+'!A:L,10,FALSE)</f>
        <v>0</v>
      </c>
      <c r="I96" s="15">
        <f>VLOOKUP(A96,'(Brighton) Pfizer 16+'!A:L,11,FALSE)</f>
        <v>0</v>
      </c>
      <c r="J96" s="15">
        <f>VLOOKUP(A96,'(Brighton) Pfizer 16+'!A:L,12,FALSE)</f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">
      <c r="A97" s="60" t="s">
        <v>304</v>
      </c>
      <c r="B97" s="63">
        <v>1</v>
      </c>
      <c r="C97" s="63">
        <v>2</v>
      </c>
      <c r="D97" s="15" t="str">
        <f>VLOOKUP(A97,'(Brighton) Pfizer 16+'!A:G,7,FALSE)</f>
        <v>Exclude--category</v>
      </c>
      <c r="E97" s="15">
        <f>VLOOKUP(A97,'(Brighton) Pfizer 16+'!A:I,8,FALSE)</f>
        <v>0</v>
      </c>
      <c r="F97" s="15">
        <f>VLOOKUP(A97,'(Brighton) Pfizer 16+'!A:I,9,FALSE)</f>
        <v>0</v>
      </c>
      <c r="G97" s="15">
        <f>VLOOKUP(A97,'MedDRA (Pfizer)'!A:B,2,FALSE)</f>
        <v>0</v>
      </c>
      <c r="H97" s="15">
        <f>VLOOKUP(A97,'(Brighton) Pfizer 16+'!A:L,10,FALSE)</f>
        <v>0</v>
      </c>
      <c r="I97" s="15">
        <f>VLOOKUP(A97,'(Brighton) Pfizer 16+'!A:L,11,FALSE)</f>
        <v>0</v>
      </c>
      <c r="J97" s="15">
        <f>VLOOKUP(A97,'(Brighton) Pfizer 16+'!A:L,12,FALSE)</f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">
      <c r="A98" s="60" t="s">
        <v>343</v>
      </c>
      <c r="B98" s="63">
        <v>1</v>
      </c>
      <c r="C98" s="63">
        <v>1</v>
      </c>
      <c r="D98" s="15" t="str">
        <f>VLOOKUP(A98,'(Brighton) Pfizer 16+'!A:G,7,FALSE)</f>
        <v>Include</v>
      </c>
      <c r="E98" s="15" t="str">
        <f>VLOOKUP(A98,'(Brighton) Pfizer 16+'!A:I,8,FALSE)</f>
        <v>Hematologic</v>
      </c>
      <c r="F98" s="15" t="str">
        <f>VLOOKUP(A98,'(Brighton) Pfizer 16+'!A:I,9,FALSE)</f>
        <v>Stroke</v>
      </c>
      <c r="G98" s="15" t="str">
        <f>VLOOKUP(A98,'MedDRA (Pfizer)'!A:B,2,FALSE)</f>
        <v>Nervous System Disorders</v>
      </c>
      <c r="H98" s="15" t="str">
        <f>VLOOKUP(A98,'(Brighton) Pfizer 16+'!A:L,10,FALSE)</f>
        <v>Yes</v>
      </c>
      <c r="I98" s="15" t="str">
        <f>VLOOKUP(A98,'(Brighton) Pfizer 16+'!A:L,11,FALSE)</f>
        <v>Seen with COVID-19 Disease</v>
      </c>
      <c r="J98" s="15" t="str">
        <f>VLOOKUP(A98,'(Brighton) Pfizer 16+'!A:L,12,FALSE)</f>
        <v>Coagulation disorder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">
      <c r="A99" s="60" t="s">
        <v>385</v>
      </c>
      <c r="B99" s="63">
        <v>1</v>
      </c>
      <c r="C99" s="63">
        <v>0</v>
      </c>
      <c r="D99" s="15" t="str">
        <f>VLOOKUP(A99,'(Brighton) Pfizer 16+'!A:G,7,FALSE)</f>
        <v>Exclude</v>
      </c>
      <c r="E99" s="15">
        <f>VLOOKUP(A99,'(Brighton) Pfizer 16+'!A:I,8,FALSE)</f>
        <v>0</v>
      </c>
      <c r="F99" s="15">
        <f>VLOOKUP(A99,'(Brighton) Pfizer 16+'!A:I,9,FALSE)</f>
        <v>0</v>
      </c>
      <c r="G99" s="15" t="str">
        <f>VLOOKUP(A99,'MedDRA (Pfizer)'!A:B,2,FALSE)</f>
        <v>Uncoded Term</v>
      </c>
      <c r="H99" s="15">
        <f>VLOOKUP(A99,'(Brighton) Pfizer 16+'!A:L,10,FALSE)</f>
        <v>0</v>
      </c>
      <c r="I99" s="15">
        <f>VLOOKUP(A99,'(Brighton) Pfizer 16+'!A:L,11,FALSE)</f>
        <v>0</v>
      </c>
      <c r="J99" s="15">
        <f>VLOOKUP(A99,'(Brighton) Pfizer 16+'!A:L,12,FALSE)</f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">
      <c r="A100" s="60" t="s">
        <v>332</v>
      </c>
      <c r="B100" s="63">
        <v>1</v>
      </c>
      <c r="C100" s="63">
        <v>0</v>
      </c>
      <c r="D100" s="15" t="str">
        <f>VLOOKUP(A100,'(Brighton) Pfizer 16+'!A:G,7,FALSE)</f>
        <v>Exclude</v>
      </c>
      <c r="E100" s="15">
        <f>VLOOKUP(A100,'(Brighton) Pfizer 16+'!A:I,8,FALSE)</f>
        <v>0</v>
      </c>
      <c r="F100" s="15">
        <f>VLOOKUP(A100,'(Brighton) Pfizer 16+'!A:I,9,FALSE)</f>
        <v>0</v>
      </c>
      <c r="G100" s="15" t="str">
        <f>VLOOKUP(A100,'MedDRA (Pfizer)'!A:B,2,FALSE)</f>
        <v>Neoplasms Benign, Malignant And Unspecified (Incl Cysts And Polyps)</v>
      </c>
      <c r="H100" s="15">
        <f>VLOOKUP(A100,'(Brighton) Pfizer 16+'!A:L,10,FALSE)</f>
        <v>0</v>
      </c>
      <c r="I100" s="15">
        <f>VLOOKUP(A100,'(Brighton) Pfizer 16+'!A:L,11,FALSE)</f>
        <v>0</v>
      </c>
      <c r="J100" s="15">
        <f>VLOOKUP(A100,'(Brighton) Pfizer 16+'!A:L,12,FALSE)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">
      <c r="A101" s="60" t="s">
        <v>355</v>
      </c>
      <c r="B101" s="63">
        <v>1</v>
      </c>
      <c r="C101" s="63">
        <v>0</v>
      </c>
      <c r="D101" s="15" t="str">
        <f>VLOOKUP(A101,'(Brighton) Pfizer 16+'!A:G,7,FALSE)</f>
        <v>Exclude</v>
      </c>
      <c r="E101" s="15">
        <f>VLOOKUP(A101,'(Brighton) Pfizer 16+'!A:I,8,FALSE)</f>
        <v>0</v>
      </c>
      <c r="F101" s="15">
        <f>VLOOKUP(A101,'(Brighton) Pfizer 16+'!A:I,9,FALSE)</f>
        <v>0</v>
      </c>
      <c r="G101" s="15" t="str">
        <f>VLOOKUP(A101,'MedDRA (Pfizer)'!A:B,2,FALSE)</f>
        <v>Nervous System Disorders</v>
      </c>
      <c r="H101" s="15">
        <f>VLOOKUP(A101,'(Brighton) Pfizer 16+'!A:L,10,FALSE)</f>
        <v>0</v>
      </c>
      <c r="I101" s="15">
        <f>VLOOKUP(A101,'(Brighton) Pfizer 16+'!A:L,11,FALSE)</f>
        <v>0</v>
      </c>
      <c r="J101" s="15">
        <f>VLOOKUP(A101,'(Brighton) Pfizer 16+'!A:L,12,FALSE)</f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">
      <c r="A102" s="60" t="s">
        <v>293</v>
      </c>
      <c r="B102" s="63">
        <v>0</v>
      </c>
      <c r="C102" s="63">
        <v>1</v>
      </c>
      <c r="D102" s="15" t="str">
        <f>VLOOKUP(A102,'(Brighton) Pfizer 16+'!A:G,7,FALSE)</f>
        <v>Exclude</v>
      </c>
      <c r="E102" s="15">
        <f>VLOOKUP(A102,'(Brighton) Pfizer 16+'!A:I,8,FALSE)</f>
        <v>0</v>
      </c>
      <c r="F102" s="15">
        <f>VLOOKUP(A102,'(Brighton) Pfizer 16+'!A:I,9,FALSE)</f>
        <v>0</v>
      </c>
      <c r="G102" s="15" t="str">
        <f>VLOOKUP(A102,'MedDRA (Pfizer)'!A:B,2,FALSE)</f>
        <v>Poisoning And Procedural Complications</v>
      </c>
      <c r="H102" s="15">
        <f>VLOOKUP(A102,'(Brighton) Pfizer 16+'!A:L,10,FALSE)</f>
        <v>0</v>
      </c>
      <c r="I102" s="15">
        <f>VLOOKUP(A102,'(Brighton) Pfizer 16+'!A:L,11,FALSE)</f>
        <v>0</v>
      </c>
      <c r="J102" s="15">
        <f>VLOOKUP(A102,'(Brighton) Pfizer 16+'!A:L,12,FALSE)</f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">
      <c r="A103" s="60" t="s">
        <v>186</v>
      </c>
      <c r="B103" s="63">
        <v>1</v>
      </c>
      <c r="C103" s="63">
        <v>0</v>
      </c>
      <c r="D103" s="15" t="str">
        <f>VLOOKUP(A103,'(Brighton) Pfizer 16+'!A:G,7,FALSE)</f>
        <v>Exclude</v>
      </c>
      <c r="E103" s="15">
        <f>VLOOKUP(A103,'(Brighton) Pfizer 16+'!A:I,8,FALSE)</f>
        <v>0</v>
      </c>
      <c r="F103" s="15">
        <f>VLOOKUP(A103,'(Brighton) Pfizer 16+'!A:I,9,FALSE)</f>
        <v>0</v>
      </c>
      <c r="G103" s="15" t="str">
        <f>VLOOKUP(A103,'MedDRA (Pfizer)'!A:B,2,FALSE)</f>
        <v>Blood And Lymphatic System Disorders</v>
      </c>
      <c r="H103" s="15">
        <f>VLOOKUP(A103,'(Brighton) Pfizer 16+'!A:L,10,FALSE)</f>
        <v>0</v>
      </c>
      <c r="I103" s="15">
        <f>VLOOKUP(A103,'(Brighton) Pfizer 16+'!A:L,11,FALSE)</f>
        <v>0</v>
      </c>
      <c r="J103" s="15">
        <f>VLOOKUP(A103,'(Brighton) Pfizer 16+'!A:L,12,FALSE)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">
      <c r="A104" s="60" t="s">
        <v>324</v>
      </c>
      <c r="B104" s="63">
        <v>1</v>
      </c>
      <c r="C104" s="63">
        <v>1</v>
      </c>
      <c r="D104" s="15" t="str">
        <f>VLOOKUP(A104,'(Brighton) Pfizer 16+'!A:G,7,FALSE)</f>
        <v>Exclude</v>
      </c>
      <c r="E104" s="15">
        <f>VLOOKUP(A104,'(Brighton) Pfizer 16+'!A:I,8,FALSE)</f>
        <v>0</v>
      </c>
      <c r="F104" s="15">
        <f>VLOOKUP(A104,'(Brighton) Pfizer 16+'!A:I,9,FALSE)</f>
        <v>0</v>
      </c>
      <c r="G104" s="15" t="str">
        <f>VLOOKUP(A104,'MedDRA (Pfizer)'!A:B,2,FALSE)</f>
        <v>Neoplasms Benign, Malignant And Unspecified (Incl Cysts And Polyps)</v>
      </c>
      <c r="H104" s="15">
        <f>VLOOKUP(A104,'(Brighton) Pfizer 16+'!A:L,10,FALSE)</f>
        <v>0</v>
      </c>
      <c r="I104" s="15">
        <f>VLOOKUP(A104,'(Brighton) Pfizer 16+'!A:L,11,FALSE)</f>
        <v>0</v>
      </c>
      <c r="J104" s="15">
        <f>VLOOKUP(A104,'(Brighton) Pfizer 16+'!A:L,12,FALSE)</f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">
      <c r="A105" s="60" t="s">
        <v>333</v>
      </c>
      <c r="B105" s="63">
        <v>1</v>
      </c>
      <c r="C105" s="63">
        <v>0</v>
      </c>
      <c r="D105" s="15" t="str">
        <f>VLOOKUP(A105,'(Brighton) Pfizer 16+'!A:G,7,FALSE)</f>
        <v>Exclude</v>
      </c>
      <c r="E105" s="15">
        <f>VLOOKUP(A105,'(Brighton) Pfizer 16+'!A:I,8,FALSE)</f>
        <v>0</v>
      </c>
      <c r="F105" s="15">
        <f>VLOOKUP(A105,'(Brighton) Pfizer 16+'!A:I,9,FALSE)</f>
        <v>0</v>
      </c>
      <c r="G105" s="15" t="str">
        <f>VLOOKUP(A105,'MedDRA (Pfizer)'!A:B,2,FALSE)</f>
        <v>Neoplasms Benign, Malignant And Unspecified (Incl Cysts And Polyps)</v>
      </c>
      <c r="H105" s="15">
        <f>VLOOKUP(A105,'(Brighton) Pfizer 16+'!A:L,10,FALSE)</f>
        <v>0</v>
      </c>
      <c r="I105" s="15">
        <f>VLOOKUP(A105,'(Brighton) Pfizer 16+'!A:L,11,FALSE)</f>
        <v>0</v>
      </c>
      <c r="J105" s="15">
        <f>VLOOKUP(A105,'(Brighton) Pfizer 16+'!A:L,12,FALSE)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">
      <c r="A106" s="60" t="s">
        <v>365</v>
      </c>
      <c r="B106" s="63">
        <v>1</v>
      </c>
      <c r="C106" s="63">
        <v>0</v>
      </c>
      <c r="D106" s="15" t="str">
        <f>VLOOKUP(A106,'(Brighton) Pfizer 16+'!A:G,7,FALSE)</f>
        <v>Exclude</v>
      </c>
      <c r="E106" s="15">
        <f>VLOOKUP(A106,'(Brighton) Pfizer 16+'!A:I,8,FALSE)</f>
        <v>0</v>
      </c>
      <c r="F106" s="15">
        <f>VLOOKUP(A106,'(Brighton) Pfizer 16+'!A:I,9,FALSE)</f>
        <v>0</v>
      </c>
      <c r="G106" s="15" t="str">
        <f>VLOOKUP(A106,'MedDRA (Pfizer)'!A:B,2,FALSE)</f>
        <v>Psychiatric Disorders</v>
      </c>
      <c r="H106" s="15">
        <f>VLOOKUP(A106,'(Brighton) Pfizer 16+'!A:L,10,FALSE)</f>
        <v>0</v>
      </c>
      <c r="I106" s="15">
        <f>VLOOKUP(A106,'(Brighton) Pfizer 16+'!A:L,11,FALSE)</f>
        <v>0</v>
      </c>
      <c r="J106" s="15">
        <f>VLOOKUP(A106,'(Brighton) Pfizer 16+'!A:L,12,FALSE)</f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">
      <c r="A107" s="60" t="s">
        <v>311</v>
      </c>
      <c r="B107" s="63">
        <v>2</v>
      </c>
      <c r="C107" s="63">
        <v>3</v>
      </c>
      <c r="D107" s="15" t="str">
        <f>VLOOKUP(A107,'(Brighton) Pfizer 16+'!A:G,7,FALSE)</f>
        <v>Exclude--category</v>
      </c>
      <c r="E107" s="15">
        <f>VLOOKUP(A107,'(Brighton) Pfizer 16+'!A:I,8,FALSE)</f>
        <v>0</v>
      </c>
      <c r="F107" s="15">
        <f>VLOOKUP(A107,'(Brighton) Pfizer 16+'!A:I,9,FALSE)</f>
        <v>0</v>
      </c>
      <c r="G107" s="15">
        <f>VLOOKUP(A107,'MedDRA (Pfizer)'!A:B,2,FALSE)</f>
        <v>0</v>
      </c>
      <c r="H107" s="15">
        <f>VLOOKUP(A107,'(Brighton) Pfizer 16+'!A:L,10,FALSE)</f>
        <v>0</v>
      </c>
      <c r="I107" s="15">
        <f>VLOOKUP(A107,'(Brighton) Pfizer 16+'!A:L,11,FALSE)</f>
        <v>0</v>
      </c>
      <c r="J107" s="15">
        <f>VLOOKUP(A107,'(Brighton) Pfizer 16+'!A:L,12,FALSE)</f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">
      <c r="A108" s="60" t="s">
        <v>334</v>
      </c>
      <c r="B108" s="63">
        <v>1</v>
      </c>
      <c r="C108" s="63">
        <v>0</v>
      </c>
      <c r="D108" s="15" t="str">
        <f>VLOOKUP(A108,'(Brighton) Pfizer 16+'!A:G,7,FALSE)</f>
        <v>Exclude</v>
      </c>
      <c r="E108" s="15">
        <f>VLOOKUP(A108,'(Brighton) Pfizer 16+'!A:I,8,FALSE)</f>
        <v>0</v>
      </c>
      <c r="F108" s="15">
        <f>VLOOKUP(A108,'(Brighton) Pfizer 16+'!A:I,9,FALSE)</f>
        <v>0</v>
      </c>
      <c r="G108" s="15" t="str">
        <f>VLOOKUP(A108,'MedDRA (Pfizer)'!A:B,2,FALSE)</f>
        <v>Neoplasms Benign, Malignant And Unspecified (Incl Cysts And Polyps)</v>
      </c>
      <c r="H108" s="15">
        <f>VLOOKUP(A108,'(Brighton) Pfizer 16+'!A:L,10,FALSE)</f>
        <v>0</v>
      </c>
      <c r="I108" s="15">
        <f>VLOOKUP(A108,'(Brighton) Pfizer 16+'!A:L,11,FALSE)</f>
        <v>0</v>
      </c>
      <c r="J108" s="15">
        <f>VLOOKUP(A108,'(Brighton) Pfizer 16+'!A:L,12,FALSE)</f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">
      <c r="A109" s="60" t="s">
        <v>294</v>
      </c>
      <c r="B109" s="63">
        <v>0</v>
      </c>
      <c r="C109" s="63">
        <v>1</v>
      </c>
      <c r="D109" s="15" t="str">
        <f>VLOOKUP(A109,'(Brighton) Pfizer 16+'!A:G,7,FALSE)</f>
        <v>Exclude</v>
      </c>
      <c r="E109" s="15">
        <f>VLOOKUP(A109,'(Brighton) Pfizer 16+'!A:I,8,FALSE)</f>
        <v>0</v>
      </c>
      <c r="F109" s="15">
        <f>VLOOKUP(A109,'(Brighton) Pfizer 16+'!A:I,9,FALSE)</f>
        <v>0</v>
      </c>
      <c r="G109" s="15" t="str">
        <f>VLOOKUP(A109,'MedDRA (Pfizer)'!A:B,2,FALSE)</f>
        <v>Poisoning And Procedural Complications</v>
      </c>
      <c r="H109" s="15">
        <f>VLOOKUP(A109,'(Brighton) Pfizer 16+'!A:L,10,FALSE)</f>
        <v>0</v>
      </c>
      <c r="I109" s="15">
        <f>VLOOKUP(A109,'(Brighton) Pfizer 16+'!A:L,11,FALSE)</f>
        <v>0</v>
      </c>
      <c r="J109" s="15">
        <f>VLOOKUP(A109,'(Brighton) Pfizer 16+'!A:L,12,FALSE)</f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">
      <c r="A110" s="60" t="s">
        <v>318</v>
      </c>
      <c r="B110" s="63">
        <v>3</v>
      </c>
      <c r="C110" s="63">
        <v>1</v>
      </c>
      <c r="D110" s="15" t="str">
        <f>VLOOKUP(A110,'(Brighton) Pfizer 16+'!A:G,7,FALSE)</f>
        <v>Exclude--category</v>
      </c>
      <c r="E110" s="15">
        <f>VLOOKUP(A110,'(Brighton) Pfizer 16+'!A:I,8,FALSE)</f>
        <v>0</v>
      </c>
      <c r="F110" s="15">
        <f>VLOOKUP(A110,'(Brighton) Pfizer 16+'!A:I,9,FALSE)</f>
        <v>0</v>
      </c>
      <c r="G110" s="15">
        <f>VLOOKUP(A110,'MedDRA (Pfizer)'!A:B,2,FALSE)</f>
        <v>0</v>
      </c>
      <c r="H110" s="15">
        <f>VLOOKUP(A110,'(Brighton) Pfizer 16+'!A:L,10,FALSE)</f>
        <v>0</v>
      </c>
      <c r="I110" s="15">
        <f>VLOOKUP(A110,'(Brighton) Pfizer 16+'!A:L,11,FALSE)</f>
        <v>0</v>
      </c>
      <c r="J110" s="15">
        <f>VLOOKUP(A110,'(Brighton) Pfizer 16+'!A:L,12,FALSE)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">
      <c r="A111" s="60" t="s">
        <v>320</v>
      </c>
      <c r="B111" s="63">
        <v>0</v>
      </c>
      <c r="C111" s="63">
        <v>1</v>
      </c>
      <c r="D111" s="15" t="str">
        <f>VLOOKUP(A111,'(Brighton) Pfizer 16+'!A:G,7,FALSE)</f>
        <v>Exclude</v>
      </c>
      <c r="E111" s="15">
        <f>VLOOKUP(A111,'(Brighton) Pfizer 16+'!A:I,8,FALSE)</f>
        <v>0</v>
      </c>
      <c r="F111" s="15">
        <f>VLOOKUP(A111,'(Brighton) Pfizer 16+'!A:I,9,FALSE)</f>
        <v>0</v>
      </c>
      <c r="G111" s="15" t="str">
        <f>VLOOKUP(A111,'MedDRA (Pfizer)'!A:B,2,FALSE)</f>
        <v>Musculoskeletal And Connective Tissue Disorders</v>
      </c>
      <c r="H111" s="15">
        <f>VLOOKUP(A111,'(Brighton) Pfizer 16+'!A:L,10,FALSE)</f>
        <v>0</v>
      </c>
      <c r="I111" s="15">
        <f>VLOOKUP(A111,'(Brighton) Pfizer 16+'!A:L,11,FALSE)</f>
        <v>0</v>
      </c>
      <c r="J111" s="15">
        <f>VLOOKUP(A111,'(Brighton) Pfizer 16+'!A:L,12,FALSE)</f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">
      <c r="A112" s="60" t="s">
        <v>144</v>
      </c>
      <c r="B112" s="63">
        <v>0</v>
      </c>
      <c r="C112" s="63">
        <v>2</v>
      </c>
      <c r="D112" s="15" t="str">
        <f>VLOOKUP(A112,'(Brighton) Pfizer 16+'!A:G,7,FALSE)</f>
        <v>Include</v>
      </c>
      <c r="E112" s="15" t="str">
        <f>VLOOKUP(A112,'(Brighton) Pfizer 16+'!A:I,8,FALSE)</f>
        <v>Cardiovascular</v>
      </c>
      <c r="F112" s="15" t="str">
        <f>VLOOKUP(A112,'(Brighton) Pfizer 16+'!A:I,9,FALSE)</f>
        <v>Acute coronary syndromes</v>
      </c>
      <c r="G112" s="15" t="str">
        <f>VLOOKUP(A112,'MedDRA (Pfizer)'!A:B,2,FALSE)</f>
        <v>Cardiac Disorders</v>
      </c>
      <c r="H112" s="15" t="str">
        <f>VLOOKUP(A112,'(Brighton) Pfizer 16+'!A:L,10,FALSE)</f>
        <v>Yes</v>
      </c>
      <c r="I112" s="15" t="str">
        <f>VLOOKUP(A112,'(Brighton) Pfizer 16+'!A:L,11,FALSE)</f>
        <v>Seen with COVID-19 Disease</v>
      </c>
      <c r="J112" s="15" t="str">
        <f>VLOOKUP(A112,'(Brighton) Pfizer 16+'!A:L,12,FALSE)</f>
        <v>Other forms of acute cardiac injury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">
      <c r="A113" s="61" t="s">
        <v>323</v>
      </c>
      <c r="B113" s="63">
        <v>7</v>
      </c>
      <c r="C113" s="63">
        <v>8</v>
      </c>
      <c r="D113" s="15" t="str">
        <f>VLOOKUP(A113,'(Brighton) Pfizer 16+'!A:G,7,FALSE)</f>
        <v>Exclude--category</v>
      </c>
      <c r="E113" s="15">
        <f>VLOOKUP(A113,'(Brighton) Pfizer 16+'!A:I,8,FALSE)</f>
        <v>0</v>
      </c>
      <c r="F113" s="15">
        <f>VLOOKUP(A113,'(Brighton) Pfizer 16+'!A:I,9,FALSE)</f>
        <v>0</v>
      </c>
      <c r="G113" s="15">
        <f>VLOOKUP(A113,'MedDRA (Pfizer)'!A:B,2,FALSE)</f>
        <v>0</v>
      </c>
      <c r="H113" s="15">
        <f>VLOOKUP(A113,'(Brighton) Pfizer 16+'!A:L,10,FALSE)</f>
        <v>0</v>
      </c>
      <c r="I113" s="15">
        <f>VLOOKUP(A113,'(Brighton) Pfizer 16+'!A:L,11,FALSE)</f>
        <v>0</v>
      </c>
      <c r="J113" s="15">
        <f>VLOOKUP(A113,'(Brighton) Pfizer 16+'!A:L,12,FALSE)</f>
        <v>0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">
      <c r="A114" s="60" t="s">
        <v>370</v>
      </c>
      <c r="B114" s="63">
        <v>2</v>
      </c>
      <c r="C114" s="63">
        <v>0</v>
      </c>
      <c r="D114" s="15" t="str">
        <f>VLOOKUP(A114,'(Brighton) Pfizer 16+'!A:G,7,FALSE)</f>
        <v>Exclude</v>
      </c>
      <c r="E114" s="15">
        <f>VLOOKUP(A114,'(Brighton) Pfizer 16+'!A:I,8,FALSE)</f>
        <v>0</v>
      </c>
      <c r="F114" s="15">
        <f>VLOOKUP(A114,'(Brighton) Pfizer 16+'!A:I,9,FALSE)</f>
        <v>0</v>
      </c>
      <c r="G114" s="15" t="str">
        <f>VLOOKUP(A114,'MedDRA (Pfizer)'!A:B,2,FALSE)</f>
        <v>Renal And Urinary Disorders</v>
      </c>
      <c r="H114" s="15">
        <f>VLOOKUP(A114,'(Brighton) Pfizer 16+'!A:L,10,FALSE)</f>
        <v>0</v>
      </c>
      <c r="I114" s="15">
        <f>VLOOKUP(A114,'(Brighton) Pfizer 16+'!A:L,11,FALSE)</f>
        <v>0</v>
      </c>
      <c r="J114" s="15">
        <f>VLOOKUP(A114,'(Brighton) Pfizer 16+'!A:L,12,FALSE)</f>
        <v>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">
      <c r="A115" s="60" t="s">
        <v>338</v>
      </c>
      <c r="B115" s="63">
        <v>15</v>
      </c>
      <c r="C115" s="63">
        <v>13</v>
      </c>
      <c r="D115" s="15" t="str">
        <f>VLOOKUP(A115,'(Brighton) Pfizer 16+'!A:G,7,FALSE)</f>
        <v>Exclude--category</v>
      </c>
      <c r="E115" s="15">
        <f>VLOOKUP(A115,'(Brighton) Pfizer 16+'!A:I,8,FALSE)</f>
        <v>0</v>
      </c>
      <c r="F115" s="15">
        <f>VLOOKUP(A115,'(Brighton) Pfizer 16+'!A:I,9,FALSE)</f>
        <v>0</v>
      </c>
      <c r="G115" s="15">
        <f>VLOOKUP(A115,'MedDRA (Pfizer)'!A:B,2,FALSE)</f>
        <v>0</v>
      </c>
      <c r="H115" s="15">
        <f>VLOOKUP(A115,'(Brighton) Pfizer 16+'!A:L,10,FALSE)</f>
        <v>0</v>
      </c>
      <c r="I115" s="15">
        <f>VLOOKUP(A115,'(Brighton) Pfizer 16+'!A:L,11,FALSE)</f>
        <v>0</v>
      </c>
      <c r="J115" s="15">
        <f>VLOOKUP(A115,'(Brighton) Pfizer 16+'!A:L,12,FALSE)</f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">
      <c r="A116" s="60" t="s">
        <v>145</v>
      </c>
      <c r="B116" s="63">
        <v>1</v>
      </c>
      <c r="C116" s="63">
        <v>0</v>
      </c>
      <c r="D116" s="15" t="str">
        <f>VLOOKUP(A116,'(Brighton) Pfizer 16+'!A:G,7,FALSE)</f>
        <v>Exclude</v>
      </c>
      <c r="E116" s="15">
        <f>VLOOKUP(A116,'(Brighton) Pfizer 16+'!A:I,8,FALSE)</f>
        <v>0</v>
      </c>
      <c r="F116" s="15">
        <f>VLOOKUP(A116,'(Brighton) Pfizer 16+'!A:I,9,FALSE)</f>
        <v>0</v>
      </c>
      <c r="G116" s="15" t="str">
        <f>VLOOKUP(A116,'MedDRA (Pfizer)'!A:B,2,FALSE)</f>
        <v>Blood And Lymphatic System Disorders</v>
      </c>
      <c r="H116" s="15">
        <f>VLOOKUP(A116,'(Brighton) Pfizer 16+'!A:L,10,FALSE)</f>
        <v>0</v>
      </c>
      <c r="I116" s="15">
        <f>VLOOKUP(A116,'(Brighton) Pfizer 16+'!A:L,11,FALSE)</f>
        <v>0</v>
      </c>
      <c r="J116" s="15">
        <f>VLOOKUP(A116,'(Brighton) Pfizer 16+'!A:L,12,FALSE)</f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">
      <c r="A117" s="60" t="s">
        <v>248</v>
      </c>
      <c r="B117" s="63">
        <v>1</v>
      </c>
      <c r="C117" s="63">
        <v>0</v>
      </c>
      <c r="D117" s="15" t="str">
        <f>VLOOKUP(A117,'(Brighton) Pfizer 16+'!A:G,7,FALSE)</f>
        <v>Include</v>
      </c>
      <c r="E117" s="15" t="str">
        <f>VLOOKUP(A117,'(Brighton) Pfizer 16+'!A:I,8,FALSE)</f>
        <v>Cardiovascular</v>
      </c>
      <c r="F117" s="15" t="str">
        <f>VLOOKUP(A117,'(Brighton) Pfizer 16+'!A:I,9,FALSE)</f>
        <v>Pericarditis</v>
      </c>
      <c r="G117" s="15" t="str">
        <f>VLOOKUP(A117,'MedDRA (Pfizer)'!A:B,2,FALSE)</f>
        <v>General Disorders And Administration Site Conditions</v>
      </c>
      <c r="H117" s="15" t="str">
        <f>VLOOKUP(A117,'(Brighton) Pfizer 16+'!A:L,10,FALSE)</f>
        <v>Yes</v>
      </c>
      <c r="I117" s="15" t="str">
        <f>VLOOKUP(A117,'(Brighton) Pfizer 16+'!A:L,11,FALSE)</f>
        <v>Seen with COVID-19 Disease</v>
      </c>
      <c r="J117" s="15" t="str">
        <f>VLOOKUP(A117,'(Brighton) Pfizer 16+'!A:L,12,FALSE)</f>
        <v>Myocarditis/pericarditis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">
      <c r="A118" s="60" t="s">
        <v>238</v>
      </c>
      <c r="B118" s="63">
        <v>1</v>
      </c>
      <c r="C118" s="63">
        <v>0</v>
      </c>
      <c r="D118" s="15" t="str">
        <f>VLOOKUP(A118,'(Brighton) Pfizer 16+'!A:G,7,FALSE)</f>
        <v>Exclude</v>
      </c>
      <c r="E118" s="15">
        <f>VLOOKUP(A118,'(Brighton) Pfizer 16+'!A:I,8,FALSE)</f>
        <v>0</v>
      </c>
      <c r="F118" s="15">
        <f>VLOOKUP(A118,'(Brighton) Pfizer 16+'!A:I,9,FALSE)</f>
        <v>0</v>
      </c>
      <c r="G118" s="15" t="str">
        <f>VLOOKUP(A118,'MedDRA (Pfizer)'!A:B,2,FALSE)</f>
        <v>Gastrointestinal Disorders</v>
      </c>
      <c r="H118" s="15">
        <f>VLOOKUP(A118,'(Brighton) Pfizer 16+'!A:L,10,FALSE)</f>
        <v>0</v>
      </c>
      <c r="I118" s="15">
        <f>VLOOKUP(A118,'(Brighton) Pfizer 16+'!A:L,11,FALSE)</f>
        <v>0</v>
      </c>
      <c r="J118" s="15">
        <f>VLOOKUP(A118,'(Brighton) Pfizer 16+'!A:L,12,FALSE)</f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">
      <c r="A119" s="60" t="s">
        <v>240</v>
      </c>
      <c r="B119" s="63">
        <v>0</v>
      </c>
      <c r="C119" s="63">
        <v>1</v>
      </c>
      <c r="D119" s="15" t="str">
        <f>VLOOKUP(A119,'(Brighton) Pfizer 16+'!A:G,7,FALSE)</f>
        <v>Exclude</v>
      </c>
      <c r="E119" s="15">
        <f>VLOOKUP(A119,'(Brighton) Pfizer 16+'!A:I,8,FALSE)</f>
        <v>0</v>
      </c>
      <c r="F119" s="15">
        <f>VLOOKUP(A119,'(Brighton) Pfizer 16+'!A:I,9,FALSE)</f>
        <v>0</v>
      </c>
      <c r="G119" s="15" t="str">
        <f>VLOOKUP(A119,'MedDRA (Pfizer)'!A:B,2,FALSE)</f>
        <v>Gastrointestinal Disorders</v>
      </c>
      <c r="H119" s="15">
        <f>VLOOKUP(A119,'(Brighton) Pfizer 16+'!A:L,10,FALSE)</f>
        <v>0</v>
      </c>
      <c r="I119" s="15">
        <f>VLOOKUP(A119,'(Brighton) Pfizer 16+'!A:L,11,FALSE)</f>
        <v>0</v>
      </c>
      <c r="J119" s="15">
        <f>VLOOKUP(A119,'(Brighton) Pfizer 16+'!A:L,12,FALSE)</f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">
      <c r="A120" s="60" t="s">
        <v>388</v>
      </c>
      <c r="B120" s="63">
        <v>0</v>
      </c>
      <c r="C120" s="63">
        <v>2</v>
      </c>
      <c r="D120" s="15" t="str">
        <f>VLOOKUP(A120,'(Brighton) Pfizer 16+'!A:G,7,FALSE)</f>
        <v>Exclude</v>
      </c>
      <c r="E120" s="15">
        <f>VLOOKUP(A120,'(Brighton) Pfizer 16+'!A:I,8,FALSE)</f>
        <v>0</v>
      </c>
      <c r="F120" s="15">
        <f>VLOOKUP(A120,'(Brighton) Pfizer 16+'!A:I,9,FALSE)</f>
        <v>0</v>
      </c>
      <c r="G120" s="15" t="str">
        <f>VLOOKUP(A120,'MedDRA (Pfizer)'!A:B,2,FALSE)</f>
        <v>Vascular Disorders</v>
      </c>
      <c r="H120" s="15">
        <f>VLOOKUP(A120,'(Brighton) Pfizer 16+'!A:L,10,FALSE)</f>
        <v>0</v>
      </c>
      <c r="I120" s="15">
        <f>VLOOKUP(A120,'(Brighton) Pfizer 16+'!A:L,11,FALSE)</f>
        <v>0</v>
      </c>
      <c r="J120" s="15">
        <f>VLOOKUP(A120,'(Brighton) Pfizer 16+'!A:L,12,FALSE)</f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">
      <c r="A121" s="60" t="s">
        <v>321</v>
      </c>
      <c r="B121" s="63">
        <v>1</v>
      </c>
      <c r="C121" s="63">
        <v>0</v>
      </c>
      <c r="D121" s="15" t="str">
        <f>VLOOKUP(A121,'(Brighton) Pfizer 16+'!A:G,7,FALSE)</f>
        <v>Exclude</v>
      </c>
      <c r="E121" s="15">
        <f>VLOOKUP(A121,'(Brighton) Pfizer 16+'!A:I,8,FALSE)</f>
        <v>0</v>
      </c>
      <c r="F121" s="15">
        <f>VLOOKUP(A121,'(Brighton) Pfizer 16+'!A:I,9,FALSE)</f>
        <v>0</v>
      </c>
      <c r="G121" s="15" t="str">
        <f>VLOOKUP(A121,'MedDRA (Pfizer)'!A:B,2,FALSE)</f>
        <v>Musculoskeletal And Connective Tissue Disorders</v>
      </c>
      <c r="H121" s="15">
        <f>VLOOKUP(A121,'(Brighton) Pfizer 16+'!A:L,10,FALSE)</f>
        <v>0</v>
      </c>
      <c r="I121" s="15">
        <f>VLOOKUP(A121,'(Brighton) Pfizer 16+'!A:L,11,FALSE)</f>
        <v>0</v>
      </c>
      <c r="J121" s="15">
        <f>VLOOKUP(A121,'(Brighton) Pfizer 16+'!A:L,12,FALSE)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">
      <c r="A122" s="60" t="s">
        <v>322</v>
      </c>
      <c r="B122" s="63">
        <v>1</v>
      </c>
      <c r="C122" s="63">
        <v>0</v>
      </c>
      <c r="D122" s="15" t="str">
        <f>VLOOKUP(A122,'(Brighton) Pfizer 16+'!A:G,7,FALSE)</f>
        <v>Exclude</v>
      </c>
      <c r="E122" s="15">
        <f>VLOOKUP(A122,'(Brighton) Pfizer 16+'!A:I,8,FALSE)</f>
        <v>0</v>
      </c>
      <c r="F122" s="15">
        <f>VLOOKUP(A122,'(Brighton) Pfizer 16+'!A:I,9,FALSE)</f>
        <v>0</v>
      </c>
      <c r="G122" s="15" t="str">
        <f>VLOOKUP(A122,'MedDRA (Pfizer)'!A:B,2,FALSE)</f>
        <v>Musculoskeletal And Connective Tissue Disorders</v>
      </c>
      <c r="H122" s="15">
        <f>VLOOKUP(A122,'(Brighton) Pfizer 16+'!A:L,10,FALSE)</f>
        <v>0</v>
      </c>
      <c r="I122" s="15">
        <f>VLOOKUP(A122,'(Brighton) Pfizer 16+'!A:L,11,FALSE)</f>
        <v>0</v>
      </c>
      <c r="J122" s="15">
        <f>VLOOKUP(A122,'(Brighton) Pfizer 16+'!A:L,12,FALSE)</f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">
      <c r="A123" s="60" t="s">
        <v>275</v>
      </c>
      <c r="B123" s="63">
        <v>0</v>
      </c>
      <c r="C123" s="63">
        <v>1</v>
      </c>
      <c r="D123" s="15" t="str">
        <f>VLOOKUP(A123,'(Brighton) Pfizer 16+'!A:G,7,FALSE)</f>
        <v>Exclude</v>
      </c>
      <c r="E123" s="15">
        <f>VLOOKUP(A123,'(Brighton) Pfizer 16+'!A:I,8,FALSE)</f>
        <v>0</v>
      </c>
      <c r="F123" s="15">
        <f>VLOOKUP(A123,'(Brighton) Pfizer 16+'!A:I,9,FALSE)</f>
        <v>0</v>
      </c>
      <c r="G123" s="15" t="str">
        <f>VLOOKUP(A123,'MedDRA (Pfizer)'!A:B,2,FALSE)</f>
        <v>Infections And Infestations</v>
      </c>
      <c r="H123" s="15">
        <f>VLOOKUP(A123,'(Brighton) Pfizer 16+'!A:L,10,FALSE)</f>
        <v>0</v>
      </c>
      <c r="I123" s="15">
        <f>VLOOKUP(A123,'(Brighton) Pfizer 16+'!A:L,11,FALSE)</f>
        <v>0</v>
      </c>
      <c r="J123" s="15">
        <f>VLOOKUP(A123,'(Brighton) Pfizer 16+'!A:L,12,FALSE)</f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">
      <c r="A124" s="60" t="s">
        <v>376</v>
      </c>
      <c r="B124" s="63">
        <v>1</v>
      </c>
      <c r="C124" s="63">
        <v>0</v>
      </c>
      <c r="D124" s="15" t="str">
        <f>VLOOKUP(A124,'(Brighton) Pfizer 16+'!A:G,7,FALSE)</f>
        <v>Exclude</v>
      </c>
      <c r="E124" s="15">
        <f>VLOOKUP(A124,'(Brighton) Pfizer 16+'!A:I,8,FALSE)</f>
        <v>0</v>
      </c>
      <c r="F124" s="15">
        <f>VLOOKUP(A124,'(Brighton) Pfizer 16+'!A:I,9,FALSE)</f>
        <v>0</v>
      </c>
      <c r="G124" s="15" t="str">
        <f>VLOOKUP(A124,'MedDRA (Pfizer)'!A:B,2,FALSE)</f>
        <v>Reproductive System And Breast Disorders</v>
      </c>
      <c r="H124" s="15">
        <f>VLOOKUP(A124,'(Brighton) Pfizer 16+'!A:L,10,FALSE)</f>
        <v>0</v>
      </c>
      <c r="I124" s="15">
        <f>VLOOKUP(A124,'(Brighton) Pfizer 16+'!A:L,11,FALSE)</f>
        <v>0</v>
      </c>
      <c r="J124" s="15">
        <f>VLOOKUP(A124,'(Brighton) Pfizer 16+'!A:L,12,FALSE)</f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">
      <c r="A125" s="60" t="s">
        <v>377</v>
      </c>
      <c r="B125" s="63">
        <v>0</v>
      </c>
      <c r="C125" s="63">
        <v>1</v>
      </c>
      <c r="D125" s="15" t="str">
        <f>VLOOKUP(A125,'(Brighton) Pfizer 16+'!A:G,7,FALSE)</f>
        <v>Exclude</v>
      </c>
      <c r="E125" s="15">
        <f>VLOOKUP(A125,'(Brighton) Pfizer 16+'!A:I,8,FALSE)</f>
        <v>0</v>
      </c>
      <c r="F125" s="15">
        <f>VLOOKUP(A125,'(Brighton) Pfizer 16+'!A:I,9,FALSE)</f>
        <v>0</v>
      </c>
      <c r="G125" s="15" t="str">
        <f>VLOOKUP(A125,'MedDRA (Pfizer)'!A:B,2,FALSE)</f>
        <v>Reproductive System And Breast Disorders</v>
      </c>
      <c r="H125" s="15">
        <f>VLOOKUP(A125,'(Brighton) Pfizer 16+'!A:L,10,FALSE)</f>
        <v>0</v>
      </c>
      <c r="I125" s="15">
        <f>VLOOKUP(A125,'(Brighton) Pfizer 16+'!A:L,11,FALSE)</f>
        <v>0</v>
      </c>
      <c r="J125" s="15">
        <f>VLOOKUP(A125,'(Brighton) Pfizer 16+'!A:L,12,FALSE)</f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">
      <c r="A126" s="60" t="s">
        <v>295</v>
      </c>
      <c r="B126" s="63">
        <v>1</v>
      </c>
      <c r="C126" s="63">
        <v>0</v>
      </c>
      <c r="D126" s="15" t="str">
        <f>VLOOKUP(A126,'(Brighton) Pfizer 16+'!A:G,7,FALSE)</f>
        <v>Exclude</v>
      </c>
      <c r="E126" s="15">
        <f>VLOOKUP(A126,'(Brighton) Pfizer 16+'!A:I,8,FALSE)</f>
        <v>0</v>
      </c>
      <c r="F126" s="15">
        <f>VLOOKUP(A126,'(Brighton) Pfizer 16+'!A:I,9,FALSE)</f>
        <v>0</v>
      </c>
      <c r="G126" s="15" t="str">
        <f>VLOOKUP(A126,'MedDRA (Pfizer)'!A:B,2,FALSE)</f>
        <v>Poisoning And Procedural Complications</v>
      </c>
      <c r="H126" s="15">
        <f>VLOOKUP(A126,'(Brighton) Pfizer 16+'!A:L,10,FALSE)</f>
        <v>0</v>
      </c>
      <c r="I126" s="15">
        <f>VLOOKUP(A126,'(Brighton) Pfizer 16+'!A:L,11,FALSE)</f>
        <v>0</v>
      </c>
      <c r="J126" s="15">
        <f>VLOOKUP(A126,'(Brighton) Pfizer 16+'!A:L,12,FALSE)</f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">
      <c r="A127" s="60" t="s">
        <v>241</v>
      </c>
      <c r="B127" s="63">
        <v>1</v>
      </c>
      <c r="C127" s="63">
        <v>0</v>
      </c>
      <c r="D127" s="15" t="str">
        <f>VLOOKUP(A127,'(Brighton) Pfizer 16+'!A:G,7,FALSE)</f>
        <v>Exclude</v>
      </c>
      <c r="E127" s="15">
        <f>VLOOKUP(A127,'(Brighton) Pfizer 16+'!A:I,8,FALSE)</f>
        <v>0</v>
      </c>
      <c r="F127" s="15">
        <f>VLOOKUP(A127,'(Brighton) Pfizer 16+'!A:I,9,FALSE)</f>
        <v>0</v>
      </c>
      <c r="G127" s="15" t="str">
        <f>VLOOKUP(A127,'MedDRA (Pfizer)'!A:B,2,FALSE)</f>
        <v>Gastrointestinal Disorders</v>
      </c>
      <c r="H127" s="15">
        <f>VLOOKUP(A127,'(Brighton) Pfizer 16+'!A:L,10,FALSE)</f>
        <v>0</v>
      </c>
      <c r="I127" s="15">
        <f>VLOOKUP(A127,'(Brighton) Pfizer 16+'!A:L,11,FALSE)</f>
        <v>0</v>
      </c>
      <c r="J127" s="15">
        <f>VLOOKUP(A127,'(Brighton) Pfizer 16+'!A:L,12,FALSE)</f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">
      <c r="A128" s="60" t="s">
        <v>154</v>
      </c>
      <c r="B128" s="63">
        <v>1</v>
      </c>
      <c r="C128" s="63">
        <v>0</v>
      </c>
      <c r="D128" s="15" t="str">
        <f>VLOOKUP(A128,'(Brighton) Pfizer 16+'!A:G,7,FALSE)</f>
        <v>Include</v>
      </c>
      <c r="E128" s="15" t="str">
        <f>VLOOKUP(A128,'(Brighton) Pfizer 16+'!A:I,8,FALSE)</f>
        <v>Endocrine</v>
      </c>
      <c r="F128" s="15" t="str">
        <f>VLOOKUP(A128,'(Brighton) Pfizer 16+'!A:I,9,FALSE)</f>
        <v>Pancreatitis</v>
      </c>
      <c r="G128" s="15" t="str">
        <f>VLOOKUP(A128,'MedDRA (Pfizer)'!A:B,2,FALSE)</f>
        <v>Gastrointestinal Disorders</v>
      </c>
      <c r="H128" s="15" t="str">
        <f>VLOOKUP(A128,'(Brighton) Pfizer 16+'!A:L,10,FALSE)</f>
        <v>No</v>
      </c>
      <c r="I128" s="15" t="str">
        <f>VLOOKUP(A128,'(Brighton) Pfizer 16+'!A:L,11,FALSE)</f>
        <v>Seen with COVID-19 Disease</v>
      </c>
      <c r="J128" s="15" t="str">
        <f>VLOOKUP(A128,'(Brighton) Pfizer 16+'!A:L,12,FALSE)</f>
        <v>Pancreatitis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">
      <c r="A129" s="60" t="s">
        <v>356</v>
      </c>
      <c r="B129" s="63">
        <v>0</v>
      </c>
      <c r="C129" s="63">
        <v>1</v>
      </c>
      <c r="D129" s="15" t="str">
        <f>VLOOKUP(A129,'(Brighton) Pfizer 16+'!A:G,7,FALSE)</f>
        <v>Exclude</v>
      </c>
      <c r="E129" s="15">
        <f>VLOOKUP(A129,'(Brighton) Pfizer 16+'!A:I,8,FALSE)</f>
        <v>0</v>
      </c>
      <c r="F129" s="15">
        <f>VLOOKUP(A129,'(Brighton) Pfizer 16+'!A:I,9,FALSE)</f>
        <v>0</v>
      </c>
      <c r="G129" s="15" t="str">
        <f>VLOOKUP(A129,'MedDRA (Pfizer)'!A:B,2,FALSE)</f>
        <v>Nervous System Disorders</v>
      </c>
      <c r="H129" s="15">
        <f>VLOOKUP(A129,'(Brighton) Pfizer 16+'!A:L,10,FALSE)</f>
        <v>0</v>
      </c>
      <c r="I129" s="15">
        <f>VLOOKUP(A129,'(Brighton) Pfizer 16+'!A:L,11,FALSE)</f>
        <v>0</v>
      </c>
      <c r="J129" s="15">
        <f>VLOOKUP(A129,'(Brighton) Pfizer 16+'!A:L,12,FALSE)</f>
        <v>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">
      <c r="A130" s="60" t="s">
        <v>335</v>
      </c>
      <c r="B130" s="63">
        <v>1</v>
      </c>
      <c r="C130" s="63">
        <v>0</v>
      </c>
      <c r="D130" s="15" t="str">
        <f>VLOOKUP(A130,'(Brighton) Pfizer 16+'!A:G,7,FALSE)</f>
        <v>Exclude</v>
      </c>
      <c r="E130" s="15">
        <f>VLOOKUP(A130,'(Brighton) Pfizer 16+'!A:I,8,FALSE)</f>
        <v>0</v>
      </c>
      <c r="F130" s="15">
        <f>VLOOKUP(A130,'(Brighton) Pfizer 16+'!A:I,9,FALSE)</f>
        <v>0</v>
      </c>
      <c r="G130" s="15" t="str">
        <f>VLOOKUP(A130,'MedDRA (Pfizer)'!A:B,2,FALSE)</f>
        <v>Neoplasms Benign, Malignant And Unspecified (Incl Cysts And Polyps)</v>
      </c>
      <c r="H130" s="15">
        <f>VLOOKUP(A130,'(Brighton) Pfizer 16+'!A:L,10,FALSE)</f>
        <v>0</v>
      </c>
      <c r="I130" s="15">
        <f>VLOOKUP(A130,'(Brighton) Pfizer 16+'!A:L,11,FALSE)</f>
        <v>0</v>
      </c>
      <c r="J130" s="15">
        <f>VLOOKUP(A130,'(Brighton) Pfizer 16+'!A:L,12,FALSE)</f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">
      <c r="A131" s="60" t="s">
        <v>276</v>
      </c>
      <c r="B131" s="63">
        <v>1</v>
      </c>
      <c r="C131" s="63">
        <v>0</v>
      </c>
      <c r="D131" s="15" t="str">
        <f>VLOOKUP(A131,'(Brighton) Pfizer 16+'!A:G,7,FALSE)</f>
        <v>Include</v>
      </c>
      <c r="E131" s="15" t="str">
        <f>VLOOKUP(A131,'(Brighton) Pfizer 16+'!A:I,8,FALSE)</f>
        <v>Other</v>
      </c>
      <c r="F131" s="15" t="str">
        <f>VLOOKUP(A131,'(Brighton) Pfizer 16+'!A:I,9,FALSE)</f>
        <v>Abscess</v>
      </c>
      <c r="G131" s="15" t="str">
        <f>VLOOKUP(A131,'MedDRA (Pfizer)'!A:B,2,FALSE)</f>
        <v>Infections And Infestations</v>
      </c>
      <c r="H131" s="15" t="str">
        <f>VLOOKUP(A131,'(Brighton) Pfizer 16+'!A:L,10,FALSE)</f>
        <v>No</v>
      </c>
      <c r="I131" s="15" t="str">
        <f>VLOOKUP(A131,'(Brighton) Pfizer 16+'!A:L,11,FALSE)</f>
        <v>Seen with COVID-19 Disease</v>
      </c>
      <c r="J131" s="15" t="str">
        <f>VLOOKUP(A131,'(Brighton) Pfizer 16+'!A:L,12,FALSE)</f>
        <v>Abscess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">
      <c r="A132" s="60" t="s">
        <v>277</v>
      </c>
      <c r="B132" s="63">
        <v>0</v>
      </c>
      <c r="C132" s="63">
        <v>1</v>
      </c>
      <c r="D132" s="15" t="str">
        <f>VLOOKUP(A132,'(Brighton) Pfizer 16+'!A:G,7,FALSE)</f>
        <v>Exclude</v>
      </c>
      <c r="E132" s="15">
        <f>VLOOKUP(A132,'(Brighton) Pfizer 16+'!A:I,8,FALSE)</f>
        <v>0</v>
      </c>
      <c r="F132" s="15">
        <f>VLOOKUP(A132,'(Brighton) Pfizer 16+'!A:I,9,FALSE)</f>
        <v>0</v>
      </c>
      <c r="G132" s="15" t="str">
        <f>VLOOKUP(A132,'MedDRA (Pfizer)'!A:B,2,FALSE)</f>
        <v>Infections And Infestations</v>
      </c>
      <c r="H132" s="15">
        <f>VLOOKUP(A132,'(Brighton) Pfizer 16+'!A:L,10,FALSE)</f>
        <v>0</v>
      </c>
      <c r="I132" s="15">
        <f>VLOOKUP(A132,'(Brighton) Pfizer 16+'!A:L,11,FALSE)</f>
        <v>0</v>
      </c>
      <c r="J132" s="15">
        <f>VLOOKUP(A132,'(Brighton) Pfizer 16+'!A:L,12,FALSE)</f>
        <v>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">
      <c r="A133" s="60" t="s">
        <v>278</v>
      </c>
      <c r="B133" s="63">
        <v>1</v>
      </c>
      <c r="C133" s="63">
        <v>0</v>
      </c>
      <c r="D133" s="15" t="str">
        <f>VLOOKUP(A133,'(Brighton) Pfizer 16+'!A:G,7,FALSE)</f>
        <v>Exclude</v>
      </c>
      <c r="E133" s="15">
        <f>VLOOKUP(A133,'(Brighton) Pfizer 16+'!A:I,8,FALSE)</f>
        <v>0</v>
      </c>
      <c r="F133" s="15">
        <f>VLOOKUP(A133,'(Brighton) Pfizer 16+'!A:I,9,FALSE)</f>
        <v>0</v>
      </c>
      <c r="G133" s="15" t="str">
        <f>VLOOKUP(A133,'MedDRA (Pfizer)'!A:B,2,FALSE)</f>
        <v>Infections And Infestations</v>
      </c>
      <c r="H133" s="15">
        <f>VLOOKUP(A133,'(Brighton) Pfizer 16+'!A:L,10,FALSE)</f>
        <v>0</v>
      </c>
      <c r="I133" s="15">
        <f>VLOOKUP(A133,'(Brighton) Pfizer 16+'!A:L,11,FALSE)</f>
        <v>0</v>
      </c>
      <c r="J133" s="15">
        <f>VLOOKUP(A133,'(Brighton) Pfizer 16+'!A:L,12,FALSE)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">
      <c r="A134" s="60" t="s">
        <v>156</v>
      </c>
      <c r="B134" s="63">
        <v>3</v>
      </c>
      <c r="C134" s="63">
        <v>5</v>
      </c>
      <c r="D134" s="15" t="str">
        <f>VLOOKUP(A134,'(Brighton) Pfizer 16+'!A:G,7,FALSE)</f>
        <v>Exclude</v>
      </c>
      <c r="E134" s="15">
        <f>VLOOKUP(A134,'(Brighton) Pfizer 16+'!A:I,8,FALSE)</f>
        <v>0</v>
      </c>
      <c r="F134" s="15">
        <f>VLOOKUP(A134,'(Brighton) Pfizer 16+'!A:I,9,FALSE)</f>
        <v>0</v>
      </c>
      <c r="G134" s="15" t="str">
        <f>VLOOKUP(A134,'MedDRA (Pfizer)'!A:B,2,FALSE)</f>
        <v>Infections And Infestations</v>
      </c>
      <c r="H134" s="15">
        <f>VLOOKUP(A134,'(Brighton) Pfizer 16+'!A:L,10,FALSE)</f>
        <v>0</v>
      </c>
      <c r="I134" s="15">
        <f>VLOOKUP(A134,'(Brighton) Pfizer 16+'!A:L,11,FALSE)</f>
        <v>0</v>
      </c>
      <c r="J134" s="15">
        <f>VLOOKUP(A134,'(Brighton) Pfizer 16+'!A:L,12,FALSE)</f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">
      <c r="A135" s="60" t="s">
        <v>380</v>
      </c>
      <c r="B135" s="63">
        <v>1</v>
      </c>
      <c r="C135" s="63">
        <v>1</v>
      </c>
      <c r="D135" s="15" t="str">
        <f>VLOOKUP(A135,'(Brighton) Pfizer 16+'!A:G,7,FALSE)</f>
        <v>Exclude</v>
      </c>
      <c r="E135" s="15">
        <f>VLOOKUP(A135,'(Brighton) Pfizer 16+'!A:I,8,FALSE)</f>
        <v>0</v>
      </c>
      <c r="F135" s="15">
        <f>VLOOKUP(A135,'(Brighton) Pfizer 16+'!A:I,9,FALSE)</f>
        <v>0</v>
      </c>
      <c r="G135" s="15" t="str">
        <f>VLOOKUP(A135,'MedDRA (Pfizer)'!A:B,2,FALSE)</f>
        <v>Respiratory, Thoracic And Mediastinal Disorders</v>
      </c>
      <c r="H135" s="15">
        <f>VLOOKUP(A135,'(Brighton) Pfizer 16+'!A:L,10,FALSE)</f>
        <v>0</v>
      </c>
      <c r="I135" s="15">
        <f>VLOOKUP(A135,'(Brighton) Pfizer 16+'!A:L,11,FALSE)</f>
        <v>0</v>
      </c>
      <c r="J135" s="15">
        <f>VLOOKUP(A135,'(Brighton) Pfizer 16+'!A:L,12,FALSE)</f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">
      <c r="A136" s="60" t="s">
        <v>382</v>
      </c>
      <c r="B136" s="63">
        <v>1</v>
      </c>
      <c r="C136" s="63">
        <v>0</v>
      </c>
      <c r="D136" s="15" t="str">
        <f>VLOOKUP(A136,'(Brighton) Pfizer 16+'!A:G,7,FALSE)</f>
        <v>Exclude</v>
      </c>
      <c r="E136" s="15">
        <f>VLOOKUP(A136,'(Brighton) Pfizer 16+'!A:I,8,FALSE)</f>
        <v>0</v>
      </c>
      <c r="F136" s="15">
        <f>VLOOKUP(A136,'(Brighton) Pfizer 16+'!A:I,9,FALSE)</f>
        <v>0</v>
      </c>
      <c r="G136" s="15" t="str">
        <f>VLOOKUP(A136,'MedDRA (Pfizer)'!A:B,2,FALSE)</f>
        <v>Respiratory, Thoracic And Mediastinal Disorders</v>
      </c>
      <c r="H136" s="15">
        <f>VLOOKUP(A136,'(Brighton) Pfizer 16+'!A:L,10,FALSE)</f>
        <v>0</v>
      </c>
      <c r="I136" s="15">
        <f>VLOOKUP(A136,'(Brighton) Pfizer 16+'!A:L,11,FALSE)</f>
        <v>0</v>
      </c>
      <c r="J136" s="15">
        <f>VLOOKUP(A136,'(Brighton) Pfizer 16+'!A:L,12,FALSE)</f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">
      <c r="A137" s="60" t="s">
        <v>279</v>
      </c>
      <c r="B137" s="63">
        <v>1</v>
      </c>
      <c r="C137" s="63">
        <v>0</v>
      </c>
      <c r="D137" s="15" t="str">
        <f>VLOOKUP(A137,'(Brighton) Pfizer 16+'!A:G,7,FALSE)</f>
        <v>Exclude</v>
      </c>
      <c r="E137" s="15">
        <f>VLOOKUP(A137,'(Brighton) Pfizer 16+'!A:I,8,FALSE)</f>
        <v>0</v>
      </c>
      <c r="F137" s="15">
        <f>VLOOKUP(A137,'(Brighton) Pfizer 16+'!A:I,9,FALSE)</f>
        <v>0</v>
      </c>
      <c r="G137" s="15" t="str">
        <f>VLOOKUP(A137,'MedDRA (Pfizer)'!A:B,2,FALSE)</f>
        <v>Infections And Infestations</v>
      </c>
      <c r="H137" s="15">
        <f>VLOOKUP(A137,'(Brighton) Pfizer 16+'!A:L,10,FALSE)</f>
        <v>0</v>
      </c>
      <c r="I137" s="15">
        <f>VLOOKUP(A137,'(Brighton) Pfizer 16+'!A:L,11,FALSE)</f>
        <v>0</v>
      </c>
      <c r="J137" s="15">
        <f>VLOOKUP(A137,'(Brighton) Pfizer 16+'!A:L,12,FALSE)</f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">
      <c r="A138" s="60" t="s">
        <v>360</v>
      </c>
      <c r="B138" s="63">
        <v>0</v>
      </c>
      <c r="C138" s="63">
        <v>1</v>
      </c>
      <c r="D138" s="15" t="str">
        <f>VLOOKUP(A138,'(Brighton) Pfizer 16+'!A:G,7,FALSE)</f>
        <v>Exclude--category</v>
      </c>
      <c r="E138" s="15">
        <f>VLOOKUP(A138,'(Brighton) Pfizer 16+'!A:I,8,FALSE)</f>
        <v>0</v>
      </c>
      <c r="F138" s="15">
        <f>VLOOKUP(A138,'(Brighton) Pfizer 16+'!A:I,9,FALSE)</f>
        <v>0</v>
      </c>
      <c r="G138" s="15">
        <f>VLOOKUP(A138,'MedDRA (Pfizer)'!A:B,2,FALSE)</f>
        <v>0</v>
      </c>
      <c r="H138" s="15">
        <f>VLOOKUP(A138,'(Brighton) Pfizer 16+'!A:L,10,FALSE)</f>
        <v>0</v>
      </c>
      <c r="I138" s="15">
        <f>VLOOKUP(A138,'(Brighton) Pfizer 16+'!A:L,11,FALSE)</f>
        <v>0</v>
      </c>
      <c r="J138" s="15">
        <f>VLOOKUP(A138,'(Brighton) Pfizer 16+'!A:L,12,FALSE)</f>
        <v>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">
      <c r="A139" s="60" t="s">
        <v>296</v>
      </c>
      <c r="B139" s="63">
        <v>0</v>
      </c>
      <c r="C139" s="63">
        <v>1</v>
      </c>
      <c r="D139" s="15" t="str">
        <f>VLOOKUP(A139,'(Brighton) Pfizer 16+'!A:G,7,FALSE)</f>
        <v>Include</v>
      </c>
      <c r="E139" s="15" t="str">
        <f>VLOOKUP(A139,'(Brighton) Pfizer 16+'!A:I,8,FALSE)</f>
        <v>Hematologic</v>
      </c>
      <c r="F139" s="15" t="str">
        <f>VLOOKUP(A139,'(Brighton) Pfizer 16+'!A:I,9,FALSE)</f>
        <v>Bleeding disorder</v>
      </c>
      <c r="G139" s="15" t="str">
        <f>VLOOKUP(A139,'MedDRA (Pfizer)'!A:B,2,FALSE)</f>
        <v>Poisoning And Procedural Complications</v>
      </c>
      <c r="H139" s="15" t="str">
        <f>VLOOKUP(A139,'(Brighton) Pfizer 16+'!A:L,10,FALSE)</f>
        <v>Yes</v>
      </c>
      <c r="I139" s="15" t="str">
        <f>VLOOKUP(A139,'(Brighton) Pfizer 16+'!A:L,11,FALSE)</f>
        <v>Seen with COVID-19 Disease</v>
      </c>
      <c r="J139" s="15" t="str">
        <f>VLOOKUP(A139,'(Brighton) Pfizer 16+'!A:L,12,FALSE)</f>
        <v>Coagulation disorder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">
      <c r="A140" s="60" t="s">
        <v>336</v>
      </c>
      <c r="B140" s="63">
        <v>0</v>
      </c>
      <c r="C140" s="63">
        <v>1</v>
      </c>
      <c r="D140" s="15" t="str">
        <f>VLOOKUP(A140,'(Brighton) Pfizer 16+'!A:G,7,FALSE)</f>
        <v>Exclude</v>
      </c>
      <c r="E140" s="15">
        <f>VLOOKUP(A140,'(Brighton) Pfizer 16+'!A:I,8,FALSE)</f>
        <v>0</v>
      </c>
      <c r="F140" s="15">
        <f>VLOOKUP(A140,'(Brighton) Pfizer 16+'!A:I,9,FALSE)</f>
        <v>0</v>
      </c>
      <c r="G140" s="15" t="str">
        <f>VLOOKUP(A140,'MedDRA (Pfizer)'!A:B,2,FALSE)</f>
        <v>Neoplasms Benign, Malignant And Unspecified (Incl Cysts And Polyps)</v>
      </c>
      <c r="H140" s="15">
        <f>VLOOKUP(A140,'(Brighton) Pfizer 16+'!A:L,10,FALSE)</f>
        <v>0</v>
      </c>
      <c r="I140" s="15">
        <f>VLOOKUP(A140,'(Brighton) Pfizer 16+'!A:L,11,FALSE)</f>
        <v>0</v>
      </c>
      <c r="J140" s="15">
        <f>VLOOKUP(A140,'(Brighton) Pfizer 16+'!A:L,12,FALSE)</f>
        <v>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">
      <c r="A141" s="60" t="s">
        <v>362</v>
      </c>
      <c r="B141" s="63">
        <v>2</v>
      </c>
      <c r="C141" s="63">
        <v>4</v>
      </c>
      <c r="D141" s="15" t="str">
        <f>VLOOKUP(A141,'(Brighton) Pfizer 16+'!A:G,7,FALSE)</f>
        <v>Exclude--category</v>
      </c>
      <c r="E141" s="15">
        <f>VLOOKUP(A141,'(Brighton) Pfizer 16+'!A:I,8,FALSE)</f>
        <v>0</v>
      </c>
      <c r="F141" s="15">
        <f>VLOOKUP(A141,'(Brighton) Pfizer 16+'!A:I,9,FALSE)</f>
        <v>0</v>
      </c>
      <c r="G141" s="15">
        <f>VLOOKUP(A141,'MedDRA (Pfizer)'!A:B,2,FALSE)</f>
        <v>0</v>
      </c>
      <c r="H141" s="15">
        <f>VLOOKUP(A141,'(Brighton) Pfizer 16+'!A:L,10,FALSE)</f>
        <v>0</v>
      </c>
      <c r="I141" s="15">
        <f>VLOOKUP(A141,'(Brighton) Pfizer 16+'!A:L,11,FALSE)</f>
        <v>0</v>
      </c>
      <c r="J141" s="15">
        <f>VLOOKUP(A141,'(Brighton) Pfizer 16+'!A:L,12,FALSE)</f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">
      <c r="A142" s="60" t="s">
        <v>366</v>
      </c>
      <c r="B142" s="63">
        <v>1</v>
      </c>
      <c r="C142" s="63">
        <v>0</v>
      </c>
      <c r="D142" s="15" t="str">
        <f>VLOOKUP(A142,'(Brighton) Pfizer 16+'!A:G,7,FALSE)</f>
        <v>Include</v>
      </c>
      <c r="E142" s="15" t="str">
        <f>VLOOKUP(A142,'(Brighton) Pfizer 16+'!A:I,8,FALSE)</f>
        <v>Other</v>
      </c>
      <c r="F142" s="15" t="str">
        <f>VLOOKUP(A142,'(Brighton) Pfizer 16+'!A:I,9,FALSE)</f>
        <v>Psychosis</v>
      </c>
      <c r="G142" s="15" t="str">
        <f>VLOOKUP(A142,'MedDRA (Pfizer)'!A:B,2,FALSE)</f>
        <v>Psychiatric Disorders</v>
      </c>
      <c r="H142" s="15" t="str">
        <f>VLOOKUP(A142,'(Brighton) Pfizer 16+'!A:L,10,FALSE)</f>
        <v>No</v>
      </c>
      <c r="I142" s="15" t="str">
        <f>VLOOKUP(A142,'(Brighton) Pfizer 16+'!A:L,11,FALSE)</f>
        <v>Seen with COVID-19 Disease</v>
      </c>
      <c r="J142" s="15" t="str">
        <f>VLOOKUP(A142,'(Brighton) Pfizer 16+'!A:L,12,FALSE)</f>
        <v>Psychosis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">
      <c r="A143" s="60" t="s">
        <v>158</v>
      </c>
      <c r="B143" s="63">
        <v>1</v>
      </c>
      <c r="C143" s="63">
        <v>1</v>
      </c>
      <c r="D143" s="15" t="str">
        <f>VLOOKUP(A143,'(Brighton) Pfizer 16+'!A:G,7,FALSE)</f>
        <v>Include</v>
      </c>
      <c r="E143" s="15" t="str">
        <f>VLOOKUP(A143,'(Brighton) Pfizer 16+'!A:I,8,FALSE)</f>
        <v>Hematologic</v>
      </c>
      <c r="F143" s="15" t="str">
        <f>VLOOKUP(A143,'(Brighton) Pfizer 16+'!A:I,9,FALSE)</f>
        <v>Pulmonary embolism</v>
      </c>
      <c r="G143" s="15" t="str">
        <f>VLOOKUP(A143,'MedDRA (Pfizer)'!A:B,2,FALSE)</f>
        <v>Respiratory, Thoracic And Mediastinal Disorders</v>
      </c>
      <c r="H143" s="15" t="str">
        <f>VLOOKUP(A143,'(Brighton) Pfizer 16+'!A:L,10,FALSE)</f>
        <v>Yes</v>
      </c>
      <c r="I143" s="15" t="str">
        <f>VLOOKUP(A143,'(Brighton) Pfizer 16+'!A:L,11,FALSE)</f>
        <v>Seen with COVID-19 Disease</v>
      </c>
      <c r="J143" s="15" t="str">
        <f>VLOOKUP(A143,'(Brighton) Pfizer 16+'!A:L,12,FALSE)</f>
        <v>Coagulation disorder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">
      <c r="A144" s="60" t="s">
        <v>383</v>
      </c>
      <c r="B144" s="63">
        <v>0</v>
      </c>
      <c r="C144" s="63">
        <v>1</v>
      </c>
      <c r="D144" s="15" t="str">
        <f>VLOOKUP(A144,'(Brighton) Pfizer 16+'!A:G,7,FALSE)</f>
        <v>Exclude</v>
      </c>
      <c r="E144" s="15">
        <f>VLOOKUP(A144,'(Brighton) Pfizer 16+'!A:I,8,FALSE)</f>
        <v>0</v>
      </c>
      <c r="F144" s="15">
        <f>VLOOKUP(A144,'(Brighton) Pfizer 16+'!A:I,9,FALSE)</f>
        <v>0</v>
      </c>
      <c r="G144" s="15" t="str">
        <f>VLOOKUP(A144,'MedDRA (Pfizer)'!A:B,2,FALSE)</f>
        <v>Respiratory, Thoracic And Mediastinal Disorders</v>
      </c>
      <c r="H144" s="15">
        <f>VLOOKUP(A144,'(Brighton) Pfizer 16+'!A:L,10,FALSE)</f>
        <v>0</v>
      </c>
      <c r="I144" s="15">
        <f>VLOOKUP(A144,'(Brighton) Pfizer 16+'!A:L,11,FALSE)</f>
        <v>0</v>
      </c>
      <c r="J144" s="15">
        <f>VLOOKUP(A144,'(Brighton) Pfizer 16+'!A:L,12,FALSE)</f>
        <v>0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">
      <c r="A145" s="60" t="s">
        <v>269</v>
      </c>
      <c r="B145" s="63">
        <v>2</v>
      </c>
      <c r="C145" s="63">
        <v>0</v>
      </c>
      <c r="D145" s="15" t="str">
        <f>VLOOKUP(A145,'(Brighton) Pfizer 16+'!A:G,7,FALSE)</f>
        <v>Exclude</v>
      </c>
      <c r="E145" s="15">
        <f>VLOOKUP(A145,'(Brighton) Pfizer 16+'!A:I,8,FALSE)</f>
        <v>0</v>
      </c>
      <c r="F145" s="15">
        <f>VLOOKUP(A145,'(Brighton) Pfizer 16+'!A:I,9,FALSE)</f>
        <v>0</v>
      </c>
      <c r="G145" s="15" t="str">
        <f>VLOOKUP(A145,'MedDRA (Pfizer)'!A:B,2,FALSE)</f>
        <v>Infections And Infestations</v>
      </c>
      <c r="H145" s="15">
        <f>VLOOKUP(A145,'(Brighton) Pfizer 16+'!A:L,10,FALSE)</f>
        <v>0</v>
      </c>
      <c r="I145" s="15">
        <f>VLOOKUP(A145,'(Brighton) Pfizer 16+'!A:L,11,FALSE)</f>
        <v>0</v>
      </c>
      <c r="J145" s="15">
        <f>VLOOKUP(A145,'(Brighton) Pfizer 16+'!A:L,12,FALSE)</f>
        <v>0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">
      <c r="A146" s="60" t="s">
        <v>280</v>
      </c>
      <c r="B146" s="63">
        <v>1</v>
      </c>
      <c r="C146" s="63">
        <v>0</v>
      </c>
      <c r="D146" s="15" t="str">
        <f>VLOOKUP(A146,'(Brighton) Pfizer 16+'!A:G,7,FALSE)</f>
        <v>Exclude</v>
      </c>
      <c r="E146" s="15">
        <f>VLOOKUP(A146,'(Brighton) Pfizer 16+'!A:I,8,FALSE)</f>
        <v>0</v>
      </c>
      <c r="F146" s="15">
        <f>VLOOKUP(A146,'(Brighton) Pfizer 16+'!A:I,9,FALSE)</f>
        <v>0</v>
      </c>
      <c r="G146" s="15" t="str">
        <f>VLOOKUP(A146,'MedDRA (Pfizer)'!A:B,2,FALSE)</f>
        <v>Infections And Infestations</v>
      </c>
      <c r="H146" s="15">
        <f>VLOOKUP(A146,'(Brighton) Pfizer 16+'!A:L,10,FALSE)</f>
        <v>0</v>
      </c>
      <c r="I146" s="15">
        <f>VLOOKUP(A146,'(Brighton) Pfizer 16+'!A:L,11,FALSE)</f>
        <v>0</v>
      </c>
      <c r="J146" s="15">
        <f>VLOOKUP(A146,'(Brighton) Pfizer 16+'!A:L,12,FALSE)</f>
        <v>0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">
      <c r="A147" s="60" t="s">
        <v>369</v>
      </c>
      <c r="B147" s="63">
        <v>5</v>
      </c>
      <c r="C147" s="63">
        <v>1</v>
      </c>
      <c r="D147" s="15" t="str">
        <f>VLOOKUP(A147,'(Brighton) Pfizer 16+'!A:G,7,FALSE)</f>
        <v>Exclude--category</v>
      </c>
      <c r="E147" s="15">
        <f>VLOOKUP(A147,'(Brighton) Pfizer 16+'!A:I,8,FALSE)</f>
        <v>0</v>
      </c>
      <c r="F147" s="15">
        <f>VLOOKUP(A147,'(Brighton) Pfizer 16+'!A:I,9,FALSE)</f>
        <v>0</v>
      </c>
      <c r="G147" s="15">
        <f>VLOOKUP(A147,'MedDRA (Pfizer)'!A:B,2,FALSE)</f>
        <v>0</v>
      </c>
      <c r="H147" s="15">
        <f>VLOOKUP(A147,'(Brighton) Pfizer 16+'!A:L,10,FALSE)</f>
        <v>0</v>
      </c>
      <c r="I147" s="15">
        <f>VLOOKUP(A147,'(Brighton) Pfizer 16+'!A:L,11,FALSE)</f>
        <v>0</v>
      </c>
      <c r="J147" s="15">
        <f>VLOOKUP(A147,'(Brighton) Pfizer 16+'!A:L,12,FALSE)</f>
        <v>0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">
      <c r="A148" s="60" t="s">
        <v>371</v>
      </c>
      <c r="B148" s="63">
        <v>1</v>
      </c>
      <c r="C148" s="63">
        <v>0</v>
      </c>
      <c r="D148" s="15" t="str">
        <f>VLOOKUP(A148,'(Brighton) Pfizer 16+'!A:G,7,FALSE)</f>
        <v>Exclude</v>
      </c>
      <c r="E148" s="15">
        <f>VLOOKUP(A148,'(Brighton) Pfizer 16+'!A:I,8,FALSE)</f>
        <v>0</v>
      </c>
      <c r="F148" s="15">
        <f>VLOOKUP(A148,'(Brighton) Pfizer 16+'!A:I,9,FALSE)</f>
        <v>0</v>
      </c>
      <c r="G148" s="15" t="str">
        <f>VLOOKUP(A148,'MedDRA (Pfizer)'!A:B,2,FALSE)</f>
        <v>Renal And Urinary Disorders</v>
      </c>
      <c r="H148" s="15">
        <f>VLOOKUP(A148,'(Brighton) Pfizer 16+'!A:L,10,FALSE)</f>
        <v>0</v>
      </c>
      <c r="I148" s="15">
        <f>VLOOKUP(A148,'(Brighton) Pfizer 16+'!A:L,11,FALSE)</f>
        <v>0</v>
      </c>
      <c r="J148" s="15">
        <f>VLOOKUP(A148,'(Brighton) Pfizer 16+'!A:L,12,FALSE)</f>
        <v>0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">
      <c r="A149" s="60" t="s">
        <v>374</v>
      </c>
      <c r="B149" s="63">
        <v>2</v>
      </c>
      <c r="C149" s="63">
        <v>1</v>
      </c>
      <c r="D149" s="15" t="str">
        <f>VLOOKUP(A149,'(Brighton) Pfizer 16+'!A:G,7,FALSE)</f>
        <v>Exclude--category</v>
      </c>
      <c r="E149" s="15">
        <f>VLOOKUP(A149,'(Brighton) Pfizer 16+'!A:I,8,FALSE)</f>
        <v>0</v>
      </c>
      <c r="F149" s="15">
        <f>VLOOKUP(A149,'(Brighton) Pfizer 16+'!A:I,9,FALSE)</f>
        <v>0</v>
      </c>
      <c r="G149" s="15">
        <f>VLOOKUP(A149,'MedDRA (Pfizer)'!A:B,2,FALSE)</f>
        <v>0</v>
      </c>
      <c r="H149" s="15">
        <f>VLOOKUP(A149,'(Brighton) Pfizer 16+'!A:L,10,FALSE)</f>
        <v>0</v>
      </c>
      <c r="I149" s="15">
        <f>VLOOKUP(A149,'(Brighton) Pfizer 16+'!A:L,11,FALSE)</f>
        <v>0</v>
      </c>
      <c r="J149" s="15">
        <f>VLOOKUP(A149,'(Brighton) Pfizer 16+'!A:L,12,FALSE)</f>
        <v>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">
      <c r="A150" s="60" t="s">
        <v>379</v>
      </c>
      <c r="B150" s="63">
        <v>5</v>
      </c>
      <c r="C150" s="63">
        <v>4</v>
      </c>
      <c r="D150" s="15" t="str">
        <f>VLOOKUP(A150,'(Brighton) Pfizer 16+'!A:G,7,FALSE)</f>
        <v>Exclude--category</v>
      </c>
      <c r="E150" s="15">
        <f>VLOOKUP(A150,'(Brighton) Pfizer 16+'!A:I,8,FALSE)</f>
        <v>0</v>
      </c>
      <c r="F150" s="15">
        <f>VLOOKUP(A150,'(Brighton) Pfizer 16+'!A:I,9,FALSE)</f>
        <v>0</v>
      </c>
      <c r="G150" s="15">
        <f>VLOOKUP(A150,'MedDRA (Pfizer)'!A:B,2,FALSE)</f>
        <v>0</v>
      </c>
      <c r="H150" s="15">
        <f>VLOOKUP(A150,'(Brighton) Pfizer 16+'!A:L,10,FALSE)</f>
        <v>0</v>
      </c>
      <c r="I150" s="15">
        <f>VLOOKUP(A150,'(Brighton) Pfizer 16+'!A:L,11,FALSE)</f>
        <v>0</v>
      </c>
      <c r="J150" s="15">
        <f>VLOOKUP(A150,'(Brighton) Pfizer 16+'!A:L,12,FALSE)</f>
        <v>0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">
      <c r="A151" s="60" t="s">
        <v>125</v>
      </c>
      <c r="B151" s="63">
        <v>0</v>
      </c>
      <c r="C151" s="63">
        <v>1</v>
      </c>
      <c r="D151" s="15" t="str">
        <f>VLOOKUP(A151,'(Brighton) Pfizer 16+'!A:G,7,FALSE)</f>
        <v>Include</v>
      </c>
      <c r="E151" s="15" t="str">
        <f>VLOOKUP(A151,'(Brighton) Pfizer 16+'!A:I,8,FALSE)</f>
        <v>Hematologic</v>
      </c>
      <c r="F151" s="15" t="str">
        <f>VLOOKUP(A151,'(Brighton) Pfizer 16+'!A:I,9,FALSE)</f>
        <v>Thromboembolism, Thrombosis</v>
      </c>
      <c r="G151" s="15" t="str">
        <f>VLOOKUP(A151,'MedDRA (Pfizer)'!A:B,2,FALSE)</f>
        <v>Eye Disorders</v>
      </c>
      <c r="H151" s="15" t="str">
        <f>VLOOKUP(A151,'(Brighton) Pfizer 16+'!A:L,10,FALSE)</f>
        <v>Yes</v>
      </c>
      <c r="I151" s="15" t="str">
        <f>VLOOKUP(A151,'(Brighton) Pfizer 16+'!A:L,11,FALSE)</f>
        <v>Seen with COVID-19 Disease</v>
      </c>
      <c r="J151" s="15" t="str">
        <f>VLOOKUP(A151,'(Brighton) Pfizer 16+'!A:L,12,FALSE)</f>
        <v>Coagulation disorder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">
      <c r="A152" s="60" t="s">
        <v>285</v>
      </c>
      <c r="B152" s="63">
        <v>1</v>
      </c>
      <c r="C152" s="63">
        <v>1</v>
      </c>
      <c r="D152" s="15" t="str">
        <f>VLOOKUP(A152,'(Brighton) Pfizer 16+'!A:G,7,FALSE)</f>
        <v>Exclude</v>
      </c>
      <c r="E152" s="15">
        <f>VLOOKUP(A152,'(Brighton) Pfizer 16+'!A:I,8,FALSE)</f>
        <v>0</v>
      </c>
      <c r="F152" s="15">
        <f>VLOOKUP(A152,'(Brighton) Pfizer 16+'!A:I,9,FALSE)</f>
        <v>0</v>
      </c>
      <c r="G152" s="15" t="str">
        <f>VLOOKUP(A152,'MedDRA (Pfizer)'!A:B,2,FALSE)</f>
        <v>Poisoning And Procedural Complications</v>
      </c>
      <c r="H152" s="15">
        <f>VLOOKUP(A152,'(Brighton) Pfizer 16+'!A:L,10,FALSE)</f>
        <v>0</v>
      </c>
      <c r="I152" s="15">
        <f>VLOOKUP(A152,'(Brighton) Pfizer 16+'!A:L,11,FALSE)</f>
        <v>0</v>
      </c>
      <c r="J152" s="15">
        <f>VLOOKUP(A152,'(Brighton) Pfizer 16+'!A:L,12,FALSE)</f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">
      <c r="A153" s="60" t="s">
        <v>243</v>
      </c>
      <c r="B153" s="63">
        <v>0</v>
      </c>
      <c r="C153" s="63">
        <v>1</v>
      </c>
      <c r="D153" s="15" t="str">
        <f>VLOOKUP(A153,'(Brighton) Pfizer 16+'!A:G,7,FALSE)</f>
        <v>Exclude</v>
      </c>
      <c r="E153" s="15">
        <f>VLOOKUP(A153,'(Brighton) Pfizer 16+'!A:I,8,FALSE)</f>
        <v>0</v>
      </c>
      <c r="F153" s="15">
        <f>VLOOKUP(A153,'(Brighton) Pfizer 16+'!A:I,9,FALSE)</f>
        <v>0</v>
      </c>
      <c r="G153" s="15" t="str">
        <f>VLOOKUP(A153,'MedDRA (Pfizer)'!A:B,2,FALSE)</f>
        <v>Gastrointestinal Disorders</v>
      </c>
      <c r="H153" s="15">
        <f>VLOOKUP(A153,'(Brighton) Pfizer 16+'!A:L,10,FALSE)</f>
        <v>0</v>
      </c>
      <c r="I153" s="15">
        <f>VLOOKUP(A153,'(Brighton) Pfizer 16+'!A:L,11,FALSE)</f>
        <v>0</v>
      </c>
      <c r="J153" s="15">
        <f>VLOOKUP(A153,'(Brighton) Pfizer 16+'!A:L,12,FALSE)</f>
        <v>0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">
      <c r="A154" s="60" t="s">
        <v>309</v>
      </c>
      <c r="B154" s="63">
        <v>0</v>
      </c>
      <c r="C154" s="63">
        <v>1</v>
      </c>
      <c r="D154" s="15" t="str">
        <f>VLOOKUP(A154,'(Brighton) Pfizer 16+'!A:G,7,FALSE)</f>
        <v>Exclude--efficacy outcome</v>
      </c>
      <c r="E154" s="15">
        <f>VLOOKUP(A154,'(Brighton) Pfizer 16+'!A:I,8,FALSE)</f>
        <v>0</v>
      </c>
      <c r="F154" s="15">
        <f>VLOOKUP(A154,'(Brighton) Pfizer 16+'!A:I,9,FALSE)</f>
        <v>0</v>
      </c>
      <c r="G154" s="15" t="str">
        <f>VLOOKUP(A154,'MedDRA (Pfizer)'!A:B,2,FALSE)</f>
        <v>Investigations</v>
      </c>
      <c r="H154" s="15">
        <f>VLOOKUP(A154,'(Brighton) Pfizer 16+'!A:L,10,FALSE)</f>
        <v>0</v>
      </c>
      <c r="I154" s="15">
        <f>VLOOKUP(A154,'(Brighton) Pfizer 16+'!A:L,11,FALSE)</f>
        <v>0</v>
      </c>
      <c r="J154" s="15">
        <f>VLOOKUP(A154,'(Brighton) Pfizer 16+'!A:L,12,FALSE)</f>
        <v>0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">
      <c r="A155" s="60" t="s">
        <v>249</v>
      </c>
      <c r="B155" s="63">
        <v>1</v>
      </c>
      <c r="C155" s="63">
        <v>0</v>
      </c>
      <c r="D155" s="15" t="str">
        <f>VLOOKUP(A155,'(Brighton) Pfizer 16+'!A:G,7,FALSE)</f>
        <v>Exclude</v>
      </c>
      <c r="E155" s="15">
        <f>VLOOKUP(A155,'(Brighton) Pfizer 16+'!A:I,8,FALSE)</f>
        <v>0</v>
      </c>
      <c r="F155" s="15">
        <f>VLOOKUP(A155,'(Brighton) Pfizer 16+'!A:I,9,FALSE)</f>
        <v>0</v>
      </c>
      <c r="G155" s="15" t="str">
        <f>VLOOKUP(A155,'MedDRA (Pfizer)'!A:B,2,FALSE)</f>
        <v>General Disorders And Administration Site Conditions</v>
      </c>
      <c r="H155" s="15">
        <f>VLOOKUP(A155,'(Brighton) Pfizer 16+'!A:L,10,FALSE)</f>
        <v>0</v>
      </c>
      <c r="I155" s="15">
        <f>VLOOKUP(A155,'(Brighton) Pfizer 16+'!A:L,11,FALSE)</f>
        <v>0</v>
      </c>
      <c r="J155" s="15">
        <f>VLOOKUP(A155,'(Brighton) Pfizer 16+'!A:L,12,FALSE)</f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">
      <c r="A156" s="60" t="s">
        <v>297</v>
      </c>
      <c r="B156" s="63">
        <v>0</v>
      </c>
      <c r="C156" s="63">
        <v>1</v>
      </c>
      <c r="D156" s="15" t="str">
        <f>VLOOKUP(A156,'(Brighton) Pfizer 16+'!A:G,7,FALSE)</f>
        <v>Exclude</v>
      </c>
      <c r="E156" s="15">
        <f>VLOOKUP(A156,'(Brighton) Pfizer 16+'!A:I,8,FALSE)</f>
        <v>0</v>
      </c>
      <c r="F156" s="15">
        <f>VLOOKUP(A156,'(Brighton) Pfizer 16+'!A:I,9,FALSE)</f>
        <v>0</v>
      </c>
      <c r="G156" s="15" t="str">
        <f>VLOOKUP(A156,'MedDRA (Pfizer)'!A:B,2,FALSE)</f>
        <v>Poisoning And Procedural Complications</v>
      </c>
      <c r="H156" s="15">
        <f>VLOOKUP(A156,'(Brighton) Pfizer 16+'!A:L,10,FALSE)</f>
        <v>0</v>
      </c>
      <c r="I156" s="15">
        <f>VLOOKUP(A156,'(Brighton) Pfizer 16+'!A:L,11,FALSE)</f>
        <v>0</v>
      </c>
      <c r="J156" s="15">
        <f>VLOOKUP(A156,'(Brighton) Pfizer 16+'!A:L,12,FALSE)</f>
        <v>0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">
      <c r="A157" s="60" t="s">
        <v>226</v>
      </c>
      <c r="B157" s="63">
        <v>2</v>
      </c>
      <c r="C157" s="63">
        <v>1</v>
      </c>
      <c r="D157" s="15" t="str">
        <f>VLOOKUP(A157,'(Brighton) Pfizer 16+'!A:G,7,FALSE)</f>
        <v>Exclude</v>
      </c>
      <c r="E157" s="15">
        <f>VLOOKUP(A157,'(Brighton) Pfizer 16+'!A:I,8,FALSE)</f>
        <v>0</v>
      </c>
      <c r="F157" s="15">
        <f>VLOOKUP(A157,'(Brighton) Pfizer 16+'!A:I,9,FALSE)</f>
        <v>0</v>
      </c>
      <c r="G157" s="15" t="str">
        <f>VLOOKUP(A157,'MedDRA (Pfizer)'!A:B,2,FALSE)</f>
        <v>Gastrointestinal Disorders</v>
      </c>
      <c r="H157" s="15">
        <f>VLOOKUP(A157,'(Brighton) Pfizer 16+'!A:L,10,FALSE)</f>
        <v>0</v>
      </c>
      <c r="I157" s="15">
        <f>VLOOKUP(A157,'(Brighton) Pfizer 16+'!A:L,11,FALSE)</f>
        <v>0</v>
      </c>
      <c r="J157" s="15">
        <f>VLOOKUP(A157,'(Brighton) Pfizer 16+'!A:L,12,FALSE)</f>
        <v>0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">
      <c r="A158" s="60" t="s">
        <v>298</v>
      </c>
      <c r="B158" s="63">
        <v>1</v>
      </c>
      <c r="C158" s="63">
        <v>0</v>
      </c>
      <c r="D158" s="15" t="str">
        <f>VLOOKUP(A158,'(Brighton) Pfizer 16+'!A:G,7,FALSE)</f>
        <v>Exclude</v>
      </c>
      <c r="E158" s="15">
        <f>VLOOKUP(A158,'(Brighton) Pfizer 16+'!A:I,8,FALSE)</f>
        <v>0</v>
      </c>
      <c r="F158" s="15">
        <f>VLOOKUP(A158,'(Brighton) Pfizer 16+'!A:I,9,FALSE)</f>
        <v>0</v>
      </c>
      <c r="G158" s="15" t="str">
        <f>VLOOKUP(A158,'MedDRA (Pfizer)'!A:B,2,FALSE)</f>
        <v>Poisoning And Procedural Complications</v>
      </c>
      <c r="H158" s="15">
        <f>VLOOKUP(A158,'(Brighton) Pfizer 16+'!A:L,10,FALSE)</f>
        <v>0</v>
      </c>
      <c r="I158" s="15">
        <f>VLOOKUP(A158,'(Brighton) Pfizer 16+'!A:L,11,FALSE)</f>
        <v>0</v>
      </c>
      <c r="J158" s="15">
        <f>VLOOKUP(A158,'(Brighton) Pfizer 16+'!A:L,12,FALSE)</f>
        <v>0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">
      <c r="A159" s="60" t="s">
        <v>281</v>
      </c>
      <c r="B159" s="63">
        <v>1</v>
      </c>
      <c r="C159" s="63">
        <v>0</v>
      </c>
      <c r="D159" s="15" t="str">
        <f>VLOOKUP(A159,'(Brighton) Pfizer 16+'!A:G,7,FALSE)</f>
        <v>Exclude</v>
      </c>
      <c r="E159" s="15">
        <f>VLOOKUP(A159,'(Brighton) Pfizer 16+'!A:I,8,FALSE)</f>
        <v>0</v>
      </c>
      <c r="F159" s="15">
        <f>VLOOKUP(A159,'(Brighton) Pfizer 16+'!A:I,9,FALSE)</f>
        <v>0</v>
      </c>
      <c r="G159" s="15" t="str">
        <f>VLOOKUP(A159,'MedDRA (Pfizer)'!A:B,2,FALSE)</f>
        <v>Infections And Infestations</v>
      </c>
      <c r="H159" s="15">
        <f>VLOOKUP(A159,'(Brighton) Pfizer 16+'!A:L,10,FALSE)</f>
        <v>0</v>
      </c>
      <c r="I159" s="15">
        <f>VLOOKUP(A159,'(Brighton) Pfizer 16+'!A:L,11,FALSE)</f>
        <v>0</v>
      </c>
      <c r="J159" s="15">
        <f>VLOOKUP(A159,'(Brighton) Pfizer 16+'!A:L,12,FALSE)</f>
        <v>0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">
      <c r="A160" s="60" t="s">
        <v>339</v>
      </c>
      <c r="B160" s="63">
        <v>4</v>
      </c>
      <c r="C160" s="63">
        <v>1</v>
      </c>
      <c r="D160" s="15" t="str">
        <f>VLOOKUP(A160,'(Brighton) Pfizer 16+'!A:G,7,FALSE)</f>
        <v>Include</v>
      </c>
      <c r="E160" s="15" t="str">
        <f>VLOOKUP(A160,'(Brighton) Pfizer 16+'!A:I,8,FALSE)</f>
        <v>Neurologic</v>
      </c>
      <c r="F160" s="15" t="str">
        <f>VLOOKUP(A160,'(Brighton) Pfizer 16+'!A:I,9,FALSE)</f>
        <v>CNS hemorrhage</v>
      </c>
      <c r="G160" s="15" t="str">
        <f>VLOOKUP(A160,'MedDRA (Pfizer)'!A:B,2,FALSE)</f>
        <v>Nervous System Disorders</v>
      </c>
      <c r="H160" s="15" t="str">
        <f>VLOOKUP(A160,'(Brighton) Pfizer 16+'!A:L,10,FALSE)</f>
        <v>Yes</v>
      </c>
      <c r="I160" s="15" t="str">
        <f>VLOOKUP(A160,'(Brighton) Pfizer 16+'!A:L,11,FALSE)</f>
        <v>Seen with COVID-19 Disease</v>
      </c>
      <c r="J160" s="15" t="str">
        <f>VLOOKUP(A160,'(Brighton) Pfizer 16+'!A:L,12,FALSE)</f>
        <v>Coagulation disorder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">
      <c r="A161" s="60" t="s">
        <v>372</v>
      </c>
      <c r="B161" s="63">
        <v>1</v>
      </c>
      <c r="C161" s="63">
        <v>0</v>
      </c>
      <c r="D161" s="15" t="str">
        <f>VLOOKUP(A161,'(Brighton) Pfizer 16+'!A:G,7,FALSE)</f>
        <v>Include</v>
      </c>
      <c r="E161" s="15" t="str">
        <f>VLOOKUP(A161,'(Brighton) Pfizer 16+'!A:I,8,FALSE)</f>
        <v>Hematologic</v>
      </c>
      <c r="F161" s="15" t="str">
        <f>VLOOKUP(A161,'(Brighton) Pfizer 16+'!A:I,9,FALSE)</f>
        <v>Bleeding disorder</v>
      </c>
      <c r="G161" s="15" t="str">
        <f>VLOOKUP(A161,'MedDRA (Pfizer)'!A:B,2,FALSE)</f>
        <v>Renal And Urinary Disorders</v>
      </c>
      <c r="H161" s="15" t="str">
        <f>VLOOKUP(A161,'(Brighton) Pfizer 16+'!A:L,10,FALSE)</f>
        <v>Yes</v>
      </c>
      <c r="I161" s="15" t="str">
        <f>VLOOKUP(A161,'(Brighton) Pfizer 16+'!A:L,11,FALSE)</f>
        <v>Seen with COVID-19 Disease</v>
      </c>
      <c r="J161" s="15" t="str">
        <f>VLOOKUP(A161,'(Brighton) Pfizer 16+'!A:L,12,FALSE)</f>
        <v>Coagulation disorder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">
      <c r="A162" s="60" t="s">
        <v>363</v>
      </c>
      <c r="B162" s="63">
        <v>0</v>
      </c>
      <c r="C162" s="63">
        <v>2</v>
      </c>
      <c r="D162" s="15" t="str">
        <f>VLOOKUP(A162,'(Brighton) Pfizer 16+'!A:G,7,FALSE)</f>
        <v>Exclude</v>
      </c>
      <c r="E162" s="15">
        <f>VLOOKUP(A162,'(Brighton) Pfizer 16+'!A:I,8,FALSE)</f>
        <v>0</v>
      </c>
      <c r="F162" s="15">
        <f>VLOOKUP(A162,'(Brighton) Pfizer 16+'!A:I,9,FALSE)</f>
        <v>0</v>
      </c>
      <c r="G162" s="15" t="str">
        <f>VLOOKUP(A162,'MedDRA (Pfizer)'!A:B,2,FALSE)</f>
        <v>Psychiatric Disorders</v>
      </c>
      <c r="H162" s="15">
        <f>VLOOKUP(A162,'(Brighton) Pfizer 16+'!A:L,10,FALSE)</f>
        <v>0</v>
      </c>
      <c r="I162" s="15">
        <f>VLOOKUP(A162,'(Brighton) Pfizer 16+'!A:L,11,FALSE)</f>
        <v>0</v>
      </c>
      <c r="J162" s="15">
        <f>VLOOKUP(A162,'(Brighton) Pfizer 16+'!A:L,12,FALSE)</f>
        <v>0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">
      <c r="A163" s="60" t="s">
        <v>368</v>
      </c>
      <c r="B163" s="63">
        <v>0</v>
      </c>
      <c r="C163" s="63">
        <v>1</v>
      </c>
      <c r="D163" s="15" t="str">
        <f>VLOOKUP(A163,'(Brighton) Pfizer 16+'!A:G,7,FALSE)</f>
        <v>Exclude</v>
      </c>
      <c r="E163" s="15">
        <f>VLOOKUP(A163,'(Brighton) Pfizer 16+'!A:I,8,FALSE)</f>
        <v>0</v>
      </c>
      <c r="F163" s="15">
        <f>VLOOKUP(A163,'(Brighton) Pfizer 16+'!A:I,9,FALSE)</f>
        <v>0</v>
      </c>
      <c r="G163" s="15" t="str">
        <f>VLOOKUP(A163,'MedDRA (Pfizer)'!A:B,2,FALSE)</f>
        <v>Psychiatric Disorders</v>
      </c>
      <c r="H163" s="15">
        <f>VLOOKUP(A163,'(Brighton) Pfizer 16+'!A:L,10,FALSE)</f>
        <v>0</v>
      </c>
      <c r="I163" s="15">
        <f>VLOOKUP(A163,'(Brighton) Pfizer 16+'!A:L,11,FALSE)</f>
        <v>0</v>
      </c>
      <c r="J163" s="15">
        <f>VLOOKUP(A163,'(Brighton) Pfizer 16+'!A:L,12,FALSE)</f>
        <v>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">
      <c r="A164" s="60" t="s">
        <v>268</v>
      </c>
      <c r="B164" s="63">
        <v>2</v>
      </c>
      <c r="C164" s="63">
        <v>0</v>
      </c>
      <c r="D164" s="15" t="str">
        <f>VLOOKUP(A164,'(Brighton) Pfizer 16+'!A:G,7,FALSE)</f>
        <v>Exclude</v>
      </c>
      <c r="E164" s="15">
        <f>VLOOKUP(A164,'(Brighton) Pfizer 16+'!A:I,8,FALSE)</f>
        <v>0</v>
      </c>
      <c r="F164" s="15">
        <f>VLOOKUP(A164,'(Brighton) Pfizer 16+'!A:I,9,FALSE)</f>
        <v>0</v>
      </c>
      <c r="G164" s="15" t="str">
        <f>VLOOKUP(A164,'MedDRA (Pfizer)'!A:B,2,FALSE)</f>
        <v>Infections And Infestations</v>
      </c>
      <c r="H164" s="15">
        <f>VLOOKUP(A164,'(Brighton) Pfizer 16+'!A:L,10,FALSE)</f>
        <v>0</v>
      </c>
      <c r="I164" s="15">
        <f>VLOOKUP(A164,'(Brighton) Pfizer 16+'!A:L,11,FALSE)</f>
        <v>0</v>
      </c>
      <c r="J164" s="15">
        <f>VLOOKUP(A164,'(Brighton) Pfizer 16+'!A:L,12,FALSE)</f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">
      <c r="A165" s="60" t="s">
        <v>340</v>
      </c>
      <c r="B165" s="63">
        <v>1</v>
      </c>
      <c r="C165" s="63">
        <v>4</v>
      </c>
      <c r="D165" s="15" t="str">
        <f>VLOOKUP(A165,'(Brighton) Pfizer 16+'!A:G,7,FALSE)</f>
        <v>Exclude</v>
      </c>
      <c r="E165" s="15">
        <f>VLOOKUP(A165,'(Brighton) Pfizer 16+'!A:I,8,FALSE)</f>
        <v>0</v>
      </c>
      <c r="F165" s="15">
        <f>VLOOKUP(A165,'(Brighton) Pfizer 16+'!A:I,9,FALSE)</f>
        <v>0</v>
      </c>
      <c r="G165" s="15" t="str">
        <f>VLOOKUP(A165,'MedDRA (Pfizer)'!A:B,2,FALSE)</f>
        <v>Nervous System Disorders</v>
      </c>
      <c r="H165" s="15">
        <f>VLOOKUP(A165,'(Brighton) Pfizer 16+'!A:L,10,FALSE)</f>
        <v>0</v>
      </c>
      <c r="I165" s="15">
        <f>VLOOKUP(A165,'(Brighton) Pfizer 16+'!A:L,11,FALSE)</f>
        <v>0</v>
      </c>
      <c r="J165" s="15">
        <f>VLOOKUP(A165,'(Brighton) Pfizer 16+'!A:L,12,FALSE)</f>
        <v>0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">
      <c r="A166" s="60" t="s">
        <v>214</v>
      </c>
      <c r="B166" s="63">
        <v>0</v>
      </c>
      <c r="C166" s="63">
        <v>1</v>
      </c>
      <c r="D166" s="15" t="str">
        <f>VLOOKUP(A166,'(Brighton) Pfizer 16+'!A:G,7,FALSE)</f>
        <v>Include</v>
      </c>
      <c r="E166" s="15" t="str">
        <f>VLOOKUP(A166,'(Brighton) Pfizer 16+'!A:I,8,FALSE)</f>
        <v>Cardiovascular</v>
      </c>
      <c r="F166" s="15" t="str">
        <f>VLOOKUP(A166,'(Brighton) Pfizer 16+'!A:I,9,FALSE)</f>
        <v>Arrhythmia</v>
      </c>
      <c r="G166" s="15" t="str">
        <f>VLOOKUP(A166,'MedDRA (Pfizer)'!A:B,2,FALSE)</f>
        <v>Cardiac Disorders</v>
      </c>
      <c r="H166" s="15" t="str">
        <f>VLOOKUP(A166,'(Brighton) Pfizer 16+'!A:L,10,FALSE)</f>
        <v>Yes</v>
      </c>
      <c r="I166" s="15" t="str">
        <f>VLOOKUP(A166,'(Brighton) Pfizer 16+'!A:L,11,FALSE)</f>
        <v>Seen with COVID-19 Disease</v>
      </c>
      <c r="J166" s="15" t="str">
        <f>VLOOKUP(A166,'(Brighton) Pfizer 16+'!A:L,12,FALSE)</f>
        <v>Other forms of acute cardiac injury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">
      <c r="A167" s="60" t="s">
        <v>129</v>
      </c>
      <c r="B167" s="63">
        <v>0</v>
      </c>
      <c r="C167" s="63">
        <v>1</v>
      </c>
      <c r="D167" s="15" t="str">
        <f>VLOOKUP(A167,'(Brighton) Pfizer 16+'!A:G,7,FALSE)</f>
        <v>Include</v>
      </c>
      <c r="E167" s="15" t="str">
        <f>VLOOKUP(A167,'(Brighton) Pfizer 16+'!A:I,8,FALSE)</f>
        <v>Cardiovascular</v>
      </c>
      <c r="F167" s="15" t="str">
        <f>VLOOKUP(A167,'(Brighton) Pfizer 16+'!A:I,9,FALSE)</f>
        <v>Arrhythmia</v>
      </c>
      <c r="G167" s="15" t="str">
        <f>VLOOKUP(A167,'MedDRA (Pfizer)'!A:B,2,FALSE)</f>
        <v>Cardiac Disorders</v>
      </c>
      <c r="H167" s="15" t="str">
        <f>VLOOKUP(A167,'(Brighton) Pfizer 16+'!A:L,10,FALSE)</f>
        <v>Yes</v>
      </c>
      <c r="I167" s="15" t="str">
        <f>VLOOKUP(A167,'(Brighton) Pfizer 16+'!A:L,11,FALSE)</f>
        <v>Seen with COVID-19 Disease</v>
      </c>
      <c r="J167" s="15" t="str">
        <f>VLOOKUP(A167,'(Brighton) Pfizer 16+'!A:L,12,FALSE)</f>
        <v>Other forms of acute cardiac injury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">
      <c r="A168" s="60" t="s">
        <v>130</v>
      </c>
      <c r="B168" s="63">
        <v>0</v>
      </c>
      <c r="C168" s="63">
        <v>1</v>
      </c>
      <c r="D168" s="15" t="str">
        <f>VLOOKUP(A168,'(Brighton) Pfizer 16+'!A:G,7,FALSE)</f>
        <v>Include</v>
      </c>
      <c r="E168" s="15" t="str">
        <f>VLOOKUP(A168,'(Brighton) Pfizer 16+'!A:I,8,FALSE)</f>
        <v>Hematologic</v>
      </c>
      <c r="F168" s="15" t="str">
        <f>VLOOKUP(A168,'(Brighton) Pfizer 16+'!A:I,9,FALSE)</f>
        <v>Thrombocytopenia</v>
      </c>
      <c r="G168" s="15" t="str">
        <f>VLOOKUP(A168,'MedDRA (Pfizer)'!A:B,2,FALSE)</f>
        <v>Blood And Lymphatic System Disorders</v>
      </c>
      <c r="H168" s="15" t="str">
        <f>VLOOKUP(A168,'(Brighton) Pfizer 16+'!A:L,10,FALSE)</f>
        <v>Yes</v>
      </c>
      <c r="I168" s="15" t="str">
        <f>VLOOKUP(A168,'(Brighton) Pfizer 16+'!A:L,11,FALSE)</f>
        <v>Seen with COVID-19 Disease</v>
      </c>
      <c r="J168" s="15" t="str">
        <f>VLOOKUP(A168,'(Brighton) Pfizer 16+'!A:L,12,FALSE)</f>
        <v>Coagulation disorder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">
      <c r="A169" s="60" t="s">
        <v>299</v>
      </c>
      <c r="B169" s="63">
        <v>0</v>
      </c>
      <c r="C169" s="63">
        <v>1</v>
      </c>
      <c r="D169" s="15" t="str">
        <f>VLOOKUP(A169,'(Brighton) Pfizer 16+'!A:G,7,FALSE)</f>
        <v>Exclude</v>
      </c>
      <c r="E169" s="15">
        <f>VLOOKUP(A169,'(Brighton) Pfizer 16+'!A:I,8,FALSE)</f>
        <v>0</v>
      </c>
      <c r="F169" s="15">
        <f>VLOOKUP(A169,'(Brighton) Pfizer 16+'!A:I,9,FALSE)</f>
        <v>0</v>
      </c>
      <c r="G169" s="15" t="str">
        <f>VLOOKUP(A169,'MedDRA (Pfizer)'!A:B,2,FALSE)</f>
        <v>Poisoning And Procedural Complications</v>
      </c>
      <c r="H169" s="15">
        <f>VLOOKUP(A169,'(Brighton) Pfizer 16+'!A:L,10,FALSE)</f>
        <v>0</v>
      </c>
      <c r="I169" s="15">
        <f>VLOOKUP(A169,'(Brighton) Pfizer 16+'!A:L,11,FALSE)</f>
        <v>0</v>
      </c>
      <c r="J169" s="15">
        <f>VLOOKUP(A169,'(Brighton) Pfizer 16+'!A:L,12,FALSE)</f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">
      <c r="A170" s="60" t="s">
        <v>357</v>
      </c>
      <c r="B170" s="63">
        <v>1</v>
      </c>
      <c r="C170" s="63">
        <v>0</v>
      </c>
      <c r="D170" s="15" t="str">
        <f>VLOOKUP(A170,'(Brighton) Pfizer 16+'!A:G,7,FALSE)</f>
        <v>Exclude</v>
      </c>
      <c r="E170" s="15">
        <f>VLOOKUP(A170,'(Brighton) Pfizer 16+'!A:I,8,FALSE)</f>
        <v>0</v>
      </c>
      <c r="F170" s="15">
        <f>VLOOKUP(A170,'(Brighton) Pfizer 16+'!A:I,9,FALSE)</f>
        <v>0</v>
      </c>
      <c r="G170" s="15" t="str">
        <f>VLOOKUP(A170,'MedDRA (Pfizer)'!A:B,2,FALSE)</f>
        <v>Nervous System Disorders</v>
      </c>
      <c r="H170" s="15">
        <f>VLOOKUP(A170,'(Brighton) Pfizer 16+'!A:L,10,FALSE)</f>
        <v>0</v>
      </c>
      <c r="I170" s="15">
        <f>VLOOKUP(A170,'(Brighton) Pfizer 16+'!A:L,11,FALSE)</f>
        <v>0</v>
      </c>
      <c r="J170" s="15">
        <f>VLOOKUP(A170,'(Brighton) Pfizer 16+'!A:L,12,FALSE)</f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">
      <c r="A171" s="60" t="s">
        <v>344</v>
      </c>
      <c r="B171" s="63">
        <v>2</v>
      </c>
      <c r="C171" s="63">
        <v>0</v>
      </c>
      <c r="D171" s="15" t="str">
        <f>VLOOKUP(A171,'(Brighton) Pfizer 16+'!A:G,7,FALSE)</f>
        <v>Include</v>
      </c>
      <c r="E171" s="15" t="str">
        <f>VLOOKUP(A171,'(Brighton) Pfizer 16+'!A:I,8,FALSE)</f>
        <v>Hematologic</v>
      </c>
      <c r="F171" s="15" t="str">
        <f>VLOOKUP(A171,'(Brighton) Pfizer 16+'!A:I,9,FALSE)</f>
        <v>Stroke</v>
      </c>
      <c r="G171" s="15" t="str">
        <f>VLOOKUP(A171,'MedDRA (Pfizer)'!A:B,2,FALSE)</f>
        <v>Nervous System Disorders</v>
      </c>
      <c r="H171" s="15" t="str">
        <f>VLOOKUP(A171,'(Brighton) Pfizer 16+'!A:L,10,FALSE)</f>
        <v>Yes</v>
      </c>
      <c r="I171" s="15" t="str">
        <f>VLOOKUP(A171,'(Brighton) Pfizer 16+'!A:L,11,FALSE)</f>
        <v>Seen with COVID-19 Disease</v>
      </c>
      <c r="J171" s="15" t="str">
        <f>VLOOKUP(A171,'(Brighton) Pfizer 16+'!A:L,12,FALSE)</f>
        <v>Coagulation disorder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">
      <c r="A172" s="60" t="s">
        <v>300</v>
      </c>
      <c r="B172" s="63">
        <v>1</v>
      </c>
      <c r="C172" s="63">
        <v>0</v>
      </c>
      <c r="D172" s="15" t="str">
        <f>VLOOKUP(A172,'(Brighton) Pfizer 16+'!A:G,7,FALSE)</f>
        <v>Include</v>
      </c>
      <c r="E172" s="15" t="str">
        <f>VLOOKUP(A172,'(Brighton) Pfizer 16+'!A:I,8,FALSE)</f>
        <v>Neurologic</v>
      </c>
      <c r="F172" s="15" t="str">
        <f>VLOOKUP(A172,'(Brighton) Pfizer 16+'!A:I,9,FALSE)</f>
        <v>CNS hemorrhage</v>
      </c>
      <c r="G172" s="15" t="str">
        <f>VLOOKUP(A172,'MedDRA (Pfizer)'!A:B,2,FALSE)</f>
        <v>Poisoning And Procedural Complications</v>
      </c>
      <c r="H172" s="15" t="str">
        <f>VLOOKUP(A172,'(Brighton) Pfizer 16+'!A:L,10,FALSE)</f>
        <v>Yes</v>
      </c>
      <c r="I172" s="15" t="str">
        <f>VLOOKUP(A172,'(Brighton) Pfizer 16+'!A:L,11,FALSE)</f>
        <v>Seen with COVID-19 Disease</v>
      </c>
      <c r="J172" s="15" t="str">
        <f>VLOOKUP(A172,'(Brighton) Pfizer 16+'!A:L,12,FALSE)</f>
        <v>Coagulation disorder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">
      <c r="A173" s="60" t="s">
        <v>317</v>
      </c>
      <c r="B173" s="63">
        <v>0</v>
      </c>
      <c r="C173" s="63">
        <v>1</v>
      </c>
      <c r="D173" s="15" t="str">
        <f>VLOOKUP(A173,'(Brighton) Pfizer 16+'!A:G,7,FALSE)</f>
        <v>Include</v>
      </c>
      <c r="E173" s="15" t="str">
        <f>VLOOKUP(A173,'(Brighton) Pfizer 16+'!A:I,8,FALSE)</f>
        <v>Endocrine</v>
      </c>
      <c r="F173" s="15" t="str">
        <f>VLOOKUP(A173,'(Brighton) Pfizer 16+'!A:I,9,FALSE)</f>
        <v>Hyperglycemia</v>
      </c>
      <c r="G173" s="15" t="str">
        <f>VLOOKUP(A173,'MedDRA (Pfizer)'!A:B,2,FALSE)</f>
        <v>Metabolism And Nutrition Disorders</v>
      </c>
      <c r="H173" s="15" t="str">
        <f>VLOOKUP(A173,'(Brighton) Pfizer 16+'!A:L,10,FALSE)</f>
        <v>No</v>
      </c>
      <c r="I173" s="15" t="str">
        <f>VLOOKUP(A173,'(Brighton) Pfizer 16+'!A:L,11,FALSE)</f>
        <v>Seen with COVID-19 Disease</v>
      </c>
      <c r="J173" s="15" t="str">
        <f>VLOOKUP(A173,'(Brighton) Pfizer 16+'!A:L,12,FALSE)</f>
        <v>Hyperglycemia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">
      <c r="A174" s="60" t="s">
        <v>303</v>
      </c>
      <c r="B174" s="63">
        <v>0</v>
      </c>
      <c r="C174" s="63">
        <v>1</v>
      </c>
      <c r="D174" s="15" t="str">
        <f>VLOOKUP(A174,'(Brighton) Pfizer 16+'!A:G,7,FALSE)</f>
        <v>Exclude</v>
      </c>
      <c r="E174" s="15">
        <f>VLOOKUP(A174,'(Brighton) Pfizer 16+'!A:I,8,FALSE)</f>
        <v>0</v>
      </c>
      <c r="F174" s="15">
        <f>VLOOKUP(A174,'(Brighton) Pfizer 16+'!A:I,9,FALSE)</f>
        <v>0</v>
      </c>
      <c r="G174" s="15" t="str">
        <f>VLOOKUP(A174,'MedDRA (Pfizer)'!A:B,2,FALSE)</f>
        <v>Poisoning And Procedural Complications</v>
      </c>
      <c r="H174" s="15">
        <f>VLOOKUP(A174,'(Brighton) Pfizer 16+'!A:L,10,FALSE)</f>
        <v>0</v>
      </c>
      <c r="I174" s="15">
        <f>VLOOKUP(A174,'(Brighton) Pfizer 16+'!A:L,11,FALSE)</f>
        <v>0</v>
      </c>
      <c r="J174" s="15">
        <f>VLOOKUP(A174,'(Brighton) Pfizer 16+'!A:L,12,FALSE)</f>
        <v>0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">
      <c r="A175" s="60" t="s">
        <v>384</v>
      </c>
      <c r="B175" s="63">
        <v>1</v>
      </c>
      <c r="C175" s="63">
        <v>0</v>
      </c>
      <c r="D175" s="15" t="str">
        <f>VLOOKUP(A175,'(Brighton) Pfizer 16+'!A:G,7,FALSE)</f>
        <v>Exclude--category</v>
      </c>
      <c r="E175" s="15">
        <f>VLOOKUP(A175,'(Brighton) Pfizer 16+'!A:I,8,FALSE)</f>
        <v>0</v>
      </c>
      <c r="F175" s="15">
        <f>VLOOKUP(A175,'(Brighton) Pfizer 16+'!A:I,9,FALSE)</f>
        <v>0</v>
      </c>
      <c r="G175" s="15">
        <f>VLOOKUP(A175,'MedDRA (Pfizer)'!A:B,2,FALSE)</f>
        <v>0</v>
      </c>
      <c r="H175" s="15">
        <f>VLOOKUP(A175,'(Brighton) Pfizer 16+'!A:L,10,FALSE)</f>
        <v>0</v>
      </c>
      <c r="I175" s="15">
        <f>VLOOKUP(A175,'(Brighton) Pfizer 16+'!A:L,11,FALSE)</f>
        <v>0</v>
      </c>
      <c r="J175" s="15">
        <f>VLOOKUP(A175,'(Brighton) Pfizer 16+'!A:L,12,FALSE)</f>
        <v>0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">
      <c r="A176" s="60" t="s">
        <v>250</v>
      </c>
      <c r="B176" s="63">
        <v>0</v>
      </c>
      <c r="C176" s="63">
        <v>1</v>
      </c>
      <c r="D176" s="15" t="str">
        <f>VLOOKUP(A176,'(Brighton) Pfizer 16+'!A:G,7,FALSE)</f>
        <v>Exclude</v>
      </c>
      <c r="E176" s="15">
        <f>VLOOKUP(A176,'(Brighton) Pfizer 16+'!A:I,8,FALSE)</f>
        <v>0</v>
      </c>
      <c r="F176" s="15">
        <f>VLOOKUP(A176,'(Brighton) Pfizer 16+'!A:I,9,FALSE)</f>
        <v>0</v>
      </c>
      <c r="G176" s="15" t="str">
        <f>VLOOKUP(A176,'MedDRA (Pfizer)'!A:B,2,FALSE)</f>
        <v>General Disorders And Administration Site Conditions</v>
      </c>
      <c r="H176" s="15">
        <f>VLOOKUP(A176,'(Brighton) Pfizer 16+'!A:L,10,FALSE)</f>
        <v>0</v>
      </c>
      <c r="I176" s="15">
        <f>VLOOKUP(A176,'(Brighton) Pfizer 16+'!A:L,11,FALSE)</f>
        <v>0</v>
      </c>
      <c r="J176" s="15">
        <f>VLOOKUP(A176,'(Brighton) Pfizer 16+'!A:L,12,FALSE)</f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">
      <c r="A177" s="60" t="s">
        <v>358</v>
      </c>
      <c r="B177" s="63">
        <v>1</v>
      </c>
      <c r="C177" s="63">
        <v>0</v>
      </c>
      <c r="D177" s="15" t="str">
        <f>VLOOKUP(A177,'(Brighton) Pfizer 16+'!A:G,7,FALSE)</f>
        <v>Include</v>
      </c>
      <c r="E177" s="15" t="str">
        <f>VLOOKUP(A177,'(Brighton) Pfizer 16+'!A:I,8,FALSE)</f>
        <v>Renal</v>
      </c>
      <c r="F177" s="15" t="str">
        <f>VLOOKUP(A177,'(Brighton) Pfizer 16+'!A:I,9,FALSE)</f>
        <v>Acute kidney injury</v>
      </c>
      <c r="G177" s="15" t="str">
        <f>VLOOKUP(A177,'MedDRA (Pfizer)'!A:B,2,FALSE)</f>
        <v>Nervous System Disorders</v>
      </c>
      <c r="H177" s="15" t="str">
        <f>VLOOKUP(A177,'(Brighton) Pfizer 16+'!A:L,10,FALSE)</f>
        <v>Yes</v>
      </c>
      <c r="I177" s="15" t="str">
        <f>VLOOKUP(A177,'(Brighton) Pfizer 16+'!A:L,11,FALSE)</f>
        <v>Seen with COVID-19 Disease</v>
      </c>
      <c r="J177" s="15" t="str">
        <f>VLOOKUP(A177,'(Brighton) Pfizer 16+'!A:L,12,FALSE)</f>
        <v>Acute kidney injury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">
      <c r="A178" s="60" t="s">
        <v>373</v>
      </c>
      <c r="B178" s="63">
        <v>0</v>
      </c>
      <c r="C178" s="63">
        <v>1</v>
      </c>
      <c r="D178" s="15" t="str">
        <f>VLOOKUP(A178,'(Brighton) Pfizer 16+'!A:G,7,FALSE)</f>
        <v>Exclude</v>
      </c>
      <c r="E178" s="15">
        <f>VLOOKUP(A178,'(Brighton) Pfizer 16+'!A:I,8,FALSE)</f>
        <v>0</v>
      </c>
      <c r="F178" s="15">
        <f>VLOOKUP(A178,'(Brighton) Pfizer 16+'!A:I,9,FALSE)</f>
        <v>0</v>
      </c>
      <c r="G178" s="15" t="str">
        <f>VLOOKUP(A178,'MedDRA (Pfizer)'!A:B,2,FALSE)</f>
        <v>Renal And Urinary Disorders</v>
      </c>
      <c r="H178" s="15">
        <f>VLOOKUP(A178,'(Brighton) Pfizer 16+'!A:L,10,FALSE)</f>
        <v>0</v>
      </c>
      <c r="I178" s="15">
        <f>VLOOKUP(A178,'(Brighton) Pfizer 16+'!A:L,11,FALSE)</f>
        <v>0</v>
      </c>
      <c r="J178" s="15">
        <f>VLOOKUP(A178,'(Brighton) Pfizer 16+'!A:L,12,FALSE)</f>
        <v>0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">
      <c r="A179" s="60" t="s">
        <v>265</v>
      </c>
      <c r="B179" s="63">
        <v>2</v>
      </c>
      <c r="C179" s="63">
        <v>1</v>
      </c>
      <c r="D179" s="15" t="str">
        <f>VLOOKUP(A179,'(Brighton) Pfizer 16+'!A:G,7,FALSE)</f>
        <v>Exclude</v>
      </c>
      <c r="E179" s="15">
        <f>VLOOKUP(A179,'(Brighton) Pfizer 16+'!A:I,8,FALSE)</f>
        <v>0</v>
      </c>
      <c r="F179" s="15">
        <f>VLOOKUP(A179,'(Brighton) Pfizer 16+'!A:I,9,FALSE)</f>
        <v>0</v>
      </c>
      <c r="G179" s="15" t="str">
        <f>VLOOKUP(A179,'MedDRA (Pfizer)'!A:B,2,FALSE)</f>
        <v>Infections And Infestations</v>
      </c>
      <c r="H179" s="15">
        <f>VLOOKUP(A179,'(Brighton) Pfizer 16+'!A:L,10,FALSE)</f>
        <v>0</v>
      </c>
      <c r="I179" s="15">
        <f>VLOOKUP(A179,'(Brighton) Pfizer 16+'!A:L,11,FALSE)</f>
        <v>0</v>
      </c>
      <c r="J179" s="15">
        <f>VLOOKUP(A179,'(Brighton) Pfizer 16+'!A:L,12,FALSE)</f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">
      <c r="A180" s="60" t="s">
        <v>282</v>
      </c>
      <c r="B180" s="63">
        <v>0</v>
      </c>
      <c r="C180" s="63">
        <v>1</v>
      </c>
      <c r="D180" s="15" t="str">
        <f>VLOOKUP(A180,'(Brighton) Pfizer 16+'!A:G,7,FALSE)</f>
        <v>Exclude</v>
      </c>
      <c r="E180" s="15">
        <f>VLOOKUP(A180,'(Brighton) Pfizer 16+'!A:I,8,FALSE)</f>
        <v>0</v>
      </c>
      <c r="F180" s="15">
        <f>VLOOKUP(A180,'(Brighton) Pfizer 16+'!A:I,9,FALSE)</f>
        <v>0</v>
      </c>
      <c r="G180" s="15" t="str">
        <f>VLOOKUP(A180,'MedDRA (Pfizer)'!A:B,2,FALSE)</f>
        <v>Infections And Infestations</v>
      </c>
      <c r="H180" s="15">
        <f>VLOOKUP(A180,'(Brighton) Pfizer 16+'!A:L,10,FALSE)</f>
        <v>0</v>
      </c>
      <c r="I180" s="15">
        <f>VLOOKUP(A180,'(Brighton) Pfizer 16+'!A:L,11,FALSE)</f>
        <v>0</v>
      </c>
      <c r="J180" s="15">
        <f>VLOOKUP(A180,'(Brighton) Pfizer 16+'!A:L,12,FALSE)</f>
        <v>0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">
      <c r="A181" s="60" t="s">
        <v>337</v>
      </c>
      <c r="B181" s="63">
        <v>0</v>
      </c>
      <c r="C181" s="63">
        <v>1</v>
      </c>
      <c r="D181" s="15" t="str">
        <f>VLOOKUP(A181,'(Brighton) Pfizer 16+'!A:G,7,FALSE)</f>
        <v>Exclude</v>
      </c>
      <c r="E181" s="15">
        <f>VLOOKUP(A181,'(Brighton) Pfizer 16+'!A:I,8,FALSE)</f>
        <v>0</v>
      </c>
      <c r="F181" s="15">
        <f>VLOOKUP(A181,'(Brighton) Pfizer 16+'!A:I,9,FALSE)</f>
        <v>0</v>
      </c>
      <c r="G181" s="15" t="str">
        <f>VLOOKUP(A181,'MedDRA (Pfizer)'!A:B,2,FALSE)</f>
        <v>Neoplasms Benign, Malignant And Unspecified (Incl Cysts And Polyps)</v>
      </c>
      <c r="H181" s="15">
        <f>VLOOKUP(A181,'(Brighton) Pfizer 16+'!A:L,10,FALSE)</f>
        <v>0</v>
      </c>
      <c r="I181" s="15">
        <f>VLOOKUP(A181,'(Brighton) Pfizer 16+'!A:L,11,FALSE)</f>
        <v>0</v>
      </c>
      <c r="J181" s="15">
        <f>VLOOKUP(A181,'(Brighton) Pfizer 16+'!A:L,12,FALSE)</f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">
      <c r="A182" s="60" t="s">
        <v>378</v>
      </c>
      <c r="B182" s="63">
        <v>1</v>
      </c>
      <c r="C182" s="63">
        <v>0</v>
      </c>
      <c r="D182" s="15" t="str">
        <f>VLOOKUP(A182,'(Brighton) Pfizer 16+'!A:G,7,FALSE)</f>
        <v>Exclude</v>
      </c>
      <c r="E182" s="15">
        <f>VLOOKUP(A182,'(Brighton) Pfizer 16+'!A:I,8,FALSE)</f>
        <v>0</v>
      </c>
      <c r="F182" s="15">
        <f>VLOOKUP(A182,'(Brighton) Pfizer 16+'!A:I,9,FALSE)</f>
        <v>0</v>
      </c>
      <c r="G182" s="15" t="str">
        <f>VLOOKUP(A182,'MedDRA (Pfizer)'!A:B,2,FALSE)</f>
        <v>Reproductive System And Breast Disorders</v>
      </c>
      <c r="H182" s="15">
        <f>VLOOKUP(A182,'(Brighton) Pfizer 16+'!A:L,10,FALSE)</f>
        <v>0</v>
      </c>
      <c r="I182" s="15">
        <f>VLOOKUP(A182,'(Brighton) Pfizer 16+'!A:L,11,FALSE)</f>
        <v>0</v>
      </c>
      <c r="J182" s="15">
        <f>VLOOKUP(A182,'(Brighton) Pfizer 16+'!A:L,12,FALSE)</f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">
      <c r="A183" s="60" t="s">
        <v>386</v>
      </c>
      <c r="B183" s="63">
        <v>5</v>
      </c>
      <c r="C183" s="63">
        <v>3</v>
      </c>
      <c r="D183" s="15" t="str">
        <f>VLOOKUP(A183,'(Brighton) Pfizer 16+'!A:G,7,FALSE)</f>
        <v>Exclude--category</v>
      </c>
      <c r="E183" s="15">
        <f>VLOOKUP(A183,'(Brighton) Pfizer 16+'!A:I,8,FALSE)</f>
        <v>0</v>
      </c>
      <c r="F183" s="15">
        <f>VLOOKUP(A183,'(Brighton) Pfizer 16+'!A:I,9,FALSE)</f>
        <v>0</v>
      </c>
      <c r="G183" s="15">
        <f>VLOOKUP(A183,'MedDRA (Pfizer)'!A:B,2,FALSE)</f>
        <v>0</v>
      </c>
      <c r="H183" s="15">
        <f>VLOOKUP(A183,'(Brighton) Pfizer 16+'!A:L,10,FALSE)</f>
        <v>0</v>
      </c>
      <c r="I183" s="15">
        <f>VLOOKUP(A183,'(Brighton) Pfizer 16+'!A:L,11,FALSE)</f>
        <v>0</v>
      </c>
      <c r="J183" s="15">
        <f>VLOOKUP(A183,'(Brighton) Pfizer 16+'!A:L,12,FALSE)</f>
        <v>0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">
      <c r="A184" s="60" t="s">
        <v>251</v>
      </c>
      <c r="B184" s="63">
        <v>1</v>
      </c>
      <c r="C184" s="63">
        <v>0</v>
      </c>
      <c r="D184" s="15" t="str">
        <f>VLOOKUP(A184,'(Brighton) Pfizer 16+'!A:G,7,FALSE)</f>
        <v>Include</v>
      </c>
      <c r="E184" s="15" t="str">
        <f>VLOOKUP(A184,'(Brighton) Pfizer 16+'!A:I,8,FALSE)</f>
        <v>Hematologic</v>
      </c>
      <c r="F184" s="15" t="str">
        <f>VLOOKUP(A184,'(Brighton) Pfizer 16+'!A:I,9,FALSE)</f>
        <v>Thromboembolism, Thrombosis</v>
      </c>
      <c r="G184" s="15" t="str">
        <f>VLOOKUP(A184,'MedDRA (Pfizer)'!A:B,2,FALSE)</f>
        <v>General Disorders And Administration Site Conditions</v>
      </c>
      <c r="H184" s="15" t="str">
        <f>VLOOKUP(A184,'(Brighton) Pfizer 16+'!A:L,10,FALSE)</f>
        <v>Yes</v>
      </c>
      <c r="I184" s="15" t="str">
        <f>VLOOKUP(A184,'(Brighton) Pfizer 16+'!A:L,11,FALSE)</f>
        <v>Seen with COVID-19 Disease</v>
      </c>
      <c r="J184" s="15" t="str">
        <f>VLOOKUP(A184,'(Brighton) Pfizer 16+'!A:L,12,FALSE)</f>
        <v>Coagulation disorder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">
      <c r="A185" s="60" t="s">
        <v>215</v>
      </c>
      <c r="B185" s="63">
        <v>1</v>
      </c>
      <c r="C185" s="63">
        <v>0</v>
      </c>
      <c r="D185" s="15" t="str">
        <f>VLOOKUP(A185,'(Brighton) Pfizer 16+'!A:G,7,FALSE)</f>
        <v>Include</v>
      </c>
      <c r="E185" s="15" t="str">
        <f>VLOOKUP(A185,'(Brighton) Pfizer 16+'!A:I,8,FALSE)</f>
        <v>Cardiovascular</v>
      </c>
      <c r="F185" s="15" t="str">
        <f>VLOOKUP(A185,'(Brighton) Pfizer 16+'!A:I,9,FALSE)</f>
        <v>Arrhythmia</v>
      </c>
      <c r="G185" s="15" t="str">
        <f>VLOOKUP(A185,'MedDRA (Pfizer)'!A:B,2,FALSE)</f>
        <v>Cardiac Disorders</v>
      </c>
      <c r="H185" s="15" t="str">
        <f>VLOOKUP(A185,'(Brighton) Pfizer 16+'!A:L,10,FALSE)</f>
        <v>Yes</v>
      </c>
      <c r="I185" s="15" t="str">
        <f>VLOOKUP(A185,'(Brighton) Pfizer 16+'!A:L,11,FALSE)</f>
        <v>Seen with COVID-19 Disease</v>
      </c>
      <c r="J185" s="15" t="str">
        <f>VLOOKUP(A185,'(Brighton) Pfizer 16+'!A:L,12,FALSE)</f>
        <v>Other forms of acute cardiac injury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">
      <c r="A186" s="60" t="s">
        <v>219</v>
      </c>
      <c r="B186" s="63">
        <v>1</v>
      </c>
      <c r="C186" s="63">
        <v>0</v>
      </c>
      <c r="D186" s="15" t="str">
        <f>VLOOKUP(A186,'(Brighton) Pfizer 16+'!A:G,7,FALSE)</f>
        <v>Exclude</v>
      </c>
      <c r="E186" s="15">
        <f>VLOOKUP(A186,'(Brighton) Pfizer 16+'!A:I,8,FALSE)</f>
        <v>0</v>
      </c>
      <c r="F186" s="15">
        <f>VLOOKUP(A186,'(Brighton) Pfizer 16+'!A:I,9,FALSE)</f>
        <v>0</v>
      </c>
      <c r="G186" s="15" t="str">
        <f>VLOOKUP(A186,'MedDRA (Pfizer)'!A:B,2,FALSE)</f>
        <v>Ear And Labyrinth Disorders</v>
      </c>
      <c r="H186" s="15">
        <f>VLOOKUP(A186,'(Brighton) Pfizer 16+'!A:L,10,FALSE)</f>
        <v>0</v>
      </c>
      <c r="I186" s="15">
        <f>VLOOKUP(A186,'(Brighton) Pfizer 16+'!A:L,11,FALSE)</f>
        <v>0</v>
      </c>
      <c r="J186" s="15">
        <f>VLOOKUP(A186,'(Brighton) Pfizer 16+'!A:L,12,FALSE)</f>
        <v>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">
      <c r="A187" s="63"/>
      <c r="B187" s="63"/>
      <c r="C187" s="63"/>
      <c r="D187" s="2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">
      <c r="A188" s="63"/>
      <c r="B188" s="63"/>
      <c r="C188" s="6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">
      <c r="A189" s="63"/>
      <c r="B189" s="63"/>
      <c r="C189" s="6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">
      <c r="A190" s="63"/>
      <c r="B190" s="63"/>
      <c r="C190" s="63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">
      <c r="A191" s="63"/>
      <c r="B191" s="63"/>
      <c r="C191" s="63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">
      <c r="A192" s="63"/>
      <c r="B192" s="63"/>
      <c r="C192" s="6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">
      <c r="A193" s="63"/>
      <c r="B193" s="63"/>
      <c r="C193" s="6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">
      <c r="A194" s="63"/>
      <c r="B194" s="63"/>
      <c r="C194" s="6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">
      <c r="A195" s="63"/>
      <c r="B195" s="63"/>
      <c r="C195" s="6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">
      <c r="A196" s="63"/>
      <c r="B196" s="63"/>
      <c r="C196" s="6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">
      <c r="A197" s="63"/>
      <c r="B197" s="63"/>
      <c r="C197" s="6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">
      <c r="A198" s="63"/>
      <c r="B198" s="63"/>
      <c r="C198" s="6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">
      <c r="A199" s="63"/>
      <c r="B199" s="63"/>
      <c r="C199" s="6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">
      <c r="A200" s="63"/>
      <c r="B200" s="63"/>
      <c r="C200" s="6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">
      <c r="A201" s="63"/>
      <c r="B201" s="63"/>
      <c r="C201" s="6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">
      <c r="A202" s="63"/>
      <c r="B202" s="63"/>
      <c r="C202" s="6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">
      <c r="A203" s="63"/>
      <c r="B203" s="63"/>
      <c r="C203" s="6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">
      <c r="A204" s="63"/>
      <c r="B204" s="63"/>
      <c r="C204" s="6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">
      <c r="A205" s="63"/>
      <c r="B205" s="63"/>
      <c r="C205" s="6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">
      <c r="A206" s="63"/>
      <c r="B206" s="63"/>
      <c r="C206" s="6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">
      <c r="A207" s="63"/>
      <c r="B207" s="63"/>
      <c r="C207" s="6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">
      <c r="A208" s="63"/>
      <c r="B208" s="63"/>
      <c r="C208" s="6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">
      <c r="A209" s="63"/>
      <c r="B209" s="63"/>
      <c r="C209" s="6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">
      <c r="A210" s="63"/>
      <c r="B210" s="63"/>
      <c r="C210" s="6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">
      <c r="A211" s="63"/>
      <c r="B211" s="63"/>
      <c r="C211" s="6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">
      <c r="A212" s="63"/>
      <c r="B212" s="63"/>
      <c r="C212" s="6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">
      <c r="A213" s="63"/>
      <c r="B213" s="63"/>
      <c r="C213" s="6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">
      <c r="A214" s="63"/>
      <c r="B214" s="63"/>
      <c r="C214" s="6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">
      <c r="A215" s="63"/>
      <c r="B215" s="63"/>
      <c r="C215" s="6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">
      <c r="A216" s="63"/>
      <c r="B216" s="63"/>
      <c r="C216" s="6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">
      <c r="A217" s="63"/>
      <c r="B217" s="63"/>
      <c r="C217" s="6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">
      <c r="A218" s="63"/>
      <c r="B218" s="63"/>
      <c r="C218" s="6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">
      <c r="A219" s="63"/>
      <c r="B219" s="63"/>
      <c r="C219" s="6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">
      <c r="A220" s="63"/>
      <c r="B220" s="63"/>
      <c r="C220" s="6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">
      <c r="A221" s="63"/>
      <c r="B221" s="63"/>
      <c r="C221" s="6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">
      <c r="A222" s="63"/>
      <c r="B222" s="63"/>
      <c r="C222" s="6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">
      <c r="A223" s="63"/>
      <c r="B223" s="63"/>
      <c r="C223" s="6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">
      <c r="A224" s="63"/>
      <c r="B224" s="63"/>
      <c r="C224" s="6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">
      <c r="A225" s="63"/>
      <c r="B225" s="63"/>
      <c r="C225" s="6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">
      <c r="A226" s="63"/>
      <c r="B226" s="63"/>
      <c r="C226" s="6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">
      <c r="A227" s="63"/>
      <c r="B227" s="63"/>
      <c r="C227" s="6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">
      <c r="A228" s="63"/>
      <c r="B228" s="63"/>
      <c r="C228" s="6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">
      <c r="A229" s="63"/>
      <c r="B229" s="63"/>
      <c r="C229" s="6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">
      <c r="A230" s="63"/>
      <c r="B230" s="63"/>
      <c r="C230" s="6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">
      <c r="A231" s="63"/>
      <c r="B231" s="63"/>
      <c r="C231" s="6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">
      <c r="A232" s="63"/>
      <c r="B232" s="63"/>
      <c r="C232" s="6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">
      <c r="A233" s="63"/>
      <c r="B233" s="63"/>
      <c r="C233" s="6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">
      <c r="A234" s="63"/>
      <c r="B234" s="63"/>
      <c r="C234" s="6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">
      <c r="A235" s="63"/>
      <c r="B235" s="63"/>
      <c r="C235" s="6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">
      <c r="A236" s="63"/>
      <c r="B236" s="63"/>
      <c r="C236" s="6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">
      <c r="A237" s="63"/>
      <c r="B237" s="63"/>
      <c r="C237" s="6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">
      <c r="A238" s="63"/>
      <c r="B238" s="63"/>
      <c r="C238" s="6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">
      <c r="A239" s="63"/>
      <c r="B239" s="63"/>
      <c r="C239" s="6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">
      <c r="A240" s="63"/>
      <c r="B240" s="63"/>
      <c r="C240" s="6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">
      <c r="A241" s="63"/>
      <c r="B241" s="63"/>
      <c r="C241" s="6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">
      <c r="A242" s="63"/>
      <c r="B242" s="63"/>
      <c r="C242" s="6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">
      <c r="A243" s="63"/>
      <c r="B243" s="63"/>
      <c r="C243" s="6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">
      <c r="A244" s="63"/>
      <c r="B244" s="63"/>
      <c r="C244" s="6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">
      <c r="A245" s="63"/>
      <c r="B245" s="63"/>
      <c r="C245" s="6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">
      <c r="A246" s="63"/>
      <c r="B246" s="63"/>
      <c r="C246" s="6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">
      <c r="A247" s="63"/>
      <c r="B247" s="63"/>
      <c r="C247" s="6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">
      <c r="A248" s="63"/>
      <c r="B248" s="63"/>
      <c r="C248" s="6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">
      <c r="A249" s="63"/>
      <c r="B249" s="63"/>
      <c r="C249" s="6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">
      <c r="A250" s="63"/>
      <c r="B250" s="63"/>
      <c r="C250" s="6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">
      <c r="A251" s="63"/>
      <c r="B251" s="63"/>
      <c r="C251" s="6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">
      <c r="A252" s="63"/>
      <c r="B252" s="63"/>
      <c r="C252" s="6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">
      <c r="A253" s="63"/>
      <c r="B253" s="63"/>
      <c r="C253" s="6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">
      <c r="A254" s="63"/>
      <c r="B254" s="63"/>
      <c r="C254" s="6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">
      <c r="A255" s="63"/>
      <c r="B255" s="63"/>
      <c r="C255" s="6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">
      <c r="A256" s="63"/>
      <c r="B256" s="63"/>
      <c r="C256" s="6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">
      <c r="A257" s="63"/>
      <c r="B257" s="63"/>
      <c r="C257" s="6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">
      <c r="A258" s="63"/>
      <c r="B258" s="63"/>
      <c r="C258" s="6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">
      <c r="A259" s="63"/>
      <c r="B259" s="63"/>
      <c r="C259" s="6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">
      <c r="A260" s="63"/>
      <c r="B260" s="63"/>
      <c r="C260" s="6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">
      <c r="A261" s="63"/>
      <c r="B261" s="63"/>
      <c r="C261" s="6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">
      <c r="A262" s="63"/>
      <c r="B262" s="63"/>
      <c r="C262" s="6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">
      <c r="A263" s="63"/>
      <c r="B263" s="63"/>
      <c r="C263" s="6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">
      <c r="A264" s="63"/>
      <c r="B264" s="63"/>
      <c r="C264" s="6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">
      <c r="A265" s="63"/>
      <c r="B265" s="63"/>
      <c r="C265" s="6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">
      <c r="A266" s="63"/>
      <c r="B266" s="63"/>
      <c r="C266" s="6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">
      <c r="A267" s="63"/>
      <c r="B267" s="63"/>
      <c r="C267" s="6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">
      <c r="A268" s="63"/>
      <c r="B268" s="63"/>
      <c r="C268" s="6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">
      <c r="A269" s="63"/>
      <c r="B269" s="63"/>
      <c r="C269" s="6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">
      <c r="A270" s="63"/>
      <c r="B270" s="63"/>
      <c r="C270" s="6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">
      <c r="A271" s="63"/>
      <c r="B271" s="63"/>
      <c r="C271" s="6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">
      <c r="A272" s="63"/>
      <c r="B272" s="63"/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">
      <c r="A273" s="63"/>
      <c r="B273" s="63"/>
      <c r="C273" s="6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">
      <c r="A274" s="63"/>
      <c r="B274" s="63"/>
      <c r="C274" s="6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">
      <c r="A275" s="63"/>
      <c r="B275" s="63"/>
      <c r="C275" s="6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">
      <c r="A276" s="63"/>
      <c r="B276" s="63"/>
      <c r="C276" s="6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">
      <c r="A277" s="63"/>
      <c r="B277" s="63"/>
      <c r="C277" s="6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">
      <c r="A278" s="63"/>
      <c r="B278" s="63"/>
      <c r="C278" s="6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">
      <c r="A279" s="63"/>
      <c r="B279" s="63"/>
      <c r="C279" s="6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">
      <c r="A280" s="63"/>
      <c r="B280" s="63"/>
      <c r="C280" s="6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">
      <c r="A281" s="63"/>
      <c r="B281" s="63"/>
      <c r="C281" s="6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">
      <c r="A282" s="63"/>
      <c r="B282" s="63"/>
      <c r="C282" s="6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">
      <c r="A283" s="63"/>
      <c r="B283" s="63"/>
      <c r="C283" s="6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">
      <c r="A284" s="63"/>
      <c r="B284" s="63"/>
      <c r="C284" s="6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">
      <c r="A285" s="63"/>
      <c r="B285" s="63"/>
      <c r="C285" s="6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">
      <c r="A286" s="63"/>
      <c r="B286" s="63"/>
      <c r="C286" s="6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">
      <c r="A287" s="63"/>
      <c r="B287" s="63"/>
      <c r="C287" s="6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">
      <c r="A288" s="63"/>
      <c r="B288" s="63"/>
      <c r="C288" s="6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">
      <c r="A289" s="63"/>
      <c r="B289" s="63"/>
      <c r="C289" s="6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">
      <c r="A290" s="63"/>
      <c r="B290" s="63"/>
      <c r="C290" s="6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">
      <c r="A291" s="63"/>
      <c r="B291" s="63"/>
      <c r="C291" s="6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">
      <c r="A292" s="63"/>
      <c r="B292" s="63"/>
      <c r="C292" s="6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">
      <c r="A293" s="63"/>
      <c r="B293" s="63"/>
      <c r="C293" s="6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">
      <c r="A294" s="63"/>
      <c r="B294" s="63"/>
      <c r="C294" s="6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">
      <c r="A295" s="63"/>
      <c r="B295" s="63"/>
      <c r="C295" s="6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">
      <c r="A296" s="63"/>
      <c r="B296" s="63"/>
      <c r="C296" s="6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">
      <c r="A297" s="63"/>
      <c r="B297" s="63"/>
      <c r="C297" s="6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">
      <c r="A298" s="63"/>
      <c r="B298" s="63"/>
      <c r="C298" s="6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">
      <c r="A299" s="63"/>
      <c r="B299" s="63"/>
      <c r="C299" s="6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">
      <c r="A300" s="63"/>
      <c r="B300" s="63"/>
      <c r="C300" s="6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">
      <c r="A301" s="63"/>
      <c r="B301" s="63"/>
      <c r="C301" s="6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">
      <c r="A302" s="63"/>
      <c r="B302" s="63"/>
      <c r="C302" s="6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">
      <c r="A303" s="63"/>
      <c r="B303" s="63"/>
      <c r="C303" s="6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">
      <c r="A304" s="63"/>
      <c r="B304" s="63"/>
      <c r="C304" s="6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">
      <c r="A305" s="63"/>
      <c r="B305" s="63"/>
      <c r="C305" s="6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">
      <c r="A306" s="63"/>
      <c r="B306" s="63"/>
      <c r="C306" s="6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">
      <c r="A307" s="63"/>
      <c r="B307" s="63"/>
      <c r="C307" s="6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">
      <c r="A308" s="63"/>
      <c r="B308" s="63"/>
      <c r="C308" s="6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">
      <c r="A309" s="63"/>
      <c r="B309" s="63"/>
      <c r="C309" s="6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">
      <c r="A310" s="63"/>
      <c r="B310" s="63"/>
      <c r="C310" s="6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">
      <c r="A311" s="63"/>
      <c r="B311" s="63"/>
      <c r="C311" s="6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">
      <c r="A312" s="63"/>
      <c r="B312" s="63"/>
      <c r="C312" s="6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">
      <c r="A313" s="63"/>
      <c r="B313" s="63"/>
      <c r="C313" s="6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">
      <c r="A314" s="63"/>
      <c r="B314" s="63"/>
      <c r="C314" s="6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">
      <c r="A315" s="63"/>
      <c r="B315" s="63"/>
      <c r="C315" s="6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">
      <c r="A316" s="63"/>
      <c r="B316" s="63"/>
      <c r="C316" s="6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">
      <c r="A317" s="63"/>
      <c r="B317" s="63"/>
      <c r="C317" s="6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">
      <c r="A318" s="63"/>
      <c r="B318" s="63"/>
      <c r="C318" s="6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">
      <c r="A319" s="63"/>
      <c r="B319" s="63"/>
      <c r="C319" s="6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">
      <c r="A320" s="63"/>
      <c r="B320" s="63"/>
      <c r="C320" s="6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">
      <c r="A321" s="63"/>
      <c r="B321" s="63"/>
      <c r="C321" s="6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">
      <c r="A322" s="63"/>
      <c r="B322" s="63"/>
      <c r="C322" s="6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">
      <c r="A323" s="63"/>
      <c r="B323" s="63"/>
      <c r="C323" s="6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">
      <c r="A324" s="63"/>
      <c r="B324" s="63"/>
      <c r="C324" s="6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">
      <c r="A325" s="63"/>
      <c r="B325" s="63"/>
      <c r="C325" s="6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">
      <c r="A326" s="63"/>
      <c r="B326" s="63"/>
      <c r="C326" s="6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">
      <c r="A327" s="63"/>
      <c r="B327" s="63"/>
      <c r="C327" s="6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">
      <c r="A328" s="63"/>
      <c r="B328" s="63"/>
      <c r="C328" s="6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">
      <c r="A329" s="63"/>
      <c r="B329" s="63"/>
      <c r="C329" s="6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">
      <c r="A330" s="63"/>
      <c r="B330" s="63"/>
      <c r="C330" s="6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">
      <c r="A331" s="63"/>
      <c r="B331" s="63"/>
      <c r="C331" s="6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">
      <c r="A332" s="63"/>
      <c r="B332" s="63"/>
      <c r="C332" s="6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">
      <c r="A333" s="63"/>
      <c r="B333" s="63"/>
      <c r="C333" s="6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">
      <c r="A334" s="63"/>
      <c r="B334" s="63"/>
      <c r="C334" s="6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">
      <c r="A335" s="63"/>
      <c r="B335" s="63"/>
      <c r="C335" s="6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">
      <c r="A336" s="63"/>
      <c r="B336" s="63"/>
      <c r="C336" s="6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">
      <c r="A337" s="63"/>
      <c r="B337" s="63"/>
      <c r="C337" s="6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">
      <c r="A338" s="63"/>
      <c r="B338" s="63"/>
      <c r="C338" s="6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">
      <c r="A339" s="63"/>
      <c r="B339" s="63"/>
      <c r="C339" s="6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">
      <c r="A340" s="63"/>
      <c r="B340" s="63"/>
      <c r="C340" s="6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">
      <c r="A341" s="63"/>
      <c r="B341" s="63"/>
      <c r="C341" s="6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">
      <c r="A342" s="63"/>
      <c r="B342" s="63"/>
      <c r="C342" s="6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">
      <c r="A343" s="63"/>
      <c r="B343" s="63"/>
      <c r="C343" s="6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">
      <c r="A344" s="63"/>
      <c r="B344" s="63"/>
      <c r="C344" s="6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">
      <c r="A345" s="63"/>
      <c r="B345" s="63"/>
      <c r="C345" s="6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">
      <c r="A346" s="63"/>
      <c r="B346" s="63"/>
      <c r="C346" s="6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">
      <c r="A347" s="63"/>
      <c r="B347" s="63"/>
      <c r="C347" s="6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">
      <c r="A348" s="63"/>
      <c r="B348" s="63"/>
      <c r="C348" s="6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">
      <c r="A349" s="63"/>
      <c r="B349" s="63"/>
      <c r="C349" s="6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">
      <c r="A350" s="63"/>
      <c r="B350" s="63"/>
      <c r="C350" s="6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">
      <c r="A351" s="63"/>
      <c r="B351" s="63"/>
      <c r="C351" s="6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">
      <c r="A352" s="63"/>
      <c r="B352" s="63"/>
      <c r="C352" s="6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">
      <c r="A353" s="63"/>
      <c r="B353" s="63"/>
      <c r="C353" s="6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">
      <c r="A354" s="63"/>
      <c r="B354" s="63"/>
      <c r="C354" s="6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">
      <c r="A355" s="63"/>
      <c r="B355" s="63"/>
      <c r="C355" s="6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">
      <c r="A356" s="63"/>
      <c r="B356" s="63"/>
      <c r="C356" s="6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">
      <c r="A357" s="63"/>
      <c r="B357" s="63"/>
      <c r="C357" s="6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">
      <c r="A358" s="63"/>
      <c r="B358" s="63"/>
      <c r="C358" s="6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">
      <c r="A359" s="63"/>
      <c r="B359" s="63"/>
      <c r="C359" s="6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">
      <c r="A360" s="63"/>
      <c r="B360" s="63"/>
      <c r="C360" s="6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">
      <c r="A361" s="63"/>
      <c r="B361" s="63"/>
      <c r="C361" s="6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">
      <c r="A362" s="63"/>
      <c r="B362" s="63"/>
      <c r="C362" s="6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">
      <c r="A363" s="63"/>
      <c r="B363" s="63"/>
      <c r="C363" s="6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">
      <c r="A364" s="63"/>
      <c r="B364" s="63"/>
      <c r="C364" s="6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">
      <c r="A365" s="63"/>
      <c r="B365" s="63"/>
      <c r="C365" s="6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">
      <c r="A366" s="63"/>
      <c r="B366" s="63"/>
      <c r="C366" s="6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">
      <c r="A367" s="63"/>
      <c r="B367" s="63"/>
      <c r="C367" s="6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">
      <c r="A368" s="63"/>
      <c r="B368" s="63"/>
      <c r="C368" s="6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">
      <c r="A369" s="63"/>
      <c r="B369" s="63"/>
      <c r="C369" s="6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">
      <c r="A370" s="63"/>
      <c r="B370" s="63"/>
      <c r="C370" s="6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">
      <c r="A371" s="63"/>
      <c r="B371" s="63"/>
      <c r="C371" s="6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">
      <c r="A372" s="63"/>
      <c r="B372" s="63"/>
      <c r="C372" s="6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">
      <c r="A373" s="63"/>
      <c r="B373" s="63"/>
      <c r="C373" s="6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">
      <c r="A374" s="63"/>
      <c r="B374" s="63"/>
      <c r="C374" s="6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">
      <c r="A375" s="63"/>
      <c r="B375" s="63"/>
      <c r="C375" s="6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">
      <c r="A376" s="63"/>
      <c r="B376" s="63"/>
      <c r="C376" s="6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">
      <c r="A377" s="63"/>
      <c r="B377" s="63"/>
      <c r="C377" s="6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">
      <c r="A378" s="63"/>
      <c r="B378" s="63"/>
      <c r="C378" s="6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">
      <c r="A379" s="63"/>
      <c r="B379" s="63"/>
      <c r="C379" s="6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">
      <c r="A380" s="63"/>
      <c r="B380" s="63"/>
      <c r="C380" s="6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">
      <c r="A381" s="63"/>
      <c r="B381" s="63"/>
      <c r="C381" s="6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">
      <c r="A382" s="63"/>
      <c r="B382" s="63"/>
      <c r="C382" s="6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">
      <c r="A383" s="63"/>
      <c r="B383" s="63"/>
      <c r="C383" s="6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">
      <c r="A384" s="63"/>
      <c r="B384" s="63"/>
      <c r="C384" s="6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">
      <c r="A385" s="63"/>
      <c r="B385" s="63"/>
      <c r="C385" s="6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">
      <c r="A386" s="63"/>
      <c r="B386" s="63"/>
      <c r="C386" s="6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">
      <c r="A387" s="63"/>
      <c r="B387" s="63"/>
      <c r="C387" s="6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">
      <c r="A388" s="63"/>
      <c r="B388" s="63"/>
      <c r="C388" s="6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">
      <c r="A389" s="63"/>
      <c r="B389" s="63"/>
      <c r="C389" s="6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">
      <c r="A390" s="63"/>
      <c r="B390" s="63"/>
      <c r="C390" s="6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">
      <c r="A391" s="63"/>
      <c r="B391" s="63"/>
      <c r="C391" s="6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">
      <c r="A392" s="63"/>
      <c r="B392" s="63"/>
      <c r="C392" s="6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">
      <c r="A393" s="63"/>
      <c r="B393" s="63"/>
      <c r="C393" s="6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">
      <c r="A394" s="63"/>
      <c r="B394" s="63"/>
      <c r="C394" s="6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">
      <c r="A395" s="63"/>
      <c r="B395" s="63"/>
      <c r="C395" s="6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">
      <c r="A396" s="63"/>
      <c r="B396" s="63"/>
      <c r="C396" s="6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">
      <c r="A397" s="63"/>
      <c r="B397" s="63"/>
      <c r="C397" s="6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">
      <c r="A398" s="63"/>
      <c r="B398" s="63"/>
      <c r="C398" s="6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">
      <c r="A399" s="63"/>
      <c r="B399" s="63"/>
      <c r="C399" s="6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">
      <c r="A400" s="63"/>
      <c r="B400" s="63"/>
      <c r="C400" s="6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">
      <c r="A401" s="63"/>
      <c r="B401" s="63"/>
      <c r="C401" s="6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">
      <c r="A402" s="63"/>
      <c r="B402" s="63"/>
      <c r="C402" s="6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">
      <c r="A403" s="63"/>
      <c r="B403" s="63"/>
      <c r="C403" s="6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">
      <c r="A404" s="63"/>
      <c r="B404" s="63"/>
      <c r="C404" s="6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">
      <c r="A405" s="63"/>
      <c r="B405" s="63"/>
      <c r="C405" s="6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">
      <c r="A406" s="63"/>
      <c r="B406" s="63"/>
      <c r="C406" s="6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">
      <c r="A407" s="63"/>
      <c r="B407" s="63"/>
      <c r="C407" s="6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">
      <c r="A408" s="63"/>
      <c r="B408" s="63"/>
      <c r="C408" s="6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">
      <c r="A409" s="63"/>
      <c r="B409" s="63"/>
      <c r="C409" s="6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">
      <c r="A410" s="63"/>
      <c r="B410" s="63"/>
      <c r="C410" s="6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">
      <c r="A411" s="63"/>
      <c r="B411" s="63"/>
      <c r="C411" s="6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">
      <c r="A412" s="63"/>
      <c r="B412" s="63"/>
      <c r="C412" s="6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">
      <c r="A413" s="63"/>
      <c r="B413" s="63"/>
      <c r="C413" s="6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">
      <c r="A414" s="63"/>
      <c r="B414" s="63"/>
      <c r="C414" s="6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">
      <c r="A415" s="63"/>
      <c r="B415" s="63"/>
      <c r="C415" s="6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">
      <c r="A416" s="63"/>
      <c r="B416" s="63"/>
      <c r="C416" s="6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">
      <c r="A417" s="63"/>
      <c r="B417" s="63"/>
      <c r="C417" s="6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">
      <c r="A418" s="63"/>
      <c r="B418" s="63"/>
      <c r="C418" s="6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">
      <c r="A419" s="63"/>
      <c r="B419" s="63"/>
      <c r="C419" s="6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">
      <c r="A420" s="63"/>
      <c r="B420" s="63"/>
      <c r="C420" s="6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">
      <c r="A421" s="63"/>
      <c r="B421" s="63"/>
      <c r="C421" s="6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">
      <c r="A422" s="63"/>
      <c r="B422" s="63"/>
      <c r="C422" s="6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">
      <c r="A423" s="63"/>
      <c r="B423" s="63"/>
      <c r="C423" s="6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">
      <c r="A424" s="63"/>
      <c r="B424" s="63"/>
      <c r="C424" s="6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">
      <c r="A425" s="63"/>
      <c r="B425" s="63"/>
      <c r="C425" s="6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">
      <c r="A426" s="63"/>
      <c r="B426" s="63"/>
      <c r="C426" s="6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">
      <c r="A427" s="63"/>
      <c r="B427" s="63"/>
      <c r="C427" s="6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">
      <c r="A428" s="63"/>
      <c r="B428" s="63"/>
      <c r="C428" s="6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">
      <c r="A429" s="63"/>
      <c r="B429" s="63"/>
      <c r="C429" s="6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">
      <c r="A430" s="63"/>
      <c r="B430" s="63"/>
      <c r="C430" s="6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">
      <c r="A431" s="63"/>
      <c r="B431" s="63"/>
      <c r="C431" s="6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">
      <c r="A432" s="63"/>
      <c r="B432" s="63"/>
      <c r="C432" s="6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">
      <c r="A433" s="63"/>
      <c r="B433" s="63"/>
      <c r="C433" s="6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">
      <c r="A434" s="63"/>
      <c r="B434" s="63"/>
      <c r="C434" s="6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">
      <c r="A435" s="63"/>
      <c r="B435" s="63"/>
      <c r="C435" s="6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">
      <c r="A436" s="63"/>
      <c r="B436" s="63"/>
      <c r="C436" s="6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">
      <c r="A437" s="63"/>
      <c r="B437" s="63"/>
      <c r="C437" s="6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">
      <c r="A438" s="63"/>
      <c r="B438" s="63"/>
      <c r="C438" s="6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">
      <c r="A439" s="63"/>
      <c r="B439" s="63"/>
      <c r="C439" s="6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">
      <c r="A440" s="63"/>
      <c r="B440" s="63"/>
      <c r="C440" s="6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">
      <c r="A441" s="63"/>
      <c r="B441" s="63"/>
      <c r="C441" s="6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">
      <c r="A442" s="63"/>
      <c r="B442" s="63"/>
      <c r="C442" s="6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">
      <c r="A443" s="63"/>
      <c r="B443" s="63"/>
      <c r="C443" s="6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">
      <c r="A444" s="63"/>
      <c r="B444" s="63"/>
      <c r="C444" s="6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">
      <c r="A445" s="63"/>
      <c r="B445" s="63"/>
      <c r="C445" s="6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">
      <c r="A446" s="63"/>
      <c r="B446" s="63"/>
      <c r="C446" s="6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">
      <c r="A447" s="63"/>
      <c r="B447" s="63"/>
      <c r="C447" s="6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">
      <c r="A448" s="63"/>
      <c r="B448" s="63"/>
      <c r="C448" s="6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">
      <c r="A449" s="63"/>
      <c r="B449" s="63"/>
      <c r="C449" s="6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">
      <c r="A450" s="63"/>
      <c r="B450" s="63"/>
      <c r="C450" s="6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">
      <c r="A451" s="63"/>
      <c r="B451" s="63"/>
      <c r="C451" s="6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">
      <c r="A452" s="63"/>
      <c r="B452" s="63"/>
      <c r="C452" s="6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">
      <c r="A453" s="63"/>
      <c r="B453" s="63"/>
      <c r="C453" s="6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">
      <c r="A454" s="63"/>
      <c r="B454" s="63"/>
      <c r="C454" s="6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">
      <c r="A455" s="63"/>
      <c r="B455" s="63"/>
      <c r="C455" s="6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">
      <c r="A456" s="63"/>
      <c r="B456" s="63"/>
      <c r="C456" s="6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">
      <c r="A457" s="63"/>
      <c r="B457" s="63"/>
      <c r="C457" s="6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">
      <c r="A458" s="63"/>
      <c r="B458" s="63"/>
      <c r="C458" s="6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">
      <c r="A459" s="63"/>
      <c r="B459" s="63"/>
      <c r="C459" s="6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">
      <c r="A460" s="63"/>
      <c r="B460" s="63"/>
      <c r="C460" s="6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">
      <c r="A461" s="63"/>
      <c r="B461" s="63"/>
      <c r="C461" s="6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">
      <c r="A462" s="63"/>
      <c r="B462" s="63"/>
      <c r="C462" s="6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">
      <c r="A463" s="63"/>
      <c r="B463" s="63"/>
      <c r="C463" s="6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">
      <c r="A464" s="63"/>
      <c r="B464" s="63"/>
      <c r="C464" s="6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">
      <c r="A465" s="63"/>
      <c r="B465" s="63"/>
      <c r="C465" s="6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">
      <c r="A466" s="63"/>
      <c r="B466" s="63"/>
      <c r="C466" s="6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">
      <c r="A467" s="63"/>
      <c r="B467" s="63"/>
      <c r="C467" s="6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">
      <c r="A468" s="63"/>
      <c r="B468" s="63"/>
      <c r="C468" s="6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">
      <c r="A469" s="63"/>
      <c r="B469" s="63"/>
      <c r="C469" s="6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">
      <c r="A470" s="63"/>
      <c r="B470" s="63"/>
      <c r="C470" s="6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">
      <c r="A471" s="63"/>
      <c r="B471" s="63"/>
      <c r="C471" s="6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">
      <c r="A472" s="63"/>
      <c r="B472" s="63"/>
      <c r="C472" s="6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">
      <c r="A473" s="63"/>
      <c r="B473" s="63"/>
      <c r="C473" s="6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">
      <c r="A474" s="63"/>
      <c r="B474" s="63"/>
      <c r="C474" s="6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">
      <c r="A475" s="63"/>
      <c r="B475" s="63"/>
      <c r="C475" s="6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">
      <c r="A476" s="63"/>
      <c r="B476" s="63"/>
      <c r="C476" s="6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">
      <c r="A477" s="63"/>
      <c r="B477" s="63"/>
      <c r="C477" s="6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">
      <c r="A478" s="63"/>
      <c r="B478" s="63"/>
      <c r="C478" s="6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">
      <c r="A479" s="63"/>
      <c r="B479" s="63"/>
      <c r="C479" s="6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">
      <c r="A480" s="63"/>
      <c r="B480" s="63"/>
      <c r="C480" s="6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">
      <c r="A481" s="63"/>
      <c r="B481" s="63"/>
      <c r="C481" s="6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">
      <c r="A482" s="63"/>
      <c r="B482" s="63"/>
      <c r="C482" s="6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">
      <c r="A483" s="63"/>
      <c r="B483" s="63"/>
      <c r="C483" s="6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">
      <c r="A484" s="63"/>
      <c r="B484" s="63"/>
      <c r="C484" s="6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">
      <c r="A485" s="63"/>
      <c r="B485" s="63"/>
      <c r="C485" s="6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">
      <c r="A486" s="63"/>
      <c r="B486" s="63"/>
      <c r="C486" s="6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">
      <c r="A487" s="63"/>
      <c r="B487" s="63"/>
      <c r="C487" s="6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">
      <c r="A488" s="63"/>
      <c r="B488" s="63"/>
      <c r="C488" s="6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">
      <c r="A489" s="63"/>
      <c r="B489" s="63"/>
      <c r="C489" s="6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">
      <c r="A490" s="63"/>
      <c r="B490" s="63"/>
      <c r="C490" s="6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">
      <c r="A491" s="63"/>
      <c r="B491" s="63"/>
      <c r="C491" s="6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">
      <c r="A492" s="63"/>
      <c r="B492" s="63"/>
      <c r="C492" s="6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">
      <c r="A493" s="63"/>
      <c r="B493" s="63"/>
      <c r="C493" s="6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">
      <c r="A494" s="63"/>
      <c r="B494" s="63"/>
      <c r="C494" s="6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">
      <c r="A495" s="63"/>
      <c r="B495" s="63"/>
      <c r="C495" s="6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">
      <c r="A496" s="63"/>
      <c r="B496" s="63"/>
      <c r="C496" s="6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">
      <c r="A497" s="63"/>
      <c r="B497" s="63"/>
      <c r="C497" s="6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">
      <c r="A498" s="63"/>
      <c r="B498" s="63"/>
      <c r="C498" s="6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">
      <c r="A499" s="63"/>
      <c r="B499" s="63"/>
      <c r="C499" s="6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">
      <c r="A500" s="63"/>
      <c r="B500" s="63"/>
      <c r="C500" s="6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">
      <c r="A501" s="63"/>
      <c r="B501" s="63"/>
      <c r="C501" s="6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">
      <c r="A502" s="63"/>
      <c r="B502" s="63"/>
      <c r="C502" s="6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">
      <c r="A503" s="63"/>
      <c r="B503" s="63"/>
      <c r="C503" s="6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">
      <c r="A504" s="63"/>
      <c r="B504" s="63"/>
      <c r="C504" s="6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">
      <c r="A505" s="63"/>
      <c r="B505" s="63"/>
      <c r="C505" s="6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">
      <c r="A506" s="63"/>
      <c r="B506" s="63"/>
      <c r="C506" s="6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">
      <c r="A507" s="63"/>
      <c r="B507" s="63"/>
      <c r="C507" s="6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">
      <c r="A508" s="63"/>
      <c r="B508" s="63"/>
      <c r="C508" s="6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">
      <c r="A509" s="63"/>
      <c r="B509" s="63"/>
      <c r="C509" s="6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">
      <c r="A510" s="63"/>
      <c r="B510" s="63"/>
      <c r="C510" s="6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">
      <c r="A511" s="63"/>
      <c r="B511" s="63"/>
      <c r="C511" s="6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">
      <c r="A512" s="63"/>
      <c r="B512" s="63"/>
      <c r="C512" s="6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">
      <c r="A513" s="63"/>
      <c r="B513" s="63"/>
      <c r="C513" s="6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">
      <c r="A514" s="63"/>
      <c r="B514" s="63"/>
      <c r="C514" s="6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">
      <c r="A515" s="63"/>
      <c r="B515" s="63"/>
      <c r="C515" s="6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">
      <c r="A516" s="63"/>
      <c r="B516" s="63"/>
      <c r="C516" s="6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">
      <c r="A517" s="63"/>
      <c r="B517" s="63"/>
      <c r="C517" s="6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">
      <c r="A518" s="63"/>
      <c r="B518" s="63"/>
      <c r="C518" s="6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">
      <c r="A519" s="63"/>
      <c r="B519" s="63"/>
      <c r="C519" s="6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">
      <c r="A520" s="63"/>
      <c r="B520" s="63"/>
      <c r="C520" s="6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">
      <c r="A521" s="63"/>
      <c r="B521" s="63"/>
      <c r="C521" s="6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">
      <c r="A522" s="63"/>
      <c r="B522" s="63"/>
      <c r="C522" s="6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">
      <c r="A523" s="63"/>
      <c r="B523" s="63"/>
      <c r="C523" s="6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">
      <c r="A524" s="63"/>
      <c r="B524" s="63"/>
      <c r="C524" s="6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">
      <c r="A525" s="63"/>
      <c r="B525" s="63"/>
      <c r="C525" s="6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">
      <c r="A526" s="63"/>
      <c r="B526" s="63"/>
      <c r="C526" s="6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">
      <c r="A527" s="63"/>
      <c r="B527" s="63"/>
      <c r="C527" s="6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">
      <c r="A528" s="63"/>
      <c r="B528" s="63"/>
      <c r="C528" s="6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">
      <c r="A529" s="63"/>
      <c r="B529" s="63"/>
      <c r="C529" s="6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">
      <c r="A530" s="63"/>
      <c r="B530" s="63"/>
      <c r="C530" s="6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">
      <c r="A531" s="63"/>
      <c r="B531" s="63"/>
      <c r="C531" s="6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">
      <c r="A532" s="63"/>
      <c r="B532" s="63"/>
      <c r="C532" s="6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">
      <c r="A533" s="63"/>
      <c r="B533" s="63"/>
      <c r="C533" s="6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">
      <c r="A534" s="63"/>
      <c r="B534" s="63"/>
      <c r="C534" s="6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">
      <c r="A535" s="63"/>
      <c r="B535" s="63"/>
      <c r="C535" s="6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">
      <c r="A536" s="63"/>
      <c r="B536" s="63"/>
      <c r="C536" s="6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">
      <c r="A537" s="63"/>
      <c r="B537" s="63"/>
      <c r="C537" s="6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">
      <c r="A538" s="63"/>
      <c r="B538" s="63"/>
      <c r="C538" s="6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">
      <c r="A539" s="63"/>
      <c r="B539" s="63"/>
      <c r="C539" s="6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">
      <c r="A540" s="63"/>
      <c r="B540" s="63"/>
      <c r="C540" s="6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">
      <c r="A541" s="63"/>
      <c r="B541" s="63"/>
      <c r="C541" s="6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">
      <c r="A542" s="63"/>
      <c r="B542" s="63"/>
      <c r="C542" s="6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">
      <c r="A543" s="63"/>
      <c r="B543" s="63"/>
      <c r="C543" s="6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">
      <c r="A544" s="63"/>
      <c r="B544" s="63"/>
      <c r="C544" s="6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">
      <c r="A545" s="63"/>
      <c r="B545" s="63"/>
      <c r="C545" s="6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">
      <c r="A546" s="63"/>
      <c r="B546" s="63"/>
      <c r="C546" s="6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">
      <c r="A547" s="63"/>
      <c r="B547" s="63"/>
      <c r="C547" s="6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">
      <c r="A548" s="63"/>
      <c r="B548" s="63"/>
      <c r="C548" s="6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">
      <c r="A549" s="63"/>
      <c r="B549" s="63"/>
      <c r="C549" s="6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">
      <c r="A550" s="63"/>
      <c r="B550" s="63"/>
      <c r="C550" s="6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">
      <c r="A551" s="63"/>
      <c r="B551" s="63"/>
      <c r="C551" s="6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">
      <c r="A552" s="63"/>
      <c r="B552" s="63"/>
      <c r="C552" s="6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">
      <c r="A553" s="63"/>
      <c r="B553" s="63"/>
      <c r="C553" s="6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">
      <c r="A554" s="63"/>
      <c r="B554" s="63"/>
      <c r="C554" s="6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">
      <c r="A555" s="63"/>
      <c r="B555" s="63"/>
      <c r="C555" s="6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">
      <c r="A556" s="63"/>
      <c r="B556" s="63"/>
      <c r="C556" s="6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">
      <c r="A557" s="63"/>
      <c r="B557" s="63"/>
      <c r="C557" s="6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">
      <c r="A558" s="63"/>
      <c r="B558" s="63"/>
      <c r="C558" s="6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">
      <c r="A559" s="63"/>
      <c r="B559" s="63"/>
      <c r="C559" s="6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">
      <c r="A560" s="63"/>
      <c r="B560" s="63"/>
      <c r="C560" s="6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">
      <c r="A561" s="63"/>
      <c r="B561" s="63"/>
      <c r="C561" s="6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">
      <c r="A562" s="63"/>
      <c r="B562" s="63"/>
      <c r="C562" s="6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">
      <c r="A563" s="63"/>
      <c r="B563" s="63"/>
      <c r="C563" s="6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">
      <c r="A564" s="63"/>
      <c r="B564" s="63"/>
      <c r="C564" s="6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">
      <c r="A565" s="63"/>
      <c r="B565" s="63"/>
      <c r="C565" s="6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">
      <c r="A566" s="63"/>
      <c r="B566" s="63"/>
      <c r="C566" s="6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">
      <c r="A567" s="63"/>
      <c r="B567" s="63"/>
      <c r="C567" s="6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">
      <c r="A568" s="63"/>
      <c r="B568" s="63"/>
      <c r="C568" s="6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">
      <c r="A569" s="63"/>
      <c r="B569" s="63"/>
      <c r="C569" s="6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">
      <c r="A570" s="63"/>
      <c r="B570" s="63"/>
      <c r="C570" s="6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">
      <c r="A571" s="63"/>
      <c r="B571" s="63"/>
      <c r="C571" s="6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">
      <c r="A572" s="63"/>
      <c r="B572" s="63"/>
      <c r="C572" s="6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">
      <c r="A573" s="63"/>
      <c r="B573" s="63"/>
      <c r="C573" s="6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">
      <c r="A574" s="63"/>
      <c r="B574" s="63"/>
      <c r="C574" s="6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">
      <c r="A575" s="63"/>
      <c r="B575" s="63"/>
      <c r="C575" s="6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">
      <c r="A576" s="63"/>
      <c r="B576" s="63"/>
      <c r="C576" s="6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">
      <c r="A577" s="63"/>
      <c r="B577" s="63"/>
      <c r="C577" s="6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">
      <c r="A578" s="63"/>
      <c r="B578" s="63"/>
      <c r="C578" s="6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">
      <c r="A579" s="63"/>
      <c r="B579" s="63"/>
      <c r="C579" s="6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">
      <c r="A580" s="63"/>
      <c r="B580" s="63"/>
      <c r="C580" s="6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">
      <c r="A581" s="63"/>
      <c r="B581" s="63"/>
      <c r="C581" s="6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">
      <c r="A582" s="63"/>
      <c r="B582" s="63"/>
      <c r="C582" s="6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">
      <c r="A583" s="63"/>
      <c r="B583" s="63"/>
      <c r="C583" s="6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">
      <c r="A584" s="63"/>
      <c r="B584" s="63"/>
      <c r="C584" s="6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">
      <c r="A585" s="63"/>
      <c r="B585" s="63"/>
      <c r="C585" s="6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">
      <c r="A586" s="63"/>
      <c r="B586" s="63"/>
      <c r="C586" s="6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">
      <c r="A587" s="63"/>
      <c r="B587" s="63"/>
      <c r="C587" s="6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">
      <c r="A588" s="63"/>
      <c r="B588" s="63"/>
      <c r="C588" s="6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">
      <c r="A589" s="63"/>
      <c r="B589" s="63"/>
      <c r="C589" s="6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">
      <c r="A590" s="63"/>
      <c r="B590" s="63"/>
      <c r="C590" s="6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">
      <c r="A591" s="63"/>
      <c r="B591" s="63"/>
      <c r="C591" s="6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">
      <c r="A592" s="63"/>
      <c r="B592" s="63"/>
      <c r="C592" s="6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">
      <c r="A593" s="63"/>
      <c r="B593" s="63"/>
      <c r="C593" s="6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">
      <c r="A594" s="63"/>
      <c r="B594" s="63"/>
      <c r="C594" s="6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">
      <c r="A595" s="63"/>
      <c r="B595" s="63"/>
      <c r="C595" s="6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">
      <c r="A596" s="63"/>
      <c r="B596" s="63"/>
      <c r="C596" s="6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">
      <c r="A597" s="63"/>
      <c r="B597" s="63"/>
      <c r="C597" s="6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">
      <c r="A598" s="63"/>
      <c r="B598" s="63"/>
      <c r="C598" s="6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">
      <c r="A599" s="63"/>
      <c r="B599" s="63"/>
      <c r="C599" s="6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">
      <c r="A600" s="63"/>
      <c r="B600" s="63"/>
      <c r="C600" s="6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">
      <c r="A601" s="63"/>
      <c r="B601" s="63"/>
      <c r="C601" s="6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">
      <c r="A602" s="63"/>
      <c r="B602" s="63"/>
      <c r="C602" s="63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">
      <c r="A603" s="63"/>
      <c r="B603" s="63"/>
      <c r="C603" s="63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">
      <c r="A604" s="63"/>
      <c r="B604" s="63"/>
      <c r="C604" s="63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">
      <c r="A605" s="63"/>
      <c r="B605" s="63"/>
      <c r="C605" s="63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">
      <c r="A606" s="63"/>
      <c r="B606" s="63"/>
      <c r="C606" s="63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">
      <c r="A607" s="63"/>
      <c r="B607" s="63"/>
      <c r="C607" s="63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">
      <c r="A608" s="63"/>
      <c r="B608" s="63"/>
      <c r="C608" s="63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">
      <c r="A609" s="63"/>
      <c r="B609" s="63"/>
      <c r="C609" s="63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">
      <c r="A610" s="63"/>
      <c r="B610" s="63"/>
      <c r="C610" s="63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">
      <c r="A611" s="63"/>
      <c r="B611" s="63"/>
      <c r="C611" s="63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">
      <c r="A612" s="63"/>
      <c r="B612" s="63"/>
      <c r="C612" s="63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">
      <c r="A613" s="63"/>
      <c r="B613" s="63"/>
      <c r="C613" s="63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">
      <c r="A614" s="63"/>
      <c r="B614" s="63"/>
      <c r="C614" s="63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">
      <c r="A615" s="63"/>
      <c r="B615" s="63"/>
      <c r="C615" s="63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">
      <c r="A616" s="63"/>
      <c r="B616" s="63"/>
      <c r="C616" s="63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">
      <c r="A617" s="63"/>
      <c r="B617" s="63"/>
      <c r="C617" s="63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">
      <c r="A618" s="63"/>
      <c r="B618" s="63"/>
      <c r="C618" s="63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">
      <c r="A619" s="63"/>
      <c r="B619" s="63"/>
      <c r="C619" s="63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">
      <c r="A620" s="63"/>
      <c r="B620" s="63"/>
      <c r="C620" s="63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">
      <c r="A621" s="63"/>
      <c r="B621" s="63"/>
      <c r="C621" s="63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">
      <c r="A622" s="63"/>
      <c r="B622" s="63"/>
      <c r="C622" s="63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">
      <c r="A623" s="63"/>
      <c r="B623" s="63"/>
      <c r="C623" s="63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">
      <c r="A624" s="63"/>
      <c r="B624" s="63"/>
      <c r="C624" s="63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">
      <c r="A625" s="63"/>
      <c r="B625" s="63"/>
      <c r="C625" s="63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">
      <c r="A626" s="63"/>
      <c r="B626" s="63"/>
      <c r="C626" s="63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">
      <c r="A627" s="63"/>
      <c r="B627" s="63"/>
      <c r="C627" s="63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">
      <c r="A628" s="63"/>
      <c r="B628" s="63"/>
      <c r="C628" s="63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">
      <c r="A629" s="63"/>
      <c r="B629" s="63"/>
      <c r="C629" s="63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">
      <c r="A630" s="63"/>
      <c r="B630" s="63"/>
      <c r="C630" s="63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">
      <c r="A631" s="63"/>
      <c r="B631" s="63"/>
      <c r="C631" s="63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">
      <c r="A632" s="63"/>
      <c r="B632" s="63"/>
      <c r="C632" s="63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">
      <c r="A633" s="63"/>
      <c r="B633" s="63"/>
      <c r="C633" s="63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">
      <c r="A634" s="63"/>
      <c r="B634" s="63"/>
      <c r="C634" s="63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">
      <c r="A635" s="63"/>
      <c r="B635" s="63"/>
      <c r="C635" s="63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">
      <c r="A636" s="63"/>
      <c r="B636" s="63"/>
      <c r="C636" s="63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">
      <c r="A637" s="63"/>
      <c r="B637" s="63"/>
      <c r="C637" s="63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">
      <c r="A638" s="63"/>
      <c r="B638" s="63"/>
      <c r="C638" s="63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">
      <c r="A639" s="63"/>
      <c r="B639" s="63"/>
      <c r="C639" s="63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">
      <c r="A640" s="63"/>
      <c r="B640" s="63"/>
      <c r="C640" s="63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">
      <c r="A641" s="63"/>
      <c r="B641" s="63"/>
      <c r="C641" s="63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">
      <c r="A642" s="63"/>
      <c r="B642" s="63"/>
      <c r="C642" s="63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">
      <c r="A643" s="63"/>
      <c r="B643" s="63"/>
      <c r="C643" s="63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">
      <c r="A644" s="63"/>
      <c r="B644" s="63"/>
      <c r="C644" s="63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">
      <c r="A645" s="63"/>
      <c r="B645" s="63"/>
      <c r="C645" s="63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">
      <c r="A646" s="63"/>
      <c r="B646" s="63"/>
      <c r="C646" s="63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">
      <c r="A647" s="63"/>
      <c r="B647" s="63"/>
      <c r="C647" s="63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">
      <c r="A648" s="63"/>
      <c r="B648" s="63"/>
      <c r="C648" s="63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">
      <c r="A649" s="63"/>
      <c r="B649" s="63"/>
      <c r="C649" s="63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">
      <c r="A650" s="63"/>
      <c r="B650" s="63"/>
      <c r="C650" s="63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">
      <c r="A651" s="63"/>
      <c r="B651" s="63"/>
      <c r="C651" s="63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">
      <c r="A652" s="63"/>
      <c r="B652" s="63"/>
      <c r="C652" s="63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">
      <c r="A653" s="63"/>
      <c r="B653" s="63"/>
      <c r="C653" s="63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">
      <c r="A654" s="63"/>
      <c r="B654" s="63"/>
      <c r="C654" s="63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">
      <c r="A655" s="63"/>
      <c r="B655" s="63"/>
      <c r="C655" s="63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">
      <c r="A656" s="63"/>
      <c r="B656" s="63"/>
      <c r="C656" s="63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">
      <c r="A657" s="63"/>
      <c r="B657" s="63"/>
      <c r="C657" s="63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">
      <c r="A658" s="63"/>
      <c r="B658" s="63"/>
      <c r="C658" s="63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">
      <c r="A659" s="63"/>
      <c r="B659" s="63"/>
      <c r="C659" s="63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">
      <c r="A660" s="63"/>
      <c r="B660" s="63"/>
      <c r="C660" s="63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">
      <c r="A661" s="63"/>
      <c r="B661" s="63"/>
      <c r="C661" s="63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">
      <c r="A662" s="63"/>
      <c r="B662" s="63"/>
      <c r="C662" s="63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">
      <c r="A663" s="63"/>
      <c r="B663" s="63"/>
      <c r="C663" s="63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">
      <c r="A664" s="63"/>
      <c r="B664" s="63"/>
      <c r="C664" s="63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">
      <c r="A665" s="63"/>
      <c r="B665" s="63"/>
      <c r="C665" s="63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">
      <c r="A666" s="63"/>
      <c r="B666" s="63"/>
      <c r="C666" s="63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">
      <c r="A667" s="63"/>
      <c r="B667" s="63"/>
      <c r="C667" s="63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">
      <c r="A668" s="63"/>
      <c r="B668" s="63"/>
      <c r="C668" s="63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">
      <c r="A669" s="63"/>
      <c r="B669" s="63"/>
      <c r="C669" s="63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">
      <c r="A670" s="63"/>
      <c r="B670" s="63"/>
      <c r="C670" s="63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">
      <c r="A671" s="63"/>
      <c r="B671" s="63"/>
      <c r="C671" s="63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">
      <c r="A672" s="63"/>
      <c r="B672" s="63"/>
      <c r="C672" s="63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">
      <c r="A673" s="63"/>
      <c r="B673" s="63"/>
      <c r="C673" s="63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">
      <c r="A674" s="63"/>
      <c r="B674" s="63"/>
      <c r="C674" s="63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">
      <c r="A675" s="63"/>
      <c r="B675" s="63"/>
      <c r="C675" s="63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">
      <c r="A676" s="63"/>
      <c r="B676" s="63"/>
      <c r="C676" s="63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">
      <c r="A677" s="63"/>
      <c r="B677" s="63"/>
      <c r="C677" s="63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">
      <c r="A678" s="63"/>
      <c r="B678" s="63"/>
      <c r="C678" s="63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">
      <c r="A679" s="63"/>
      <c r="B679" s="63"/>
      <c r="C679" s="63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">
      <c r="A680" s="63"/>
      <c r="B680" s="63"/>
      <c r="C680" s="63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">
      <c r="A681" s="63"/>
      <c r="B681" s="63"/>
      <c r="C681" s="63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">
      <c r="A682" s="63"/>
      <c r="B682" s="63"/>
      <c r="C682" s="63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">
      <c r="A683" s="63"/>
      <c r="B683" s="63"/>
      <c r="C683" s="63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">
      <c r="A684" s="63"/>
      <c r="B684" s="63"/>
      <c r="C684" s="63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">
      <c r="A685" s="63"/>
      <c r="B685" s="63"/>
      <c r="C685" s="63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">
      <c r="A686" s="63"/>
      <c r="B686" s="63"/>
      <c r="C686" s="63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">
      <c r="A687" s="63"/>
      <c r="B687" s="63"/>
      <c r="C687" s="63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">
      <c r="A688" s="63"/>
      <c r="B688" s="63"/>
      <c r="C688" s="63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">
      <c r="A689" s="63"/>
      <c r="B689" s="63"/>
      <c r="C689" s="63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">
      <c r="A690" s="63"/>
      <c r="B690" s="63"/>
      <c r="C690" s="63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">
      <c r="A691" s="63"/>
      <c r="B691" s="63"/>
      <c r="C691" s="63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">
      <c r="A692" s="63"/>
      <c r="B692" s="63"/>
      <c r="C692" s="63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">
      <c r="A693" s="63"/>
      <c r="B693" s="63"/>
      <c r="C693" s="63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">
      <c r="A694" s="63"/>
      <c r="B694" s="63"/>
      <c r="C694" s="63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">
      <c r="A695" s="63"/>
      <c r="B695" s="63"/>
      <c r="C695" s="63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">
      <c r="A696" s="63"/>
      <c r="B696" s="63"/>
      <c r="C696" s="63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">
      <c r="A697" s="63"/>
      <c r="B697" s="63"/>
      <c r="C697" s="63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">
      <c r="A698" s="63"/>
      <c r="B698" s="63"/>
      <c r="C698" s="63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">
      <c r="A699" s="63"/>
      <c r="B699" s="63"/>
      <c r="C699" s="63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">
      <c r="A700" s="63"/>
      <c r="B700" s="63"/>
      <c r="C700" s="63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">
      <c r="A701" s="63"/>
      <c r="B701" s="63"/>
      <c r="C701" s="63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">
      <c r="A702" s="63"/>
      <c r="B702" s="63"/>
      <c r="C702" s="63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">
      <c r="A703" s="63"/>
      <c r="B703" s="63"/>
      <c r="C703" s="63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">
      <c r="A704" s="63"/>
      <c r="B704" s="63"/>
      <c r="C704" s="63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">
      <c r="A705" s="63"/>
      <c r="B705" s="63"/>
      <c r="C705" s="63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">
      <c r="A706" s="63"/>
      <c r="B706" s="63"/>
      <c r="C706" s="63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">
      <c r="A707" s="63"/>
      <c r="B707" s="63"/>
      <c r="C707" s="63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">
      <c r="A708" s="63"/>
      <c r="B708" s="63"/>
      <c r="C708" s="63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">
      <c r="A709" s="63"/>
      <c r="B709" s="63"/>
      <c r="C709" s="63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">
      <c r="A710" s="63"/>
      <c r="B710" s="63"/>
      <c r="C710" s="63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">
      <c r="A711" s="63"/>
      <c r="B711" s="63"/>
      <c r="C711" s="63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">
      <c r="A712" s="63"/>
      <c r="B712" s="63"/>
      <c r="C712" s="63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">
      <c r="A713" s="63"/>
      <c r="B713" s="63"/>
      <c r="C713" s="63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">
      <c r="A714" s="63"/>
      <c r="B714" s="63"/>
      <c r="C714" s="63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">
      <c r="A715" s="63"/>
      <c r="B715" s="63"/>
      <c r="C715" s="63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">
      <c r="A716" s="63"/>
      <c r="B716" s="63"/>
      <c r="C716" s="63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">
      <c r="A717" s="63"/>
      <c r="B717" s="63"/>
      <c r="C717" s="63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">
      <c r="A718" s="63"/>
      <c r="B718" s="63"/>
      <c r="C718" s="63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">
      <c r="A719" s="63"/>
      <c r="B719" s="63"/>
      <c r="C719" s="63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">
      <c r="A720" s="63"/>
      <c r="B720" s="63"/>
      <c r="C720" s="63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">
      <c r="A721" s="63"/>
      <c r="B721" s="63"/>
      <c r="C721" s="63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">
      <c r="A722" s="63"/>
      <c r="B722" s="63"/>
      <c r="C722" s="63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">
      <c r="A723" s="63"/>
      <c r="B723" s="63"/>
      <c r="C723" s="63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">
      <c r="A724" s="63"/>
      <c r="B724" s="63"/>
      <c r="C724" s="63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">
      <c r="A725" s="63"/>
      <c r="B725" s="63"/>
      <c r="C725" s="63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">
      <c r="A726" s="63"/>
      <c r="B726" s="63"/>
      <c r="C726" s="63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">
      <c r="A727" s="63"/>
      <c r="B727" s="63"/>
      <c r="C727" s="63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">
      <c r="A728" s="63"/>
      <c r="B728" s="63"/>
      <c r="C728" s="63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">
      <c r="A729" s="63"/>
      <c r="B729" s="63"/>
      <c r="C729" s="63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">
      <c r="A730" s="63"/>
      <c r="B730" s="63"/>
      <c r="C730" s="63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">
      <c r="A731" s="63"/>
      <c r="B731" s="63"/>
      <c r="C731" s="63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">
      <c r="A732" s="63"/>
      <c r="B732" s="63"/>
      <c r="C732" s="63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">
      <c r="A733" s="63"/>
      <c r="B733" s="63"/>
      <c r="C733" s="63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">
      <c r="A734" s="63"/>
      <c r="B734" s="63"/>
      <c r="C734" s="63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">
      <c r="A735" s="63"/>
      <c r="B735" s="63"/>
      <c r="C735" s="63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">
      <c r="A736" s="63"/>
      <c r="B736" s="63"/>
      <c r="C736" s="63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">
      <c r="A737" s="63"/>
      <c r="B737" s="63"/>
      <c r="C737" s="63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">
      <c r="A738" s="63"/>
      <c r="B738" s="63"/>
      <c r="C738" s="63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">
      <c r="A739" s="63"/>
      <c r="B739" s="63"/>
      <c r="C739" s="63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">
      <c r="A740" s="63"/>
      <c r="B740" s="63"/>
      <c r="C740" s="63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">
      <c r="A741" s="63"/>
      <c r="B741" s="63"/>
      <c r="C741" s="63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">
      <c r="A742" s="63"/>
      <c r="B742" s="63"/>
      <c r="C742" s="63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">
      <c r="A743" s="63"/>
      <c r="B743" s="63"/>
      <c r="C743" s="63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">
      <c r="A744" s="63"/>
      <c r="B744" s="63"/>
      <c r="C744" s="63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">
      <c r="A745" s="63"/>
      <c r="B745" s="63"/>
      <c r="C745" s="63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">
      <c r="A746" s="63"/>
      <c r="B746" s="63"/>
      <c r="C746" s="63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">
      <c r="A747" s="63"/>
      <c r="B747" s="63"/>
      <c r="C747" s="63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">
      <c r="A748" s="63"/>
      <c r="B748" s="63"/>
      <c r="C748" s="63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">
      <c r="A749" s="63"/>
      <c r="B749" s="63"/>
      <c r="C749" s="63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">
      <c r="A750" s="63"/>
      <c r="B750" s="63"/>
      <c r="C750" s="63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">
      <c r="A751" s="63"/>
      <c r="B751" s="63"/>
      <c r="C751" s="63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">
      <c r="A752" s="63"/>
      <c r="B752" s="63"/>
      <c r="C752" s="63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">
      <c r="A753" s="63"/>
      <c r="B753" s="63"/>
      <c r="C753" s="63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">
      <c r="A754" s="63"/>
      <c r="B754" s="63"/>
      <c r="C754" s="63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">
      <c r="A755" s="63"/>
      <c r="B755" s="63"/>
      <c r="C755" s="63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">
      <c r="A756" s="63"/>
      <c r="B756" s="63"/>
      <c r="C756" s="63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">
      <c r="A757" s="63"/>
      <c r="B757" s="63"/>
      <c r="C757" s="63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">
      <c r="A758" s="63"/>
      <c r="B758" s="63"/>
      <c r="C758" s="63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">
      <c r="A759" s="63"/>
      <c r="B759" s="63"/>
      <c r="C759" s="63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">
      <c r="A760" s="63"/>
      <c r="B760" s="63"/>
      <c r="C760" s="63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">
      <c r="A761" s="63"/>
      <c r="B761" s="63"/>
      <c r="C761" s="63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">
      <c r="A762" s="63"/>
      <c r="B762" s="63"/>
      <c r="C762" s="63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">
      <c r="A763" s="63"/>
      <c r="B763" s="63"/>
      <c r="C763" s="63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">
      <c r="A764" s="63"/>
      <c r="B764" s="63"/>
      <c r="C764" s="63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">
      <c r="A765" s="63"/>
      <c r="B765" s="63"/>
      <c r="C765" s="63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">
      <c r="A766" s="63"/>
      <c r="B766" s="63"/>
      <c r="C766" s="63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">
      <c r="A767" s="63"/>
      <c r="B767" s="63"/>
      <c r="C767" s="63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">
      <c r="A768" s="63"/>
      <c r="B768" s="63"/>
      <c r="C768" s="63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">
      <c r="A769" s="63"/>
      <c r="B769" s="63"/>
      <c r="C769" s="63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">
      <c r="A770" s="63"/>
      <c r="B770" s="63"/>
      <c r="C770" s="63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">
      <c r="A771" s="63"/>
      <c r="B771" s="63"/>
      <c r="C771" s="63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">
      <c r="A772" s="63"/>
      <c r="B772" s="63"/>
      <c r="C772" s="63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">
      <c r="A773" s="63"/>
      <c r="B773" s="63"/>
      <c r="C773" s="63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">
      <c r="A774" s="63"/>
      <c r="B774" s="63"/>
      <c r="C774" s="63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">
      <c r="A775" s="63"/>
      <c r="B775" s="63"/>
      <c r="C775" s="63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">
      <c r="A776" s="63"/>
      <c r="B776" s="63"/>
      <c r="C776" s="63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">
      <c r="A777" s="63"/>
      <c r="B777" s="63"/>
      <c r="C777" s="63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">
      <c r="A778" s="63"/>
      <c r="B778" s="63"/>
      <c r="C778" s="63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">
      <c r="A779" s="63"/>
      <c r="B779" s="63"/>
      <c r="C779" s="63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">
      <c r="A780" s="63"/>
      <c r="B780" s="63"/>
      <c r="C780" s="63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">
      <c r="A781" s="63"/>
      <c r="B781" s="63"/>
      <c r="C781" s="63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">
      <c r="A782" s="63"/>
      <c r="B782" s="63"/>
      <c r="C782" s="63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">
      <c r="A783" s="63"/>
      <c r="B783" s="63"/>
      <c r="C783" s="63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">
      <c r="A784" s="63"/>
      <c r="B784" s="63"/>
      <c r="C784" s="63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">
      <c r="A785" s="63"/>
      <c r="B785" s="63"/>
      <c r="C785" s="63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">
      <c r="A786" s="63"/>
      <c r="B786" s="63"/>
      <c r="C786" s="63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">
      <c r="A787" s="63"/>
      <c r="B787" s="63"/>
      <c r="C787" s="63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">
      <c r="A788" s="63"/>
      <c r="B788" s="63"/>
      <c r="C788" s="63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">
      <c r="A789" s="63"/>
      <c r="B789" s="63"/>
      <c r="C789" s="63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">
      <c r="A790" s="63"/>
      <c r="B790" s="63"/>
      <c r="C790" s="63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">
      <c r="A791" s="63"/>
      <c r="B791" s="63"/>
      <c r="C791" s="63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">
      <c r="A792" s="63"/>
      <c r="B792" s="63"/>
      <c r="C792" s="63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">
      <c r="A793" s="63"/>
      <c r="B793" s="63"/>
      <c r="C793" s="63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">
      <c r="A794" s="63"/>
      <c r="B794" s="63"/>
      <c r="C794" s="63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">
      <c r="A795" s="63"/>
      <c r="B795" s="63"/>
      <c r="C795" s="63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">
      <c r="A796" s="63"/>
      <c r="B796" s="63"/>
      <c r="C796" s="63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">
      <c r="A797" s="63"/>
      <c r="B797" s="63"/>
      <c r="C797" s="63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">
      <c r="A798" s="63"/>
      <c r="B798" s="63"/>
      <c r="C798" s="63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">
      <c r="A799" s="63"/>
      <c r="B799" s="63"/>
      <c r="C799" s="63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">
      <c r="A800" s="63"/>
      <c r="B800" s="63"/>
      <c r="C800" s="63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">
      <c r="A801" s="63"/>
      <c r="B801" s="63"/>
      <c r="C801" s="63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">
      <c r="A802" s="63"/>
      <c r="B802" s="63"/>
      <c r="C802" s="63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">
      <c r="A803" s="63"/>
      <c r="B803" s="63"/>
      <c r="C803" s="63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">
      <c r="A804" s="63"/>
      <c r="B804" s="63"/>
      <c r="C804" s="63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">
      <c r="A805" s="63"/>
      <c r="B805" s="63"/>
      <c r="C805" s="63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">
      <c r="A806" s="63"/>
      <c r="B806" s="63"/>
      <c r="C806" s="63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">
      <c r="A807" s="63"/>
      <c r="B807" s="63"/>
      <c r="C807" s="63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">
      <c r="A808" s="63"/>
      <c r="B808" s="63"/>
      <c r="C808" s="63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">
      <c r="A809" s="63"/>
      <c r="B809" s="63"/>
      <c r="C809" s="63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">
      <c r="A810" s="63"/>
      <c r="B810" s="63"/>
      <c r="C810" s="63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">
      <c r="A811" s="63"/>
      <c r="B811" s="63"/>
      <c r="C811" s="63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">
      <c r="A812" s="63"/>
      <c r="B812" s="63"/>
      <c r="C812" s="63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">
      <c r="A813" s="63"/>
      <c r="B813" s="63"/>
      <c r="C813" s="63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">
      <c r="A814" s="63"/>
      <c r="B814" s="63"/>
      <c r="C814" s="63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">
      <c r="A815" s="63"/>
      <c r="B815" s="63"/>
      <c r="C815" s="63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">
      <c r="A816" s="63"/>
      <c r="B816" s="63"/>
      <c r="C816" s="63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">
      <c r="A817" s="63"/>
      <c r="B817" s="63"/>
      <c r="C817" s="63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">
      <c r="A818" s="63"/>
      <c r="B818" s="63"/>
      <c r="C818" s="63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">
      <c r="A819" s="63"/>
      <c r="B819" s="63"/>
      <c r="C819" s="63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">
      <c r="A820" s="63"/>
      <c r="B820" s="63"/>
      <c r="C820" s="63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">
      <c r="A821" s="63"/>
      <c r="B821" s="63"/>
      <c r="C821" s="63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">
      <c r="A822" s="63"/>
      <c r="B822" s="63"/>
      <c r="C822" s="63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">
      <c r="A823" s="63"/>
      <c r="B823" s="63"/>
      <c r="C823" s="63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">
      <c r="A824" s="63"/>
      <c r="B824" s="63"/>
      <c r="C824" s="63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">
      <c r="A825" s="63"/>
      <c r="B825" s="63"/>
      <c r="C825" s="63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">
      <c r="A826" s="63"/>
      <c r="B826" s="63"/>
      <c r="C826" s="63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">
      <c r="A827" s="63"/>
      <c r="B827" s="63"/>
      <c r="C827" s="63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">
      <c r="A828" s="63"/>
      <c r="B828" s="63"/>
      <c r="C828" s="63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">
      <c r="A829" s="63"/>
      <c r="B829" s="63"/>
      <c r="C829" s="63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">
      <c r="A830" s="63"/>
      <c r="B830" s="63"/>
      <c r="C830" s="63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">
      <c r="A831" s="63"/>
      <c r="B831" s="63"/>
      <c r="C831" s="63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">
      <c r="A832" s="63"/>
      <c r="B832" s="63"/>
      <c r="C832" s="63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">
      <c r="A833" s="63"/>
      <c r="B833" s="63"/>
      <c r="C833" s="63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">
      <c r="A834" s="63"/>
      <c r="B834" s="63"/>
      <c r="C834" s="63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">
      <c r="A835" s="63"/>
      <c r="B835" s="63"/>
      <c r="C835" s="63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">
      <c r="A836" s="63"/>
      <c r="B836" s="63"/>
      <c r="C836" s="63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">
      <c r="A837" s="63"/>
      <c r="B837" s="63"/>
      <c r="C837" s="63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">
      <c r="A838" s="63"/>
      <c r="B838" s="63"/>
      <c r="C838" s="63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">
      <c r="A839" s="63"/>
      <c r="B839" s="63"/>
      <c r="C839" s="63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">
      <c r="A840" s="63"/>
      <c r="B840" s="63"/>
      <c r="C840" s="63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">
      <c r="A841" s="63"/>
      <c r="B841" s="63"/>
      <c r="C841" s="63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">
      <c r="A842" s="63"/>
      <c r="B842" s="63"/>
      <c r="C842" s="63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">
      <c r="A843" s="63"/>
      <c r="B843" s="63"/>
      <c r="C843" s="63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">
      <c r="A844" s="63"/>
      <c r="B844" s="63"/>
      <c r="C844" s="63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">
      <c r="A845" s="63"/>
      <c r="B845" s="63"/>
      <c r="C845" s="63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">
      <c r="A846" s="63"/>
      <c r="B846" s="63"/>
      <c r="C846" s="63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">
      <c r="A847" s="63"/>
      <c r="B847" s="63"/>
      <c r="C847" s="63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">
      <c r="A848" s="63"/>
      <c r="B848" s="63"/>
      <c r="C848" s="63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">
      <c r="A849" s="63"/>
      <c r="B849" s="63"/>
      <c r="C849" s="63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">
      <c r="A850" s="63"/>
      <c r="B850" s="63"/>
      <c r="C850" s="63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">
      <c r="A851" s="63"/>
      <c r="B851" s="63"/>
      <c r="C851" s="63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">
      <c r="A852" s="63"/>
      <c r="B852" s="63"/>
      <c r="C852" s="63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">
      <c r="A853" s="63"/>
      <c r="B853" s="63"/>
      <c r="C853" s="63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">
      <c r="A854" s="63"/>
      <c r="B854" s="63"/>
      <c r="C854" s="63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">
      <c r="A855" s="63"/>
      <c r="B855" s="63"/>
      <c r="C855" s="63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">
      <c r="A856" s="63"/>
      <c r="B856" s="63"/>
      <c r="C856" s="63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">
      <c r="A857" s="63"/>
      <c r="B857" s="63"/>
      <c r="C857" s="63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">
      <c r="A858" s="63"/>
      <c r="B858" s="63"/>
      <c r="C858" s="63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">
      <c r="A859" s="63"/>
      <c r="B859" s="63"/>
      <c r="C859" s="63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">
      <c r="A860" s="63"/>
      <c r="B860" s="63"/>
      <c r="C860" s="63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">
      <c r="A861" s="63"/>
      <c r="B861" s="63"/>
      <c r="C861" s="63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">
      <c r="A862" s="63"/>
      <c r="B862" s="63"/>
      <c r="C862" s="63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">
      <c r="A863" s="63"/>
      <c r="B863" s="63"/>
      <c r="C863" s="63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">
      <c r="A864" s="63"/>
      <c r="B864" s="63"/>
      <c r="C864" s="63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">
      <c r="A865" s="63"/>
      <c r="B865" s="63"/>
      <c r="C865" s="63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">
      <c r="A866" s="63"/>
      <c r="B866" s="63"/>
      <c r="C866" s="63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">
      <c r="A867" s="63"/>
      <c r="B867" s="63"/>
      <c r="C867" s="63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">
      <c r="A868" s="63"/>
      <c r="B868" s="63"/>
      <c r="C868" s="63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">
      <c r="A869" s="63"/>
      <c r="B869" s="63"/>
      <c r="C869" s="63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">
      <c r="A870" s="63"/>
      <c r="B870" s="63"/>
      <c r="C870" s="63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">
      <c r="A871" s="63"/>
      <c r="B871" s="63"/>
      <c r="C871" s="63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">
      <c r="A872" s="63"/>
      <c r="B872" s="63"/>
      <c r="C872" s="63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">
      <c r="A873" s="63"/>
      <c r="B873" s="63"/>
      <c r="C873" s="63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">
      <c r="A874" s="63"/>
      <c r="B874" s="63"/>
      <c r="C874" s="63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">
      <c r="A875" s="63"/>
      <c r="B875" s="63"/>
      <c r="C875" s="63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">
      <c r="A876" s="63"/>
      <c r="B876" s="63"/>
      <c r="C876" s="63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">
      <c r="A877" s="63"/>
      <c r="B877" s="63"/>
      <c r="C877" s="63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">
      <c r="A878" s="63"/>
      <c r="B878" s="63"/>
      <c r="C878" s="63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">
      <c r="A879" s="63"/>
      <c r="B879" s="63"/>
      <c r="C879" s="63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">
      <c r="A880" s="63"/>
      <c r="B880" s="63"/>
      <c r="C880" s="63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">
      <c r="A881" s="63"/>
      <c r="B881" s="63"/>
      <c r="C881" s="63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">
      <c r="A882" s="63"/>
      <c r="B882" s="63"/>
      <c r="C882" s="63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">
      <c r="A883" s="63"/>
      <c r="B883" s="63"/>
      <c r="C883" s="63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">
      <c r="A884" s="63"/>
      <c r="B884" s="63"/>
      <c r="C884" s="63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">
      <c r="A885" s="63"/>
      <c r="B885" s="63"/>
      <c r="C885" s="63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">
      <c r="A886" s="63"/>
      <c r="B886" s="63"/>
      <c r="C886" s="63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">
      <c r="A887" s="63"/>
      <c r="B887" s="63"/>
      <c r="C887" s="63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">
      <c r="A888" s="63"/>
      <c r="B888" s="63"/>
      <c r="C888" s="63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">
      <c r="A889" s="63"/>
      <c r="B889" s="63"/>
      <c r="C889" s="63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">
      <c r="A890" s="63"/>
      <c r="B890" s="63"/>
      <c r="C890" s="63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">
      <c r="A891" s="63"/>
      <c r="B891" s="63"/>
      <c r="C891" s="63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">
      <c r="A892" s="63"/>
      <c r="B892" s="63"/>
      <c r="C892" s="63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">
      <c r="A893" s="63"/>
      <c r="B893" s="63"/>
      <c r="C893" s="63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">
      <c r="A894" s="63"/>
      <c r="B894" s="63"/>
      <c r="C894" s="63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">
      <c r="A895" s="63"/>
      <c r="B895" s="63"/>
      <c r="C895" s="63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">
      <c r="A896" s="63"/>
      <c r="B896" s="63"/>
      <c r="C896" s="63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">
      <c r="A897" s="63"/>
      <c r="B897" s="63"/>
      <c r="C897" s="63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">
      <c r="A898" s="63"/>
      <c r="B898" s="63"/>
      <c r="C898" s="63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">
      <c r="A899" s="63"/>
      <c r="B899" s="63"/>
      <c r="C899" s="63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">
      <c r="A900" s="63"/>
      <c r="B900" s="63"/>
      <c r="C900" s="63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">
      <c r="A901" s="63"/>
      <c r="B901" s="63"/>
      <c r="C901" s="63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">
      <c r="A902" s="63"/>
      <c r="B902" s="63"/>
      <c r="C902" s="63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">
      <c r="A903" s="63"/>
      <c r="B903" s="63"/>
      <c r="C903" s="63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">
      <c r="A904" s="63"/>
      <c r="B904" s="63"/>
      <c r="C904" s="63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">
      <c r="A905" s="63"/>
      <c r="B905" s="63"/>
      <c r="C905" s="63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">
      <c r="A906" s="63"/>
      <c r="B906" s="63"/>
      <c r="C906" s="63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">
      <c r="A907" s="63"/>
      <c r="B907" s="63"/>
      <c r="C907" s="63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">
      <c r="A908" s="63"/>
      <c r="B908" s="63"/>
      <c r="C908" s="63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">
      <c r="A909" s="63"/>
      <c r="B909" s="63"/>
      <c r="C909" s="63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">
      <c r="A910" s="63"/>
      <c r="B910" s="63"/>
      <c r="C910" s="63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">
      <c r="A911" s="63"/>
      <c r="B911" s="63"/>
      <c r="C911" s="63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">
      <c r="A912" s="63"/>
      <c r="B912" s="63"/>
      <c r="C912" s="63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">
      <c r="A913" s="63"/>
      <c r="B913" s="63"/>
      <c r="C913" s="63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">
      <c r="A914" s="63"/>
      <c r="B914" s="63"/>
      <c r="C914" s="63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">
      <c r="A915" s="63"/>
      <c r="B915" s="63"/>
      <c r="C915" s="63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">
      <c r="A916" s="63"/>
      <c r="B916" s="63"/>
      <c r="C916" s="63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">
      <c r="A917" s="63"/>
      <c r="B917" s="63"/>
      <c r="C917" s="63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">
      <c r="A918" s="63"/>
      <c r="B918" s="63"/>
      <c r="C918" s="63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">
      <c r="A919" s="63"/>
      <c r="B919" s="63"/>
      <c r="C919" s="63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">
      <c r="A920" s="63"/>
      <c r="B920" s="63"/>
      <c r="C920" s="63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">
      <c r="A921" s="63"/>
      <c r="B921" s="63"/>
      <c r="C921" s="63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">
      <c r="A922" s="63"/>
      <c r="B922" s="63"/>
      <c r="C922" s="63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">
      <c r="A923" s="63"/>
      <c r="B923" s="63"/>
      <c r="C923" s="63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">
      <c r="A924" s="63"/>
      <c r="B924" s="63"/>
      <c r="C924" s="63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">
      <c r="A925" s="63"/>
      <c r="B925" s="63"/>
      <c r="C925" s="63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">
      <c r="A926" s="63"/>
      <c r="B926" s="63"/>
      <c r="C926" s="63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">
      <c r="A927" s="63"/>
      <c r="B927" s="63"/>
      <c r="C927" s="63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">
      <c r="A928" s="63"/>
      <c r="B928" s="63"/>
      <c r="C928" s="63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">
      <c r="A929" s="63"/>
      <c r="B929" s="63"/>
      <c r="C929" s="63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">
      <c r="A930" s="63"/>
      <c r="B930" s="63"/>
      <c r="C930" s="63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">
      <c r="A931" s="63"/>
      <c r="B931" s="63"/>
      <c r="C931" s="63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">
      <c r="A932" s="63"/>
      <c r="B932" s="63"/>
      <c r="C932" s="63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">
      <c r="A933" s="63"/>
      <c r="B933" s="63"/>
      <c r="C933" s="63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">
      <c r="A934" s="63"/>
      <c r="B934" s="63"/>
      <c r="C934" s="63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">
      <c r="A935" s="63"/>
      <c r="B935" s="63"/>
      <c r="C935" s="63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">
      <c r="A936" s="63"/>
      <c r="B936" s="63"/>
      <c r="C936" s="63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">
      <c r="A937" s="63"/>
      <c r="B937" s="63"/>
      <c r="C937" s="63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">
      <c r="A938" s="63"/>
      <c r="B938" s="63"/>
      <c r="C938" s="63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">
      <c r="A939" s="63"/>
      <c r="B939" s="63"/>
      <c r="C939" s="63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">
      <c r="A940" s="63"/>
      <c r="B940" s="63"/>
      <c r="C940" s="63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">
      <c r="A941" s="63"/>
      <c r="B941" s="63"/>
      <c r="C941" s="63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">
      <c r="A942" s="63"/>
      <c r="B942" s="63"/>
      <c r="C942" s="63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">
      <c r="A943" s="63"/>
      <c r="B943" s="63"/>
      <c r="C943" s="63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">
      <c r="A944" s="63"/>
      <c r="B944" s="63"/>
      <c r="C944" s="63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">
      <c r="A945" s="63"/>
      <c r="B945" s="63"/>
      <c r="C945" s="63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">
      <c r="A946" s="63"/>
      <c r="B946" s="63"/>
      <c r="C946" s="63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">
      <c r="A947" s="63"/>
      <c r="B947" s="63"/>
      <c r="C947" s="63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">
      <c r="A948" s="63"/>
      <c r="B948" s="63"/>
      <c r="C948" s="63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">
      <c r="A949" s="63"/>
      <c r="B949" s="63"/>
      <c r="C949" s="63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">
      <c r="A950" s="63"/>
      <c r="B950" s="63"/>
      <c r="C950" s="63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">
      <c r="A951" s="63"/>
      <c r="B951" s="63"/>
      <c r="C951" s="63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">
      <c r="A952" s="63"/>
      <c r="B952" s="63"/>
      <c r="C952" s="63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">
      <c r="A953" s="63"/>
      <c r="B953" s="63"/>
      <c r="C953" s="63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">
      <c r="A954" s="63"/>
      <c r="B954" s="63"/>
      <c r="C954" s="63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">
      <c r="A955" s="63"/>
      <c r="B955" s="63"/>
      <c r="C955" s="63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">
      <c r="A956" s="63"/>
      <c r="B956" s="63"/>
      <c r="C956" s="63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">
      <c r="A957" s="63"/>
      <c r="B957" s="63"/>
      <c r="C957" s="63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">
      <c r="A958" s="63"/>
      <c r="B958" s="63"/>
      <c r="C958" s="63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">
      <c r="A959" s="63"/>
      <c r="B959" s="63"/>
      <c r="C959" s="63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">
      <c r="A960" s="63"/>
      <c r="B960" s="63"/>
      <c r="C960" s="63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">
      <c r="A961" s="63"/>
      <c r="B961" s="63"/>
      <c r="C961" s="63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">
      <c r="A962" s="63"/>
      <c r="B962" s="63"/>
      <c r="C962" s="63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">
      <c r="A963" s="63"/>
      <c r="B963" s="63"/>
      <c r="C963" s="63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">
      <c r="A964" s="63"/>
      <c r="B964" s="63"/>
      <c r="C964" s="63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">
      <c r="A965" s="63"/>
      <c r="B965" s="63"/>
      <c r="C965" s="63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">
      <c r="A966" s="63"/>
      <c r="B966" s="63"/>
      <c r="C966" s="63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">
      <c r="A967" s="63"/>
      <c r="B967" s="63"/>
      <c r="C967" s="63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">
      <c r="A968" s="63"/>
      <c r="B968" s="63"/>
      <c r="C968" s="63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">
      <c r="A969" s="63"/>
      <c r="B969" s="63"/>
      <c r="C969" s="63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">
      <c r="A970" s="63"/>
      <c r="B970" s="63"/>
      <c r="C970" s="63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">
      <c r="A971" s="63"/>
      <c r="B971" s="63"/>
      <c r="C971" s="63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">
      <c r="A972" s="63"/>
      <c r="B972" s="63"/>
      <c r="C972" s="63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">
      <c r="A973" s="63"/>
      <c r="B973" s="63"/>
      <c r="C973" s="63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">
      <c r="A974" s="63"/>
      <c r="B974" s="63"/>
      <c r="C974" s="63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">
      <c r="A975" s="63"/>
      <c r="B975" s="63"/>
      <c r="C975" s="63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">
      <c r="A976" s="63"/>
      <c r="B976" s="63"/>
      <c r="C976" s="63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">
      <c r="A977" s="63"/>
      <c r="B977" s="63"/>
      <c r="C977" s="63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">
      <c r="A978" s="63"/>
      <c r="B978" s="63"/>
      <c r="C978" s="63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">
      <c r="A979" s="63"/>
      <c r="B979" s="63"/>
      <c r="C979" s="63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">
      <c r="A980" s="63"/>
      <c r="B980" s="63"/>
      <c r="C980" s="63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">
      <c r="A981" s="63"/>
      <c r="B981" s="63"/>
      <c r="C981" s="63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">
      <c r="A982" s="63"/>
      <c r="B982" s="63"/>
      <c r="C982" s="63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">
      <c r="A983" s="63"/>
      <c r="B983" s="63"/>
      <c r="C983" s="63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">
      <c r="A984" s="63"/>
      <c r="B984" s="63"/>
      <c r="C984" s="63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">
      <c r="A985" s="63"/>
      <c r="B985" s="63"/>
      <c r="C985" s="63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">
      <c r="A986" s="63"/>
      <c r="B986" s="63"/>
      <c r="C986" s="63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">
      <c r="A987" s="63"/>
      <c r="B987" s="63"/>
      <c r="C987" s="63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">
      <c r="A988" s="63"/>
      <c r="B988" s="63"/>
      <c r="C988" s="63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">
      <c r="A989" s="63"/>
      <c r="B989" s="63"/>
      <c r="C989" s="63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">
      <c r="A990" s="63"/>
      <c r="B990" s="63"/>
      <c r="C990" s="63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">
      <c r="A991" s="63"/>
      <c r="B991" s="63"/>
      <c r="C991" s="63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">
      <c r="A992" s="63"/>
      <c r="B992" s="63"/>
      <c r="C992" s="63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">
      <c r="A993" s="63"/>
      <c r="B993" s="63"/>
      <c r="C993" s="63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">
      <c r="A994" s="63"/>
      <c r="B994" s="63"/>
      <c r="C994" s="63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">
      <c r="A995" s="63"/>
      <c r="B995" s="63"/>
      <c r="C995" s="63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">
      <c r="A996" s="63"/>
      <c r="B996" s="63"/>
      <c r="C996" s="63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">
      <c r="A997" s="63"/>
      <c r="B997" s="63"/>
      <c r="C997" s="63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">
      <c r="A998" s="63"/>
      <c r="B998" s="63"/>
      <c r="C998" s="63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">
      <c r="A999" s="63"/>
      <c r="B999" s="63"/>
      <c r="C999" s="63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">
      <c r="A1000" s="63"/>
      <c r="B1000" s="63"/>
      <c r="C1000" s="63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dataValidations count="1">
    <dataValidation type="list" allowBlank="1" sqref="D187:D1000" xr:uid="{00000000-0002-0000-0B00-000000000000}">
      <formula1>"Include,Exclude,Unsure"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/>
  </sheetViews>
  <sheetFormatPr baseColWidth="10" defaultColWidth="11.1640625" defaultRowHeight="15" customHeight="1" x14ac:dyDescent="0.2"/>
  <cols>
    <col min="1" max="1" width="59.5" customWidth="1"/>
    <col min="2" max="2" width="10.83203125" customWidth="1"/>
    <col min="3" max="3" width="9.5" customWidth="1"/>
    <col min="4" max="4" width="17" customWidth="1"/>
    <col min="5" max="5" width="16.83203125" customWidth="1"/>
    <col min="6" max="6" width="26.6640625" customWidth="1"/>
    <col min="7" max="7" width="51.1640625" customWidth="1"/>
    <col min="8" max="27" width="10.5" customWidth="1"/>
  </cols>
  <sheetData>
    <row r="1" spans="1:27" ht="15.75" customHeight="1" x14ac:dyDescent="0.2">
      <c r="A1" s="3" t="s">
        <v>400</v>
      </c>
      <c r="B1" s="58" t="s">
        <v>0</v>
      </c>
      <c r="C1" s="58" t="s">
        <v>1</v>
      </c>
      <c r="D1" s="3" t="s">
        <v>578</v>
      </c>
      <c r="E1" s="22" t="s">
        <v>179</v>
      </c>
      <c r="F1" s="22" t="s">
        <v>391</v>
      </c>
      <c r="G1" s="59" t="s">
        <v>579</v>
      </c>
      <c r="H1" s="25" t="s">
        <v>180</v>
      </c>
      <c r="I1" s="25" t="s">
        <v>181</v>
      </c>
      <c r="J1" s="25" t="s">
        <v>182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.75" customHeight="1" x14ac:dyDescent="0.2">
      <c r="A2" s="19" t="s">
        <v>402</v>
      </c>
      <c r="B2" s="19">
        <v>147</v>
      </c>
      <c r="C2" s="19">
        <v>153</v>
      </c>
      <c r="D2" s="15" t="str">
        <f>VLOOKUP(A2,'(Brighton) Moderna 18+'!A:I,7,FALSE)</f>
        <v>Exclude--category</v>
      </c>
      <c r="E2" s="15">
        <f>VLOOKUP(A2,'(Brighton) Moderna 18+'!A:I,8,FALSE)</f>
        <v>0</v>
      </c>
      <c r="F2" s="15">
        <f>VLOOKUP(A2,'(Brighton) Moderna 18+'!A:I,9,FALSE)</f>
        <v>0</v>
      </c>
      <c r="G2" s="15">
        <f>VLOOKUP(A2,'MedDRA (Moderna 18+)'!A:B,2,FALSE)</f>
        <v>0</v>
      </c>
      <c r="H2" s="15">
        <f>VLOOKUP(A2,'(Brighton) Moderna 18+'!A:L,10,FALSE)</f>
        <v>0</v>
      </c>
      <c r="I2" s="15">
        <f>VLOOKUP(A2,'(Brighton) Moderna 18+'!A:L,11,FALSE)</f>
        <v>0</v>
      </c>
      <c r="J2" s="15">
        <f>VLOOKUP(A2,'(Brighton) Moderna 18+'!A:L,12,FALSE)</f>
        <v>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 customHeight="1" x14ac:dyDescent="0.2">
      <c r="A3" s="19" t="s">
        <v>392</v>
      </c>
      <c r="B3" s="19">
        <v>207</v>
      </c>
      <c r="C3" s="19">
        <v>211</v>
      </c>
      <c r="D3" s="15" t="str">
        <f>VLOOKUP(A3,'(Brighton) Moderna 18+'!A:I,7,FALSE)</f>
        <v>Exclude--category</v>
      </c>
      <c r="E3" s="15">
        <f>VLOOKUP(A3,'(Brighton) Moderna 18+'!A:I,8,FALSE)</f>
        <v>0</v>
      </c>
      <c r="F3" s="15">
        <f>VLOOKUP(A3,'(Brighton) Moderna 18+'!A:I,9,FALSE)</f>
        <v>0</v>
      </c>
      <c r="G3" s="15">
        <f>VLOOKUP(A3,'MedDRA (Moderna 18+)'!A:B,2,FALSE)</f>
        <v>0</v>
      </c>
      <c r="H3" s="15">
        <f>VLOOKUP(A3,'(Brighton) Moderna 18+'!A:L,10,FALSE)</f>
        <v>0</v>
      </c>
      <c r="I3" s="15">
        <f>VLOOKUP(A3,'(Brighton) Moderna 18+'!A:L,11,FALSE)</f>
        <v>0</v>
      </c>
      <c r="J3" s="15">
        <f>VLOOKUP(A3,'(Brighton) Moderna 18+'!A:L,12,FALSE)</f>
        <v>0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 x14ac:dyDescent="0.2">
      <c r="A4" s="19" t="s">
        <v>393</v>
      </c>
      <c r="B4" s="19">
        <v>20</v>
      </c>
      <c r="C4" s="19">
        <v>35</v>
      </c>
      <c r="D4" s="15" t="str">
        <f>VLOOKUP(A4,'(Brighton) Moderna 18+'!A:I,7,FALSE)</f>
        <v>Exclude--category</v>
      </c>
      <c r="E4" s="15">
        <f>VLOOKUP(A4,'(Brighton) Moderna 18+'!A:I,8,FALSE)</f>
        <v>0</v>
      </c>
      <c r="F4" s="15">
        <f>VLOOKUP(A4,'(Brighton) Moderna 18+'!A:I,9,FALSE)</f>
        <v>0</v>
      </c>
      <c r="G4" s="15">
        <f>VLOOKUP(A4,'MedDRA (Moderna 18+)'!A:B,2,FALSE)</f>
        <v>0</v>
      </c>
      <c r="H4" s="15">
        <f>VLOOKUP(A4,'(Brighton) Moderna 18+'!A:L,10,FALSE)</f>
        <v>0</v>
      </c>
      <c r="I4" s="15">
        <f>VLOOKUP(A4,'(Brighton) Moderna 18+'!A:L,11,FALSE)</f>
        <v>0</v>
      </c>
      <c r="J4" s="15">
        <f>VLOOKUP(A4,'(Brighton) Moderna 18+'!A:L,12,FALSE)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5.75" customHeight="1" x14ac:dyDescent="0.2">
      <c r="A5" s="1" t="s">
        <v>156</v>
      </c>
      <c r="B5" s="1">
        <v>5</v>
      </c>
      <c r="C5" s="1">
        <v>7</v>
      </c>
      <c r="D5" s="15" t="str">
        <f>VLOOKUP(A5,'(Brighton) Moderna 18+'!A:I,7,FALSE)</f>
        <v>Exclude</v>
      </c>
      <c r="E5" s="15">
        <f>VLOOKUP(A5,'(Brighton) Moderna 18+'!A:I,8,FALSE)</f>
        <v>0</v>
      </c>
      <c r="F5" s="15">
        <f>VLOOKUP(A5,'(Brighton) Moderna 18+'!A:I,9,FALSE)</f>
        <v>0</v>
      </c>
      <c r="G5" s="15" t="str">
        <f>VLOOKUP(A5,'MedDRA (Moderna 18+)'!A:B,2,FALSE)</f>
        <v>Infections and infestations</v>
      </c>
      <c r="H5" s="15">
        <f>VLOOKUP(A5,'(Brighton) Moderna 18+'!A:L,10,FALSE)</f>
        <v>0</v>
      </c>
      <c r="I5" s="15">
        <f>VLOOKUP(A5,'(Brighton) Moderna 18+'!A:L,11,FALSE)</f>
        <v>0</v>
      </c>
      <c r="J5" s="15">
        <f>VLOOKUP(A5,'(Brighton) Moderna 18+'!A:L,12,FALSE)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5.75" customHeight="1" x14ac:dyDescent="0.2">
      <c r="A6" s="1" t="s">
        <v>263</v>
      </c>
      <c r="B6" s="1">
        <v>2</v>
      </c>
      <c r="C6" s="1">
        <v>3</v>
      </c>
      <c r="D6" s="15" t="str">
        <f>VLOOKUP(A6,'(Brighton) Moderna 18+'!A:I,7,FALSE)</f>
        <v>Exclude</v>
      </c>
      <c r="E6" s="15">
        <f>VLOOKUP(A6,'(Brighton) Moderna 18+'!A:I,8,FALSE)</f>
        <v>0</v>
      </c>
      <c r="F6" s="15">
        <f>VLOOKUP(A6,'(Brighton) Moderna 18+'!A:I,9,FALSE)</f>
        <v>0</v>
      </c>
      <c r="G6" s="15" t="str">
        <f>VLOOKUP(A6,'MedDRA (Moderna 18+)'!A:B,2,FALSE)</f>
        <v>Infections and infestations</v>
      </c>
      <c r="H6" s="15">
        <f>VLOOKUP(A6,'(Brighton) Moderna 18+'!A:L,10,FALSE)</f>
        <v>0</v>
      </c>
      <c r="I6" s="15">
        <f>VLOOKUP(A6,'(Brighton) Moderna 18+'!A:L,11,FALSE)</f>
        <v>0</v>
      </c>
      <c r="J6" s="15">
        <f>VLOOKUP(A6,'(Brighton) Moderna 18+'!A:L,12,FALSE)</f>
        <v>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5.75" customHeight="1" x14ac:dyDescent="0.2">
      <c r="A7" s="1" t="s">
        <v>135</v>
      </c>
      <c r="B7" s="1">
        <v>1</v>
      </c>
      <c r="C7" s="1">
        <v>0</v>
      </c>
      <c r="D7" s="15" t="str">
        <f>VLOOKUP(A7,'(Brighton) Moderna 18+'!A:I,7,FALSE)</f>
        <v>Exclude</v>
      </c>
      <c r="E7" s="15">
        <f>VLOOKUP(A7,'(Brighton) Moderna 18+'!A:I,8,FALSE)</f>
        <v>0</v>
      </c>
      <c r="F7" s="15">
        <f>VLOOKUP(A7,'(Brighton) Moderna 18+'!A:I,9,FALSE)</f>
        <v>0</v>
      </c>
      <c r="G7" s="15" t="str">
        <f>VLOOKUP(A7,'MedDRA (Moderna 18+)'!A:B,2,FALSE)</f>
        <v>Infections and infestations</v>
      </c>
      <c r="H7" s="15">
        <f>VLOOKUP(A7,'(Brighton) Moderna 18+'!A:L,10,FALSE)</f>
        <v>0</v>
      </c>
      <c r="I7" s="15">
        <f>VLOOKUP(A7,'(Brighton) Moderna 18+'!A:L,11,FALSE)</f>
        <v>0</v>
      </c>
      <c r="J7" s="15">
        <f>VLOOKUP(A7,'(Brighton) Moderna 18+'!A:L,12,FALSE)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 x14ac:dyDescent="0.2">
      <c r="A8" s="1" t="s">
        <v>164</v>
      </c>
      <c r="B8" s="1">
        <v>1</v>
      </c>
      <c r="C8" s="1">
        <v>15</v>
      </c>
      <c r="D8" s="15" t="str">
        <f>VLOOKUP(A8,'(Brighton) Moderna 18+'!A:I,7,FALSE)</f>
        <v>Exclude--efficacy outcome</v>
      </c>
      <c r="E8" s="15">
        <f>VLOOKUP(A8,'(Brighton) Moderna 18+'!A:I,8,FALSE)</f>
        <v>0</v>
      </c>
      <c r="F8" s="15">
        <f>VLOOKUP(A8,'(Brighton) Moderna 18+'!A:I,9,FALSE)</f>
        <v>0</v>
      </c>
      <c r="G8" s="15" t="str">
        <f>VLOOKUP(A8,'MedDRA (Moderna 18+)'!A:B,2,FALSE)</f>
        <v>Infections and infestations</v>
      </c>
      <c r="H8" s="15">
        <f>VLOOKUP(A8,'(Brighton) Moderna 18+'!A:L,10,FALSE)</f>
        <v>0</v>
      </c>
      <c r="I8" s="15">
        <f>VLOOKUP(A8,'(Brighton) Moderna 18+'!A:L,11,FALSE)</f>
        <v>0</v>
      </c>
      <c r="J8" s="15">
        <f>VLOOKUP(A8,'(Brighton) Moderna 18+'!A:L,12,FALSE)</f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 x14ac:dyDescent="0.2">
      <c r="A9" s="1" t="s">
        <v>264</v>
      </c>
      <c r="B9" s="1">
        <v>1</v>
      </c>
      <c r="C9" s="1">
        <v>0</v>
      </c>
      <c r="D9" s="15" t="str">
        <f>VLOOKUP(A9,'(Brighton) Moderna 18+'!A:I,7,FALSE)</f>
        <v>Exclude</v>
      </c>
      <c r="E9" s="15">
        <f>VLOOKUP(A9,'(Brighton) Moderna 18+'!A:I,8,FALSE)</f>
        <v>0</v>
      </c>
      <c r="F9" s="15">
        <f>VLOOKUP(A9,'(Brighton) Moderna 18+'!A:I,9,FALSE)</f>
        <v>0</v>
      </c>
      <c r="G9" s="15" t="str">
        <f>VLOOKUP(A9,'MedDRA (Moderna 18+)'!A:B,2,FALSE)</f>
        <v>Infections and infestations</v>
      </c>
      <c r="H9" s="15">
        <f>VLOOKUP(A9,'(Brighton) Moderna 18+'!A:L,10,FALSE)</f>
        <v>0</v>
      </c>
      <c r="I9" s="15">
        <f>VLOOKUP(A9,'(Brighton) Moderna 18+'!A:L,11,FALSE)</f>
        <v>0</v>
      </c>
      <c r="J9" s="15">
        <f>VLOOKUP(A9,'(Brighton) Moderna 18+'!A:L,12,FALSE)</f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5.75" customHeight="1" x14ac:dyDescent="0.2">
      <c r="A10" s="1" t="s">
        <v>405</v>
      </c>
      <c r="B10" s="1">
        <v>1</v>
      </c>
      <c r="C10" s="1">
        <v>0</v>
      </c>
      <c r="D10" s="15" t="str">
        <f>VLOOKUP(A10,'(Brighton) Moderna 18+'!A:I,7,FALSE)</f>
        <v>Exclude</v>
      </c>
      <c r="E10" s="15">
        <f>VLOOKUP(A10,'(Brighton) Moderna 18+'!A:I,8,FALSE)</f>
        <v>0</v>
      </c>
      <c r="F10" s="15">
        <f>VLOOKUP(A10,'(Brighton) Moderna 18+'!A:I,9,FALSE)</f>
        <v>0</v>
      </c>
      <c r="G10" s="15" t="str">
        <f>VLOOKUP(A10,'MedDRA (Moderna 18+)'!A:B,2,FALSE)</f>
        <v>Infections and infestations</v>
      </c>
      <c r="H10" s="15">
        <f>VLOOKUP(A10,'(Brighton) Moderna 18+'!A:L,10,FALSE)</f>
        <v>0</v>
      </c>
      <c r="I10" s="15">
        <f>VLOOKUP(A10,'(Brighton) Moderna 18+'!A:L,11,FALSE)</f>
        <v>0</v>
      </c>
      <c r="J10" s="15">
        <f>VLOOKUP(A10,'(Brighton) Moderna 18+'!A:L,12,FALSE)</f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 x14ac:dyDescent="0.2">
      <c r="A11" s="1" t="s">
        <v>406</v>
      </c>
      <c r="B11" s="1">
        <v>1</v>
      </c>
      <c r="C11" s="1">
        <v>0</v>
      </c>
      <c r="D11" s="15" t="str">
        <f>VLOOKUP(A11,'(Brighton) Moderna 18+'!A:I,7,FALSE)</f>
        <v>Include</v>
      </c>
      <c r="E11" s="15" t="str">
        <f>VLOOKUP(A11,'(Brighton) Moderna 18+'!A:I,8,FALSE)</f>
        <v>Gastrointestinal</v>
      </c>
      <c r="F11" s="15" t="str">
        <f>VLOOKUP(A11,'(Brighton) Moderna 18+'!A:I,9,FALSE)</f>
        <v>Colitis/Enteritis</v>
      </c>
      <c r="G11" s="15" t="str">
        <f>VLOOKUP(A11,'MedDRA (Moderna 18+)'!A:B,2,FALSE)</f>
        <v>Infections and infestations</v>
      </c>
      <c r="H11" s="15" t="str">
        <f>VLOOKUP(A11,'(Brighton) Moderna 18+'!A:L,10,FALSE)</f>
        <v>No</v>
      </c>
      <c r="I11" s="15" t="str">
        <f>VLOOKUP(A11,'(Brighton) Moderna 18+'!A:L,11,FALSE)</f>
        <v>Seen with COVID-19 Disease</v>
      </c>
      <c r="J11" s="15" t="str">
        <f>VLOOKUP(A11,'(Brighton) Moderna 18+'!A:L,12,FALSE)</f>
        <v>Colitis/Enteritis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 x14ac:dyDescent="0.2">
      <c r="A12" s="1" t="s">
        <v>407</v>
      </c>
      <c r="B12" s="1">
        <v>1</v>
      </c>
      <c r="C12" s="1">
        <v>0</v>
      </c>
      <c r="D12" s="15" t="str">
        <f>VLOOKUP(A12,'(Brighton) Moderna 18+'!A:I,7,FALSE)</f>
        <v>Exclude</v>
      </c>
      <c r="E12" s="15">
        <f>VLOOKUP(A12,'(Brighton) Moderna 18+'!A:I,8,FALSE)</f>
        <v>0</v>
      </c>
      <c r="F12" s="15">
        <f>VLOOKUP(A12,'(Brighton) Moderna 18+'!A:I,9,FALSE)</f>
        <v>0</v>
      </c>
      <c r="G12" s="15" t="str">
        <f>VLOOKUP(A12,'MedDRA (Moderna 18+)'!A:B,2,FALSE)</f>
        <v>Infections and infestations</v>
      </c>
      <c r="H12" s="15">
        <f>VLOOKUP(A12,'(Brighton) Moderna 18+'!A:L,10,FALSE)</f>
        <v>0</v>
      </c>
      <c r="I12" s="15">
        <f>VLOOKUP(A12,'(Brighton) Moderna 18+'!A:L,11,FALSE)</f>
        <v>0</v>
      </c>
      <c r="J12" s="15">
        <f>VLOOKUP(A12,'(Brighton) Moderna 18+'!A:L,12,FALSE)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 x14ac:dyDescent="0.2">
      <c r="A13" s="1" t="s">
        <v>408</v>
      </c>
      <c r="B13" s="1">
        <v>1</v>
      </c>
      <c r="C13" s="1">
        <v>0</v>
      </c>
      <c r="D13" s="15" t="str">
        <f>VLOOKUP(A13,'(Brighton) Moderna 18+'!A:I,7,FALSE)</f>
        <v>Exclude</v>
      </c>
      <c r="E13" s="15">
        <f>VLOOKUP(A13,'(Brighton) Moderna 18+'!A:I,8,FALSE)</f>
        <v>0</v>
      </c>
      <c r="F13" s="15">
        <f>VLOOKUP(A13,'(Brighton) Moderna 18+'!A:I,9,FALSE)</f>
        <v>0</v>
      </c>
      <c r="G13" s="15" t="str">
        <f>VLOOKUP(A13,'MedDRA (Moderna 18+)'!A:B,2,FALSE)</f>
        <v>Infections and infestations</v>
      </c>
      <c r="H13" s="15">
        <f>VLOOKUP(A13,'(Brighton) Moderna 18+'!A:L,10,FALSE)</f>
        <v>0</v>
      </c>
      <c r="I13" s="15">
        <f>VLOOKUP(A13,'(Brighton) Moderna 18+'!A:L,11,FALSE)</f>
        <v>0</v>
      </c>
      <c r="J13" s="15">
        <f>VLOOKUP(A13,'(Brighton) Moderna 18+'!A:L,12,FALSE)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5.75" customHeight="1" x14ac:dyDescent="0.2">
      <c r="A14" s="1" t="s">
        <v>409</v>
      </c>
      <c r="B14" s="1">
        <v>1</v>
      </c>
      <c r="C14" s="1">
        <v>0</v>
      </c>
      <c r="D14" s="15" t="str">
        <f>VLOOKUP(A14,'(Brighton) Moderna 18+'!A:I,7,FALSE)</f>
        <v>Include</v>
      </c>
      <c r="E14" s="15" t="str">
        <f>VLOOKUP(A14,'(Brighton) Moderna 18+'!A:I,8,FALSE)</f>
        <v>Other</v>
      </c>
      <c r="F14" s="15" t="str">
        <f>VLOOKUP(A14,'(Brighton) Moderna 18+'!A:I,9,FALSE)</f>
        <v>Abscess</v>
      </c>
      <c r="G14" s="15" t="str">
        <f>VLOOKUP(A14,'MedDRA (Moderna 18+)'!A:B,2,FALSE)</f>
        <v>Infections and infestations</v>
      </c>
      <c r="H14" s="15" t="str">
        <f>VLOOKUP(A14,'(Brighton) Moderna 18+'!A:L,10,FALSE)</f>
        <v>No</v>
      </c>
      <c r="I14" s="15" t="str">
        <f>VLOOKUP(A14,'(Brighton) Moderna 18+'!A:L,11,FALSE)</f>
        <v>Seen with COVID-19 Disease</v>
      </c>
      <c r="J14" s="15" t="str">
        <f>VLOOKUP(A14,'(Brighton) Moderna 18+'!A:L,12,FALSE)</f>
        <v>Abscess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5.75" customHeight="1" x14ac:dyDescent="0.2">
      <c r="A15" s="1" t="s">
        <v>279</v>
      </c>
      <c r="B15" s="1">
        <v>1</v>
      </c>
      <c r="C15" s="1">
        <v>0</v>
      </c>
      <c r="D15" s="15" t="str">
        <f>VLOOKUP(A15,'(Brighton) Moderna 18+'!A:I,7,FALSE)</f>
        <v>Exclude</v>
      </c>
      <c r="E15" s="15">
        <f>VLOOKUP(A15,'(Brighton) Moderna 18+'!A:I,8,FALSE)</f>
        <v>0</v>
      </c>
      <c r="F15" s="15">
        <f>VLOOKUP(A15,'(Brighton) Moderna 18+'!A:I,9,FALSE)</f>
        <v>0</v>
      </c>
      <c r="G15" s="15" t="str">
        <f>VLOOKUP(A15,'MedDRA (Moderna 18+)'!A:B,2,FALSE)</f>
        <v>Infections and infestations</v>
      </c>
      <c r="H15" s="15">
        <f>VLOOKUP(A15,'(Brighton) Moderna 18+'!A:L,10,FALSE)</f>
        <v>0</v>
      </c>
      <c r="I15" s="15">
        <f>VLOOKUP(A15,'(Brighton) Moderna 18+'!A:L,11,FALSE)</f>
        <v>0</v>
      </c>
      <c r="J15" s="15">
        <f>VLOOKUP(A15,'(Brighton) Moderna 18+'!A:L,12,FALSE)</f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customHeight="1" x14ac:dyDescent="0.2">
      <c r="A16" s="1" t="s">
        <v>280</v>
      </c>
      <c r="B16" s="1">
        <v>1</v>
      </c>
      <c r="C16" s="1">
        <v>1</v>
      </c>
      <c r="D16" s="15" t="str">
        <f>VLOOKUP(A16,'(Brighton) Moderna 18+'!A:I,7,FALSE)</f>
        <v>Exclude</v>
      </c>
      <c r="E16" s="15">
        <f>VLOOKUP(A16,'(Brighton) Moderna 18+'!A:I,8,FALSE)</f>
        <v>0</v>
      </c>
      <c r="F16" s="15">
        <f>VLOOKUP(A16,'(Brighton) Moderna 18+'!A:I,9,FALSE)</f>
        <v>0</v>
      </c>
      <c r="G16" s="15" t="str">
        <f>VLOOKUP(A16,'MedDRA (Moderna 18+)'!A:B,2,FALSE)</f>
        <v>Infections and infestations</v>
      </c>
      <c r="H16" s="15">
        <f>VLOOKUP(A16,'(Brighton) Moderna 18+'!A:L,10,FALSE)</f>
        <v>0</v>
      </c>
      <c r="I16" s="15">
        <f>VLOOKUP(A16,'(Brighton) Moderna 18+'!A:L,11,FALSE)</f>
        <v>0</v>
      </c>
      <c r="J16" s="15">
        <f>VLOOKUP(A16,'(Brighton) Moderna 18+'!A:L,12,FALSE)</f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5.75" customHeight="1" x14ac:dyDescent="0.2">
      <c r="A17" s="1" t="s">
        <v>411</v>
      </c>
      <c r="B17" s="1">
        <v>1</v>
      </c>
      <c r="C17" s="1">
        <v>0</v>
      </c>
      <c r="D17" s="15" t="str">
        <f>VLOOKUP(A17,'(Brighton) Moderna 18+'!A:I,7,FALSE)</f>
        <v>Exclude</v>
      </c>
      <c r="E17" s="15">
        <f>VLOOKUP(A17,'(Brighton) Moderna 18+'!A:I,8,FALSE)</f>
        <v>0</v>
      </c>
      <c r="F17" s="15">
        <f>VLOOKUP(A17,'(Brighton) Moderna 18+'!A:I,9,FALSE)</f>
        <v>0</v>
      </c>
      <c r="G17" s="15" t="str">
        <f>VLOOKUP(A17,'MedDRA (Moderna 18+)'!A:B,2,FALSE)</f>
        <v>Infections and infestations</v>
      </c>
      <c r="H17" s="15">
        <f>VLOOKUP(A17,'(Brighton) Moderna 18+'!A:L,10,FALSE)</f>
        <v>0</v>
      </c>
      <c r="I17" s="15">
        <f>VLOOKUP(A17,'(Brighton) Moderna 18+'!A:L,11,FALSE)</f>
        <v>0</v>
      </c>
      <c r="J17" s="15">
        <f>VLOOKUP(A17,'(Brighton) Moderna 18+'!A:L,12,FALSE)</f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5.75" customHeight="1" x14ac:dyDescent="0.2">
      <c r="A18" s="1" t="s">
        <v>412</v>
      </c>
      <c r="B18" s="1">
        <v>1</v>
      </c>
      <c r="C18" s="1">
        <v>1</v>
      </c>
      <c r="D18" s="15" t="str">
        <f>VLOOKUP(A18,'(Brighton) Moderna 18+'!A:I,7,FALSE)</f>
        <v>Exclude</v>
      </c>
      <c r="E18" s="15">
        <f>VLOOKUP(A18,'(Brighton) Moderna 18+'!A:I,8,FALSE)</f>
        <v>0</v>
      </c>
      <c r="F18" s="15">
        <f>VLOOKUP(A18,'(Brighton) Moderna 18+'!A:I,9,FALSE)</f>
        <v>0</v>
      </c>
      <c r="G18" s="15" t="str">
        <f>VLOOKUP(A18,'MedDRA (Moderna 18+)'!A:B,2,FALSE)</f>
        <v>Infections and infestations</v>
      </c>
      <c r="H18" s="15">
        <f>VLOOKUP(A18,'(Brighton) Moderna 18+'!A:L,10,FALSE)</f>
        <v>0</v>
      </c>
      <c r="I18" s="15">
        <f>VLOOKUP(A18,'(Brighton) Moderna 18+'!A:L,11,FALSE)</f>
        <v>0</v>
      </c>
      <c r="J18" s="15">
        <f>VLOOKUP(A18,'(Brighton) Moderna 18+'!A:L,12,FALSE)</f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75" customHeight="1" x14ac:dyDescent="0.2">
      <c r="A19" s="1" t="s">
        <v>414</v>
      </c>
      <c r="B19" s="1">
        <v>1</v>
      </c>
      <c r="C19" s="1">
        <v>0</v>
      </c>
      <c r="D19" s="15" t="str">
        <f>VLOOKUP(A19,'(Brighton) Moderna 18+'!A:I,7,FALSE)</f>
        <v>Exclude</v>
      </c>
      <c r="E19" s="15">
        <f>VLOOKUP(A19,'(Brighton) Moderna 18+'!A:I,8,FALSE)</f>
        <v>0</v>
      </c>
      <c r="F19" s="15">
        <f>VLOOKUP(A19,'(Brighton) Moderna 18+'!A:I,9,FALSE)</f>
        <v>0</v>
      </c>
      <c r="G19" s="15" t="str">
        <f>VLOOKUP(A19,'MedDRA (Moderna 18+)'!A:B,2,FALSE)</f>
        <v>Infections and infestations</v>
      </c>
      <c r="H19" s="15">
        <f>VLOOKUP(A19,'(Brighton) Moderna 18+'!A:L,10,FALSE)</f>
        <v>0</v>
      </c>
      <c r="I19" s="15">
        <f>VLOOKUP(A19,'(Brighton) Moderna 18+'!A:L,11,FALSE)</f>
        <v>0</v>
      </c>
      <c r="J19" s="15">
        <f>VLOOKUP(A19,'(Brighton) Moderna 18+'!A:L,12,FALSE)</f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5.75" customHeight="1" x14ac:dyDescent="0.2">
      <c r="A20" s="1" t="s">
        <v>282</v>
      </c>
      <c r="B20" s="1">
        <v>1</v>
      </c>
      <c r="C20" s="1">
        <v>0</v>
      </c>
      <c r="D20" s="15" t="str">
        <f>VLOOKUP(A20,'(Brighton) Moderna 18+'!A:I,7,FALSE)</f>
        <v>Exclude</v>
      </c>
      <c r="E20" s="15">
        <f>VLOOKUP(A20,'(Brighton) Moderna 18+'!A:I,8,FALSE)</f>
        <v>0</v>
      </c>
      <c r="F20" s="15">
        <f>VLOOKUP(A20,'(Brighton) Moderna 18+'!A:I,9,FALSE)</f>
        <v>0</v>
      </c>
      <c r="G20" s="15" t="str">
        <f>VLOOKUP(A20,'MedDRA (Moderna 18+)'!A:B,2,FALSE)</f>
        <v>Infections and infestations</v>
      </c>
      <c r="H20" s="15">
        <f>VLOOKUP(A20,'(Brighton) Moderna 18+'!A:L,10,FALSE)</f>
        <v>0</v>
      </c>
      <c r="I20" s="15">
        <f>VLOOKUP(A20,'(Brighton) Moderna 18+'!A:L,11,FALSE)</f>
        <v>0</v>
      </c>
      <c r="J20" s="15">
        <f>VLOOKUP(A20,'(Brighton) Moderna 18+'!A:L,12,FALSE)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5.75" customHeight="1" x14ac:dyDescent="0.2">
      <c r="A21" s="1" t="s">
        <v>415</v>
      </c>
      <c r="B21" s="1">
        <v>1</v>
      </c>
      <c r="C21" s="1">
        <v>0</v>
      </c>
      <c r="D21" s="15" t="str">
        <f>VLOOKUP(A21,'(Brighton) Moderna 18+'!A:I,7,FALSE)</f>
        <v>Exclude</v>
      </c>
      <c r="E21" s="15">
        <f>VLOOKUP(A21,'(Brighton) Moderna 18+'!A:I,8,FALSE)</f>
        <v>0</v>
      </c>
      <c r="F21" s="15">
        <f>VLOOKUP(A21,'(Brighton) Moderna 18+'!A:I,9,FALSE)</f>
        <v>0</v>
      </c>
      <c r="G21" s="15" t="str">
        <f>VLOOKUP(A21,'MedDRA (Moderna 18+)'!A:B,2,FALSE)</f>
        <v>Infections and infestations</v>
      </c>
      <c r="H21" s="15">
        <f>VLOOKUP(A21,'(Brighton) Moderna 18+'!A:L,10,FALSE)</f>
        <v>0</v>
      </c>
      <c r="I21" s="15">
        <f>VLOOKUP(A21,'(Brighton) Moderna 18+'!A:L,11,FALSE)</f>
        <v>0</v>
      </c>
      <c r="J21" s="15">
        <f>VLOOKUP(A21,'(Brighton) Moderna 18+'!A:L,12,FALSE)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5.75" customHeight="1" x14ac:dyDescent="0.2">
      <c r="A22" s="1" t="s">
        <v>416</v>
      </c>
      <c r="B22" s="1">
        <v>1</v>
      </c>
      <c r="C22" s="1">
        <v>0</v>
      </c>
      <c r="D22" s="15" t="str">
        <f>VLOOKUP(A22,'(Brighton) Moderna 18+'!A:I,7,FALSE)</f>
        <v>Exclude</v>
      </c>
      <c r="E22" s="15">
        <f>VLOOKUP(A22,'(Brighton) Moderna 18+'!A:I,8,FALSE)</f>
        <v>0</v>
      </c>
      <c r="F22" s="15">
        <f>VLOOKUP(A22,'(Brighton) Moderna 18+'!A:I,9,FALSE)</f>
        <v>0</v>
      </c>
      <c r="G22" s="15" t="str">
        <f>VLOOKUP(A22,'MedDRA (Moderna 18+)'!A:B,2,FALSE)</f>
        <v>Infections and infestations</v>
      </c>
      <c r="H22" s="15">
        <f>VLOOKUP(A22,'(Brighton) Moderna 18+'!A:L,10,FALSE)</f>
        <v>0</v>
      </c>
      <c r="I22" s="15">
        <f>VLOOKUP(A22,'(Brighton) Moderna 18+'!A:L,11,FALSE)</f>
        <v>0</v>
      </c>
      <c r="J22" s="15">
        <f>VLOOKUP(A22,'(Brighton) Moderna 18+'!A:L,12,FALSE)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5.75" customHeight="1" x14ac:dyDescent="0.2">
      <c r="A23" s="1" t="s">
        <v>165</v>
      </c>
      <c r="B23" s="1">
        <v>0</v>
      </c>
      <c r="C23" s="1">
        <v>1</v>
      </c>
      <c r="D23" s="15" t="str">
        <f>VLOOKUP(A23,'(Brighton) Moderna 18+'!A:I,7,FALSE)</f>
        <v>Exclude--efficacy outcome</v>
      </c>
      <c r="E23" s="15">
        <f>VLOOKUP(A23,'(Brighton) Moderna 18+'!A:I,8,FALSE)</f>
        <v>0</v>
      </c>
      <c r="F23" s="15">
        <f>VLOOKUP(A23,'(Brighton) Moderna 18+'!A:I,9,FALSE)</f>
        <v>0</v>
      </c>
      <c r="G23" s="15" t="str">
        <f>VLOOKUP(A23,'MedDRA (Moderna 18+)'!A:B,2,FALSE)</f>
        <v>Infections and infestations</v>
      </c>
      <c r="H23" s="15">
        <f>VLOOKUP(A23,'(Brighton) Moderna 18+'!A:L,10,FALSE)</f>
        <v>0</v>
      </c>
      <c r="I23" s="15">
        <f>VLOOKUP(A23,'(Brighton) Moderna 18+'!A:L,11,FALSE)</f>
        <v>0</v>
      </c>
      <c r="J23" s="15">
        <f>VLOOKUP(A23,'(Brighton) Moderna 18+'!A:L,12,FALSE)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5.75" customHeight="1" x14ac:dyDescent="0.2">
      <c r="A24" s="1" t="s">
        <v>417</v>
      </c>
      <c r="B24" s="1">
        <v>0</v>
      </c>
      <c r="C24" s="1">
        <v>1</v>
      </c>
      <c r="D24" s="15" t="str">
        <f>VLOOKUP(A24,'(Brighton) Moderna 18+'!A:I,7,FALSE)</f>
        <v>Exclude</v>
      </c>
      <c r="E24" s="15">
        <f>VLOOKUP(A24,'(Brighton) Moderna 18+'!A:I,8,FALSE)</f>
        <v>0</v>
      </c>
      <c r="F24" s="15">
        <f>VLOOKUP(A24,'(Brighton) Moderna 18+'!A:I,9,FALSE)</f>
        <v>0</v>
      </c>
      <c r="G24" s="15" t="str">
        <f>VLOOKUP(A24,'MedDRA (Moderna 18+)'!A:B,2,FALSE)</f>
        <v>Infections and infestations</v>
      </c>
      <c r="H24" s="15">
        <f>VLOOKUP(A24,'(Brighton) Moderna 18+'!A:L,10,FALSE)</f>
        <v>0</v>
      </c>
      <c r="I24" s="15">
        <f>VLOOKUP(A24,'(Brighton) Moderna 18+'!A:L,11,FALSE)</f>
        <v>0</v>
      </c>
      <c r="J24" s="15">
        <f>VLOOKUP(A24,'(Brighton) Moderna 18+'!A:L,12,FALSE)</f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5.75" customHeight="1" x14ac:dyDescent="0.2">
      <c r="A25" s="1" t="s">
        <v>267</v>
      </c>
      <c r="B25" s="1">
        <v>0</v>
      </c>
      <c r="C25" s="1">
        <v>2</v>
      </c>
      <c r="D25" s="15" t="str">
        <f>VLOOKUP(A25,'(Brighton) Moderna 18+'!A:I,7,FALSE)</f>
        <v>Exclude</v>
      </c>
      <c r="E25" s="15">
        <f>VLOOKUP(A25,'(Brighton) Moderna 18+'!A:I,8,FALSE)</f>
        <v>0</v>
      </c>
      <c r="F25" s="15">
        <f>VLOOKUP(A25,'(Brighton) Moderna 18+'!A:I,9,FALSE)</f>
        <v>0</v>
      </c>
      <c r="G25" s="15" t="str">
        <f>VLOOKUP(A25,'MedDRA (Moderna 18+)'!A:B,2,FALSE)</f>
        <v>Infections and infestations</v>
      </c>
      <c r="H25" s="15">
        <f>VLOOKUP(A25,'(Brighton) Moderna 18+'!A:L,10,FALSE)</f>
        <v>0</v>
      </c>
      <c r="I25" s="15">
        <f>VLOOKUP(A25,'(Brighton) Moderna 18+'!A:L,11,FALSE)</f>
        <v>0</v>
      </c>
      <c r="J25" s="15">
        <f>VLOOKUP(A25,'(Brighton) Moderna 18+'!A:L,12,FALSE)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5.75" customHeight="1" x14ac:dyDescent="0.2">
      <c r="A26" s="1" t="s">
        <v>275</v>
      </c>
      <c r="B26" s="1">
        <v>0</v>
      </c>
      <c r="C26" s="1">
        <v>1</v>
      </c>
      <c r="D26" s="15" t="str">
        <f>VLOOKUP(A26,'(Brighton) Moderna 18+'!A:I,7,FALSE)</f>
        <v>Exclude</v>
      </c>
      <c r="E26" s="15">
        <f>VLOOKUP(A26,'(Brighton) Moderna 18+'!A:I,8,FALSE)</f>
        <v>0</v>
      </c>
      <c r="F26" s="15">
        <f>VLOOKUP(A26,'(Brighton) Moderna 18+'!A:I,9,FALSE)</f>
        <v>0</v>
      </c>
      <c r="G26" s="15" t="str">
        <f>VLOOKUP(A26,'MedDRA (Moderna 18+)'!A:B,2,FALSE)</f>
        <v>Infections and infestations</v>
      </c>
      <c r="H26" s="15">
        <f>VLOOKUP(A26,'(Brighton) Moderna 18+'!A:L,10,FALSE)</f>
        <v>0</v>
      </c>
      <c r="I26" s="15">
        <f>VLOOKUP(A26,'(Brighton) Moderna 18+'!A:L,11,FALSE)</f>
        <v>0</v>
      </c>
      <c r="J26" s="15">
        <f>VLOOKUP(A26,'(Brighton) Moderna 18+'!A:L,12,FALSE)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5.75" customHeight="1" x14ac:dyDescent="0.2">
      <c r="A27" s="1" t="s">
        <v>278</v>
      </c>
      <c r="B27" s="1">
        <v>0</v>
      </c>
      <c r="C27" s="1">
        <v>1</v>
      </c>
      <c r="D27" s="15" t="str">
        <f>VLOOKUP(A27,'(Brighton) Moderna 18+'!A:I,7,FALSE)</f>
        <v>Exclude</v>
      </c>
      <c r="E27" s="15">
        <f>VLOOKUP(A27,'(Brighton) Moderna 18+'!A:I,8,FALSE)</f>
        <v>0</v>
      </c>
      <c r="F27" s="15">
        <f>VLOOKUP(A27,'(Brighton) Moderna 18+'!A:I,9,FALSE)</f>
        <v>0</v>
      </c>
      <c r="G27" s="15" t="str">
        <f>VLOOKUP(A27,'MedDRA (Moderna 18+)'!A:B,2,FALSE)</f>
        <v>Infections and infestations</v>
      </c>
      <c r="H27" s="15">
        <f>VLOOKUP(A27,'(Brighton) Moderna 18+'!A:L,10,FALSE)</f>
        <v>0</v>
      </c>
      <c r="I27" s="15">
        <f>VLOOKUP(A27,'(Brighton) Moderna 18+'!A:L,11,FALSE)</f>
        <v>0</v>
      </c>
      <c r="J27" s="15">
        <f>VLOOKUP(A27,'(Brighton) Moderna 18+'!A:L,12,FALSE)</f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5.75" customHeight="1" x14ac:dyDescent="0.2">
      <c r="A28" s="1" t="s">
        <v>418</v>
      </c>
      <c r="B28" s="1">
        <v>0</v>
      </c>
      <c r="C28" s="1">
        <v>1</v>
      </c>
      <c r="D28" s="15" t="str">
        <f>VLOOKUP(A28,'(Brighton) Moderna 18+'!A:I,7,FALSE)</f>
        <v>Exclude</v>
      </c>
      <c r="E28" s="15">
        <f>VLOOKUP(A28,'(Brighton) Moderna 18+'!A:I,8,FALSE)</f>
        <v>0</v>
      </c>
      <c r="F28" s="15">
        <f>VLOOKUP(A28,'(Brighton) Moderna 18+'!A:I,9,FALSE)</f>
        <v>0</v>
      </c>
      <c r="G28" s="15" t="str">
        <f>VLOOKUP(A28,'MedDRA (Moderna 18+)'!A:B,2,FALSE)</f>
        <v>Infections and infestations</v>
      </c>
      <c r="H28" s="15">
        <f>VLOOKUP(A28,'(Brighton) Moderna 18+'!A:L,10,FALSE)</f>
        <v>0</v>
      </c>
      <c r="I28" s="15">
        <f>VLOOKUP(A28,'(Brighton) Moderna 18+'!A:L,11,FALSE)</f>
        <v>0</v>
      </c>
      <c r="J28" s="15">
        <f>VLOOKUP(A28,'(Brighton) Moderna 18+'!A:L,12,FALSE)</f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.75" customHeight="1" x14ac:dyDescent="0.2">
      <c r="A29" s="1" t="s">
        <v>419</v>
      </c>
      <c r="B29" s="1">
        <v>0</v>
      </c>
      <c r="C29" s="1">
        <v>1</v>
      </c>
      <c r="D29" s="15" t="str">
        <f>VLOOKUP(A29,'(Brighton) Moderna 18+'!A:I,7,FALSE)</f>
        <v>Exclude</v>
      </c>
      <c r="E29" s="15">
        <f>VLOOKUP(A29,'(Brighton) Moderna 18+'!A:I,8,FALSE)</f>
        <v>0</v>
      </c>
      <c r="F29" s="15">
        <f>VLOOKUP(A29,'(Brighton) Moderna 18+'!A:I,9,FALSE)</f>
        <v>0</v>
      </c>
      <c r="G29" s="15" t="str">
        <f>VLOOKUP(A29,'MedDRA (Moderna 18+)'!A:B,2,FALSE)</f>
        <v>Infections and infestations</v>
      </c>
      <c r="H29" s="15">
        <f>VLOOKUP(A29,'(Brighton) Moderna 18+'!A:L,10,FALSE)</f>
        <v>0</v>
      </c>
      <c r="I29" s="15">
        <f>VLOOKUP(A29,'(Brighton) Moderna 18+'!A:L,11,FALSE)</f>
        <v>0</v>
      </c>
      <c r="J29" s="15">
        <f>VLOOKUP(A29,'(Brighton) Moderna 18+'!A:L,12,FALSE)</f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.75" customHeight="1" x14ac:dyDescent="0.2">
      <c r="A30" s="1" t="s">
        <v>265</v>
      </c>
      <c r="B30" s="1">
        <v>0</v>
      </c>
      <c r="C30" s="1">
        <v>4</v>
      </c>
      <c r="D30" s="15" t="str">
        <f>VLOOKUP(A30,'(Brighton) Moderna 18+'!A:I,7,FALSE)</f>
        <v>Exclude</v>
      </c>
      <c r="E30" s="15">
        <f>VLOOKUP(A30,'(Brighton) Moderna 18+'!A:I,8,FALSE)</f>
        <v>0</v>
      </c>
      <c r="F30" s="15">
        <f>VLOOKUP(A30,'(Brighton) Moderna 18+'!A:I,9,FALSE)</f>
        <v>0</v>
      </c>
      <c r="G30" s="15" t="str">
        <f>VLOOKUP(A30,'MedDRA (Moderna 18+)'!A:B,2,FALSE)</f>
        <v>Infections and infestations</v>
      </c>
      <c r="H30" s="15">
        <f>VLOOKUP(A30,'(Brighton) Moderna 18+'!A:L,10,FALSE)</f>
        <v>0</v>
      </c>
      <c r="I30" s="15">
        <f>VLOOKUP(A30,'(Brighton) Moderna 18+'!A:L,11,FALSE)</f>
        <v>0</v>
      </c>
      <c r="J30" s="15">
        <f>VLOOKUP(A30,'(Brighton) Moderna 18+'!A:L,12,FALSE)</f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5.75" customHeight="1" x14ac:dyDescent="0.2">
      <c r="A31" s="19" t="s">
        <v>420</v>
      </c>
      <c r="B31" s="19">
        <v>15</v>
      </c>
      <c r="C31" s="19">
        <v>10</v>
      </c>
      <c r="D31" s="15" t="str">
        <f>VLOOKUP(A31,'(Brighton) Moderna 18+'!A:I,7,FALSE)</f>
        <v>Exclude--category</v>
      </c>
      <c r="E31" s="15">
        <f>VLOOKUP(A31,'(Brighton) Moderna 18+'!A:I,8,FALSE)</f>
        <v>0</v>
      </c>
      <c r="F31" s="15">
        <f>VLOOKUP(A31,'(Brighton) Moderna 18+'!A:I,9,FALSE)</f>
        <v>0</v>
      </c>
      <c r="G31" s="15">
        <f>VLOOKUP(A31,'MedDRA (Moderna 18+)'!A:B,2,FALSE)</f>
        <v>0</v>
      </c>
      <c r="H31" s="15">
        <f>VLOOKUP(A31,'(Brighton) Moderna 18+'!A:L,10,FALSE)</f>
        <v>0</v>
      </c>
      <c r="I31" s="15">
        <f>VLOOKUP(A31,'(Brighton) Moderna 18+'!A:L,11,FALSE)</f>
        <v>0</v>
      </c>
      <c r="J31" s="15">
        <f>VLOOKUP(A31,'(Brighton) Moderna 18+'!A:L,12,FALSE)</f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.75" customHeight="1" x14ac:dyDescent="0.2">
      <c r="A32" s="1" t="s">
        <v>336</v>
      </c>
      <c r="B32" s="1">
        <v>3</v>
      </c>
      <c r="C32" s="1">
        <v>3</v>
      </c>
      <c r="D32" s="15" t="str">
        <f>VLOOKUP(A32,'(Brighton) Moderna 18+'!A:I,7,FALSE)</f>
        <v>Exclude</v>
      </c>
      <c r="E32" s="15">
        <f>VLOOKUP(A32,'(Brighton) Moderna 18+'!A:I,8,FALSE)</f>
        <v>0</v>
      </c>
      <c r="F32" s="15">
        <f>VLOOKUP(A32,'(Brighton) Moderna 18+'!A:I,9,FALSE)</f>
        <v>0</v>
      </c>
      <c r="G32" s="15" t="str">
        <f>VLOOKUP(A32,'MedDRA (Moderna 18+)'!A:B,2,FALSE)</f>
        <v>Neoplasms benign, malignant and unspecified (incl cysts and polyps)</v>
      </c>
      <c r="H32" s="15">
        <f>VLOOKUP(A32,'(Brighton) Moderna 18+'!A:L,10,FALSE)</f>
        <v>0</v>
      </c>
      <c r="I32" s="15">
        <f>VLOOKUP(A32,'(Brighton) Moderna 18+'!A:L,11,FALSE)</f>
        <v>0</v>
      </c>
      <c r="J32" s="15">
        <f>VLOOKUP(A32,'(Brighton) Moderna 18+'!A:L,12,FALSE)</f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5.75" customHeight="1" x14ac:dyDescent="0.2">
      <c r="A33" s="1" t="s">
        <v>421</v>
      </c>
      <c r="B33" s="1">
        <v>1</v>
      </c>
      <c r="C33" s="1">
        <v>0</v>
      </c>
      <c r="D33" s="15" t="str">
        <f>VLOOKUP(A33,'(Brighton) Moderna 18+'!A:I,7,FALSE)</f>
        <v>Exclude</v>
      </c>
      <c r="E33" s="15">
        <f>VLOOKUP(A33,'(Brighton) Moderna 18+'!A:I,8,FALSE)</f>
        <v>0</v>
      </c>
      <c r="F33" s="15">
        <f>VLOOKUP(A33,'(Brighton) Moderna 18+'!A:I,9,FALSE)</f>
        <v>0</v>
      </c>
      <c r="G33" s="15" t="str">
        <f>VLOOKUP(A33,'MedDRA (Moderna 18+)'!A:B,2,FALSE)</f>
        <v>Neoplasms benign, malignant and unspecified (incl cysts and polyps)</v>
      </c>
      <c r="H33" s="15">
        <f>VLOOKUP(A33,'(Brighton) Moderna 18+'!A:L,10,FALSE)</f>
        <v>0</v>
      </c>
      <c r="I33" s="15">
        <f>VLOOKUP(A33,'(Brighton) Moderna 18+'!A:L,11,FALSE)</f>
        <v>0</v>
      </c>
      <c r="J33" s="15">
        <f>VLOOKUP(A33,'(Brighton) Moderna 18+'!A:L,12,FALSE)</f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.75" customHeight="1" x14ac:dyDescent="0.2">
      <c r="A34" s="1" t="s">
        <v>422</v>
      </c>
      <c r="B34" s="1">
        <v>1</v>
      </c>
      <c r="C34" s="1">
        <v>0</v>
      </c>
      <c r="D34" s="15" t="str">
        <f>VLOOKUP(A34,'(Brighton) Moderna 18+'!A:I,7,FALSE)</f>
        <v>Exclude</v>
      </c>
      <c r="E34" s="15">
        <f>VLOOKUP(A34,'(Brighton) Moderna 18+'!A:I,8,FALSE)</f>
        <v>0</v>
      </c>
      <c r="F34" s="15">
        <f>VLOOKUP(A34,'(Brighton) Moderna 18+'!A:I,9,FALSE)</f>
        <v>0</v>
      </c>
      <c r="G34" s="15" t="str">
        <f>VLOOKUP(A34,'MedDRA (Moderna 18+)'!A:B,2,FALSE)</f>
        <v>Neoplasms benign, malignant and unspecified (incl cysts and polyps)</v>
      </c>
      <c r="H34" s="15">
        <f>VLOOKUP(A34,'(Brighton) Moderna 18+'!A:L,10,FALSE)</f>
        <v>0</v>
      </c>
      <c r="I34" s="15">
        <f>VLOOKUP(A34,'(Brighton) Moderna 18+'!A:L,11,FALSE)</f>
        <v>0</v>
      </c>
      <c r="J34" s="15">
        <f>VLOOKUP(A34,'(Brighton) Moderna 18+'!A:L,12,FALSE)</f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.75" customHeight="1" x14ac:dyDescent="0.2">
      <c r="A35" s="1" t="s">
        <v>423</v>
      </c>
      <c r="B35" s="1">
        <v>1</v>
      </c>
      <c r="C35" s="1">
        <v>0</v>
      </c>
      <c r="D35" s="15" t="str">
        <f>VLOOKUP(A35,'(Brighton) Moderna 18+'!A:I,7,FALSE)</f>
        <v>Exclude</v>
      </c>
      <c r="E35" s="15">
        <f>VLOOKUP(A35,'(Brighton) Moderna 18+'!A:I,8,FALSE)</f>
        <v>0</v>
      </c>
      <c r="F35" s="15">
        <f>VLOOKUP(A35,'(Brighton) Moderna 18+'!A:I,9,FALSE)</f>
        <v>0</v>
      </c>
      <c r="G35" s="15" t="str">
        <f>VLOOKUP(A35,'MedDRA (Moderna 18+)'!A:B,2,FALSE)</f>
        <v>Neoplasms benign, malignant and unspecified (incl cysts and polyps)</v>
      </c>
      <c r="H35" s="15">
        <f>VLOOKUP(A35,'(Brighton) Moderna 18+'!A:L,10,FALSE)</f>
        <v>0</v>
      </c>
      <c r="I35" s="15">
        <f>VLOOKUP(A35,'(Brighton) Moderna 18+'!A:L,11,FALSE)</f>
        <v>0</v>
      </c>
      <c r="J35" s="15">
        <f>VLOOKUP(A35,'(Brighton) Moderna 18+'!A:L,12,FALSE)</f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5.75" customHeight="1" x14ac:dyDescent="0.2">
      <c r="A36" s="1" t="s">
        <v>424</v>
      </c>
      <c r="B36" s="1">
        <v>1</v>
      </c>
      <c r="C36" s="1">
        <v>0</v>
      </c>
      <c r="D36" s="15" t="str">
        <f>VLOOKUP(A36,'(Brighton) Moderna 18+'!A:I,7,FALSE)</f>
        <v>Exclude</v>
      </c>
      <c r="E36" s="15">
        <f>VLOOKUP(A36,'(Brighton) Moderna 18+'!A:I,8,FALSE)</f>
        <v>0</v>
      </c>
      <c r="F36" s="15">
        <f>VLOOKUP(A36,'(Brighton) Moderna 18+'!A:I,9,FALSE)</f>
        <v>0</v>
      </c>
      <c r="G36" s="15" t="str">
        <f>VLOOKUP(A36,'MedDRA (Moderna 18+)'!A:B,2,FALSE)</f>
        <v>Neoplasms benign, malignant and unspecified (incl cysts and polyps)</v>
      </c>
      <c r="H36" s="15">
        <f>VLOOKUP(A36,'(Brighton) Moderna 18+'!A:L,10,FALSE)</f>
        <v>0</v>
      </c>
      <c r="I36" s="15">
        <f>VLOOKUP(A36,'(Brighton) Moderna 18+'!A:L,11,FALSE)</f>
        <v>0</v>
      </c>
      <c r="J36" s="15">
        <f>VLOOKUP(A36,'(Brighton) Moderna 18+'!A:L,12,FALSE)</f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5.75" customHeight="1" x14ac:dyDescent="0.2">
      <c r="A37" s="1" t="s">
        <v>425</v>
      </c>
      <c r="B37" s="1">
        <v>1</v>
      </c>
      <c r="C37" s="1">
        <v>0</v>
      </c>
      <c r="D37" s="15" t="str">
        <f>VLOOKUP(A37,'(Brighton) Moderna 18+'!A:I,7,FALSE)</f>
        <v>Exclude</v>
      </c>
      <c r="E37" s="15">
        <f>VLOOKUP(A37,'(Brighton) Moderna 18+'!A:I,8,FALSE)</f>
        <v>0</v>
      </c>
      <c r="F37" s="15">
        <f>VLOOKUP(A37,'(Brighton) Moderna 18+'!A:I,9,FALSE)</f>
        <v>0</v>
      </c>
      <c r="G37" s="15" t="str">
        <f>VLOOKUP(A37,'MedDRA (Moderna 18+)'!A:B,2,FALSE)</f>
        <v>Neoplasms benign, malignant and unspecified (incl cysts and polyps)</v>
      </c>
      <c r="H37" s="15">
        <f>VLOOKUP(A37,'(Brighton) Moderna 18+'!A:L,10,FALSE)</f>
        <v>0</v>
      </c>
      <c r="I37" s="15">
        <f>VLOOKUP(A37,'(Brighton) Moderna 18+'!A:L,11,FALSE)</f>
        <v>0</v>
      </c>
      <c r="J37" s="15">
        <f>VLOOKUP(A37,'(Brighton) Moderna 18+'!A:L,12,FALSE)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5.75" customHeight="1" x14ac:dyDescent="0.2">
      <c r="A38" s="1" t="s">
        <v>426</v>
      </c>
      <c r="B38" s="1">
        <v>1</v>
      </c>
      <c r="C38" s="1">
        <v>0</v>
      </c>
      <c r="D38" s="15" t="str">
        <f>VLOOKUP(A38,'(Brighton) Moderna 18+'!A:I,7,FALSE)</f>
        <v>Exclude</v>
      </c>
      <c r="E38" s="15">
        <f>VLOOKUP(A38,'(Brighton) Moderna 18+'!A:I,8,FALSE)</f>
        <v>0</v>
      </c>
      <c r="F38" s="15">
        <f>VLOOKUP(A38,'(Brighton) Moderna 18+'!A:I,9,FALSE)</f>
        <v>0</v>
      </c>
      <c r="G38" s="15" t="str">
        <f>VLOOKUP(A38,'MedDRA (Moderna 18+)'!A:B,2,FALSE)</f>
        <v>Neoplasms benign, malignant and unspecified (incl cysts and polyps)</v>
      </c>
      <c r="H38" s="15">
        <f>VLOOKUP(A38,'(Brighton) Moderna 18+'!A:L,10,FALSE)</f>
        <v>0</v>
      </c>
      <c r="I38" s="15">
        <f>VLOOKUP(A38,'(Brighton) Moderna 18+'!A:L,11,FALSE)</f>
        <v>0</v>
      </c>
      <c r="J38" s="15">
        <f>VLOOKUP(A38,'(Brighton) Moderna 18+'!A:L,12,FALSE)</f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5.75" customHeight="1" x14ac:dyDescent="0.2">
      <c r="A39" s="1" t="s">
        <v>324</v>
      </c>
      <c r="B39" s="1">
        <v>1</v>
      </c>
      <c r="C39" s="1">
        <v>0</v>
      </c>
      <c r="D39" s="15" t="str">
        <f>VLOOKUP(A39,'(Brighton) Moderna 18+'!A:I,7,FALSE)</f>
        <v>Exclude</v>
      </c>
      <c r="E39" s="15">
        <f>VLOOKUP(A39,'(Brighton) Moderna 18+'!A:I,8,FALSE)</f>
        <v>0</v>
      </c>
      <c r="F39" s="15">
        <f>VLOOKUP(A39,'(Brighton) Moderna 18+'!A:I,9,FALSE)</f>
        <v>0</v>
      </c>
      <c r="G39" s="15" t="str">
        <f>VLOOKUP(A39,'MedDRA (Moderna 18+)'!A:B,2,FALSE)</f>
        <v>Neoplasms benign, malignant and unspecified (incl cysts and polyps)</v>
      </c>
      <c r="H39" s="15">
        <f>VLOOKUP(A39,'(Brighton) Moderna 18+'!A:L,10,FALSE)</f>
        <v>0</v>
      </c>
      <c r="I39" s="15">
        <f>VLOOKUP(A39,'(Brighton) Moderna 18+'!A:L,11,FALSE)</f>
        <v>0</v>
      </c>
      <c r="J39" s="15">
        <f>VLOOKUP(A39,'(Brighton) Moderna 18+'!A:L,12,FALSE)</f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.75" customHeight="1" x14ac:dyDescent="0.2">
      <c r="A40" s="1" t="s">
        <v>333</v>
      </c>
      <c r="B40" s="1">
        <v>1</v>
      </c>
      <c r="C40" s="1">
        <v>0</v>
      </c>
      <c r="D40" s="15" t="str">
        <f>VLOOKUP(A40,'(Brighton) Moderna 18+'!A:I,7,FALSE)</f>
        <v>Exclude</v>
      </c>
      <c r="E40" s="15">
        <f>VLOOKUP(A40,'(Brighton) Moderna 18+'!A:I,8,FALSE)</f>
        <v>0</v>
      </c>
      <c r="F40" s="15">
        <f>VLOOKUP(A40,'(Brighton) Moderna 18+'!A:I,9,FALSE)</f>
        <v>0</v>
      </c>
      <c r="G40" s="15" t="str">
        <f>VLOOKUP(A40,'MedDRA (Moderna 18+)'!A:B,2,FALSE)</f>
        <v>Neoplasms benign, malignant and unspecified (incl cysts and polyps)</v>
      </c>
      <c r="H40" s="15">
        <f>VLOOKUP(A40,'(Brighton) Moderna 18+'!A:L,10,FALSE)</f>
        <v>0</v>
      </c>
      <c r="I40" s="15">
        <f>VLOOKUP(A40,'(Brighton) Moderna 18+'!A:L,11,FALSE)</f>
        <v>0</v>
      </c>
      <c r="J40" s="15">
        <f>VLOOKUP(A40,'(Brighton) Moderna 18+'!A:L,12,FALSE)</f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5.75" customHeight="1" x14ac:dyDescent="0.2">
      <c r="A41" s="1" t="s">
        <v>427</v>
      </c>
      <c r="B41" s="1">
        <v>1</v>
      </c>
      <c r="C41" s="1">
        <v>0</v>
      </c>
      <c r="D41" s="15" t="str">
        <f>VLOOKUP(A41,'(Brighton) Moderna 18+'!A:I,7,FALSE)</f>
        <v>Exclude</v>
      </c>
      <c r="E41" s="15">
        <f>VLOOKUP(A41,'(Brighton) Moderna 18+'!A:I,8,FALSE)</f>
        <v>0</v>
      </c>
      <c r="F41" s="15">
        <f>VLOOKUP(A41,'(Brighton) Moderna 18+'!A:I,9,FALSE)</f>
        <v>0</v>
      </c>
      <c r="G41" s="15" t="str">
        <f>VLOOKUP(A41,'MedDRA (Moderna 18+)'!A:B,2,FALSE)</f>
        <v>Neoplasms benign, malignant and unspecified (incl cysts and polyps)</v>
      </c>
      <c r="H41" s="15">
        <f>VLOOKUP(A41,'(Brighton) Moderna 18+'!A:L,10,FALSE)</f>
        <v>0</v>
      </c>
      <c r="I41" s="15">
        <f>VLOOKUP(A41,'(Brighton) Moderna 18+'!A:L,11,FALSE)</f>
        <v>0</v>
      </c>
      <c r="J41" s="15">
        <f>VLOOKUP(A41,'(Brighton) Moderna 18+'!A:L,12,FALSE)</f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5.75" customHeight="1" x14ac:dyDescent="0.2">
      <c r="A42" s="1" t="s">
        <v>428</v>
      </c>
      <c r="B42" s="1">
        <v>1</v>
      </c>
      <c r="C42" s="1">
        <v>0</v>
      </c>
      <c r="D42" s="15" t="str">
        <f>VLOOKUP(A42,'(Brighton) Moderna 18+'!A:I,7,FALSE)</f>
        <v>Exclude</v>
      </c>
      <c r="E42" s="15">
        <f>VLOOKUP(A42,'(Brighton) Moderna 18+'!A:I,8,FALSE)</f>
        <v>0</v>
      </c>
      <c r="F42" s="15">
        <f>VLOOKUP(A42,'(Brighton) Moderna 18+'!A:I,9,FALSE)</f>
        <v>0</v>
      </c>
      <c r="G42" s="15" t="str">
        <f>VLOOKUP(A42,'MedDRA (Moderna 18+)'!A:B,2,FALSE)</f>
        <v>Neoplasms benign, malignant and unspecified (incl cysts and polyps)</v>
      </c>
      <c r="H42" s="15">
        <f>VLOOKUP(A42,'(Brighton) Moderna 18+'!A:L,10,FALSE)</f>
        <v>0</v>
      </c>
      <c r="I42" s="15">
        <f>VLOOKUP(A42,'(Brighton) Moderna 18+'!A:L,11,FALSE)</f>
        <v>0</v>
      </c>
      <c r="J42" s="15">
        <f>VLOOKUP(A42,'(Brighton) Moderna 18+'!A:L,12,FALSE)</f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5.75" customHeight="1" x14ac:dyDescent="0.2">
      <c r="A43" s="1" t="s">
        <v>429</v>
      </c>
      <c r="B43" s="1">
        <v>1</v>
      </c>
      <c r="C43" s="1">
        <v>0</v>
      </c>
      <c r="D43" s="15" t="str">
        <f>VLOOKUP(A43,'(Brighton) Moderna 18+'!A:I,7,FALSE)</f>
        <v>Exclude</v>
      </c>
      <c r="E43" s="15">
        <f>VLOOKUP(A43,'(Brighton) Moderna 18+'!A:I,8,FALSE)</f>
        <v>0</v>
      </c>
      <c r="F43" s="15">
        <f>VLOOKUP(A43,'(Brighton) Moderna 18+'!A:I,9,FALSE)</f>
        <v>0</v>
      </c>
      <c r="G43" s="15" t="str">
        <f>VLOOKUP(A43,'MedDRA (Moderna 18+)'!A:B,2,FALSE)</f>
        <v>Neoplasms benign, malignant and unspecified (incl cysts and polyps)</v>
      </c>
      <c r="H43" s="15">
        <f>VLOOKUP(A43,'(Brighton) Moderna 18+'!A:L,10,FALSE)</f>
        <v>0</v>
      </c>
      <c r="I43" s="15">
        <f>VLOOKUP(A43,'(Brighton) Moderna 18+'!A:L,11,FALSE)</f>
        <v>0</v>
      </c>
      <c r="J43" s="15">
        <f>VLOOKUP(A43,'(Brighton) Moderna 18+'!A:L,12,FALSE)</f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.75" customHeight="1" x14ac:dyDescent="0.2">
      <c r="A44" s="1" t="s">
        <v>430</v>
      </c>
      <c r="B44" s="1">
        <v>1</v>
      </c>
      <c r="C44" s="1">
        <v>0</v>
      </c>
      <c r="D44" s="15" t="str">
        <f>VLOOKUP(A44,'(Brighton) Moderna 18+'!A:I,7,FALSE)</f>
        <v>Exclude</v>
      </c>
      <c r="E44" s="15">
        <f>VLOOKUP(A44,'(Brighton) Moderna 18+'!A:I,8,FALSE)</f>
        <v>0</v>
      </c>
      <c r="F44" s="15">
        <f>VLOOKUP(A44,'(Brighton) Moderna 18+'!A:I,9,FALSE)</f>
        <v>0</v>
      </c>
      <c r="G44" s="15" t="str">
        <f>VLOOKUP(A44,'MedDRA (Moderna 18+)'!A:B,2,FALSE)</f>
        <v>Neoplasms benign, malignant and unspecified (incl cysts and polyps)</v>
      </c>
      <c r="H44" s="15">
        <f>VLOOKUP(A44,'(Brighton) Moderna 18+'!A:L,10,FALSE)</f>
        <v>0</v>
      </c>
      <c r="I44" s="15">
        <f>VLOOKUP(A44,'(Brighton) Moderna 18+'!A:L,11,FALSE)</f>
        <v>0</v>
      </c>
      <c r="J44" s="15">
        <f>VLOOKUP(A44,'(Brighton) Moderna 18+'!A:L,12,FALSE)</f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5.75" customHeight="1" x14ac:dyDescent="0.2">
      <c r="A45" s="1" t="s">
        <v>431</v>
      </c>
      <c r="B45" s="1">
        <v>1</v>
      </c>
      <c r="C45" s="1">
        <v>0</v>
      </c>
      <c r="D45" s="15" t="str">
        <f>VLOOKUP(A45,'(Brighton) Moderna 18+'!A:I,7,FALSE)</f>
        <v>Exclude</v>
      </c>
      <c r="E45" s="15">
        <f>VLOOKUP(A45,'(Brighton) Moderna 18+'!A:I,8,FALSE)</f>
        <v>0</v>
      </c>
      <c r="F45" s="15">
        <f>VLOOKUP(A45,'(Brighton) Moderna 18+'!A:I,9,FALSE)</f>
        <v>0</v>
      </c>
      <c r="G45" s="15" t="str">
        <f>VLOOKUP(A45,'MedDRA (Moderna 18+)'!A:B,2,FALSE)</f>
        <v>Neoplasms benign, malignant and unspecified (incl cysts and polyps)</v>
      </c>
      <c r="H45" s="15">
        <f>VLOOKUP(A45,'(Brighton) Moderna 18+'!A:L,10,FALSE)</f>
        <v>0</v>
      </c>
      <c r="I45" s="15">
        <f>VLOOKUP(A45,'(Brighton) Moderna 18+'!A:L,11,FALSE)</f>
        <v>0</v>
      </c>
      <c r="J45" s="15">
        <f>VLOOKUP(A45,'(Brighton) Moderna 18+'!A:L,12,FALSE)</f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.75" customHeight="1" x14ac:dyDescent="0.2">
      <c r="A46" s="1" t="s">
        <v>432</v>
      </c>
      <c r="B46" s="1">
        <v>0</v>
      </c>
      <c r="C46" s="1">
        <v>1</v>
      </c>
      <c r="D46" s="15" t="str">
        <f>VLOOKUP(A46,'(Brighton) Moderna 18+'!A:I,7,FALSE)</f>
        <v>Exclude</v>
      </c>
      <c r="E46" s="15">
        <f>VLOOKUP(A46,'(Brighton) Moderna 18+'!A:I,8,FALSE)</f>
        <v>0</v>
      </c>
      <c r="F46" s="15">
        <f>VLOOKUP(A46,'(Brighton) Moderna 18+'!A:I,9,FALSE)</f>
        <v>0</v>
      </c>
      <c r="G46" s="15" t="str">
        <f>VLOOKUP(A46,'MedDRA (Moderna 18+)'!A:B,2,FALSE)</f>
        <v>Neoplasms benign, malignant and unspecified (incl cysts and polyps)</v>
      </c>
      <c r="H46" s="15">
        <f>VLOOKUP(A46,'(Brighton) Moderna 18+'!A:L,10,FALSE)</f>
        <v>0</v>
      </c>
      <c r="I46" s="15">
        <f>VLOOKUP(A46,'(Brighton) Moderna 18+'!A:L,11,FALSE)</f>
        <v>0</v>
      </c>
      <c r="J46" s="15">
        <f>VLOOKUP(A46,'(Brighton) Moderna 18+'!A:L,12,FALSE)</f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.75" customHeight="1" x14ac:dyDescent="0.2">
      <c r="A47" s="1" t="s">
        <v>433</v>
      </c>
      <c r="B47" s="1">
        <v>0</v>
      </c>
      <c r="C47" s="1">
        <v>1</v>
      </c>
      <c r="D47" s="15" t="str">
        <f>VLOOKUP(A47,'(Brighton) Moderna 18+'!A:I,7,FALSE)</f>
        <v>Exclude</v>
      </c>
      <c r="E47" s="15">
        <f>VLOOKUP(A47,'(Brighton) Moderna 18+'!A:I,8,FALSE)</f>
        <v>0</v>
      </c>
      <c r="F47" s="15">
        <f>VLOOKUP(A47,'(Brighton) Moderna 18+'!A:I,9,FALSE)</f>
        <v>0</v>
      </c>
      <c r="G47" s="15" t="str">
        <f>VLOOKUP(A47,'MedDRA (Moderna 18+)'!A:B,2,FALSE)</f>
        <v>Neoplasms benign, malignant and unspecified (incl cysts and polyps)</v>
      </c>
      <c r="H47" s="15">
        <f>VLOOKUP(A47,'(Brighton) Moderna 18+'!A:L,10,FALSE)</f>
        <v>0</v>
      </c>
      <c r="I47" s="15">
        <f>VLOOKUP(A47,'(Brighton) Moderna 18+'!A:L,11,FALSE)</f>
        <v>0</v>
      </c>
      <c r="J47" s="15">
        <f>VLOOKUP(A47,'(Brighton) Moderna 18+'!A:L,12,FALSE)</f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 customHeight="1" x14ac:dyDescent="0.2">
      <c r="A48" s="1" t="s">
        <v>434</v>
      </c>
      <c r="B48" s="1">
        <v>0</v>
      </c>
      <c r="C48" s="1">
        <v>2</v>
      </c>
      <c r="D48" s="15" t="str">
        <f>VLOOKUP(A48,'(Brighton) Moderna 18+'!A:I,7,FALSE)</f>
        <v>Exclude</v>
      </c>
      <c r="E48" s="15">
        <f>VLOOKUP(A48,'(Brighton) Moderna 18+'!A:I,8,FALSE)</f>
        <v>0</v>
      </c>
      <c r="F48" s="15">
        <f>VLOOKUP(A48,'(Brighton) Moderna 18+'!A:I,9,FALSE)</f>
        <v>0</v>
      </c>
      <c r="G48" s="15" t="str">
        <f>VLOOKUP(A48,'MedDRA (Moderna 18+)'!A:B,2,FALSE)</f>
        <v>Neoplasms benign, malignant and unspecified (incl cysts and polyps)</v>
      </c>
      <c r="H48" s="15">
        <f>VLOOKUP(A48,'(Brighton) Moderna 18+'!A:L,10,FALSE)</f>
        <v>0</v>
      </c>
      <c r="I48" s="15">
        <f>VLOOKUP(A48,'(Brighton) Moderna 18+'!A:L,11,FALSE)</f>
        <v>0</v>
      </c>
      <c r="J48" s="15">
        <f>VLOOKUP(A48,'(Brighton) Moderna 18+'!A:L,12,FALSE)</f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5.75" customHeight="1" x14ac:dyDescent="0.2">
      <c r="A49" s="1" t="s">
        <v>435</v>
      </c>
      <c r="B49" s="1">
        <v>0</v>
      </c>
      <c r="C49" s="1">
        <v>1</v>
      </c>
      <c r="D49" s="15" t="str">
        <f>VLOOKUP(A49,'(Brighton) Moderna 18+'!A:I,7,FALSE)</f>
        <v>Exclude</v>
      </c>
      <c r="E49" s="15">
        <f>VLOOKUP(A49,'(Brighton) Moderna 18+'!A:I,8,FALSE)</f>
        <v>0</v>
      </c>
      <c r="F49" s="15">
        <f>VLOOKUP(A49,'(Brighton) Moderna 18+'!A:I,9,FALSE)</f>
        <v>0</v>
      </c>
      <c r="G49" s="15" t="str">
        <f>VLOOKUP(A49,'MedDRA (Moderna 18+)'!A:B,2,FALSE)</f>
        <v>Neoplasms benign, malignant and unspecified (incl cysts and polyps)</v>
      </c>
      <c r="H49" s="15">
        <f>VLOOKUP(A49,'(Brighton) Moderna 18+'!A:L,10,FALSE)</f>
        <v>0</v>
      </c>
      <c r="I49" s="15">
        <f>VLOOKUP(A49,'(Brighton) Moderna 18+'!A:L,11,FALSE)</f>
        <v>0</v>
      </c>
      <c r="J49" s="15">
        <f>VLOOKUP(A49,'(Brighton) Moderna 18+'!A:L,12,FALSE)</f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5.75" customHeight="1" x14ac:dyDescent="0.2">
      <c r="A50" s="1" t="s">
        <v>436</v>
      </c>
      <c r="B50" s="1">
        <v>0</v>
      </c>
      <c r="C50" s="1">
        <v>1</v>
      </c>
      <c r="D50" s="15" t="str">
        <f>VLOOKUP(A50,'(Brighton) Moderna 18+'!A:I,7,FALSE)</f>
        <v>Exclude</v>
      </c>
      <c r="E50" s="15">
        <f>VLOOKUP(A50,'(Brighton) Moderna 18+'!A:I,8,FALSE)</f>
        <v>0</v>
      </c>
      <c r="F50" s="15">
        <f>VLOOKUP(A50,'(Brighton) Moderna 18+'!A:I,9,FALSE)</f>
        <v>0</v>
      </c>
      <c r="G50" s="15" t="str">
        <f>VLOOKUP(A50,'MedDRA (Moderna 18+)'!A:B,2,FALSE)</f>
        <v>Neoplasms benign, malignant and unspecified (incl cysts and polyps)</v>
      </c>
      <c r="H50" s="15">
        <f>VLOOKUP(A50,'(Brighton) Moderna 18+'!A:L,10,FALSE)</f>
        <v>0</v>
      </c>
      <c r="I50" s="15">
        <f>VLOOKUP(A50,'(Brighton) Moderna 18+'!A:L,11,FALSE)</f>
        <v>0</v>
      </c>
      <c r="J50" s="15">
        <f>VLOOKUP(A50,'(Brighton) Moderna 18+'!A:L,12,FALSE)</f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5.75" customHeight="1" x14ac:dyDescent="0.2">
      <c r="A51" s="1" t="s">
        <v>437</v>
      </c>
      <c r="B51" s="1">
        <v>0</v>
      </c>
      <c r="C51" s="1">
        <v>1</v>
      </c>
      <c r="D51" s="15" t="str">
        <f>VLOOKUP(A51,'(Brighton) Moderna 18+'!A:I,7,FALSE)</f>
        <v>Exclude</v>
      </c>
      <c r="E51" s="15">
        <f>VLOOKUP(A51,'(Brighton) Moderna 18+'!A:I,8,FALSE)</f>
        <v>0</v>
      </c>
      <c r="F51" s="15">
        <f>VLOOKUP(A51,'(Brighton) Moderna 18+'!A:I,9,FALSE)</f>
        <v>0</v>
      </c>
      <c r="G51" s="15" t="str">
        <f>VLOOKUP(A51,'MedDRA (Moderna 18+)'!A:B,2,FALSE)</f>
        <v>Neoplasms benign, malignant and unspecified (incl cysts and polyps)</v>
      </c>
      <c r="H51" s="15">
        <f>VLOOKUP(A51,'(Brighton) Moderna 18+'!A:L,10,FALSE)</f>
        <v>0</v>
      </c>
      <c r="I51" s="15">
        <f>VLOOKUP(A51,'(Brighton) Moderna 18+'!A:L,11,FALSE)</f>
        <v>0</v>
      </c>
      <c r="J51" s="15">
        <f>VLOOKUP(A51,'(Brighton) Moderna 18+'!A:L,12,FALSE)</f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75" customHeight="1" x14ac:dyDescent="0.2">
      <c r="A52" s="19" t="s">
        <v>438</v>
      </c>
      <c r="B52" s="19">
        <v>1</v>
      </c>
      <c r="C52" s="19">
        <v>2</v>
      </c>
      <c r="D52" s="15" t="str">
        <f>VLOOKUP(A52,'(Brighton) Moderna 18+'!A:I,7,FALSE)</f>
        <v>Exclude--category</v>
      </c>
      <c r="E52" s="15">
        <f>VLOOKUP(A52,'(Brighton) Moderna 18+'!A:I,8,FALSE)</f>
        <v>0</v>
      </c>
      <c r="F52" s="15">
        <f>VLOOKUP(A52,'(Brighton) Moderna 18+'!A:I,9,FALSE)</f>
        <v>0</v>
      </c>
      <c r="G52" s="15">
        <f>VLOOKUP(A52,'MedDRA (Moderna 18+)'!A:B,2,FALSE)</f>
        <v>0</v>
      </c>
      <c r="H52" s="15">
        <f>VLOOKUP(A52,'(Brighton) Moderna 18+'!A:L,10,FALSE)</f>
        <v>0</v>
      </c>
      <c r="I52" s="15">
        <f>VLOOKUP(A52,'(Brighton) Moderna 18+'!A:L,11,FALSE)</f>
        <v>0</v>
      </c>
      <c r="J52" s="15">
        <f>VLOOKUP(A52,'(Brighton) Moderna 18+'!A:L,12,FALSE)</f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5.75" customHeight="1" x14ac:dyDescent="0.2">
      <c r="A53" s="1" t="s">
        <v>439</v>
      </c>
      <c r="B53" s="1">
        <v>1</v>
      </c>
      <c r="C53" s="1">
        <v>0</v>
      </c>
      <c r="D53" s="15" t="str">
        <f>VLOOKUP(A53,'(Brighton) Moderna 18+'!A:I,7,FALSE)</f>
        <v>Include</v>
      </c>
      <c r="E53" s="15" t="str">
        <f>VLOOKUP(A53,'(Brighton) Moderna 18+'!A:I,8,FALSE)</f>
        <v>Hematologic</v>
      </c>
      <c r="F53" s="15" t="str">
        <f>VLOOKUP(A53,'(Brighton) Moderna 18+'!A:I,9,FALSE)</f>
        <v>Bleeding Disorder</v>
      </c>
      <c r="G53" s="15" t="str">
        <f>VLOOKUP(A53,'MedDRA (Moderna 18+)'!A:B,2,FALSE)</f>
        <v>Blood and lymphatic system disorders</v>
      </c>
      <c r="H53" s="15" t="str">
        <f>VLOOKUP(A53,'(Brighton) Moderna 18+'!A:L,10,FALSE)</f>
        <v>Yes</v>
      </c>
      <c r="I53" s="15" t="str">
        <f>VLOOKUP(A53,'(Brighton) Moderna 18+'!A:L,11,FALSE)</f>
        <v>Seen with COVID-19 Disease</v>
      </c>
      <c r="J53" s="15" t="str">
        <f>VLOOKUP(A53,'(Brighton) Moderna 18+'!A:L,12,FALSE)</f>
        <v>Coagulation disorder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5.75" customHeight="1" x14ac:dyDescent="0.2">
      <c r="A54" s="1" t="s">
        <v>441</v>
      </c>
      <c r="B54" s="1">
        <v>0</v>
      </c>
      <c r="C54" s="1">
        <v>2</v>
      </c>
      <c r="D54" s="15" t="str">
        <f>VLOOKUP(A54,'(Brighton) Moderna 18+'!A:I,7,FALSE)</f>
        <v>Include</v>
      </c>
      <c r="E54" s="15" t="str">
        <f>VLOOKUP(A54,'(Brighton) Moderna 18+'!A:I,8,FALSE)</f>
        <v>Hematologic</v>
      </c>
      <c r="F54" s="15" t="str">
        <f>VLOOKUP(A54,'(Brighton) Moderna 18+'!A:I,9,FALSE)</f>
        <v>Bleeding Disorder</v>
      </c>
      <c r="G54" s="15" t="str">
        <f>VLOOKUP(A54,'MedDRA (Moderna 18+)'!A:B,2,FALSE)</f>
        <v>Blood and lymphatic system disorders</v>
      </c>
      <c r="H54" s="15" t="str">
        <f>VLOOKUP(A54,'(Brighton) Moderna 18+'!A:L,10,FALSE)</f>
        <v>Yes</v>
      </c>
      <c r="I54" s="15" t="str">
        <f>VLOOKUP(A54,'(Brighton) Moderna 18+'!A:L,11,FALSE)</f>
        <v>Seen with COVID-19 Disease</v>
      </c>
      <c r="J54" s="15" t="str">
        <f>VLOOKUP(A54,'(Brighton) Moderna 18+'!A:L,12,FALSE)</f>
        <v>Coagulation disorder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5.75" customHeight="1" x14ac:dyDescent="0.2">
      <c r="A55" s="19" t="s">
        <v>442</v>
      </c>
      <c r="B55" s="19">
        <v>1</v>
      </c>
      <c r="C55" s="19">
        <v>0</v>
      </c>
      <c r="D55" s="15" t="str">
        <f>VLOOKUP(A55,'(Brighton) Moderna 18+'!A:I,7,FALSE)</f>
        <v>Exclude--category</v>
      </c>
      <c r="E55" s="15">
        <f>VLOOKUP(A55,'(Brighton) Moderna 18+'!A:I,8,FALSE)</f>
        <v>0</v>
      </c>
      <c r="F55" s="15">
        <f>VLOOKUP(A55,'(Brighton) Moderna 18+'!A:I,9,FALSE)</f>
        <v>0</v>
      </c>
      <c r="G55" s="15">
        <f>VLOOKUP(A55,'MedDRA (Moderna 18+)'!A:B,2,FALSE)</f>
        <v>0</v>
      </c>
      <c r="H55" s="15">
        <f>VLOOKUP(A55,'(Brighton) Moderna 18+'!A:L,10,FALSE)</f>
        <v>0</v>
      </c>
      <c r="I55" s="15">
        <f>VLOOKUP(A55,'(Brighton) Moderna 18+'!A:L,11,FALSE)</f>
        <v>0</v>
      </c>
      <c r="J55" s="15">
        <f>VLOOKUP(A55,'(Brighton) Moderna 18+'!A:L,12,FALSE)</f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5.75" customHeight="1" x14ac:dyDescent="0.2">
      <c r="A56" s="1" t="s">
        <v>150</v>
      </c>
      <c r="B56" s="1">
        <v>1</v>
      </c>
      <c r="C56" s="1">
        <v>0</v>
      </c>
      <c r="D56" s="15" t="str">
        <f>VLOOKUP(A56,'(Brighton) Moderna 18+'!A:I,7,FALSE)</f>
        <v>Include</v>
      </c>
      <c r="E56" s="15" t="str">
        <f>VLOOKUP(A56,'(Brighton) Moderna 18+'!A:I,8,FALSE)</f>
        <v>Endocrine</v>
      </c>
      <c r="F56" s="15" t="str">
        <f>VLOOKUP(A56,'(Brighton) Moderna 18+'!A:I,9,FALSE)</f>
        <v>Subacute Thyroiditis</v>
      </c>
      <c r="G56" s="15" t="str">
        <f>VLOOKUP(A56,'MedDRA (Moderna 18+)'!A:B,2,FALSE)</f>
        <v>Endocrine disorders</v>
      </c>
      <c r="H56" s="15" t="str">
        <f>VLOOKUP(A56,'(Brighton) Moderna 18+'!A:L,10,FALSE)</f>
        <v>No</v>
      </c>
      <c r="I56" s="15" t="str">
        <f>VLOOKUP(A56,'(Brighton) Moderna 18+'!A:L,11,FALSE)</f>
        <v>Seen with COVID-19 Disease</v>
      </c>
      <c r="J56" s="15" t="str">
        <f>VLOOKUP(A56,'(Brighton) Moderna 18+'!A:L,12,FALSE)</f>
        <v>Thyroiditis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 customHeight="1" x14ac:dyDescent="0.2">
      <c r="A57" s="19" t="s">
        <v>445</v>
      </c>
      <c r="B57" s="19">
        <v>4</v>
      </c>
      <c r="C57" s="19">
        <v>7</v>
      </c>
      <c r="D57" s="15" t="str">
        <f>VLOOKUP(A57,'(Brighton) Moderna 18+'!A:I,7,FALSE)</f>
        <v>Exclude--category</v>
      </c>
      <c r="E57" s="15">
        <f>VLOOKUP(A57,'(Brighton) Moderna 18+'!A:I,8,FALSE)</f>
        <v>0</v>
      </c>
      <c r="F57" s="15">
        <f>VLOOKUP(A57,'(Brighton) Moderna 18+'!A:I,9,FALSE)</f>
        <v>0</v>
      </c>
      <c r="G57" s="15">
        <f>VLOOKUP(A57,'MedDRA (Moderna 18+)'!A:B,2,FALSE)</f>
        <v>0</v>
      </c>
      <c r="H57" s="15">
        <f>VLOOKUP(A57,'(Brighton) Moderna 18+'!A:L,10,FALSE)</f>
        <v>0</v>
      </c>
      <c r="I57" s="15">
        <f>VLOOKUP(A57,'(Brighton) Moderna 18+'!A:L,11,FALSE)</f>
        <v>0</v>
      </c>
      <c r="J57" s="15">
        <f>VLOOKUP(A57,'(Brighton) Moderna 18+'!A:L,12,FALSE)</f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 customHeight="1" x14ac:dyDescent="0.2">
      <c r="A58" s="1" t="s">
        <v>446</v>
      </c>
      <c r="B58" s="1">
        <v>3</v>
      </c>
      <c r="C58" s="1">
        <v>3</v>
      </c>
      <c r="D58" s="15" t="str">
        <f>VLOOKUP(A58,'(Brighton) Moderna 18+'!A:I,7,FALSE)</f>
        <v>Exclude</v>
      </c>
      <c r="E58" s="15">
        <f>VLOOKUP(A58,'(Brighton) Moderna 18+'!A:I,8,FALSE)</f>
        <v>0</v>
      </c>
      <c r="F58" s="15">
        <f>VLOOKUP(A58,'(Brighton) Moderna 18+'!A:I,9,FALSE)</f>
        <v>0</v>
      </c>
      <c r="G58" s="15" t="str">
        <f>VLOOKUP(A58,'MedDRA (Moderna 18+)'!A:B,2,FALSE)</f>
        <v>Metabolism and nutrition disorders</v>
      </c>
      <c r="H58" s="15">
        <f>VLOOKUP(A58,'(Brighton) Moderna 18+'!A:L,10,FALSE)</f>
        <v>0</v>
      </c>
      <c r="I58" s="15">
        <f>VLOOKUP(A58,'(Brighton) Moderna 18+'!A:L,11,FALSE)</f>
        <v>0</v>
      </c>
      <c r="J58" s="15">
        <f>VLOOKUP(A58,'(Brighton) Moderna 18+'!A:L,12,FALSE)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5.75" customHeight="1" x14ac:dyDescent="0.2">
      <c r="A59" s="1" t="s">
        <v>168</v>
      </c>
      <c r="B59" s="1">
        <v>1</v>
      </c>
      <c r="C59" s="1">
        <v>0</v>
      </c>
      <c r="D59" s="15" t="str">
        <f>VLOOKUP(A59,'(Brighton) Moderna 18+'!A:I,7,FALSE)</f>
        <v>Include</v>
      </c>
      <c r="E59" s="15" t="str">
        <f>VLOOKUP(A59,'(Brighton) Moderna 18+'!A:I,8,FALSE)</f>
        <v>Endocrine</v>
      </c>
      <c r="F59" s="15" t="str">
        <f>VLOOKUP(A59,'(Brighton) Moderna 18+'!A:I,9,FALSE)</f>
        <v>Hyperglycemia</v>
      </c>
      <c r="G59" s="15" t="str">
        <f>VLOOKUP(A59,'MedDRA (Moderna 18+)'!A:B,2,FALSE)</f>
        <v>Metabolism and nutrition disorders</v>
      </c>
      <c r="H59" s="15" t="str">
        <f>VLOOKUP(A59,'(Brighton) Moderna 18+'!A:L,10,FALSE)</f>
        <v>No</v>
      </c>
      <c r="I59" s="15" t="str">
        <f>VLOOKUP(A59,'(Brighton) Moderna 18+'!A:L,11,FALSE)</f>
        <v>Seen with COVID-19 Disease</v>
      </c>
      <c r="J59" s="15" t="str">
        <f>VLOOKUP(A59,'(Brighton) Moderna 18+'!A:L,12,FALSE)</f>
        <v>Hyperglycemia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5.75" customHeight="1" x14ac:dyDescent="0.2">
      <c r="A60" s="1" t="s">
        <v>316</v>
      </c>
      <c r="B60" s="1">
        <v>1</v>
      </c>
      <c r="C60" s="1">
        <v>1</v>
      </c>
      <c r="D60" s="15" t="str">
        <f>VLOOKUP(A60,'(Brighton) Moderna 18+'!A:I,7,FALSE)</f>
        <v>Exclude</v>
      </c>
      <c r="E60" s="15">
        <f>VLOOKUP(A60,'(Brighton) Moderna 18+'!A:I,8,FALSE)</f>
        <v>0</v>
      </c>
      <c r="F60" s="15">
        <f>VLOOKUP(A60,'(Brighton) Moderna 18+'!A:I,9,FALSE)</f>
        <v>0</v>
      </c>
      <c r="G60" s="15" t="str">
        <f>VLOOKUP(A60,'MedDRA (Moderna 18+)'!A:B,2,FALSE)</f>
        <v>Metabolism and nutrition disorders</v>
      </c>
      <c r="H60" s="15">
        <f>VLOOKUP(A60,'(Brighton) Moderna 18+'!A:L,10,FALSE)</f>
        <v>0</v>
      </c>
      <c r="I60" s="15">
        <f>VLOOKUP(A60,'(Brighton) Moderna 18+'!A:L,11,FALSE)</f>
        <v>0</v>
      </c>
      <c r="J60" s="15">
        <f>VLOOKUP(A60,'(Brighton) Moderna 18+'!A:L,12,FALSE)</f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5.75" customHeight="1" x14ac:dyDescent="0.2">
      <c r="A61" s="1" t="s">
        <v>447</v>
      </c>
      <c r="B61" s="1">
        <v>1</v>
      </c>
      <c r="C61" s="1">
        <v>1</v>
      </c>
      <c r="D61" s="15" t="str">
        <f>VLOOKUP(A61,'(Brighton) Moderna 18+'!A:I,7,FALSE)</f>
        <v>Include</v>
      </c>
      <c r="E61" s="15" t="str">
        <f>VLOOKUP(A61,'(Brighton) Moderna 18+'!A:I,8,FALSE)</f>
        <v>Endocrine</v>
      </c>
      <c r="F61" s="15" t="str">
        <f>VLOOKUP(A61,'(Brighton) Moderna 18+'!A:I,9,FALSE)</f>
        <v>Hyponatremia</v>
      </c>
      <c r="G61" s="15" t="str">
        <f>VLOOKUP(A61,'MedDRA (Moderna 18+)'!A:B,2,FALSE)</f>
        <v>Metabolism and nutrition disorders</v>
      </c>
      <c r="H61" s="15" t="str">
        <f>VLOOKUP(A61,'(Brighton) Moderna 18+'!A:L,10,FALSE)</f>
        <v>No</v>
      </c>
      <c r="I61" s="15" t="str">
        <f>VLOOKUP(A61,'(Brighton) Moderna 18+'!A:L,11,FALSE)</f>
        <v>Seen with COVID-19 Disease</v>
      </c>
      <c r="J61" s="15" t="str">
        <f>VLOOKUP(A61,'(Brighton) Moderna 18+'!A:L,12,FALSE)</f>
        <v>Hyponatremia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5.75" customHeight="1" x14ac:dyDescent="0.2">
      <c r="A62" s="1" t="s">
        <v>449</v>
      </c>
      <c r="B62" s="1">
        <v>0</v>
      </c>
      <c r="C62" s="1">
        <v>1</v>
      </c>
      <c r="D62" s="15" t="str">
        <f>VLOOKUP(A62,'(Brighton) Moderna 18+'!A:I,7,FALSE)</f>
        <v>Exclude</v>
      </c>
      <c r="E62" s="15">
        <f>VLOOKUP(A62,'(Brighton) Moderna 18+'!A:I,8,FALSE)</f>
        <v>0</v>
      </c>
      <c r="F62" s="15">
        <f>VLOOKUP(A62,'(Brighton) Moderna 18+'!A:I,9,FALSE)</f>
        <v>0</v>
      </c>
      <c r="G62" s="15" t="str">
        <f>VLOOKUP(A62,'MedDRA (Moderna 18+)'!A:B,2,FALSE)</f>
        <v>Metabolism and nutrition disorders</v>
      </c>
      <c r="H62" s="15">
        <f>VLOOKUP(A62,'(Brighton) Moderna 18+'!A:L,10,FALSE)</f>
        <v>0</v>
      </c>
      <c r="I62" s="15">
        <f>VLOOKUP(A62,'(Brighton) Moderna 18+'!A:L,11,FALSE)</f>
        <v>0</v>
      </c>
      <c r="J62" s="15">
        <f>VLOOKUP(A62,'(Brighton) Moderna 18+'!A:L,12,FALSE)</f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5.75" customHeight="1" x14ac:dyDescent="0.2">
      <c r="A63" s="1" t="s">
        <v>450</v>
      </c>
      <c r="B63" s="1">
        <v>0</v>
      </c>
      <c r="C63" s="1">
        <v>1</v>
      </c>
      <c r="D63" s="15" t="str">
        <f>VLOOKUP(A63,'(Brighton) Moderna 18+'!A:I,7,FALSE)</f>
        <v>Exclude</v>
      </c>
      <c r="E63" s="15">
        <f>VLOOKUP(A63,'(Brighton) Moderna 18+'!A:I,8,FALSE)</f>
        <v>0</v>
      </c>
      <c r="F63" s="15">
        <f>VLOOKUP(A63,'(Brighton) Moderna 18+'!A:I,9,FALSE)</f>
        <v>0</v>
      </c>
      <c r="G63" s="15" t="str">
        <f>VLOOKUP(A63,'MedDRA (Moderna 18+)'!A:B,2,FALSE)</f>
        <v>Metabolism and nutrition disorders</v>
      </c>
      <c r="H63" s="15">
        <f>VLOOKUP(A63,'(Brighton) Moderna 18+'!A:L,10,FALSE)</f>
        <v>0</v>
      </c>
      <c r="I63" s="15">
        <f>VLOOKUP(A63,'(Brighton) Moderna 18+'!A:L,11,FALSE)</f>
        <v>0</v>
      </c>
      <c r="J63" s="15">
        <f>VLOOKUP(A63,'(Brighton) Moderna 18+'!A:L,12,FALSE)</f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5.75" customHeight="1" x14ac:dyDescent="0.2">
      <c r="A64" s="1" t="s">
        <v>451</v>
      </c>
      <c r="B64" s="1">
        <v>0</v>
      </c>
      <c r="C64" s="1">
        <v>1</v>
      </c>
      <c r="D64" s="15" t="str">
        <f>VLOOKUP(A64,'(Brighton) Moderna 18+'!A:I,7,FALSE)</f>
        <v>Exclude</v>
      </c>
      <c r="E64" s="15">
        <f>VLOOKUP(A64,'(Brighton) Moderna 18+'!A:I,8,FALSE)</f>
        <v>0</v>
      </c>
      <c r="F64" s="15">
        <f>VLOOKUP(A64,'(Brighton) Moderna 18+'!A:I,9,FALSE)</f>
        <v>0</v>
      </c>
      <c r="G64" s="15" t="str">
        <f>VLOOKUP(A64,'MedDRA (Moderna 18+)'!A:B,2,FALSE)</f>
        <v>Metabolism and nutrition disorders</v>
      </c>
      <c r="H64" s="15">
        <f>VLOOKUP(A64,'(Brighton) Moderna 18+'!A:L,10,FALSE)</f>
        <v>0</v>
      </c>
      <c r="I64" s="15">
        <f>VLOOKUP(A64,'(Brighton) Moderna 18+'!A:L,11,FALSE)</f>
        <v>0</v>
      </c>
      <c r="J64" s="15">
        <f>VLOOKUP(A64,'(Brighton) Moderna 18+'!A:L,12,FALSE)</f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5.75" customHeight="1" x14ac:dyDescent="0.2">
      <c r="A65" s="19" t="s">
        <v>394</v>
      </c>
      <c r="B65" s="1">
        <v>4</v>
      </c>
      <c r="C65" s="1">
        <v>9</v>
      </c>
      <c r="D65" s="15" t="str">
        <f>VLOOKUP(A65,'(Brighton) Moderna 18+'!A:I,7,FALSE)</f>
        <v>Exclude--category</v>
      </c>
      <c r="E65" s="15">
        <f>VLOOKUP(A65,'(Brighton) Moderna 18+'!A:I,8,FALSE)</f>
        <v>0</v>
      </c>
      <c r="F65" s="15">
        <f>VLOOKUP(A65,'(Brighton) Moderna 18+'!A:I,9,FALSE)</f>
        <v>0</v>
      </c>
      <c r="G65" s="15">
        <f>VLOOKUP(A65,'MedDRA (Moderna 18+)'!A:B,2,FALSE)</f>
        <v>0</v>
      </c>
      <c r="H65" s="15">
        <f>VLOOKUP(A65,'(Brighton) Moderna 18+'!A:L,10,FALSE)</f>
        <v>0</v>
      </c>
      <c r="I65" s="15">
        <f>VLOOKUP(A65,'(Brighton) Moderna 18+'!A:L,11,FALSE)</f>
        <v>0</v>
      </c>
      <c r="J65" s="15">
        <f>VLOOKUP(A65,'(Brighton) Moderna 18+'!A:L,12,FALSE)</f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 customHeight="1" x14ac:dyDescent="0.2">
      <c r="A66" s="1" t="s">
        <v>452</v>
      </c>
      <c r="B66" s="1">
        <v>1</v>
      </c>
      <c r="C66" s="1">
        <v>1</v>
      </c>
      <c r="D66" s="15" t="str">
        <f>VLOOKUP(A66,'(Brighton) Moderna 18+'!A:I,7,FALSE)</f>
        <v>Exclude</v>
      </c>
      <c r="E66" s="15">
        <f>VLOOKUP(A66,'(Brighton) Moderna 18+'!A:I,8,FALSE)</f>
        <v>0</v>
      </c>
      <c r="F66" s="15">
        <f>VLOOKUP(A66,'(Brighton) Moderna 18+'!A:I,9,FALSE)</f>
        <v>0</v>
      </c>
      <c r="G66" s="15" t="str">
        <f>VLOOKUP(A66,'MedDRA (Moderna 18+)'!A:B,2,FALSE)</f>
        <v>Psychiatric disorders</v>
      </c>
      <c r="H66" s="15">
        <f>VLOOKUP(A66,'(Brighton) Moderna 18+'!A:L,10,FALSE)</f>
        <v>0</v>
      </c>
      <c r="I66" s="15">
        <f>VLOOKUP(A66,'(Brighton) Moderna 18+'!A:L,11,FALSE)</f>
        <v>0</v>
      </c>
      <c r="J66" s="15">
        <f>VLOOKUP(A66,'(Brighton) Moderna 18+'!A:L,12,FALSE)</f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5.75" customHeight="1" x14ac:dyDescent="0.2">
      <c r="A67" s="1" t="s">
        <v>453</v>
      </c>
      <c r="B67" s="1">
        <v>1</v>
      </c>
      <c r="C67" s="1">
        <v>0</v>
      </c>
      <c r="D67" s="15" t="str">
        <f>VLOOKUP(A67,'(Brighton) Moderna 18+'!A:I,7,FALSE)</f>
        <v>Exclude</v>
      </c>
      <c r="E67" s="15">
        <f>VLOOKUP(A67,'(Brighton) Moderna 18+'!A:I,8,FALSE)</f>
        <v>0</v>
      </c>
      <c r="F67" s="15">
        <f>VLOOKUP(A67,'(Brighton) Moderna 18+'!A:I,9,FALSE)</f>
        <v>0</v>
      </c>
      <c r="G67" s="15" t="str">
        <f>VLOOKUP(A67,'MedDRA (Moderna 18+)'!A:B,2,FALSE)</f>
        <v>Psychiatric disorders</v>
      </c>
      <c r="H67" s="15">
        <f>VLOOKUP(A67,'(Brighton) Moderna 18+'!A:L,10,FALSE)</f>
        <v>0</v>
      </c>
      <c r="I67" s="15">
        <f>VLOOKUP(A67,'(Brighton) Moderna 18+'!A:L,11,FALSE)</f>
        <v>0</v>
      </c>
      <c r="J67" s="15">
        <f>VLOOKUP(A67,'(Brighton) Moderna 18+'!A:L,12,FALSE)</f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5.75" customHeight="1" x14ac:dyDescent="0.2">
      <c r="A68" s="1" t="s">
        <v>454</v>
      </c>
      <c r="B68" s="1">
        <v>1</v>
      </c>
      <c r="C68" s="1">
        <v>0</v>
      </c>
      <c r="D68" s="15" t="str">
        <f>VLOOKUP(A68,'(Brighton) Moderna 18+'!A:I,7,FALSE)</f>
        <v>Exclude</v>
      </c>
      <c r="E68" s="15">
        <f>VLOOKUP(A68,'(Brighton) Moderna 18+'!A:I,8,FALSE)</f>
        <v>0</v>
      </c>
      <c r="F68" s="15">
        <f>VLOOKUP(A68,'(Brighton) Moderna 18+'!A:I,9,FALSE)</f>
        <v>0</v>
      </c>
      <c r="G68" s="15" t="str">
        <f>VLOOKUP(A68,'MedDRA (Moderna 18+)'!A:B,2,FALSE)</f>
        <v>Psychiatric disorders</v>
      </c>
      <c r="H68" s="15">
        <f>VLOOKUP(A68,'(Brighton) Moderna 18+'!A:L,10,FALSE)</f>
        <v>0</v>
      </c>
      <c r="I68" s="15">
        <f>VLOOKUP(A68,'(Brighton) Moderna 18+'!A:L,11,FALSE)</f>
        <v>0</v>
      </c>
      <c r="J68" s="15">
        <f>VLOOKUP(A68,'(Brighton) Moderna 18+'!A:L,12,FALSE)</f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5.75" customHeight="1" x14ac:dyDescent="0.2">
      <c r="A69" s="1" t="s">
        <v>455</v>
      </c>
      <c r="B69" s="1">
        <v>1</v>
      </c>
      <c r="C69" s="1">
        <v>0</v>
      </c>
      <c r="D69" s="15" t="str">
        <f>VLOOKUP(A69,'(Brighton) Moderna 18+'!A:I,7,FALSE)</f>
        <v>Exclude</v>
      </c>
      <c r="E69" s="15">
        <f>VLOOKUP(A69,'(Brighton) Moderna 18+'!A:I,8,FALSE)</f>
        <v>0</v>
      </c>
      <c r="F69" s="15">
        <f>VLOOKUP(A69,'(Brighton) Moderna 18+'!A:I,9,FALSE)</f>
        <v>0</v>
      </c>
      <c r="G69" s="15" t="str">
        <f>VLOOKUP(A69,'MedDRA (Moderna 18+)'!A:B,2,FALSE)</f>
        <v>Psychiatric disorders</v>
      </c>
      <c r="H69" s="15">
        <f>VLOOKUP(A69,'(Brighton) Moderna 18+'!A:L,10,FALSE)</f>
        <v>0</v>
      </c>
      <c r="I69" s="15">
        <f>VLOOKUP(A69,'(Brighton) Moderna 18+'!A:L,11,FALSE)</f>
        <v>0</v>
      </c>
      <c r="J69" s="15">
        <f>VLOOKUP(A69,'(Brighton) Moderna 18+'!A:L,12,FALSE)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5.75" customHeight="1" x14ac:dyDescent="0.2">
      <c r="A70" s="1" t="s">
        <v>456</v>
      </c>
      <c r="B70" s="1">
        <v>1</v>
      </c>
      <c r="C70" s="1">
        <v>0</v>
      </c>
      <c r="D70" s="15" t="str">
        <f>VLOOKUP(A70,'(Brighton) Moderna 18+'!A:I,7,FALSE)</f>
        <v>Include</v>
      </c>
      <c r="E70" s="15" t="str">
        <f>VLOOKUP(A70,'(Brighton) Moderna 18+'!A:I,8,FALSE)</f>
        <v>Other</v>
      </c>
      <c r="F70" s="15" t="str">
        <f>VLOOKUP(A70,'(Brighton) Moderna 18+'!A:I,9,FALSE)</f>
        <v>Psychosis</v>
      </c>
      <c r="G70" s="15" t="str">
        <f>VLOOKUP(A70,'MedDRA (Moderna 18+)'!A:B,2,FALSE)</f>
        <v>Psychiatric disorders</v>
      </c>
      <c r="H70" s="15" t="str">
        <f>VLOOKUP(A70,'(Brighton) Moderna 18+'!A:L,10,FALSE)</f>
        <v>No</v>
      </c>
      <c r="I70" s="15" t="str">
        <f>VLOOKUP(A70,'(Brighton) Moderna 18+'!A:L,11,FALSE)</f>
        <v>Seen with COVID-19 Disease</v>
      </c>
      <c r="J70" s="15" t="str">
        <f>VLOOKUP(A70,'(Brighton) Moderna 18+'!A:L,12,FALSE)</f>
        <v>Psychosis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5.75" customHeight="1" x14ac:dyDescent="0.2">
      <c r="A71" s="1" t="s">
        <v>457</v>
      </c>
      <c r="B71" s="1">
        <v>0</v>
      </c>
      <c r="C71" s="1">
        <v>1</v>
      </c>
      <c r="D71" s="15" t="str">
        <f>VLOOKUP(A71,'(Brighton) Moderna 18+'!A:I,7,FALSE)</f>
        <v>Exclude</v>
      </c>
      <c r="E71" s="15">
        <f>VLOOKUP(A71,'(Brighton) Moderna 18+'!A:I,8,FALSE)</f>
        <v>0</v>
      </c>
      <c r="F71" s="15">
        <f>VLOOKUP(A71,'(Brighton) Moderna 18+'!A:I,9,FALSE)</f>
        <v>0</v>
      </c>
      <c r="G71" s="15" t="str">
        <f>VLOOKUP(A71,'MedDRA (Moderna 18+)'!A:B,2,FALSE)</f>
        <v>Psychiatric disorders</v>
      </c>
      <c r="H71" s="15">
        <f>VLOOKUP(A71,'(Brighton) Moderna 18+'!A:L,10,FALSE)</f>
        <v>0</v>
      </c>
      <c r="I71" s="15">
        <f>VLOOKUP(A71,'(Brighton) Moderna 18+'!A:L,11,FALSE)</f>
        <v>0</v>
      </c>
      <c r="J71" s="15">
        <f>VLOOKUP(A71,'(Brighton) Moderna 18+'!A:L,12,FALSE)</f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5.75" customHeight="1" x14ac:dyDescent="0.2">
      <c r="A72" s="1" t="s">
        <v>458</v>
      </c>
      <c r="B72" s="1">
        <v>0</v>
      </c>
      <c r="C72" s="1">
        <v>1</v>
      </c>
      <c r="D72" s="15" t="str">
        <f>VLOOKUP(A72,'(Brighton) Moderna 18+'!A:I,7,FALSE)</f>
        <v>Exclude</v>
      </c>
      <c r="E72" s="15">
        <f>VLOOKUP(A72,'(Brighton) Moderna 18+'!A:I,8,FALSE)</f>
        <v>0</v>
      </c>
      <c r="F72" s="15">
        <f>VLOOKUP(A72,'(Brighton) Moderna 18+'!A:I,9,FALSE)</f>
        <v>0</v>
      </c>
      <c r="G72" s="15" t="str">
        <f>VLOOKUP(A72,'MedDRA (Moderna 18+)'!A:B,2,FALSE)</f>
        <v>Psychiatric disorders</v>
      </c>
      <c r="H72" s="15">
        <f>VLOOKUP(A72,'(Brighton) Moderna 18+'!A:L,10,FALSE)</f>
        <v>0</v>
      </c>
      <c r="I72" s="15">
        <f>VLOOKUP(A72,'(Brighton) Moderna 18+'!A:L,11,FALSE)</f>
        <v>0</v>
      </c>
      <c r="J72" s="15">
        <f>VLOOKUP(A72,'(Brighton) Moderna 18+'!A:L,12,FALSE)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5.75" customHeight="1" x14ac:dyDescent="0.2">
      <c r="A73" s="1" t="s">
        <v>459</v>
      </c>
      <c r="B73" s="1">
        <v>0</v>
      </c>
      <c r="C73" s="1">
        <v>2</v>
      </c>
      <c r="D73" s="15" t="str">
        <f>VLOOKUP(A73,'(Brighton) Moderna 18+'!A:I,7,FALSE)</f>
        <v>Exclude</v>
      </c>
      <c r="E73" s="15">
        <f>VLOOKUP(A73,'(Brighton) Moderna 18+'!A:I,8,FALSE)</f>
        <v>0</v>
      </c>
      <c r="F73" s="15">
        <f>VLOOKUP(A73,'(Brighton) Moderna 18+'!A:I,9,FALSE)</f>
        <v>0</v>
      </c>
      <c r="G73" s="15" t="str">
        <f>VLOOKUP(A73,'MedDRA (Moderna 18+)'!A:B,2,FALSE)</f>
        <v>Psychiatric disorders</v>
      </c>
      <c r="H73" s="15">
        <f>VLOOKUP(A73,'(Brighton) Moderna 18+'!A:L,10,FALSE)</f>
        <v>0</v>
      </c>
      <c r="I73" s="15">
        <f>VLOOKUP(A73,'(Brighton) Moderna 18+'!A:L,11,FALSE)</f>
        <v>0</v>
      </c>
      <c r="J73" s="15">
        <f>VLOOKUP(A73,'(Brighton) Moderna 18+'!A:L,12,FALSE)</f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5.75" customHeight="1" x14ac:dyDescent="0.2">
      <c r="A74" s="1" t="s">
        <v>460</v>
      </c>
      <c r="B74" s="1">
        <v>0</v>
      </c>
      <c r="C74" s="1">
        <v>3</v>
      </c>
      <c r="D74" s="15" t="str">
        <f>VLOOKUP(A74,'(Brighton) Moderna 18+'!A:I,7,FALSE)</f>
        <v>Exclude</v>
      </c>
      <c r="E74" s="15">
        <f>VLOOKUP(A74,'(Brighton) Moderna 18+'!A:I,8,FALSE)</f>
        <v>0</v>
      </c>
      <c r="F74" s="15">
        <f>VLOOKUP(A74,'(Brighton) Moderna 18+'!A:I,9,FALSE)</f>
        <v>0</v>
      </c>
      <c r="G74" s="15" t="str">
        <f>VLOOKUP(A74,'MedDRA (Moderna 18+)'!A:B,2,FALSE)</f>
        <v>Psychiatric disorders</v>
      </c>
      <c r="H74" s="15">
        <f>VLOOKUP(A74,'(Brighton) Moderna 18+'!A:L,10,FALSE)</f>
        <v>0</v>
      </c>
      <c r="I74" s="15">
        <f>VLOOKUP(A74,'(Brighton) Moderna 18+'!A:L,11,FALSE)</f>
        <v>0</v>
      </c>
      <c r="J74" s="15">
        <f>VLOOKUP(A74,'(Brighton) Moderna 18+'!A:L,12,FALSE)</f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 customHeight="1" x14ac:dyDescent="0.2">
      <c r="A75" s="1" t="s">
        <v>461</v>
      </c>
      <c r="B75" s="1">
        <v>0</v>
      </c>
      <c r="C75" s="1">
        <v>2</v>
      </c>
      <c r="D75" s="15" t="str">
        <f>VLOOKUP(A75,'(Brighton) Moderna 18+'!A:I,7,FALSE)</f>
        <v>Exclude</v>
      </c>
      <c r="E75" s="15">
        <f>VLOOKUP(A75,'(Brighton) Moderna 18+'!A:I,8,FALSE)</f>
        <v>0</v>
      </c>
      <c r="F75" s="15">
        <f>VLOOKUP(A75,'(Brighton) Moderna 18+'!A:I,9,FALSE)</f>
        <v>0</v>
      </c>
      <c r="G75" s="15" t="str">
        <f>VLOOKUP(A75,'MedDRA (Moderna 18+)'!A:B,2,FALSE)</f>
        <v>Psychiatric disorders</v>
      </c>
      <c r="H75" s="15">
        <f>VLOOKUP(A75,'(Brighton) Moderna 18+'!A:L,10,FALSE)</f>
        <v>0</v>
      </c>
      <c r="I75" s="15">
        <f>VLOOKUP(A75,'(Brighton) Moderna 18+'!A:L,11,FALSE)</f>
        <v>0</v>
      </c>
      <c r="J75" s="15">
        <f>VLOOKUP(A75,'(Brighton) Moderna 18+'!A:L,12,FALSE)</f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5.75" customHeight="1" x14ac:dyDescent="0.2">
      <c r="A76" s="1" t="s">
        <v>366</v>
      </c>
      <c r="B76" s="1">
        <v>0</v>
      </c>
      <c r="C76" s="1">
        <v>1</v>
      </c>
      <c r="D76" s="15" t="str">
        <f>VLOOKUP(A76,'(Brighton) Moderna 18+'!A:I,7,FALSE)</f>
        <v>Include</v>
      </c>
      <c r="E76" s="15" t="str">
        <f>VLOOKUP(A76,'(Brighton) Moderna 18+'!A:I,8,FALSE)</f>
        <v>Other</v>
      </c>
      <c r="F76" s="15" t="str">
        <f>VLOOKUP(A76,'(Brighton) Moderna 18+'!A:I,9,FALSE)</f>
        <v>Psychosis</v>
      </c>
      <c r="G76" s="15" t="str">
        <f>VLOOKUP(A76,'MedDRA (Moderna 18+)'!A:B,2,FALSE)</f>
        <v>Psychiatric disorders</v>
      </c>
      <c r="H76" s="15" t="str">
        <f>VLOOKUP(A76,'(Brighton) Moderna 18+'!A:L,10,FALSE)</f>
        <v>No</v>
      </c>
      <c r="I76" s="15" t="str">
        <f>VLOOKUP(A76,'(Brighton) Moderna 18+'!A:L,11,FALSE)</f>
        <v>Seen with COVID-19 Disease</v>
      </c>
      <c r="J76" s="15" t="str">
        <f>VLOOKUP(A76,'(Brighton) Moderna 18+'!A:L,12,FALSE)</f>
        <v>Psychosis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5.75" customHeight="1" x14ac:dyDescent="0.2">
      <c r="A77" s="19" t="s">
        <v>462</v>
      </c>
      <c r="B77" s="19">
        <v>16</v>
      </c>
      <c r="C77" s="19">
        <v>10</v>
      </c>
      <c r="D77" s="15" t="str">
        <f>VLOOKUP(A77,'(Brighton) Moderna 18+'!A:I,7,FALSE)</f>
        <v>Exclude--category</v>
      </c>
      <c r="E77" s="15">
        <f>VLOOKUP(A77,'(Brighton) Moderna 18+'!A:I,8,FALSE)</f>
        <v>0</v>
      </c>
      <c r="F77" s="15">
        <f>VLOOKUP(A77,'(Brighton) Moderna 18+'!A:I,9,FALSE)</f>
        <v>0</v>
      </c>
      <c r="G77" s="15">
        <f>VLOOKUP(A77,'MedDRA (Moderna 18+)'!A:B,2,FALSE)</f>
        <v>0</v>
      </c>
      <c r="H77" s="15">
        <f>VLOOKUP(A77,'(Brighton) Moderna 18+'!A:L,10,FALSE)</f>
        <v>0</v>
      </c>
      <c r="I77" s="15">
        <f>VLOOKUP(A77,'(Brighton) Moderna 18+'!A:L,11,FALSE)</f>
        <v>0</v>
      </c>
      <c r="J77" s="15">
        <f>VLOOKUP(A77,'(Brighton) Moderna 18+'!A:L,12,FALSE)</f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5.75" customHeight="1" x14ac:dyDescent="0.2">
      <c r="A78" s="1" t="s">
        <v>159</v>
      </c>
      <c r="B78" s="1">
        <v>3</v>
      </c>
      <c r="C78" s="1">
        <v>1</v>
      </c>
      <c r="D78" s="15" t="str">
        <f>VLOOKUP(A78,'(Brighton) Moderna 18+'!A:I,7,FALSE)</f>
        <v>Include</v>
      </c>
      <c r="E78" s="15" t="str">
        <f>VLOOKUP(A78,'(Brighton) Moderna 18+'!A:I,8,FALSE)</f>
        <v>Hematologic</v>
      </c>
      <c r="F78" s="15" t="str">
        <f>VLOOKUP(A78,'(Brighton) Moderna 18+'!A:I,9,FALSE)</f>
        <v>Stroke</v>
      </c>
      <c r="G78" s="15" t="str">
        <f>VLOOKUP(A78,'MedDRA (Moderna 18+)'!A:B,2,FALSE)</f>
        <v>Nervous system disorders</v>
      </c>
      <c r="H78" s="15" t="str">
        <f>VLOOKUP(A78,'(Brighton) Moderna 18+'!A:L,10,FALSE)</f>
        <v>Yes</v>
      </c>
      <c r="I78" s="15" t="str">
        <f>VLOOKUP(A78,'(Brighton) Moderna 18+'!A:L,11,FALSE)</f>
        <v>Seen with COVID-19 Disease</v>
      </c>
      <c r="J78" s="15" t="str">
        <f>VLOOKUP(A78,'(Brighton) Moderna 18+'!A:L,12,FALSE)</f>
        <v>Coagulation disorder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5.75" customHeight="1" x14ac:dyDescent="0.2">
      <c r="A79" s="1" t="s">
        <v>170</v>
      </c>
      <c r="B79" s="1">
        <v>2</v>
      </c>
      <c r="C79" s="1">
        <v>0</v>
      </c>
      <c r="D79" s="15" t="str">
        <f>VLOOKUP(A79,'(Brighton) Moderna 18+'!A:I,7,FALSE)</f>
        <v>Include</v>
      </c>
      <c r="E79" s="15" t="str">
        <f>VLOOKUP(A79,'(Brighton) Moderna 18+'!A:I,8,FALSE)</f>
        <v>Neurologic</v>
      </c>
      <c r="F79" s="15" t="str">
        <f>VLOOKUP(A79,'(Brighton) Moderna 18+'!A:I,9,FALSE)</f>
        <v>Stroke</v>
      </c>
      <c r="G79" s="15" t="str">
        <f>VLOOKUP(A79,'MedDRA (Moderna 18+)'!A:B,2,FALSE)</f>
        <v>Nervous system disorders</v>
      </c>
      <c r="H79" s="15" t="str">
        <f>VLOOKUP(A79,'(Brighton) Moderna 18+'!A:L,10,FALSE)</f>
        <v>Yes</v>
      </c>
      <c r="I79" s="15" t="str">
        <f>VLOOKUP(A79,'(Brighton) Moderna 18+'!A:L,11,FALSE)</f>
        <v>Seen with COVID-19 Disease</v>
      </c>
      <c r="J79" s="15" t="str">
        <f>VLOOKUP(A79,'(Brighton) Moderna 18+'!A:L,12,FALSE)</f>
        <v>Coagulation disorder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5.75" customHeight="1" x14ac:dyDescent="0.2">
      <c r="A80" s="1" t="s">
        <v>127</v>
      </c>
      <c r="B80" s="1">
        <v>2</v>
      </c>
      <c r="C80" s="1">
        <v>0</v>
      </c>
      <c r="D80" s="15" t="str">
        <f>VLOOKUP(A80,'(Brighton) Moderna 18+'!A:I,7,FALSE)</f>
        <v>Include</v>
      </c>
      <c r="E80" s="15" t="str">
        <f>VLOOKUP(A80,'(Brighton) Moderna 18+'!A:I,8,FALSE)</f>
        <v>Neurologic</v>
      </c>
      <c r="F80" s="15" t="str">
        <f>VLOOKUP(A80,'(Brighton) Moderna 18+'!A:I,9,FALSE)</f>
        <v>Seizure</v>
      </c>
      <c r="G80" s="15" t="str">
        <f>VLOOKUP(A80,'MedDRA (Moderna 18+)'!A:B,2,FALSE)</f>
        <v>Nervous system disorders</v>
      </c>
      <c r="H80" s="15" t="str">
        <f>VLOOKUP(A80,'(Brighton) Moderna 18+'!A:L,10,FALSE)</f>
        <v>Yes</v>
      </c>
      <c r="I80" s="15" t="str">
        <f>VLOOKUP(A80,'(Brighton) Moderna 18+'!A:L,11,FALSE)</f>
        <v>Seen with COVID-19 Disease</v>
      </c>
      <c r="J80" s="15" t="str">
        <f>VLOOKUP(A80,'(Brighton) Moderna 18+'!A:L,12,FALSE)</f>
        <v>Generalized Convulsions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5.75" customHeight="1" x14ac:dyDescent="0.2">
      <c r="A81" s="1" t="s">
        <v>340</v>
      </c>
      <c r="B81" s="1">
        <v>2</v>
      </c>
      <c r="C81" s="1">
        <v>4</v>
      </c>
      <c r="D81" s="15" t="str">
        <f>VLOOKUP(A81,'(Brighton) Moderna 18+'!A:I,7,FALSE)</f>
        <v>Exclude</v>
      </c>
      <c r="E81" s="15">
        <f>VLOOKUP(A81,'(Brighton) Moderna 18+'!A:I,8,FALSE)</f>
        <v>0</v>
      </c>
      <c r="F81" s="15">
        <f>VLOOKUP(A81,'(Brighton) Moderna 18+'!A:I,9,FALSE)</f>
        <v>0</v>
      </c>
      <c r="G81" s="15" t="str">
        <f>VLOOKUP(A81,'MedDRA (Moderna 18+)'!A:B,2,FALSE)</f>
        <v>Nervous system disorders</v>
      </c>
      <c r="H81" s="15">
        <f>VLOOKUP(A81,'(Brighton) Moderna 18+'!A:L,10,FALSE)</f>
        <v>0</v>
      </c>
      <c r="I81" s="15">
        <f>VLOOKUP(A81,'(Brighton) Moderna 18+'!A:L,11,FALSE)</f>
        <v>0</v>
      </c>
      <c r="J81" s="15">
        <f>VLOOKUP(A81,'(Brighton) Moderna 18+'!A:L,12,FALSE)</f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5.75" customHeight="1" x14ac:dyDescent="0.2">
      <c r="A82" s="1" t="s">
        <v>133</v>
      </c>
      <c r="B82" s="1">
        <v>1</v>
      </c>
      <c r="C82" s="1">
        <v>0</v>
      </c>
      <c r="D82" s="15" t="str">
        <f>VLOOKUP(A82,'(Brighton) Moderna 18+'!A:I,7,FALSE)</f>
        <v>Exclude</v>
      </c>
      <c r="E82" s="15">
        <f>VLOOKUP(A82,'(Brighton) Moderna 18+'!A:I,8,FALSE)</f>
        <v>0</v>
      </c>
      <c r="F82" s="15">
        <f>VLOOKUP(A82,'(Brighton) Moderna 18+'!A:I,9,FALSE)</f>
        <v>0</v>
      </c>
      <c r="G82" s="15" t="str">
        <f>VLOOKUP(A82,'MedDRA (Moderna 18+)'!A:B,2,FALSE)</f>
        <v>Nervous system disorders</v>
      </c>
      <c r="H82" s="15">
        <f>VLOOKUP(A82,'(Brighton) Moderna 18+'!A:L,10,FALSE)</f>
        <v>0</v>
      </c>
      <c r="I82" s="15">
        <f>VLOOKUP(A82,'(Brighton) Moderna 18+'!A:L,11,FALSE)</f>
        <v>0</v>
      </c>
      <c r="J82" s="15">
        <f>VLOOKUP(A82,'(Brighton) Moderna 18+'!A:L,12,FALSE)</f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5.75" customHeight="1" x14ac:dyDescent="0.2">
      <c r="A83" s="1" t="s">
        <v>464</v>
      </c>
      <c r="B83" s="1">
        <v>1</v>
      </c>
      <c r="C83" s="1">
        <v>0</v>
      </c>
      <c r="D83" s="15" t="str">
        <f>VLOOKUP(A83,'(Brighton) Moderna 18+'!A:I,7,FALSE)</f>
        <v>Exclude</v>
      </c>
      <c r="E83" s="15">
        <f>VLOOKUP(A83,'(Brighton) Moderna 18+'!A:I,8,FALSE)</f>
        <v>0</v>
      </c>
      <c r="F83" s="15">
        <f>VLOOKUP(A83,'(Brighton) Moderna 18+'!A:I,9,FALSE)</f>
        <v>0</v>
      </c>
      <c r="G83" s="15" t="str">
        <f>VLOOKUP(A83,'MedDRA (Moderna 18+)'!A:B,2,FALSE)</f>
        <v>Nervous system disorders</v>
      </c>
      <c r="H83" s="15">
        <f>VLOOKUP(A83,'(Brighton) Moderna 18+'!A:L,10,FALSE)</f>
        <v>0</v>
      </c>
      <c r="I83" s="15">
        <f>VLOOKUP(A83,'(Brighton) Moderna 18+'!A:L,11,FALSE)</f>
        <v>0</v>
      </c>
      <c r="J83" s="15">
        <f>VLOOKUP(A83,'(Brighton) Moderna 18+'!A:L,12,FALSE)</f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5.75" customHeight="1" x14ac:dyDescent="0.2">
      <c r="A84" s="1" t="s">
        <v>350</v>
      </c>
      <c r="B84" s="1">
        <v>1</v>
      </c>
      <c r="C84" s="1">
        <v>0</v>
      </c>
      <c r="D84" s="15" t="str">
        <f>VLOOKUP(A84,'(Brighton) Moderna 18+'!A:I,7,FALSE)</f>
        <v>Exclude</v>
      </c>
      <c r="E84" s="15">
        <f>VLOOKUP(A84,'(Brighton) Moderna 18+'!A:I,8,FALSE)</f>
        <v>0</v>
      </c>
      <c r="F84" s="15">
        <f>VLOOKUP(A84,'(Brighton) Moderna 18+'!A:I,9,FALSE)</f>
        <v>0</v>
      </c>
      <c r="G84" s="15" t="str">
        <f>VLOOKUP(A84,'MedDRA (Moderna 18+)'!A:B,2,FALSE)</f>
        <v>Nervous system disorders</v>
      </c>
      <c r="H84" s="15">
        <f>VLOOKUP(A84,'(Brighton) Moderna 18+'!A:L,10,FALSE)</f>
        <v>0</v>
      </c>
      <c r="I84" s="15">
        <f>VLOOKUP(A84,'(Brighton) Moderna 18+'!A:L,11,FALSE)</f>
        <v>0</v>
      </c>
      <c r="J84" s="15">
        <f>VLOOKUP(A84,'(Brighton) Moderna 18+'!A:L,12,FALSE)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5.75" customHeight="1" x14ac:dyDescent="0.2">
      <c r="A85" s="1" t="s">
        <v>139</v>
      </c>
      <c r="B85" s="1">
        <v>1</v>
      </c>
      <c r="C85" s="1">
        <v>0</v>
      </c>
      <c r="D85" s="15" t="str">
        <f>VLOOKUP(A85,'(Brighton) Moderna 18+'!A:I,7,FALSE)</f>
        <v>Include</v>
      </c>
      <c r="E85" s="15" t="str">
        <f>VLOOKUP(A85,'(Brighton) Moderna 18+'!A:I,8,FALSE)</f>
        <v>Neurologic</v>
      </c>
      <c r="F85" s="15" t="str">
        <f>VLOOKUP(A85,'(Brighton) Moderna 18+'!A:I,9,FALSE)</f>
        <v>Idiopathic Peripheral Facial Nerve Palsy</v>
      </c>
      <c r="G85" s="15" t="str">
        <f>VLOOKUP(A85,'MedDRA (Moderna 18+)'!A:B,2,FALSE)</f>
        <v>Nervous system disorders</v>
      </c>
      <c r="H85" s="15" t="str">
        <f>VLOOKUP(A85,'(Brighton) Moderna 18+'!A:L,10,FALSE)</f>
        <v>Yes</v>
      </c>
      <c r="I85" s="15" t="str">
        <f>VLOOKUP(A85,'(Brighton) Moderna 18+'!A:L,11,FALSE)</f>
        <v>Association with specific vaccine platform(s)</v>
      </c>
      <c r="J85" s="15" t="str">
        <f>VLOOKUP(A85,'(Brighton) Moderna 18+'!A:L,12,FALSE)</f>
        <v>Bell's Palsy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5.75" customHeight="1" x14ac:dyDescent="0.2">
      <c r="A86" s="1" t="s">
        <v>339</v>
      </c>
      <c r="B86" s="1">
        <v>1</v>
      </c>
      <c r="C86" s="1">
        <v>0</v>
      </c>
      <c r="D86" s="15" t="str">
        <f>VLOOKUP(A86,'(Brighton) Moderna 18+'!A:I,7,FALSE)</f>
        <v>Include</v>
      </c>
      <c r="E86" s="15" t="str">
        <f>VLOOKUP(A86,'(Brighton) Moderna 18+'!A:I,8,FALSE)</f>
        <v>Neurologic</v>
      </c>
      <c r="F86" s="15" t="str">
        <f>VLOOKUP(A86,'(Brighton) Moderna 18+'!A:I,9,FALSE)</f>
        <v>CNS hemorrhage</v>
      </c>
      <c r="G86" s="15" t="str">
        <f>VLOOKUP(A86,'MedDRA (Moderna 18+)'!A:B,2,FALSE)</f>
        <v>Nervous system disorders</v>
      </c>
      <c r="H86" s="15" t="str">
        <f>VLOOKUP(A86,'(Brighton) Moderna 18+'!A:L,10,FALSE)</f>
        <v>Yes</v>
      </c>
      <c r="I86" s="15" t="str">
        <f>VLOOKUP(A86,'(Brighton) Moderna 18+'!A:L,11,FALSE)</f>
        <v>Seen with COVID-19 Disease</v>
      </c>
      <c r="J86" s="15" t="str">
        <f>VLOOKUP(A86,'(Brighton) Moderna 18+'!A:L,12,FALSE)</f>
        <v>Coagulation disorder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5.75" customHeight="1" x14ac:dyDescent="0.2">
      <c r="A87" s="1" t="s">
        <v>467</v>
      </c>
      <c r="B87" s="1">
        <v>1</v>
      </c>
      <c r="C87" s="1">
        <v>0</v>
      </c>
      <c r="D87" s="15" t="str">
        <f>VLOOKUP(A87,'(Brighton) Moderna 18+'!A:I,7,FALSE)</f>
        <v>Include</v>
      </c>
      <c r="E87" s="15" t="str">
        <f>VLOOKUP(A87,'(Brighton) Moderna 18+'!A:I,8,FALSE)</f>
        <v>Neurologic</v>
      </c>
      <c r="F87" s="15" t="str">
        <f>VLOOKUP(A87,'(Brighton) Moderna 18+'!A:I,9,FALSE)</f>
        <v>Encephalopathy</v>
      </c>
      <c r="G87" s="15" t="str">
        <f>VLOOKUP(A87,'MedDRA (Moderna 18+)'!A:B,2,FALSE)</f>
        <v>Nervous system disorders</v>
      </c>
      <c r="H87" s="15" t="str">
        <f>VLOOKUP(A87,'(Brighton) Moderna 18+'!A:L,10,FALSE)</f>
        <v>Yes</v>
      </c>
      <c r="I87" s="15" t="str">
        <f>VLOOKUP(A87,'(Brighton) Moderna 18+'!A:L,11,FALSE)</f>
        <v>Association with specific vaccine platform(s)</v>
      </c>
      <c r="J87" s="15" t="str">
        <f>VLOOKUP(A87,'(Brighton) Moderna 18+'!A:L,12,FALSE)</f>
        <v>Encephalitis/encephalomyelitis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5.75" customHeight="1" x14ac:dyDescent="0.2">
      <c r="A88" s="1" t="s">
        <v>344</v>
      </c>
      <c r="B88" s="1">
        <v>1</v>
      </c>
      <c r="C88" s="1">
        <v>0</v>
      </c>
      <c r="D88" s="15" t="str">
        <f>VLOOKUP(A88,'(Brighton) Moderna 18+'!A:I,7,FALSE)</f>
        <v>Include</v>
      </c>
      <c r="E88" s="15" t="str">
        <f>VLOOKUP(A88,'(Brighton) Moderna 18+'!A:I,8,FALSE)</f>
        <v>Hematologic</v>
      </c>
      <c r="F88" s="15" t="str">
        <f>VLOOKUP(A88,'(Brighton) Moderna 18+'!A:I,9,FALSE)</f>
        <v>Stroke</v>
      </c>
      <c r="G88" s="15" t="str">
        <f>VLOOKUP(A88,'MedDRA (Moderna 18+)'!A:B,2,FALSE)</f>
        <v>Nervous system disorders</v>
      </c>
      <c r="H88" s="15" t="str">
        <f>VLOOKUP(A88,'(Brighton) Moderna 18+'!A:L,10,FALSE)</f>
        <v>Yes</v>
      </c>
      <c r="I88" s="15" t="str">
        <f>VLOOKUP(A88,'(Brighton) Moderna 18+'!A:L,11,FALSE)</f>
        <v>Seen with COVID-19 Disease</v>
      </c>
      <c r="J88" s="15" t="str">
        <f>VLOOKUP(A88,'(Brighton) Moderna 18+'!A:L,12,FALSE)</f>
        <v>Coagulation disorder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5.75" customHeight="1" x14ac:dyDescent="0.2">
      <c r="A89" s="1" t="s">
        <v>468</v>
      </c>
      <c r="B89" s="1">
        <v>0</v>
      </c>
      <c r="C89" s="1">
        <v>1</v>
      </c>
      <c r="D89" s="15" t="str">
        <f>VLOOKUP(A89,'(Brighton) Moderna 18+'!A:I,7,FALSE)</f>
        <v>Include</v>
      </c>
      <c r="E89" s="15" t="str">
        <f>VLOOKUP(A89,'(Brighton) Moderna 18+'!A:I,8,FALSE)</f>
        <v>Neurologic</v>
      </c>
      <c r="F89" s="15" t="str">
        <f>VLOOKUP(A89,'(Brighton) Moderna 18+'!A:I,9,FALSE)</f>
        <v>CNS hemorrhage</v>
      </c>
      <c r="G89" s="15" t="str">
        <f>VLOOKUP(A89,'MedDRA (Moderna 18+)'!A:B,2,FALSE)</f>
        <v>Nervous system disorders</v>
      </c>
      <c r="H89" s="15" t="str">
        <f>VLOOKUP(A89,'(Brighton) Moderna 18+'!A:L,10,FALSE)</f>
        <v>Yes</v>
      </c>
      <c r="I89" s="15" t="str">
        <f>VLOOKUP(A89,'(Brighton) Moderna 18+'!A:L,11,FALSE)</f>
        <v>Seen with COVID-19 Disease</v>
      </c>
      <c r="J89" s="15" t="str">
        <f>VLOOKUP(A89,'(Brighton) Moderna 18+'!A:L,12,FALSE)</f>
        <v>Coagulation disorder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5.75" customHeight="1" x14ac:dyDescent="0.2">
      <c r="A90" s="1" t="s">
        <v>343</v>
      </c>
      <c r="B90" s="1">
        <v>0</v>
      </c>
      <c r="C90" s="1">
        <v>1</v>
      </c>
      <c r="D90" s="15" t="str">
        <f>VLOOKUP(A90,'(Brighton) Moderna 18+'!A:I,7,FALSE)</f>
        <v>Include</v>
      </c>
      <c r="E90" s="15" t="str">
        <f>VLOOKUP(A90,'(Brighton) Moderna 18+'!A:I,8,FALSE)</f>
        <v>Hematologic</v>
      </c>
      <c r="F90" s="15" t="str">
        <f>VLOOKUP(A90,'(Brighton) Moderna 18+'!A:I,9,FALSE)</f>
        <v>Stroke</v>
      </c>
      <c r="G90" s="15" t="str">
        <f>VLOOKUP(A90,'MedDRA (Moderna 18+)'!A:B,2,FALSE)</f>
        <v>Nervous system disorders</v>
      </c>
      <c r="H90" s="15" t="str">
        <f>VLOOKUP(A90,'(Brighton) Moderna 18+'!A:L,10,FALSE)</f>
        <v>Yes</v>
      </c>
      <c r="I90" s="15" t="str">
        <f>VLOOKUP(A90,'(Brighton) Moderna 18+'!A:L,11,FALSE)</f>
        <v>Seen with COVID-19 Disease</v>
      </c>
      <c r="J90" s="15" t="str">
        <f>VLOOKUP(A90,'(Brighton) Moderna 18+'!A:L,12,FALSE)</f>
        <v>Coagulation disorder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.75" customHeight="1" x14ac:dyDescent="0.2">
      <c r="A91" s="1" t="s">
        <v>469</v>
      </c>
      <c r="B91" s="1">
        <v>0</v>
      </c>
      <c r="C91" s="1">
        <v>1</v>
      </c>
      <c r="D91" s="15" t="str">
        <f>VLOOKUP(A91,'(Brighton) Moderna 18+'!A:I,7,FALSE)</f>
        <v>Exclude</v>
      </c>
      <c r="E91" s="15">
        <f>VLOOKUP(A91,'(Brighton) Moderna 18+'!A:I,8,FALSE)</f>
        <v>0</v>
      </c>
      <c r="F91" s="15">
        <f>VLOOKUP(A91,'(Brighton) Moderna 18+'!A:I,9,FALSE)</f>
        <v>0</v>
      </c>
      <c r="G91" s="15" t="str">
        <f>VLOOKUP(A91,'MedDRA (Moderna 18+)'!A:B,2,FALSE)</f>
        <v>Nervous system disorders</v>
      </c>
      <c r="H91" s="15">
        <f>VLOOKUP(A91,'(Brighton) Moderna 18+'!A:L,10,FALSE)</f>
        <v>0</v>
      </c>
      <c r="I91" s="15">
        <f>VLOOKUP(A91,'(Brighton) Moderna 18+'!A:L,11,FALSE)</f>
        <v>0</v>
      </c>
      <c r="J91" s="15">
        <f>VLOOKUP(A91,'(Brighton) Moderna 18+'!A:L,12,FALSE)</f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5.75" customHeight="1" x14ac:dyDescent="0.2">
      <c r="A92" s="1" t="s">
        <v>142</v>
      </c>
      <c r="B92" s="1">
        <v>0</v>
      </c>
      <c r="C92" s="1">
        <v>1</v>
      </c>
      <c r="D92" s="15" t="str">
        <f>VLOOKUP(A92,'(Brighton) Moderna 18+'!A:I,7,FALSE)</f>
        <v>Include</v>
      </c>
      <c r="E92" s="15" t="str">
        <f>VLOOKUP(A92,'(Brighton) Moderna 18+'!A:I,8,FALSE)</f>
        <v>Neurologic</v>
      </c>
      <c r="F92" s="15" t="str">
        <f>VLOOKUP(A92,'(Brighton) Moderna 18+'!A:I,9,FALSE)</f>
        <v>Myelitis</v>
      </c>
      <c r="G92" s="15" t="str">
        <f>VLOOKUP(A92,'MedDRA (Moderna 18+)'!A:B,2,FALSE)</f>
        <v>Nervous system disorders</v>
      </c>
      <c r="H92" s="15" t="str">
        <f>VLOOKUP(A92,'(Brighton) Moderna 18+'!A:L,10,FALSE)</f>
        <v>Yes</v>
      </c>
      <c r="I92" s="15" t="str">
        <f>VLOOKUP(A92,'(Brighton) Moderna 18+'!A:L,11,FALSE)</f>
        <v>Seen with COVID-19 Disease</v>
      </c>
      <c r="J92" s="15" t="str">
        <f>VLOOKUP(A92,'(Brighton) Moderna 18+'!A:L,12,FALSE)</f>
        <v>Myelitis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5.75" customHeight="1" x14ac:dyDescent="0.2">
      <c r="A93" s="1" t="s">
        <v>356</v>
      </c>
      <c r="B93" s="1">
        <v>0</v>
      </c>
      <c r="C93" s="1">
        <v>1</v>
      </c>
      <c r="D93" s="15" t="str">
        <f>VLOOKUP(A93,'(Brighton) Moderna 18+'!A:I,7,FALSE)</f>
        <v>Exclude</v>
      </c>
      <c r="E93" s="15">
        <f>VLOOKUP(A93,'(Brighton) Moderna 18+'!A:I,8,FALSE)</f>
        <v>0</v>
      </c>
      <c r="F93" s="15">
        <f>VLOOKUP(A93,'(Brighton) Moderna 18+'!A:I,9,FALSE)</f>
        <v>0</v>
      </c>
      <c r="G93" s="15" t="str">
        <f>VLOOKUP(A93,'MedDRA (Moderna 18+)'!A:B,2,FALSE)</f>
        <v>Nervous system disorders</v>
      </c>
      <c r="H93" s="15">
        <f>VLOOKUP(A93,'(Brighton) Moderna 18+'!A:L,10,FALSE)</f>
        <v>0</v>
      </c>
      <c r="I93" s="15">
        <f>VLOOKUP(A93,'(Brighton) Moderna 18+'!A:L,11,FALSE)</f>
        <v>0</v>
      </c>
      <c r="J93" s="15">
        <f>VLOOKUP(A93,'(Brighton) Moderna 18+'!A:L,12,FALSE)</f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5.75" customHeight="1" x14ac:dyDescent="0.2">
      <c r="A94" s="1" t="s">
        <v>471</v>
      </c>
      <c r="B94" s="1">
        <v>0</v>
      </c>
      <c r="C94" s="1">
        <v>1</v>
      </c>
      <c r="D94" s="15" t="str">
        <f>VLOOKUP(A94,'(Brighton) Moderna 18+'!A:I,7,FALSE)</f>
        <v>Exclude</v>
      </c>
      <c r="E94" s="15">
        <f>VLOOKUP(A94,'(Brighton) Moderna 18+'!A:I,8,FALSE)</f>
        <v>0</v>
      </c>
      <c r="F94" s="15">
        <f>VLOOKUP(A94,'(Brighton) Moderna 18+'!A:I,9,FALSE)</f>
        <v>0</v>
      </c>
      <c r="G94" s="15" t="str">
        <f>VLOOKUP(A94,'MedDRA (Moderna 18+)'!A:B,2,FALSE)</f>
        <v>Nervous system disorders</v>
      </c>
      <c r="H94" s="15">
        <f>VLOOKUP(A94,'(Brighton) Moderna 18+'!A:L,10,FALSE)</f>
        <v>0</v>
      </c>
      <c r="I94" s="15">
        <f>VLOOKUP(A94,'(Brighton) Moderna 18+'!A:L,11,FALSE)</f>
        <v>0</v>
      </c>
      <c r="J94" s="15">
        <f>VLOOKUP(A94,'(Brighton) Moderna 18+'!A:L,12,FALSE)</f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5.75" customHeight="1" x14ac:dyDescent="0.2">
      <c r="A95" s="19" t="s">
        <v>472</v>
      </c>
      <c r="B95" s="19">
        <v>0</v>
      </c>
      <c r="C95" s="19">
        <v>1</v>
      </c>
      <c r="D95" s="15" t="str">
        <f>VLOOKUP(A95,'(Brighton) Moderna 18+'!A:I,7,FALSE)</f>
        <v>Exclude--category</v>
      </c>
      <c r="E95" s="15">
        <f>VLOOKUP(A95,'(Brighton) Moderna 18+'!A:I,8,FALSE)</f>
        <v>0</v>
      </c>
      <c r="F95" s="15">
        <f>VLOOKUP(A95,'(Brighton) Moderna 18+'!A:I,9,FALSE)</f>
        <v>0</v>
      </c>
      <c r="G95" s="15">
        <f>VLOOKUP(A95,'MedDRA (Moderna 18+)'!A:B,2,FALSE)</f>
        <v>0</v>
      </c>
      <c r="H95" s="15">
        <f>VLOOKUP(A95,'(Brighton) Moderna 18+'!A:L,10,FALSE)</f>
        <v>0</v>
      </c>
      <c r="I95" s="15">
        <f>VLOOKUP(A95,'(Brighton) Moderna 18+'!A:L,11,FALSE)</f>
        <v>0</v>
      </c>
      <c r="J95" s="15">
        <f>VLOOKUP(A95,'(Brighton) Moderna 18+'!A:L,12,FALSE)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5.75" customHeight="1" x14ac:dyDescent="0.2">
      <c r="A96" s="1" t="s">
        <v>473</v>
      </c>
      <c r="B96" s="1">
        <v>0</v>
      </c>
      <c r="C96" s="1">
        <v>1</v>
      </c>
      <c r="D96" s="15" t="str">
        <f>VLOOKUP(A96,'(Brighton) Moderna 18+'!A:I,7,FALSE)</f>
        <v>Exclude</v>
      </c>
      <c r="E96" s="15">
        <f>VLOOKUP(A96,'(Brighton) Moderna 18+'!A:I,8,FALSE)</f>
        <v>0</v>
      </c>
      <c r="F96" s="15">
        <f>VLOOKUP(A96,'(Brighton) Moderna 18+'!A:I,9,FALSE)</f>
        <v>0</v>
      </c>
      <c r="G96" s="15" t="str">
        <f>VLOOKUP(A96,'MedDRA (Moderna 18+)'!A:B,2,FALSE)</f>
        <v>Eye disorders</v>
      </c>
      <c r="H96" s="15">
        <f>VLOOKUP(A96,'(Brighton) Moderna 18+'!A:L,10,FALSE)</f>
        <v>0</v>
      </c>
      <c r="I96" s="15">
        <f>VLOOKUP(A96,'(Brighton) Moderna 18+'!A:L,11,FALSE)</f>
        <v>0</v>
      </c>
      <c r="J96" s="15">
        <f>VLOOKUP(A96,'(Brighton) Moderna 18+'!A:L,12,FALSE)</f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5.75" customHeight="1" x14ac:dyDescent="0.2">
      <c r="A97" s="1" t="s">
        <v>474</v>
      </c>
      <c r="B97" s="1">
        <v>0</v>
      </c>
      <c r="C97" s="1">
        <v>1</v>
      </c>
      <c r="D97" s="15" t="str">
        <f>VLOOKUP(A97,'(Brighton) Moderna 18+'!A:I,7,FALSE)</f>
        <v>Exclude</v>
      </c>
      <c r="E97" s="15">
        <f>VLOOKUP(A97,'(Brighton) Moderna 18+'!A:I,8,FALSE)</f>
        <v>0</v>
      </c>
      <c r="F97" s="15">
        <f>VLOOKUP(A97,'(Brighton) Moderna 18+'!A:I,9,FALSE)</f>
        <v>0</v>
      </c>
      <c r="G97" s="15" t="str">
        <f>VLOOKUP(A97,'MedDRA (Moderna 18+)'!A:B,2,FALSE)</f>
        <v>Eye disorders</v>
      </c>
      <c r="H97" s="15">
        <f>VLOOKUP(A97,'(Brighton) Moderna 18+'!A:L,10,FALSE)</f>
        <v>0</v>
      </c>
      <c r="I97" s="15">
        <f>VLOOKUP(A97,'(Brighton) Moderna 18+'!A:L,11,FALSE)</f>
        <v>0</v>
      </c>
      <c r="J97" s="15">
        <f>VLOOKUP(A97,'(Brighton) Moderna 18+'!A:L,12,FALSE)</f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5.75" customHeight="1" x14ac:dyDescent="0.2">
      <c r="A98" s="19" t="s">
        <v>475</v>
      </c>
      <c r="B98" s="19">
        <v>22</v>
      </c>
      <c r="C98" s="19">
        <v>24</v>
      </c>
      <c r="D98" s="15" t="str">
        <f>VLOOKUP(A98,'(Brighton) Moderna 18+'!A:I,7,FALSE)</f>
        <v>Exclude--category</v>
      </c>
      <c r="E98" s="15">
        <f>VLOOKUP(A98,'(Brighton) Moderna 18+'!A:I,8,FALSE)</f>
        <v>0</v>
      </c>
      <c r="F98" s="15">
        <f>VLOOKUP(A98,'(Brighton) Moderna 18+'!A:I,9,FALSE)</f>
        <v>0</v>
      </c>
      <c r="G98" s="15">
        <f>VLOOKUP(A98,'MedDRA (Moderna 18+)'!A:B,2,FALSE)</f>
        <v>0</v>
      </c>
      <c r="H98" s="15">
        <f>VLOOKUP(A98,'(Brighton) Moderna 18+'!A:L,10,FALSE)</f>
        <v>0</v>
      </c>
      <c r="I98" s="15">
        <f>VLOOKUP(A98,'(Brighton) Moderna 18+'!A:L,11,FALSE)</f>
        <v>0</v>
      </c>
      <c r="J98" s="15">
        <f>VLOOKUP(A98,'(Brighton) Moderna 18+'!A:L,12,FALSE)</f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5.75" customHeight="1" x14ac:dyDescent="0.2">
      <c r="A99" s="1" t="s">
        <v>195</v>
      </c>
      <c r="B99" s="1">
        <v>5</v>
      </c>
      <c r="C99" s="1">
        <v>5</v>
      </c>
      <c r="D99" s="15" t="str">
        <f>VLOOKUP(A99,'(Brighton) Moderna 18+'!A:I,7,FALSE)</f>
        <v>Include</v>
      </c>
      <c r="E99" s="15" t="str">
        <f>VLOOKUP(A99,'(Brighton) Moderna 18+'!A:I,8,FALSE)</f>
        <v>Cardiovascular</v>
      </c>
      <c r="F99" s="15" t="str">
        <f>VLOOKUP(A99,'(Brighton) Moderna 18+'!A:I,9,FALSE)</f>
        <v>Arrhythmia</v>
      </c>
      <c r="G99" s="15" t="str">
        <f>VLOOKUP(A99,'MedDRA (Moderna 18+)'!A:B,2,FALSE)</f>
        <v>Cardiac disorders</v>
      </c>
      <c r="H99" s="15" t="str">
        <f>VLOOKUP(A99,'(Brighton) Moderna 18+'!A:L,10,FALSE)</f>
        <v>Yes</v>
      </c>
      <c r="I99" s="15" t="str">
        <f>VLOOKUP(A99,'(Brighton) Moderna 18+'!A:L,11,FALSE)</f>
        <v>Seen with COVID-19 Disease</v>
      </c>
      <c r="J99" s="15" t="str">
        <f>VLOOKUP(A99,'(Brighton) Moderna 18+'!A:L,12,FALSE)</f>
        <v>Other forms of acute cardiac injury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5.75" customHeight="1" x14ac:dyDescent="0.2">
      <c r="A100" s="1" t="s">
        <v>144</v>
      </c>
      <c r="B100" s="1">
        <v>5</v>
      </c>
      <c r="C100" s="1">
        <v>3</v>
      </c>
      <c r="D100" s="15" t="str">
        <f>VLOOKUP(A100,'(Brighton) Moderna 18+'!A:I,7,FALSE)</f>
        <v>Include</v>
      </c>
      <c r="E100" s="15" t="str">
        <f>VLOOKUP(A100,'(Brighton) Moderna 18+'!A:I,8,FALSE)</f>
        <v>Cardiovascular</v>
      </c>
      <c r="F100" s="15" t="str">
        <f>VLOOKUP(A100,'(Brighton) Moderna 18+'!A:I,9,FALSE)</f>
        <v>Acute coronary syndromes</v>
      </c>
      <c r="G100" s="15" t="str">
        <f>VLOOKUP(A100,'MedDRA (Moderna 18+)'!A:B,2,FALSE)</f>
        <v>Cardiac disorders</v>
      </c>
      <c r="H100" s="15" t="str">
        <f>VLOOKUP(A100,'(Brighton) Moderna 18+'!A:L,10,FALSE)</f>
        <v>Yes</v>
      </c>
      <c r="I100" s="15" t="str">
        <f>VLOOKUP(A100,'(Brighton) Moderna 18+'!A:L,11,FALSE)</f>
        <v>Seen with COVID-19 Disease</v>
      </c>
      <c r="J100" s="15" t="str">
        <f>VLOOKUP(A100,'(Brighton) Moderna 18+'!A:L,12,FALSE)</f>
        <v>Other forms of acute cardiac injury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5.75" customHeight="1" x14ac:dyDescent="0.2">
      <c r="A101" s="1" t="s">
        <v>200</v>
      </c>
      <c r="B101" s="1">
        <v>3</v>
      </c>
      <c r="C101" s="1">
        <v>3</v>
      </c>
      <c r="D101" s="15" t="str">
        <f>VLOOKUP(A101,'(Brighton) Moderna 18+'!A:I,7,FALSE)</f>
        <v>Include</v>
      </c>
      <c r="E101" s="15" t="str">
        <f>VLOOKUP(A101,'(Brighton) Moderna 18+'!A:I,8,FALSE)</f>
        <v>Cardiovascular</v>
      </c>
      <c r="F101" s="15" t="str">
        <f>VLOOKUP(A101,'(Brighton) Moderna 18+'!A:I,9,FALSE)</f>
        <v>Heart Failure</v>
      </c>
      <c r="G101" s="15" t="str">
        <f>VLOOKUP(A101,'MedDRA (Moderna 18+)'!A:B,2,FALSE)</f>
        <v>Cardiac disorders</v>
      </c>
      <c r="H101" s="15" t="str">
        <f>VLOOKUP(A101,'(Brighton) Moderna 18+'!A:L,10,FALSE)</f>
        <v>Yes</v>
      </c>
      <c r="I101" s="15" t="str">
        <f>VLOOKUP(A101,'(Brighton) Moderna 18+'!A:L,11,FALSE)</f>
        <v>Seen with COVID-19 Disease</v>
      </c>
      <c r="J101" s="15" t="str">
        <f>VLOOKUP(A101,'(Brighton) Moderna 18+'!A:L,12,FALSE)</f>
        <v>Other forms of acute cardiac injury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5.75" customHeight="1" x14ac:dyDescent="0.2">
      <c r="A102" s="1" t="s">
        <v>199</v>
      </c>
      <c r="B102" s="1">
        <v>2</v>
      </c>
      <c r="C102" s="1">
        <v>0</v>
      </c>
      <c r="D102" s="15" t="str">
        <f>VLOOKUP(A102,'(Brighton) Moderna 18+'!A:I,7,FALSE)</f>
        <v>Include</v>
      </c>
      <c r="E102" s="15" t="str">
        <f>VLOOKUP(A102,'(Brighton) Moderna 18+'!A:I,8,FALSE)</f>
        <v>Cardiovascular</v>
      </c>
      <c r="F102" s="15" t="str">
        <f>VLOOKUP(A102,'(Brighton) Moderna 18+'!A:I,9,FALSE)</f>
        <v>Acute coronary syndromes</v>
      </c>
      <c r="G102" s="15" t="str">
        <f>VLOOKUP(A102,'MedDRA (Moderna 18+)'!A:B,2,FALSE)</f>
        <v>Cardiac disorders</v>
      </c>
      <c r="H102" s="15" t="str">
        <f>VLOOKUP(A102,'(Brighton) Moderna 18+'!A:L,10,FALSE)</f>
        <v>Yes</v>
      </c>
      <c r="I102" s="15" t="str">
        <f>VLOOKUP(A102,'(Brighton) Moderna 18+'!A:L,11,FALSE)</f>
        <v>Seen with COVID-19 Disease</v>
      </c>
      <c r="J102" s="15" t="str">
        <f>VLOOKUP(A102,'(Brighton) Moderna 18+'!A:L,12,FALSE)</f>
        <v>Other forms of acute cardiac injury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5.75" customHeight="1" x14ac:dyDescent="0.2">
      <c r="A103" s="1" t="s">
        <v>116</v>
      </c>
      <c r="B103" s="1">
        <v>2</v>
      </c>
      <c r="C103" s="1">
        <v>4</v>
      </c>
      <c r="D103" s="15" t="str">
        <f>VLOOKUP(A103,'(Brighton) Moderna 18+'!A:I,7,FALSE)</f>
        <v>Include</v>
      </c>
      <c r="E103" s="15" t="str">
        <f>VLOOKUP(A103,'(Brighton) Moderna 18+'!A:I,8,FALSE)</f>
        <v>Cardiovascular</v>
      </c>
      <c r="F103" s="15" t="str">
        <f>VLOOKUP(A103,'(Brighton) Moderna 18+'!A:I,9,FALSE)</f>
        <v>Acute coronary syndromes</v>
      </c>
      <c r="G103" s="15" t="str">
        <f>VLOOKUP(A103,'MedDRA (Moderna 18+)'!A:B,2,FALSE)</f>
        <v>Cardiac disorders</v>
      </c>
      <c r="H103" s="15" t="str">
        <f>VLOOKUP(A103,'(Brighton) Moderna 18+'!A:L,10,FALSE)</f>
        <v>Yes</v>
      </c>
      <c r="I103" s="15" t="str">
        <f>VLOOKUP(A103,'(Brighton) Moderna 18+'!A:L,11,FALSE)</f>
        <v>Seen with COVID-19 Disease</v>
      </c>
      <c r="J103" s="15" t="str">
        <f>VLOOKUP(A103,'(Brighton) Moderna 18+'!A:L,12,FALSE)</f>
        <v>Other forms of acute cardiac injury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5.75" customHeight="1" x14ac:dyDescent="0.2">
      <c r="A104" s="1" t="s">
        <v>161</v>
      </c>
      <c r="B104" s="1">
        <v>2</v>
      </c>
      <c r="C104" s="1">
        <v>2</v>
      </c>
      <c r="D104" s="15" t="str">
        <f>VLOOKUP(A104,'(Brighton) Moderna 18+'!A:I,7,FALSE)</f>
        <v>Include</v>
      </c>
      <c r="E104" s="15" t="str">
        <f>VLOOKUP(A104,'(Brighton) Moderna 18+'!A:I,8,FALSE)</f>
        <v>Cardiovascular</v>
      </c>
      <c r="F104" s="15" t="str">
        <f>VLOOKUP(A104,'(Brighton) Moderna 18+'!A:I,9,FALSE)</f>
        <v>Coronary artery disease</v>
      </c>
      <c r="G104" s="15" t="str">
        <f>VLOOKUP(A104,'MedDRA (Moderna 18+)'!A:B,2,FALSE)</f>
        <v>Cardiac disorders</v>
      </c>
      <c r="H104" s="15" t="str">
        <f>VLOOKUP(A104,'(Brighton) Moderna 18+'!A:L,10,FALSE)</f>
        <v>Yes</v>
      </c>
      <c r="I104" s="15" t="str">
        <f>VLOOKUP(A104,'(Brighton) Moderna 18+'!A:L,11,FALSE)</f>
        <v>Seen with COVID-19 Disease</v>
      </c>
      <c r="J104" s="15" t="str">
        <f>VLOOKUP(A104,'(Brighton) Moderna 18+'!A:L,12,FALSE)</f>
        <v>Other forms of acute cardiac injury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5.75" customHeight="1" x14ac:dyDescent="0.2">
      <c r="A105" s="1" t="s">
        <v>476</v>
      </c>
      <c r="B105" s="1">
        <v>1</v>
      </c>
      <c r="C105" s="1">
        <v>1</v>
      </c>
      <c r="D105" s="15" t="str">
        <f>VLOOKUP(A105,'(Brighton) Moderna 18+'!A:I,7,FALSE)</f>
        <v>Include</v>
      </c>
      <c r="E105" s="15" t="str">
        <f>VLOOKUP(A105,'(Brighton) Moderna 18+'!A:I,8,FALSE)</f>
        <v>Cardiovascular</v>
      </c>
      <c r="F105" s="15" t="str">
        <f>VLOOKUP(A105,'(Brighton) Moderna 18+'!A:I,9,FALSE)</f>
        <v>Heart failure</v>
      </c>
      <c r="G105" s="15" t="str">
        <f>VLOOKUP(A105,'MedDRA (Moderna 18+)'!A:B,2,FALSE)</f>
        <v>Cardiac disorders</v>
      </c>
      <c r="H105" s="15" t="str">
        <f>VLOOKUP(A105,'(Brighton) Moderna 18+'!A:L,10,FALSE)</f>
        <v>Yes</v>
      </c>
      <c r="I105" s="15" t="str">
        <f>VLOOKUP(A105,'(Brighton) Moderna 18+'!A:L,11,FALSE)</f>
        <v>Seen with COVID-19 Disease</v>
      </c>
      <c r="J105" s="15" t="str">
        <f>VLOOKUP(A105,'(Brighton) Moderna 18+'!A:L,12,FALSE)</f>
        <v>Other forms of acute cardiac injury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5.75" customHeight="1" x14ac:dyDescent="0.2">
      <c r="A106" s="1" t="s">
        <v>211</v>
      </c>
      <c r="B106" s="1">
        <v>1</v>
      </c>
      <c r="C106" s="1">
        <v>1</v>
      </c>
      <c r="D106" s="15" t="str">
        <f>VLOOKUP(A106,'(Brighton) Moderna 18+'!A:I,7,FALSE)</f>
        <v>Include</v>
      </c>
      <c r="E106" s="15" t="str">
        <f>VLOOKUP(A106,'(Brighton) Moderna 18+'!A:I,8,FALSE)</f>
        <v>Cardiovascular</v>
      </c>
      <c r="F106" s="15" t="str">
        <f>VLOOKUP(A106,'(Brighton) Moderna 18+'!A:I,9,FALSE)</f>
        <v>Arrhythmia</v>
      </c>
      <c r="G106" s="15" t="str">
        <f>VLOOKUP(A106,'MedDRA (Moderna 18+)'!A:B,2,FALSE)</f>
        <v>Cardiac disorders</v>
      </c>
      <c r="H106" s="15" t="str">
        <f>VLOOKUP(A106,'(Brighton) Moderna 18+'!A:L,10,FALSE)</f>
        <v>Yes</v>
      </c>
      <c r="I106" s="15" t="str">
        <f>VLOOKUP(A106,'(Brighton) Moderna 18+'!A:L,11,FALSE)</f>
        <v>Seen with COVID-19 Disease</v>
      </c>
      <c r="J106" s="15" t="str">
        <f>VLOOKUP(A106,'(Brighton) Moderna 18+'!A:L,12,FALSE)</f>
        <v>Other forms of acute cardiac injury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5.75" customHeight="1" x14ac:dyDescent="0.2">
      <c r="A107" s="1" t="s">
        <v>136</v>
      </c>
      <c r="B107" s="1">
        <v>1</v>
      </c>
      <c r="C107" s="1">
        <v>1</v>
      </c>
      <c r="D107" s="15" t="str">
        <f>VLOOKUP(A107,'(Brighton) Moderna 18+'!A:I,7,FALSE)</f>
        <v>Include</v>
      </c>
      <c r="E107" s="15" t="str">
        <f>VLOOKUP(A107,'(Brighton) Moderna 18+'!A:I,8,FALSE)</f>
        <v>Cardiovascular</v>
      </c>
      <c r="F107" s="15" t="str">
        <f>VLOOKUP(A107,'(Brighton) Moderna 18+'!A:I,9,FALSE)</f>
        <v>Heart failure</v>
      </c>
      <c r="G107" s="15" t="str">
        <f>VLOOKUP(A107,'MedDRA (Moderna 18+)'!A:B,2,FALSE)</f>
        <v>Cardiac disorders</v>
      </c>
      <c r="H107" s="15" t="str">
        <f>VLOOKUP(A107,'(Brighton) Moderna 18+'!A:L,10,FALSE)</f>
        <v>Yes</v>
      </c>
      <c r="I107" s="15" t="str">
        <f>VLOOKUP(A107,'(Brighton) Moderna 18+'!A:L,11,FALSE)</f>
        <v>Seen with COVID-19 Disease</v>
      </c>
      <c r="J107" s="15" t="str">
        <f>VLOOKUP(A107,'(Brighton) Moderna 18+'!A:L,12,FALSE)</f>
        <v>Other forms of acute cardiac injury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5.75" customHeight="1" x14ac:dyDescent="0.2">
      <c r="A108" s="1" t="s">
        <v>138</v>
      </c>
      <c r="B108" s="1">
        <v>1</v>
      </c>
      <c r="C108" s="1">
        <v>1</v>
      </c>
      <c r="D108" s="15" t="str">
        <f>VLOOKUP(A108,'(Brighton) Moderna 18+'!A:I,7,FALSE)</f>
        <v>Include</v>
      </c>
      <c r="E108" s="15" t="str">
        <f>VLOOKUP(A108,'(Brighton) Moderna 18+'!A:I,8,FALSE)</f>
        <v>Cardiovascular</v>
      </c>
      <c r="F108" s="15" t="str">
        <f>VLOOKUP(A108,'(Brighton) Moderna 18+'!A:I,9,FALSE)</f>
        <v>Acute cardiac injury</v>
      </c>
      <c r="G108" s="15" t="str">
        <f>VLOOKUP(A108,'MedDRA (Moderna 18+)'!A:B,2,FALSE)</f>
        <v>Cardiac disorders</v>
      </c>
      <c r="H108" s="15" t="str">
        <f>VLOOKUP(A108,'(Brighton) Moderna 18+'!A:L,10,FALSE)</f>
        <v>Yes</v>
      </c>
      <c r="I108" s="15" t="str">
        <f>VLOOKUP(A108,'(Brighton) Moderna 18+'!A:L,11,FALSE)</f>
        <v>Seen with COVID-19 Disease</v>
      </c>
      <c r="J108" s="15" t="str">
        <f>VLOOKUP(A108,'(Brighton) Moderna 18+'!A:L,12,FALSE)</f>
        <v>Other forms of acute cardiac injury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5.75" customHeight="1" x14ac:dyDescent="0.2">
      <c r="A109" s="1" t="s">
        <v>162</v>
      </c>
      <c r="B109" s="1">
        <v>1</v>
      </c>
      <c r="C109" s="1">
        <v>0</v>
      </c>
      <c r="D109" s="15" t="str">
        <f>VLOOKUP(A109,'(Brighton) Moderna 18+'!A:I,7,FALSE)</f>
        <v>Include</v>
      </c>
      <c r="E109" s="15" t="str">
        <f>VLOOKUP(A109,'(Brighton) Moderna 18+'!A:I,8,FALSE)</f>
        <v>Cardiovascular</v>
      </c>
      <c r="F109" s="15" t="str">
        <f>VLOOKUP(A109,'(Brighton) Moderna 18+'!A:I,9,FALSE)</f>
        <v>Acute cardiac injury</v>
      </c>
      <c r="G109" s="15" t="str">
        <f>VLOOKUP(A109,'MedDRA (Moderna 18+)'!A:B,2,FALSE)</f>
        <v>Cardiac disorders</v>
      </c>
      <c r="H109" s="15" t="str">
        <f>VLOOKUP(A109,'(Brighton) Moderna 18+'!A:L,10,FALSE)</f>
        <v>Yes</v>
      </c>
      <c r="I109" s="15" t="str">
        <f>VLOOKUP(A109,'(Brighton) Moderna 18+'!A:L,11,FALSE)</f>
        <v>Seen with COVID-19 Disease</v>
      </c>
      <c r="J109" s="15" t="str">
        <f>VLOOKUP(A109,'(Brighton) Moderna 18+'!A:L,12,FALSE)</f>
        <v>Other forms of acute cardiac injury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5.75" customHeight="1" x14ac:dyDescent="0.2">
      <c r="A110" s="1" t="s">
        <v>155</v>
      </c>
      <c r="B110" s="1">
        <v>1</v>
      </c>
      <c r="C110" s="1">
        <v>2</v>
      </c>
      <c r="D110" s="15" t="str">
        <f>VLOOKUP(A110,'(Brighton) Moderna 18+'!A:I,7,FALSE)</f>
        <v>Include</v>
      </c>
      <c r="E110" s="15" t="str">
        <f>VLOOKUP(A110,'(Brighton) Moderna 18+'!A:I,8,FALSE)</f>
        <v>Cardiovascular</v>
      </c>
      <c r="F110" s="15" t="str">
        <f>VLOOKUP(A110,'(Brighton) Moderna 18+'!A:I,9,FALSE)</f>
        <v>Pericarditis</v>
      </c>
      <c r="G110" s="15" t="str">
        <f>VLOOKUP(A110,'MedDRA (Moderna 18+)'!A:B,2,FALSE)</f>
        <v>Cardiac disorders</v>
      </c>
      <c r="H110" s="15" t="str">
        <f>VLOOKUP(A110,'(Brighton) Moderna 18+'!A:L,10,FALSE)</f>
        <v>Yes</v>
      </c>
      <c r="I110" s="15" t="str">
        <f>VLOOKUP(A110,'(Brighton) Moderna 18+'!A:L,11,FALSE)</f>
        <v>Seen with COVID-19 Disease</v>
      </c>
      <c r="J110" s="15" t="str">
        <f>VLOOKUP(A110,'(Brighton) Moderna 18+'!A:L,12,FALSE)</f>
        <v>Myocarditis/pericarditis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5.75" customHeight="1" x14ac:dyDescent="0.2">
      <c r="A111" s="1" t="s">
        <v>479</v>
      </c>
      <c r="B111" s="1">
        <v>0</v>
      </c>
      <c r="C111" s="1">
        <v>1</v>
      </c>
      <c r="D111" s="15" t="str">
        <f>VLOOKUP(A111,'(Brighton) Moderna 18+'!A:I,7,FALSE)</f>
        <v>Include</v>
      </c>
      <c r="E111" s="15" t="str">
        <f>VLOOKUP(A111,'(Brighton) Moderna 18+'!A:I,8,FALSE)</f>
        <v>Cardiovascular</v>
      </c>
      <c r="F111" s="15" t="str">
        <f>VLOOKUP(A111,'(Brighton) Moderna 18+'!A:I,9,FALSE)</f>
        <v>Arrhythmia</v>
      </c>
      <c r="G111" s="15" t="str">
        <f>VLOOKUP(A111,'MedDRA (Moderna 18+)'!A:B,2,FALSE)</f>
        <v>Cardiac disorders</v>
      </c>
      <c r="H111" s="15" t="str">
        <f>VLOOKUP(A111,'(Brighton) Moderna 18+'!A:L,10,FALSE)</f>
        <v>Yes</v>
      </c>
      <c r="I111" s="15" t="str">
        <f>VLOOKUP(A111,'(Brighton) Moderna 18+'!A:L,11,FALSE)</f>
        <v>Seen with COVID-19 Disease</v>
      </c>
      <c r="J111" s="15" t="str">
        <f>VLOOKUP(A111,'(Brighton) Moderna 18+'!A:L,12,FALSE)</f>
        <v>Other forms of acute cardiac injury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5.75" customHeight="1" x14ac:dyDescent="0.2">
      <c r="A112" s="1" t="s">
        <v>137</v>
      </c>
      <c r="B112" s="1">
        <v>0</v>
      </c>
      <c r="C112" s="1">
        <v>1</v>
      </c>
      <c r="D112" s="15" t="str">
        <f>VLOOKUP(A112,'(Brighton) Moderna 18+'!A:I,7,FALSE)</f>
        <v>Include</v>
      </c>
      <c r="E112" s="15" t="str">
        <f>VLOOKUP(A112,'(Brighton) Moderna 18+'!A:I,8,FALSE)</f>
        <v>Cardiovascular</v>
      </c>
      <c r="F112" s="15" t="str">
        <f>VLOOKUP(A112,'(Brighton) Moderna 18+'!A:I,9,FALSE)</f>
        <v>Heart failure</v>
      </c>
      <c r="G112" s="15" t="str">
        <f>VLOOKUP(A112,'MedDRA (Moderna 18+)'!A:B,2,FALSE)</f>
        <v>Cardiac disorders</v>
      </c>
      <c r="H112" s="15" t="str">
        <f>VLOOKUP(A112,'(Brighton) Moderna 18+'!A:L,10,FALSE)</f>
        <v>Yes</v>
      </c>
      <c r="I112" s="15" t="str">
        <f>VLOOKUP(A112,'(Brighton) Moderna 18+'!A:L,11,FALSE)</f>
        <v>Seen with COVID-19 Disease</v>
      </c>
      <c r="J112" s="15" t="str">
        <f>VLOOKUP(A112,'(Brighton) Moderna 18+'!A:L,12,FALSE)</f>
        <v>Other forms of acute cardiac injury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5.75" customHeight="1" x14ac:dyDescent="0.2">
      <c r="A113" s="1" t="s">
        <v>129</v>
      </c>
      <c r="B113" s="1">
        <v>0</v>
      </c>
      <c r="C113" s="1">
        <v>1</v>
      </c>
      <c r="D113" s="15" t="str">
        <f>VLOOKUP(A113,'(Brighton) Moderna 18+'!A:I,7,FALSE)</f>
        <v>Include</v>
      </c>
      <c r="E113" s="15" t="str">
        <f>VLOOKUP(A113,'(Brighton) Moderna 18+'!A:I,8,FALSE)</f>
        <v>Cardiovascular</v>
      </c>
      <c r="F113" s="15" t="str">
        <f>VLOOKUP(A113,'(Brighton) Moderna 18+'!A:I,9,FALSE)</f>
        <v>Arrhythmia</v>
      </c>
      <c r="G113" s="15" t="str">
        <f>VLOOKUP(A113,'MedDRA (Moderna 18+)'!A:B,2,FALSE)</f>
        <v>Cardiac disorders</v>
      </c>
      <c r="H113" s="15" t="str">
        <f>VLOOKUP(A113,'(Brighton) Moderna 18+'!A:L,10,FALSE)</f>
        <v>Yes</v>
      </c>
      <c r="I113" s="15" t="str">
        <f>VLOOKUP(A113,'(Brighton) Moderna 18+'!A:L,11,FALSE)</f>
        <v>Seen with COVID-19 Disease</v>
      </c>
      <c r="J113" s="15" t="str">
        <f>VLOOKUP(A113,'(Brighton) Moderna 18+'!A:L,12,FALSE)</f>
        <v>Other forms of acute cardiac injury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5.75" customHeight="1" x14ac:dyDescent="0.2">
      <c r="A114" s="19" t="s">
        <v>480</v>
      </c>
      <c r="B114" s="19">
        <v>8</v>
      </c>
      <c r="C114" s="19">
        <v>10</v>
      </c>
      <c r="D114" s="15" t="str">
        <f>VLOOKUP(A114,'(Brighton) Moderna 18+'!A:I,7,FALSE)</f>
        <v>Exclude--category</v>
      </c>
      <c r="E114" s="15">
        <f>VLOOKUP(A114,'(Brighton) Moderna 18+'!A:I,8,FALSE)</f>
        <v>0</v>
      </c>
      <c r="F114" s="15">
        <f>VLOOKUP(A114,'(Brighton) Moderna 18+'!A:I,9,FALSE)</f>
        <v>0</v>
      </c>
      <c r="G114" s="15">
        <f>VLOOKUP(A114,'MedDRA (Moderna 18+)'!A:B,2,FALSE)</f>
        <v>0</v>
      </c>
      <c r="H114" s="15">
        <f>VLOOKUP(A114,'(Brighton) Moderna 18+'!A:L,10,FALSE)</f>
        <v>0</v>
      </c>
      <c r="I114" s="15">
        <f>VLOOKUP(A114,'(Brighton) Moderna 18+'!A:L,11,FALSE)</f>
        <v>0</v>
      </c>
      <c r="J114" s="15">
        <f>VLOOKUP(A114,'(Brighton) Moderna 18+'!A:L,12,FALSE)</f>
        <v>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 customHeight="1" x14ac:dyDescent="0.2">
      <c r="A115" s="1" t="s">
        <v>166</v>
      </c>
      <c r="B115" s="1">
        <v>2</v>
      </c>
      <c r="C115" s="1">
        <v>0</v>
      </c>
      <c r="D115" s="15" t="str">
        <f>VLOOKUP(A115,'(Brighton) Moderna 18+'!A:I,7,FALSE)</f>
        <v>Include</v>
      </c>
      <c r="E115" s="15" t="str">
        <f>VLOOKUP(A115,'(Brighton) Moderna 18+'!A:I,8,FALSE)</f>
        <v>Hematologic</v>
      </c>
      <c r="F115" s="15" t="str">
        <f>VLOOKUP(A115,'(Brighton) Moderna 18+'!A:I,9,FALSE)</f>
        <v>Thromboembolism, Thrombosis</v>
      </c>
      <c r="G115" s="15" t="str">
        <f>VLOOKUP(A115,'MedDRA (Moderna 18+)'!A:B,2,FALSE)</f>
        <v>Vascular disorders</v>
      </c>
      <c r="H115" s="15" t="str">
        <f>VLOOKUP(A115,'(Brighton) Moderna 18+'!A:L,10,FALSE)</f>
        <v>Yes</v>
      </c>
      <c r="I115" s="15" t="str">
        <f>VLOOKUP(A115,'(Brighton) Moderna 18+'!A:L,11,FALSE)</f>
        <v>Seen with COVID-19 Disease</v>
      </c>
      <c r="J115" s="15" t="str">
        <f>VLOOKUP(A115,'(Brighton) Moderna 18+'!A:L,12,FALSE)</f>
        <v>Coagulation disorder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5.75" customHeight="1" x14ac:dyDescent="0.2">
      <c r="A116" s="1" t="s">
        <v>387</v>
      </c>
      <c r="B116" s="1">
        <v>2</v>
      </c>
      <c r="C116" s="1">
        <v>1</v>
      </c>
      <c r="D116" s="15" t="str">
        <f>VLOOKUP(A116,'(Brighton) Moderna 18+'!A:I,7,FALSE)</f>
        <v>Exclude</v>
      </c>
      <c r="E116" s="15">
        <f>VLOOKUP(A116,'(Brighton) Moderna 18+'!A:I,8,FALSE)</f>
        <v>0</v>
      </c>
      <c r="F116" s="15">
        <f>VLOOKUP(A116,'(Brighton) Moderna 18+'!A:I,9,FALSE)</f>
        <v>0</v>
      </c>
      <c r="G116" s="15" t="str">
        <f>VLOOKUP(A116,'MedDRA (Moderna 18+)'!A:B,2,FALSE)</f>
        <v>Vascular disorders</v>
      </c>
      <c r="H116" s="15">
        <f>VLOOKUP(A116,'(Brighton) Moderna 18+'!A:L,10,FALSE)</f>
        <v>0</v>
      </c>
      <c r="I116" s="15">
        <f>VLOOKUP(A116,'(Brighton) Moderna 18+'!A:L,11,FALSE)</f>
        <v>0</v>
      </c>
      <c r="J116" s="15">
        <f>VLOOKUP(A116,'(Brighton) Moderna 18+'!A:L,12,FALSE)</f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5.75" customHeight="1" x14ac:dyDescent="0.2">
      <c r="A117" s="1" t="s">
        <v>481</v>
      </c>
      <c r="B117" s="1">
        <v>1</v>
      </c>
      <c r="C117" s="1">
        <v>1</v>
      </c>
      <c r="D117" s="15" t="str">
        <f>VLOOKUP(A117,'(Brighton) Moderna 18+'!A:I,7,FALSE)</f>
        <v>Include</v>
      </c>
      <c r="E117" s="15" t="str">
        <f>VLOOKUP(A117,'(Brighton) Moderna 18+'!A:I,8,FALSE)</f>
        <v>Cardiovascular</v>
      </c>
      <c r="F117" s="15" t="str">
        <f>VLOOKUP(A117,'(Brighton) Moderna 18+'!A:I,9,FALSE)</f>
        <v>Aneurysm</v>
      </c>
      <c r="G117" s="15" t="str">
        <f>VLOOKUP(A117,'MedDRA (Moderna 18+)'!A:B,2,FALSE)</f>
        <v>Vascular disorders</v>
      </c>
      <c r="H117" s="15" t="str">
        <f>VLOOKUP(A117,'(Brighton) Moderna 18+'!A:L,10,FALSE)</f>
        <v>Yes</v>
      </c>
      <c r="I117" s="15" t="str">
        <f>VLOOKUP(A117,'(Brighton) Moderna 18+'!A:L,11,FALSE)</f>
        <v>Seen with COVID-19 Disease</v>
      </c>
      <c r="J117" s="15" t="str">
        <f>VLOOKUP(A117,'(Brighton) Moderna 18+'!A:L,12,FALSE)</f>
        <v>Other forms of acute cardiac injury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5.75" customHeight="1" x14ac:dyDescent="0.2">
      <c r="A118" s="1" t="s">
        <v>389</v>
      </c>
      <c r="B118" s="1">
        <v>1</v>
      </c>
      <c r="C118" s="1">
        <v>0</v>
      </c>
      <c r="D118" s="15" t="str">
        <f>VLOOKUP(A118,'(Brighton) Moderna 18+'!A:I,7,FALSE)</f>
        <v>Exclude</v>
      </c>
      <c r="E118" s="15">
        <f>VLOOKUP(A118,'(Brighton) Moderna 18+'!A:I,8,FALSE)</f>
        <v>0</v>
      </c>
      <c r="F118" s="15">
        <f>VLOOKUP(A118,'(Brighton) Moderna 18+'!A:I,9,FALSE)</f>
        <v>0</v>
      </c>
      <c r="G118" s="15" t="str">
        <f>VLOOKUP(A118,'MedDRA (Moderna 18+)'!A:B,2,FALSE)</f>
        <v>Vascular disorders</v>
      </c>
      <c r="H118" s="15">
        <f>VLOOKUP(A118,'(Brighton) Moderna 18+'!A:L,10,FALSE)</f>
        <v>0</v>
      </c>
      <c r="I118" s="15">
        <f>VLOOKUP(A118,'(Brighton) Moderna 18+'!A:L,11,FALSE)</f>
        <v>0</v>
      </c>
      <c r="J118" s="15">
        <f>VLOOKUP(A118,'(Brighton) Moderna 18+'!A:L,12,FALSE)</f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5.75" customHeight="1" x14ac:dyDescent="0.2">
      <c r="A119" s="1" t="s">
        <v>134</v>
      </c>
      <c r="B119" s="1">
        <v>1</v>
      </c>
      <c r="C119" s="1">
        <v>0</v>
      </c>
      <c r="D119" s="15" t="str">
        <f>VLOOKUP(A119,'(Brighton) Moderna 18+'!A:I,7,FALSE)</f>
        <v>Include</v>
      </c>
      <c r="E119" s="15" t="str">
        <f>VLOOKUP(A119,'(Brighton) Moderna 18+'!A:I,8,FALSE)</f>
        <v>Hematologic</v>
      </c>
      <c r="F119" s="15" t="str">
        <f>VLOOKUP(A119,'(Brighton) Moderna 18+'!A:I,9,FALSE)</f>
        <v>Thromboembolism, Thrombosis</v>
      </c>
      <c r="G119" s="15" t="str">
        <f>VLOOKUP(A119,'MedDRA (Moderna 18+)'!A:B,2,FALSE)</f>
        <v>Vascular disorders</v>
      </c>
      <c r="H119" s="15" t="str">
        <f>VLOOKUP(A119,'(Brighton) Moderna 18+'!A:L,10,FALSE)</f>
        <v>Yes</v>
      </c>
      <c r="I119" s="15" t="str">
        <f>VLOOKUP(A119,'(Brighton) Moderna 18+'!A:L,11,FALSE)</f>
        <v>Seen with COVID-19 Disease</v>
      </c>
      <c r="J119" s="15" t="str">
        <f>VLOOKUP(A119,'(Brighton) Moderna 18+'!A:L,12,FALSE)</f>
        <v>Coagulation disorder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5.75" customHeight="1" x14ac:dyDescent="0.2">
      <c r="A120" s="1" t="s">
        <v>482</v>
      </c>
      <c r="B120" s="1">
        <v>1</v>
      </c>
      <c r="C120" s="1">
        <v>0</v>
      </c>
      <c r="D120" s="15" t="str">
        <f>VLOOKUP(A120,'(Brighton) Moderna 18+'!A:I,7,FALSE)</f>
        <v>Include</v>
      </c>
      <c r="E120" s="15" t="str">
        <f>VLOOKUP(A120,'(Brighton) Moderna 18+'!A:I,8,FALSE)</f>
        <v>Hematologic</v>
      </c>
      <c r="F120" s="15" t="str">
        <f>VLOOKUP(A120,'(Brighton) Moderna 18+'!A:I,9,FALSE)</f>
        <v>Bleeding disorder</v>
      </c>
      <c r="G120" s="15" t="str">
        <f>VLOOKUP(A120,'MedDRA (Moderna 18+)'!A:B,2,FALSE)</f>
        <v>Vascular disorders</v>
      </c>
      <c r="H120" s="15" t="str">
        <f>VLOOKUP(A120,'(Brighton) Moderna 18+'!A:L,10,FALSE)</f>
        <v>Yes</v>
      </c>
      <c r="I120" s="15" t="str">
        <f>VLOOKUP(A120,'(Brighton) Moderna 18+'!A:L,11,FALSE)</f>
        <v>Seen with COVID-19 Disease</v>
      </c>
      <c r="J120" s="15" t="str">
        <f>VLOOKUP(A120,'(Brighton) Moderna 18+'!A:L,12,FALSE)</f>
        <v>Coagulation disorder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5.75" customHeight="1" x14ac:dyDescent="0.2">
      <c r="A121" s="1" t="s">
        <v>390</v>
      </c>
      <c r="B121" s="1">
        <v>1</v>
      </c>
      <c r="C121" s="1">
        <v>1</v>
      </c>
      <c r="D121" s="15" t="str">
        <f>VLOOKUP(A121,'(Brighton) Moderna 18+'!A:I,7,FALSE)</f>
        <v>Exclude</v>
      </c>
      <c r="E121" s="15">
        <f>VLOOKUP(A121,'(Brighton) Moderna 18+'!A:I,8,FALSE)</f>
        <v>0</v>
      </c>
      <c r="F121" s="15">
        <f>VLOOKUP(A121,'(Brighton) Moderna 18+'!A:I,9,FALSE)</f>
        <v>0</v>
      </c>
      <c r="G121" s="15" t="str">
        <f>VLOOKUP(A121,'MedDRA (Moderna 18+)'!A:B,2,FALSE)</f>
        <v>Vascular disorders</v>
      </c>
      <c r="H121" s="15">
        <f>VLOOKUP(A121,'(Brighton) Moderna 18+'!A:L,10,FALSE)</f>
        <v>0</v>
      </c>
      <c r="I121" s="15">
        <f>VLOOKUP(A121,'(Brighton) Moderna 18+'!A:L,11,FALSE)</f>
        <v>0</v>
      </c>
      <c r="J121" s="15">
        <f>VLOOKUP(A121,'(Brighton) Moderna 18+'!A:L,12,FALSE)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5.75" customHeight="1" x14ac:dyDescent="0.2">
      <c r="A122" s="1" t="s">
        <v>146</v>
      </c>
      <c r="B122" s="1">
        <v>1</v>
      </c>
      <c r="C122" s="1">
        <v>1</v>
      </c>
      <c r="D122" s="15" t="str">
        <f>VLOOKUP(A122,'(Brighton) Moderna 18+'!A:I,7,FALSE)</f>
        <v>Exclude</v>
      </c>
      <c r="E122" s="15">
        <f>VLOOKUP(A122,'(Brighton) Moderna 18+'!A:I,8,FALSE)</f>
        <v>0</v>
      </c>
      <c r="F122" s="15">
        <f>VLOOKUP(A122,'(Brighton) Moderna 18+'!A:I,9,FALSE)</f>
        <v>0</v>
      </c>
      <c r="G122" s="15" t="str">
        <f>VLOOKUP(A122,'MedDRA (Moderna 18+)'!A:B,2,FALSE)</f>
        <v>Vascular disorders</v>
      </c>
      <c r="H122" s="15">
        <f>VLOOKUP(A122,'(Brighton) Moderna 18+'!A:L,10,FALSE)</f>
        <v>0</v>
      </c>
      <c r="I122" s="15">
        <f>VLOOKUP(A122,'(Brighton) Moderna 18+'!A:L,11,FALSE)</f>
        <v>0</v>
      </c>
      <c r="J122" s="15">
        <f>VLOOKUP(A122,'(Brighton) Moderna 18+'!A:L,12,FALSE)</f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5.75" customHeight="1" x14ac:dyDescent="0.2">
      <c r="A123" s="1" t="s">
        <v>483</v>
      </c>
      <c r="B123" s="1">
        <v>0</v>
      </c>
      <c r="C123" s="1">
        <v>1</v>
      </c>
      <c r="D123" s="15" t="str">
        <f>VLOOKUP(A123,'(Brighton) Moderna 18+'!A:I,7,FALSE)</f>
        <v>Exclude</v>
      </c>
      <c r="E123" s="15">
        <f>VLOOKUP(A123,'(Brighton) Moderna 18+'!A:I,8,FALSE)</f>
        <v>0</v>
      </c>
      <c r="F123" s="15">
        <f>VLOOKUP(A123,'(Brighton) Moderna 18+'!A:I,9,FALSE)</f>
        <v>0</v>
      </c>
      <c r="G123" s="15" t="str">
        <f>VLOOKUP(A123,'MedDRA (Moderna 18+)'!A:B,2,FALSE)</f>
        <v>Vascular disorders</v>
      </c>
      <c r="H123" s="15">
        <f>VLOOKUP(A123,'(Brighton) Moderna 18+'!A:L,10,FALSE)</f>
        <v>0</v>
      </c>
      <c r="I123" s="15">
        <f>VLOOKUP(A123,'(Brighton) Moderna 18+'!A:L,11,FALSE)</f>
        <v>0</v>
      </c>
      <c r="J123" s="15">
        <f>VLOOKUP(A123,'(Brighton) Moderna 18+'!A:L,12,FALSE)</f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5.75" customHeight="1" x14ac:dyDescent="0.2">
      <c r="A124" s="1" t="s">
        <v>484</v>
      </c>
      <c r="B124" s="1">
        <v>0</v>
      </c>
      <c r="C124" s="1">
        <v>1</v>
      </c>
      <c r="D124" s="15" t="str">
        <f>VLOOKUP(A124,'(Brighton) Moderna 18+'!A:I,7,FALSE)</f>
        <v>Exclude</v>
      </c>
      <c r="E124" s="15">
        <f>VLOOKUP(A124,'(Brighton) Moderna 18+'!A:I,8,FALSE)</f>
        <v>0</v>
      </c>
      <c r="F124" s="15">
        <f>VLOOKUP(A124,'(Brighton) Moderna 18+'!A:I,9,FALSE)</f>
        <v>0</v>
      </c>
      <c r="G124" s="15" t="str">
        <f>VLOOKUP(A124,'MedDRA (Moderna 18+)'!A:B,2,FALSE)</f>
        <v>Vascular disorders</v>
      </c>
      <c r="H124" s="15">
        <f>VLOOKUP(A124,'(Brighton) Moderna 18+'!A:L,10,FALSE)</f>
        <v>0</v>
      </c>
      <c r="I124" s="15">
        <f>VLOOKUP(A124,'(Brighton) Moderna 18+'!A:L,11,FALSE)</f>
        <v>0</v>
      </c>
      <c r="J124" s="15">
        <f>VLOOKUP(A124,'(Brighton) Moderna 18+'!A:L,12,FALSE)</f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5.75" customHeight="1" x14ac:dyDescent="0.2">
      <c r="A125" s="1" t="s">
        <v>485</v>
      </c>
      <c r="B125" s="1">
        <v>0</v>
      </c>
      <c r="C125" s="1">
        <v>1</v>
      </c>
      <c r="D125" s="15" t="str">
        <f>VLOOKUP(A125,'(Brighton) Moderna 18+'!A:I,7,FALSE)</f>
        <v>Exclude</v>
      </c>
      <c r="E125" s="15">
        <f>VLOOKUP(A125,'(Brighton) Moderna 18+'!A:I,8,FALSE)</f>
        <v>0</v>
      </c>
      <c r="F125" s="15">
        <f>VLOOKUP(A125,'(Brighton) Moderna 18+'!A:I,9,FALSE)</f>
        <v>0</v>
      </c>
      <c r="G125" s="15" t="str">
        <f>VLOOKUP(A125,'MedDRA (Moderna 18+)'!A:B,2,FALSE)</f>
        <v>Vascular disorders</v>
      </c>
      <c r="H125" s="15">
        <f>VLOOKUP(A125,'(Brighton) Moderna 18+'!A:L,10,FALSE)</f>
        <v>0</v>
      </c>
      <c r="I125" s="15">
        <f>VLOOKUP(A125,'(Brighton) Moderna 18+'!A:L,11,FALSE)</f>
        <v>0</v>
      </c>
      <c r="J125" s="15">
        <f>VLOOKUP(A125,'(Brighton) Moderna 18+'!A:L,12,FALSE)</f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5.75" customHeight="1" x14ac:dyDescent="0.2">
      <c r="A126" s="1" t="s">
        <v>486</v>
      </c>
      <c r="B126" s="1">
        <v>0</v>
      </c>
      <c r="C126" s="1">
        <v>2</v>
      </c>
      <c r="D126" s="15" t="str">
        <f>VLOOKUP(A126,'(Brighton) Moderna 18+'!A:I,7,FALSE)</f>
        <v>Exclude</v>
      </c>
      <c r="E126" s="15">
        <f>VLOOKUP(A126,'(Brighton) Moderna 18+'!A:I,8,FALSE)</f>
        <v>0</v>
      </c>
      <c r="F126" s="15">
        <f>VLOOKUP(A126,'(Brighton) Moderna 18+'!A:I,9,FALSE)</f>
        <v>0</v>
      </c>
      <c r="G126" s="15" t="str">
        <f>VLOOKUP(A126,'MedDRA (Moderna 18+)'!A:B,2,FALSE)</f>
        <v>Vascular disorders</v>
      </c>
      <c r="H126" s="15">
        <f>VLOOKUP(A126,'(Brighton) Moderna 18+'!A:L,10,FALSE)</f>
        <v>0</v>
      </c>
      <c r="I126" s="15">
        <f>VLOOKUP(A126,'(Brighton) Moderna 18+'!A:L,11,FALSE)</f>
        <v>0</v>
      </c>
      <c r="J126" s="15">
        <f>VLOOKUP(A126,'(Brighton) Moderna 18+'!A:L,12,FALSE)</f>
        <v>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5.75" customHeight="1" x14ac:dyDescent="0.2">
      <c r="A127" s="1" t="s">
        <v>487</v>
      </c>
      <c r="B127" s="1">
        <v>0</v>
      </c>
      <c r="C127" s="1">
        <v>1</v>
      </c>
      <c r="D127" s="15" t="str">
        <f>VLOOKUP(A127,'(Brighton) Moderna 18+'!A:I,7,FALSE)</f>
        <v>Include</v>
      </c>
      <c r="E127" s="15" t="str">
        <f>VLOOKUP(A127,'(Brighton) Moderna 18+'!A:I,8,FALSE)</f>
        <v>Cardiovascular</v>
      </c>
      <c r="F127" s="15" t="str">
        <f>VLOOKUP(A127,'(Brighton) Moderna 18+'!A:I,9,FALSE)</f>
        <v>Aneurysm</v>
      </c>
      <c r="G127" s="15" t="str">
        <f>VLOOKUP(A127,'MedDRA (Moderna 18+)'!A:B,2,FALSE)</f>
        <v>Vascular disorders</v>
      </c>
      <c r="H127" s="15" t="str">
        <f>VLOOKUP(A127,'(Brighton) Moderna 18+'!A:L,10,FALSE)</f>
        <v>Yes</v>
      </c>
      <c r="I127" s="15" t="str">
        <f>VLOOKUP(A127,'(Brighton) Moderna 18+'!A:L,11,FALSE)</f>
        <v>Seen with COVID-19 Disease</v>
      </c>
      <c r="J127" s="15" t="str">
        <f>VLOOKUP(A127,'(Brighton) Moderna 18+'!A:L,12,FALSE)</f>
        <v>Other forms of acute cardiac injury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5.75" customHeight="1" x14ac:dyDescent="0.2">
      <c r="A128" s="19" t="s">
        <v>488</v>
      </c>
      <c r="B128" s="19">
        <v>13</v>
      </c>
      <c r="C128" s="19">
        <v>19</v>
      </c>
      <c r="D128" s="15" t="str">
        <f>VLOOKUP(A128,'(Brighton) Moderna 18+'!A:I,7,FALSE)</f>
        <v>Exclude--category</v>
      </c>
      <c r="E128" s="15">
        <f>VLOOKUP(A128,'(Brighton) Moderna 18+'!A:I,8,FALSE)</f>
        <v>0</v>
      </c>
      <c r="F128" s="15">
        <f>VLOOKUP(A128,'(Brighton) Moderna 18+'!A:I,9,FALSE)</f>
        <v>0</v>
      </c>
      <c r="G128" s="15">
        <f>VLOOKUP(A128,'MedDRA (Moderna 18+)'!A:B,2,FALSE)</f>
        <v>0</v>
      </c>
      <c r="H128" s="15">
        <f>VLOOKUP(A128,'(Brighton) Moderna 18+'!A:L,10,FALSE)</f>
        <v>0</v>
      </c>
      <c r="I128" s="15">
        <f>VLOOKUP(A128,'(Brighton) Moderna 18+'!A:L,11,FALSE)</f>
        <v>0</v>
      </c>
      <c r="J128" s="15">
        <f>VLOOKUP(A128,'(Brighton) Moderna 18+'!A:L,12,FALSE)</f>
        <v>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5.75" customHeight="1" x14ac:dyDescent="0.2">
      <c r="A129" s="1" t="s">
        <v>158</v>
      </c>
      <c r="B129" s="1">
        <v>4</v>
      </c>
      <c r="C129" s="1">
        <v>5</v>
      </c>
      <c r="D129" s="15" t="str">
        <f>VLOOKUP(A129,'(Brighton) Moderna 18+'!A:I,7,FALSE)</f>
        <v>Include</v>
      </c>
      <c r="E129" s="15" t="str">
        <f>VLOOKUP(A129,'(Brighton) Moderna 18+'!A:I,8,FALSE)</f>
        <v>Hematologic</v>
      </c>
      <c r="F129" s="15" t="str">
        <f>VLOOKUP(A129,'(Brighton) Moderna 18+'!A:I,9,FALSE)</f>
        <v>Pulmonary embolism</v>
      </c>
      <c r="G129" s="15" t="str">
        <f>VLOOKUP(A129,'MedDRA (Moderna 18+)'!A:B,2,FALSE)</f>
        <v>Respiratory, thoracic and mediastinal disorders</v>
      </c>
      <c r="H129" s="15" t="str">
        <f>VLOOKUP(A129,'(Brighton) Moderna 18+'!A:L,10,FALSE)</f>
        <v>Yes</v>
      </c>
      <c r="I129" s="15" t="str">
        <f>VLOOKUP(A129,'(Brighton) Moderna 18+'!A:L,11,FALSE)</f>
        <v>Seen with COVID-19 Disease</v>
      </c>
      <c r="J129" s="15" t="str">
        <f>VLOOKUP(A129,'(Brighton) Moderna 18+'!A:L,12,FALSE)</f>
        <v>Coagulation disorder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5.75" customHeight="1" x14ac:dyDescent="0.2">
      <c r="A130" s="1" t="s">
        <v>169</v>
      </c>
      <c r="B130" s="1">
        <v>3</v>
      </c>
      <c r="C130" s="1">
        <v>0</v>
      </c>
      <c r="D130" s="15" t="str">
        <f>VLOOKUP(A130,'(Brighton) Moderna 18+'!A:I,7,FALSE)</f>
        <v>Include</v>
      </c>
      <c r="E130" s="15" t="str">
        <f>VLOOKUP(A130,'(Brighton) Moderna 18+'!A:I,8,FALSE)</f>
        <v>Respiratory</v>
      </c>
      <c r="F130" s="15" t="str">
        <f>VLOOKUP(A130,'(Brighton) Moderna 18+'!A:I,9,FALSE)</f>
        <v>Acute respiratory distress syndrome</v>
      </c>
      <c r="G130" s="15" t="str">
        <f>VLOOKUP(A130,'MedDRA (Moderna 18+)'!A:B,2,FALSE)</f>
        <v>Respiratory, thoracic and mediastinal disorders</v>
      </c>
      <c r="H130" s="15" t="str">
        <f>VLOOKUP(A130,'(Brighton) Moderna 18+'!A:L,10,FALSE)</f>
        <v>Yes</v>
      </c>
      <c r="I130" s="15" t="str">
        <f>VLOOKUP(A130,'(Brighton) Moderna 18+'!A:L,11,FALSE)</f>
        <v>Seen with COVID-19 Disease</v>
      </c>
      <c r="J130" s="15" t="str">
        <f>VLOOKUP(A130,'(Brighton) Moderna 18+'!A:L,12,FALSE)</f>
        <v>Acute respiratory distress syndrome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5.75" customHeight="1" x14ac:dyDescent="0.2">
      <c r="A131" s="1" t="s">
        <v>118</v>
      </c>
      <c r="B131" s="1">
        <v>2</v>
      </c>
      <c r="C131" s="1">
        <v>2</v>
      </c>
      <c r="D131" s="15" t="str">
        <f>VLOOKUP(A131,'(Brighton) Moderna 18+'!A:I,7,FALSE)</f>
        <v>Include</v>
      </c>
      <c r="E131" s="15" t="str">
        <f>VLOOKUP(A131,'(Brighton) Moderna 18+'!A:I,8,FALSE)</f>
        <v>Respiratory</v>
      </c>
      <c r="F131" s="15" t="str">
        <f>VLOOKUP(A131,'(Brighton) Moderna 18+'!A:I,9,FALSE)</f>
        <v>Acute respiratory distress syndrome</v>
      </c>
      <c r="G131" s="15" t="str">
        <f>VLOOKUP(A131,'MedDRA (Moderna 18+)'!A:B,2,FALSE)</f>
        <v>Respiratory, thoracic and mediastinal disorders</v>
      </c>
      <c r="H131" s="15" t="str">
        <f>VLOOKUP(A131,'(Brighton) Moderna 18+'!A:L,10,FALSE)</f>
        <v>Yes</v>
      </c>
      <c r="I131" s="15" t="str">
        <f>VLOOKUP(A131,'(Brighton) Moderna 18+'!A:L,11,FALSE)</f>
        <v>Seen with COVID-19 Disease</v>
      </c>
      <c r="J131" s="15" t="str">
        <f>VLOOKUP(A131,'(Brighton) Moderna 18+'!A:L,12,FALSE)</f>
        <v>Acute respiratory distress syndrome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5.75" customHeight="1" x14ac:dyDescent="0.2">
      <c r="A132" s="1" t="s">
        <v>124</v>
      </c>
      <c r="B132" s="1">
        <v>2</v>
      </c>
      <c r="C132" s="1">
        <v>1</v>
      </c>
      <c r="D132" s="15" t="str">
        <f>VLOOKUP(A132,'(Brighton) Moderna 18+'!A:I,7,FALSE)</f>
        <v>Include</v>
      </c>
      <c r="E132" s="15" t="str">
        <f>VLOOKUP(A132,'(Brighton) Moderna 18+'!A:I,8,FALSE)</f>
        <v>Respiratory</v>
      </c>
      <c r="F132" s="15" t="str">
        <f>VLOOKUP(A132,'(Brighton) Moderna 18+'!A:I,9,FALSE)</f>
        <v>Acute respiratory distress syndrome</v>
      </c>
      <c r="G132" s="15" t="str">
        <f>VLOOKUP(A132,'MedDRA (Moderna 18+)'!A:B,2,FALSE)</f>
        <v>Respiratory, thoracic and mediastinal disorders</v>
      </c>
      <c r="H132" s="15" t="str">
        <f>VLOOKUP(A132,'(Brighton) Moderna 18+'!A:L,10,FALSE)</f>
        <v>Yes</v>
      </c>
      <c r="I132" s="15" t="str">
        <f>VLOOKUP(A132,'(Brighton) Moderna 18+'!A:L,11,FALSE)</f>
        <v>Seen with COVID-19 Disease</v>
      </c>
      <c r="J132" s="15" t="str">
        <f>VLOOKUP(A132,'(Brighton) Moderna 18+'!A:L,12,FALSE)</f>
        <v>Acute respiratory distress syndrome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5.75" customHeight="1" x14ac:dyDescent="0.2">
      <c r="A133" s="1" t="s">
        <v>489</v>
      </c>
      <c r="B133" s="1">
        <v>1</v>
      </c>
      <c r="C133" s="1">
        <v>0</v>
      </c>
      <c r="D133" s="15" t="str">
        <f>VLOOKUP(A133,'(Brighton) Moderna 18+'!A:I,7,FALSE)</f>
        <v>Exclude</v>
      </c>
      <c r="E133" s="15">
        <f>VLOOKUP(A133,'(Brighton) Moderna 18+'!A:I,8,FALSE)</f>
        <v>0</v>
      </c>
      <c r="F133" s="15">
        <f>VLOOKUP(A133,'(Brighton) Moderna 18+'!A:I,9,FALSE)</f>
        <v>0</v>
      </c>
      <c r="G133" s="15" t="str">
        <f>VLOOKUP(A133,'MedDRA (Moderna 18+)'!A:B,2,FALSE)</f>
        <v>Respiratory, thoracic and mediastinal disorders</v>
      </c>
      <c r="H133" s="15">
        <f>VLOOKUP(A133,'(Brighton) Moderna 18+'!A:L,10,FALSE)</f>
        <v>0</v>
      </c>
      <c r="I133" s="15">
        <f>VLOOKUP(A133,'(Brighton) Moderna 18+'!A:L,11,FALSE)</f>
        <v>0</v>
      </c>
      <c r="J133" s="15">
        <f>VLOOKUP(A133,'(Brighton) Moderna 18+'!A:L,12,FALSE)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5.75" customHeight="1" x14ac:dyDescent="0.2">
      <c r="A134" s="1" t="s">
        <v>163</v>
      </c>
      <c r="B134" s="1">
        <v>1</v>
      </c>
      <c r="C134" s="1">
        <v>0</v>
      </c>
      <c r="D134" s="15" t="str">
        <f>VLOOKUP(A134,'(Brighton) Moderna 18+'!A:I,7,FALSE)</f>
        <v>Exclude</v>
      </c>
      <c r="E134" s="15">
        <f>VLOOKUP(A134,'(Brighton) Moderna 18+'!A:I,8,FALSE)</f>
        <v>0</v>
      </c>
      <c r="F134" s="15">
        <f>VLOOKUP(A134,'(Brighton) Moderna 18+'!A:I,9,FALSE)</f>
        <v>0</v>
      </c>
      <c r="G134" s="15" t="str">
        <f>VLOOKUP(A134,'MedDRA (Moderna 18+)'!A:B,2,FALSE)</f>
        <v>Respiratory, thoracic and mediastinal disorders</v>
      </c>
      <c r="H134" s="15">
        <f>VLOOKUP(A134,'(Brighton) Moderna 18+'!A:L,10,FALSE)</f>
        <v>0</v>
      </c>
      <c r="I134" s="15">
        <f>VLOOKUP(A134,'(Brighton) Moderna 18+'!A:L,11,FALSE)</f>
        <v>0</v>
      </c>
      <c r="J134" s="15">
        <f>VLOOKUP(A134,'(Brighton) Moderna 18+'!A:L,12,FALSE)</f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5.75" customHeight="1" x14ac:dyDescent="0.2">
      <c r="A135" s="1" t="s">
        <v>490</v>
      </c>
      <c r="B135" s="1">
        <v>1</v>
      </c>
      <c r="C135" s="1">
        <v>1</v>
      </c>
      <c r="D135" s="15" t="str">
        <f>VLOOKUP(A135,'(Brighton) Moderna 18+'!A:I,7,FALSE)</f>
        <v>Exclude</v>
      </c>
      <c r="E135" s="15">
        <f>VLOOKUP(A135,'(Brighton) Moderna 18+'!A:I,8,FALSE)</f>
        <v>0</v>
      </c>
      <c r="F135" s="15">
        <f>VLOOKUP(A135,'(Brighton) Moderna 18+'!A:I,9,FALSE)</f>
        <v>0</v>
      </c>
      <c r="G135" s="15" t="str">
        <f>VLOOKUP(A135,'MedDRA (Moderna 18+)'!A:B,2,FALSE)</f>
        <v>Respiratory, thoracic and mediastinal disorders</v>
      </c>
      <c r="H135" s="15">
        <f>VLOOKUP(A135,'(Brighton) Moderna 18+'!A:L,10,FALSE)</f>
        <v>0</v>
      </c>
      <c r="I135" s="15">
        <f>VLOOKUP(A135,'(Brighton) Moderna 18+'!A:L,11,FALSE)</f>
        <v>0</v>
      </c>
      <c r="J135" s="15">
        <f>VLOOKUP(A135,'(Brighton) Moderna 18+'!A:L,12,FALSE)</f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5.75" customHeight="1" x14ac:dyDescent="0.2">
      <c r="A136" s="1" t="s">
        <v>132</v>
      </c>
      <c r="B136" s="1">
        <v>0</v>
      </c>
      <c r="C136" s="1">
        <v>1</v>
      </c>
      <c r="D136" s="15" t="str">
        <f>VLOOKUP(A136,'(Brighton) Moderna 18+'!A:I,7,FALSE)</f>
        <v>Exclude</v>
      </c>
      <c r="E136" s="15">
        <f>VLOOKUP(A136,'(Brighton) Moderna 18+'!A:I,8,FALSE)</f>
        <v>0</v>
      </c>
      <c r="F136" s="15">
        <f>VLOOKUP(A136,'(Brighton) Moderna 18+'!A:I,9,FALSE)</f>
        <v>0</v>
      </c>
      <c r="G136" s="15" t="str">
        <f>VLOOKUP(A136,'MedDRA (Moderna 18+)'!A:B,2,FALSE)</f>
        <v>Respiratory, thoracic and mediastinal disorders</v>
      </c>
      <c r="H136" s="15">
        <f>VLOOKUP(A136,'(Brighton) Moderna 18+'!A:L,10,FALSE)</f>
        <v>0</v>
      </c>
      <c r="I136" s="15">
        <f>VLOOKUP(A136,'(Brighton) Moderna 18+'!A:L,11,FALSE)</f>
        <v>0</v>
      </c>
      <c r="J136" s="15">
        <f>VLOOKUP(A136,'(Brighton) Moderna 18+'!A:L,12,FALSE)</f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5.75" customHeight="1" x14ac:dyDescent="0.2">
      <c r="A137" s="1" t="s">
        <v>491</v>
      </c>
      <c r="B137" s="1">
        <v>0</v>
      </c>
      <c r="C137" s="1">
        <v>4</v>
      </c>
      <c r="D137" s="15" t="str">
        <f>VLOOKUP(A137,'(Brighton) Moderna 18+'!A:I,7,FALSE)</f>
        <v>Exclude</v>
      </c>
      <c r="E137" s="15">
        <f>VLOOKUP(A137,'(Brighton) Moderna 18+'!A:I,8,FALSE)</f>
        <v>0</v>
      </c>
      <c r="F137" s="15">
        <f>VLOOKUP(A137,'(Brighton) Moderna 18+'!A:I,9,FALSE)</f>
        <v>0</v>
      </c>
      <c r="G137" s="15" t="str">
        <f>VLOOKUP(A137,'MedDRA (Moderna 18+)'!A:B,2,FALSE)</f>
        <v>Respiratory, thoracic and mediastinal disorders</v>
      </c>
      <c r="H137" s="15">
        <f>VLOOKUP(A137,'(Brighton) Moderna 18+'!A:L,10,FALSE)</f>
        <v>0</v>
      </c>
      <c r="I137" s="15">
        <f>VLOOKUP(A137,'(Brighton) Moderna 18+'!A:L,11,FALSE)</f>
        <v>0</v>
      </c>
      <c r="J137" s="15">
        <f>VLOOKUP(A137,'(Brighton) Moderna 18+'!A:L,12,FALSE)</f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5.75" customHeight="1" x14ac:dyDescent="0.2">
      <c r="A138" s="1" t="s">
        <v>147</v>
      </c>
      <c r="B138" s="1">
        <v>0</v>
      </c>
      <c r="C138" s="1">
        <v>1</v>
      </c>
      <c r="D138" s="15" t="str">
        <f>VLOOKUP(A138,'(Brighton) Moderna 18+'!A:I,7,FALSE)</f>
        <v>include</v>
      </c>
      <c r="E138" s="15" t="str">
        <f>VLOOKUP(A138,'(Brighton) Moderna 18+'!A:I,8,FALSE)</f>
        <v>Respiratory</v>
      </c>
      <c r="F138" s="15" t="str">
        <f>VLOOKUP(A138,'(Brighton) Moderna 18+'!A:I,9,FALSE)</f>
        <v>Acute respiratory distress syndrome</v>
      </c>
      <c r="G138" s="15" t="str">
        <f>VLOOKUP(A138,'MedDRA (Moderna 18+)'!A:B,2,FALSE)</f>
        <v>Respiratory, thoracic and mediastinal disorders</v>
      </c>
      <c r="H138" s="15" t="str">
        <f>VLOOKUP(A138,'(Brighton) Moderna 18+'!A:L,10,FALSE)</f>
        <v>Yes</v>
      </c>
      <c r="I138" s="15" t="str">
        <f>VLOOKUP(A138,'(Brighton) Moderna 18+'!A:L,11,FALSE)</f>
        <v>Seen with COVID-19 Disease</v>
      </c>
      <c r="J138" s="15" t="str">
        <f>VLOOKUP(A138,'(Brighton) Moderna 18+'!A:L,12,FALSE)</f>
        <v>Acute respiratory distress syndrome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5.75" customHeight="1" x14ac:dyDescent="0.2">
      <c r="A139" s="1" t="s">
        <v>149</v>
      </c>
      <c r="B139" s="1">
        <v>0</v>
      </c>
      <c r="C139" s="1">
        <v>1</v>
      </c>
      <c r="D139" s="15" t="str">
        <f>VLOOKUP(A139,'(Brighton) Moderna 18+'!A:I,7,FALSE)</f>
        <v>Include</v>
      </c>
      <c r="E139" s="15" t="str">
        <f>VLOOKUP(A139,'(Brighton) Moderna 18+'!A:I,8,FALSE)</f>
        <v>Other</v>
      </c>
      <c r="F139" s="15" t="str">
        <f>VLOOKUP(A139,'(Brighton) Moderna 18+'!A:I,9,FALSE)</f>
        <v>Angioedema</v>
      </c>
      <c r="G139" s="15" t="str">
        <f>VLOOKUP(A139,'MedDRA (Moderna 18+)'!A:B,2,FALSE)</f>
        <v>Respiratory, thoracic and mediastinal disorders</v>
      </c>
      <c r="H139" s="15" t="str">
        <f>VLOOKUP(A139,'(Brighton) Moderna 18+'!A:L,10,FALSE)</f>
        <v>Yes</v>
      </c>
      <c r="I139" s="15" t="str">
        <f>VLOOKUP(A139,'(Brighton) Moderna 18+'!A:L,11,FALSE)</f>
        <v>Seen with COVID-19 Disease</v>
      </c>
      <c r="J139" s="15" t="str">
        <f>VLOOKUP(A139,'(Brighton) Moderna 18+'!A:L,12,FALSE)</f>
        <v>Angioedema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5.75" customHeight="1" x14ac:dyDescent="0.2">
      <c r="A140" s="1" t="s">
        <v>493</v>
      </c>
      <c r="B140" s="1">
        <v>0</v>
      </c>
      <c r="C140" s="1">
        <v>1</v>
      </c>
      <c r="D140" s="15" t="str">
        <f>VLOOKUP(A140,'(Brighton) Moderna 18+'!A:I,7,FALSE)</f>
        <v>Exclude</v>
      </c>
      <c r="E140" s="15">
        <f>VLOOKUP(A140,'(Brighton) Moderna 18+'!A:I,8,FALSE)</f>
        <v>0</v>
      </c>
      <c r="F140" s="15">
        <f>VLOOKUP(A140,'(Brighton) Moderna 18+'!A:I,9,FALSE)</f>
        <v>0</v>
      </c>
      <c r="G140" s="15" t="str">
        <f>VLOOKUP(A140,'MedDRA (Moderna 18+)'!A:B,2,FALSE)</f>
        <v>Respiratory, thoracic and mediastinal disorders</v>
      </c>
      <c r="H140" s="15">
        <f>VLOOKUP(A140,'(Brighton) Moderna 18+'!A:L,10,FALSE)</f>
        <v>0</v>
      </c>
      <c r="I140" s="15">
        <f>VLOOKUP(A140,'(Brighton) Moderna 18+'!A:L,11,FALSE)</f>
        <v>0</v>
      </c>
      <c r="J140" s="15">
        <f>VLOOKUP(A140,'(Brighton) Moderna 18+'!A:L,12,FALSE)</f>
        <v>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5.75" customHeight="1" x14ac:dyDescent="0.2">
      <c r="A141" s="1" t="s">
        <v>494</v>
      </c>
      <c r="B141" s="1">
        <v>0</v>
      </c>
      <c r="C141" s="1">
        <v>1</v>
      </c>
      <c r="D141" s="15" t="str">
        <f>VLOOKUP(A141,'(Brighton) Moderna 18+'!A:I,7,FALSE)</f>
        <v>Exclude</v>
      </c>
      <c r="E141" s="15">
        <f>VLOOKUP(A141,'(Brighton) Moderna 18+'!A:I,8,FALSE)</f>
        <v>0</v>
      </c>
      <c r="F141" s="15">
        <f>VLOOKUP(A141,'(Brighton) Moderna 18+'!A:I,9,FALSE)</f>
        <v>0</v>
      </c>
      <c r="G141" s="15" t="str">
        <f>VLOOKUP(A141,'MedDRA (Moderna 18+)'!A:B,2,FALSE)</f>
        <v>Respiratory, thoracic and mediastinal disorders</v>
      </c>
      <c r="H141" s="15">
        <f>VLOOKUP(A141,'(Brighton) Moderna 18+'!A:L,10,FALSE)</f>
        <v>0</v>
      </c>
      <c r="I141" s="15">
        <f>VLOOKUP(A141,'(Brighton) Moderna 18+'!A:L,11,FALSE)</f>
        <v>0</v>
      </c>
      <c r="J141" s="15">
        <f>VLOOKUP(A141,'(Brighton) Moderna 18+'!A:L,12,FALSE)</f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5.75" customHeight="1" x14ac:dyDescent="0.2">
      <c r="A142" s="1" t="s">
        <v>495</v>
      </c>
      <c r="B142" s="1">
        <v>0</v>
      </c>
      <c r="C142" s="1">
        <v>1</v>
      </c>
      <c r="D142" s="15" t="str">
        <f>VLOOKUP(A142,'(Brighton) Moderna 18+'!A:I,7,FALSE)</f>
        <v>Include</v>
      </c>
      <c r="E142" s="15" t="str">
        <f>VLOOKUP(A142,'(Brighton) Moderna 18+'!A:I,8,FALSE)</f>
        <v>Cardiovascular</v>
      </c>
      <c r="F142" s="15" t="str">
        <f>VLOOKUP(A142,'(Brighton) Moderna 18+'!A:I,9,FALSE)</f>
        <v>Pericarditis</v>
      </c>
      <c r="G142" s="15" t="str">
        <f>VLOOKUP(A142,'MedDRA (Moderna 18+)'!A:B,2,FALSE)</f>
        <v>Respiratory, thoracic and mediastinal disorders</v>
      </c>
      <c r="H142" s="15" t="str">
        <f>VLOOKUP(A142,'(Brighton) Moderna 18+'!A:L,10,FALSE)</f>
        <v>Yes</v>
      </c>
      <c r="I142" s="15" t="str">
        <f>VLOOKUP(A142,'(Brighton) Moderna 18+'!A:L,11,FALSE)</f>
        <v>Seen with COVID-19 Disease</v>
      </c>
      <c r="J142" s="15" t="str">
        <f>VLOOKUP(A142,'(Brighton) Moderna 18+'!A:L,12,FALSE)</f>
        <v>Myocarditis/pericarditis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5.75" customHeight="1" x14ac:dyDescent="0.2">
      <c r="A143" s="1" t="s">
        <v>380</v>
      </c>
      <c r="B143" s="1">
        <v>0</v>
      </c>
      <c r="C143" s="1">
        <v>1</v>
      </c>
      <c r="D143" s="15" t="str">
        <f>VLOOKUP(A143,'(Brighton) Moderna 18+'!A:I,7,FALSE)</f>
        <v>Exclude</v>
      </c>
      <c r="E143" s="15">
        <f>VLOOKUP(A143,'(Brighton) Moderna 18+'!A:I,8,FALSE)</f>
        <v>0</v>
      </c>
      <c r="F143" s="15">
        <f>VLOOKUP(A143,'(Brighton) Moderna 18+'!A:I,9,FALSE)</f>
        <v>0</v>
      </c>
      <c r="G143" s="15" t="str">
        <f>VLOOKUP(A143,'MedDRA (Moderna 18+)'!A:B,2,FALSE)</f>
        <v>Respiratory, thoracic and mediastinal disorders</v>
      </c>
      <c r="H143" s="15">
        <f>VLOOKUP(A143,'(Brighton) Moderna 18+'!A:L,10,FALSE)</f>
        <v>0</v>
      </c>
      <c r="I143" s="15">
        <f>VLOOKUP(A143,'(Brighton) Moderna 18+'!A:L,11,FALSE)</f>
        <v>0</v>
      </c>
      <c r="J143" s="15">
        <f>VLOOKUP(A143,'(Brighton) Moderna 18+'!A:L,12,FALSE)</f>
        <v>0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5.75" customHeight="1" x14ac:dyDescent="0.2">
      <c r="A144" s="1" t="s">
        <v>496</v>
      </c>
      <c r="B144" s="1">
        <v>0</v>
      </c>
      <c r="C144" s="1">
        <v>1</v>
      </c>
      <c r="D144" s="15" t="str">
        <f>VLOOKUP(A144,'(Brighton) Moderna 18+'!A:I,7,FALSE)</f>
        <v>Include</v>
      </c>
      <c r="E144" s="15" t="str">
        <f>VLOOKUP(A144,'(Brighton) Moderna 18+'!A:I,8,FALSE)</f>
        <v>Respiratory</v>
      </c>
      <c r="F144" s="15" t="str">
        <f>VLOOKUP(A144,'(Brighton) Moderna 18+'!A:I,9,FALSE)</f>
        <v>Pneumothorax</v>
      </c>
      <c r="G144" s="15" t="str">
        <f>VLOOKUP(A144,'MedDRA (Moderna 18+)'!A:B,2,FALSE)</f>
        <v>Respiratory, thoracic and mediastinal disorders</v>
      </c>
      <c r="H144" s="15" t="str">
        <f>VLOOKUP(A144,'(Brighton) Moderna 18+'!A:L,10,FALSE)</f>
        <v>No</v>
      </c>
      <c r="I144" s="15" t="str">
        <f>VLOOKUP(A144,'(Brighton) Moderna 18+'!A:L,11,FALSE)</f>
        <v>Seen with COVID-19 Disease</v>
      </c>
      <c r="J144" s="15" t="str">
        <f>VLOOKUP(A144,'(Brighton) Moderna 18+'!A:L,12,FALSE)</f>
        <v>Pneumothorax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5.75" customHeight="1" x14ac:dyDescent="0.2">
      <c r="A145" s="19" t="s">
        <v>395</v>
      </c>
      <c r="B145" s="19">
        <v>23</v>
      </c>
      <c r="C145" s="19">
        <v>10</v>
      </c>
      <c r="D145" s="15" t="str">
        <f>VLOOKUP(A145,'(Brighton) Moderna 18+'!A:I,7,FALSE)</f>
        <v>Exclude--category</v>
      </c>
      <c r="E145" s="15">
        <f>VLOOKUP(A145,'(Brighton) Moderna 18+'!A:I,8,FALSE)</f>
        <v>0</v>
      </c>
      <c r="F145" s="15">
        <f>VLOOKUP(A145,'(Brighton) Moderna 18+'!A:I,9,FALSE)</f>
        <v>0</v>
      </c>
      <c r="G145" s="15">
        <f>VLOOKUP(A145,'MedDRA (Moderna 18+)'!A:B,2,FALSE)</f>
        <v>0</v>
      </c>
      <c r="H145" s="15">
        <f>VLOOKUP(A145,'(Brighton) Moderna 18+'!A:L,10,FALSE)</f>
        <v>0</v>
      </c>
      <c r="I145" s="15">
        <f>VLOOKUP(A145,'(Brighton) Moderna 18+'!A:L,11,FALSE)</f>
        <v>0</v>
      </c>
      <c r="J145" s="15">
        <f>VLOOKUP(A145,'(Brighton) Moderna 18+'!A:L,12,FALSE)</f>
        <v>0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5.75" customHeight="1" x14ac:dyDescent="0.2">
      <c r="A146" s="1" t="s">
        <v>228</v>
      </c>
      <c r="B146" s="1">
        <v>3</v>
      </c>
      <c r="C146" s="1">
        <v>0</v>
      </c>
      <c r="D146" s="15" t="str">
        <f>VLOOKUP(A146,'(Brighton) Moderna 18+'!A:I,7,FALSE)</f>
        <v>Include</v>
      </c>
      <c r="E146" s="15" t="str">
        <f>VLOOKUP(A146,'(Brighton) Moderna 18+'!A:I,8,FALSE)</f>
        <v>Gastrointestinal</v>
      </c>
      <c r="F146" s="15" t="str">
        <f>VLOOKUP(A146,'(Brighton) Moderna 18+'!A:I,9,FALSE)</f>
        <v>Colitis/Enteritis</v>
      </c>
      <c r="G146" s="15" t="str">
        <f>VLOOKUP(A146,'MedDRA (Moderna 18+)'!A:B,2,FALSE)</f>
        <v>Gastrointestinal disorders</v>
      </c>
      <c r="H146" s="15" t="str">
        <f>VLOOKUP(A146,'(Brighton) Moderna 18+'!A:L,10,FALSE)</f>
        <v>No</v>
      </c>
      <c r="I146" s="15" t="str">
        <f>VLOOKUP(A146,'(Brighton) Moderna 18+'!A:L,11,FALSE)</f>
        <v>Seen with COVID-19 Disease</v>
      </c>
      <c r="J146" s="15" t="str">
        <f>VLOOKUP(A146,'(Brighton) Moderna 18+'!A:L,12,FALSE)</f>
        <v>Colitis/Enteritis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5.75" customHeight="1" x14ac:dyDescent="0.2">
      <c r="A147" s="1" t="s">
        <v>497</v>
      </c>
      <c r="B147" s="1">
        <v>3</v>
      </c>
      <c r="C147" s="1">
        <v>1</v>
      </c>
      <c r="D147" s="15" t="str">
        <f>VLOOKUP(A147,'(Brighton) Moderna 18+'!A:I,7,FALSE)</f>
        <v>Exclude</v>
      </c>
      <c r="E147" s="15">
        <f>VLOOKUP(A147,'(Brighton) Moderna 18+'!A:I,8,FALSE)</f>
        <v>0</v>
      </c>
      <c r="F147" s="15">
        <f>VLOOKUP(A147,'(Brighton) Moderna 18+'!A:I,9,FALSE)</f>
        <v>0</v>
      </c>
      <c r="G147" s="15" t="str">
        <f>VLOOKUP(A147,'MedDRA (Moderna 18+)'!A:B,2,FALSE)</f>
        <v>Gastrointestinal disorders</v>
      </c>
      <c r="H147" s="15">
        <f>VLOOKUP(A147,'(Brighton) Moderna 18+'!A:L,10,FALSE)</f>
        <v>0</v>
      </c>
      <c r="I147" s="15">
        <f>VLOOKUP(A147,'(Brighton) Moderna 18+'!A:L,11,FALSE)</f>
        <v>0</v>
      </c>
      <c r="J147" s="15">
        <f>VLOOKUP(A147,'(Brighton) Moderna 18+'!A:L,12,FALSE)</f>
        <v>0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5.75" customHeight="1" x14ac:dyDescent="0.2">
      <c r="A148" s="1" t="s">
        <v>160</v>
      </c>
      <c r="B148" s="1">
        <v>2</v>
      </c>
      <c r="C148" s="1">
        <v>1</v>
      </c>
      <c r="D148" s="15" t="str">
        <f>VLOOKUP(A148,'(Brighton) Moderna 18+'!A:I,7,FALSE)</f>
        <v>Include</v>
      </c>
      <c r="E148" s="15" t="str">
        <f>VLOOKUP(A148,'(Brighton) Moderna 18+'!A:I,8,FALSE)</f>
        <v>Gastrointestinal</v>
      </c>
      <c r="F148" s="15" t="str">
        <f>VLOOKUP(A148,'(Brighton) Moderna 18+'!A:I,9,FALSE)</f>
        <v>Colitis/Enteritis</v>
      </c>
      <c r="G148" s="15" t="str">
        <f>VLOOKUP(A148,'MedDRA (Moderna 18+)'!A:B,2,FALSE)</f>
        <v>Gastrointestinal disorders</v>
      </c>
      <c r="H148" s="15" t="str">
        <f>VLOOKUP(A148,'(Brighton) Moderna 18+'!A:L,10,FALSE)</f>
        <v>No</v>
      </c>
      <c r="I148" s="15" t="str">
        <f>VLOOKUP(A148,'(Brighton) Moderna 18+'!A:L,11,FALSE)</f>
        <v>Seen with COVID-19 Disease</v>
      </c>
      <c r="J148" s="15" t="str">
        <f>VLOOKUP(A148,'(Brighton) Moderna 18+'!A:L,12,FALSE)</f>
        <v>Colitis/Enteritis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5.75" customHeight="1" x14ac:dyDescent="0.2">
      <c r="A149" s="1" t="s">
        <v>232</v>
      </c>
      <c r="B149" s="1">
        <v>2</v>
      </c>
      <c r="C149" s="1">
        <v>1</v>
      </c>
      <c r="D149" s="15" t="str">
        <f>VLOOKUP(A149,'(Brighton) Moderna 18+'!A:I,7,FALSE)</f>
        <v>Include</v>
      </c>
      <c r="E149" s="15" t="str">
        <f>VLOOKUP(A149,'(Brighton) Moderna 18+'!A:I,8,FALSE)</f>
        <v>Gastrointestinal</v>
      </c>
      <c r="F149" s="15" t="str">
        <f>VLOOKUP(A149,'(Brighton) Moderna 18+'!A:I,9,FALSE)</f>
        <v>Diarrhea</v>
      </c>
      <c r="G149" s="15" t="str">
        <f>VLOOKUP(A149,'MedDRA (Moderna 18+)'!A:B,2,FALSE)</f>
        <v>Gastrointestinal disorders</v>
      </c>
      <c r="H149" s="15" t="str">
        <f>VLOOKUP(A149,'(Brighton) Moderna 18+'!A:L,10,FALSE)</f>
        <v>No</v>
      </c>
      <c r="I149" s="15" t="str">
        <f>VLOOKUP(A149,'(Brighton) Moderna 18+'!A:L,11,FALSE)</f>
        <v>Seen with COVID-19 Disease</v>
      </c>
      <c r="J149" s="15" t="str">
        <f>VLOOKUP(A149,'(Brighton) Moderna 18+'!A:L,12,FALSE)</f>
        <v>Diarrhea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5.75" customHeight="1" x14ac:dyDescent="0.2">
      <c r="A150" s="1" t="s">
        <v>498</v>
      </c>
      <c r="B150" s="1">
        <v>2</v>
      </c>
      <c r="C150" s="1">
        <v>1</v>
      </c>
      <c r="D150" s="15" t="str">
        <f>VLOOKUP(A150,'(Brighton) Moderna 18+'!A:I,7,FALSE)</f>
        <v>Exclude</v>
      </c>
      <c r="E150" s="15">
        <f>VLOOKUP(A150,'(Brighton) Moderna 18+'!A:I,8,FALSE)</f>
        <v>0</v>
      </c>
      <c r="F150" s="15">
        <f>VLOOKUP(A150,'(Brighton) Moderna 18+'!A:I,9,FALSE)</f>
        <v>0</v>
      </c>
      <c r="G150" s="15" t="str">
        <f>VLOOKUP(A150,'MedDRA (Moderna 18+)'!A:B,2,FALSE)</f>
        <v>Gastrointestinal disorders</v>
      </c>
      <c r="H150" s="15">
        <f>VLOOKUP(A150,'(Brighton) Moderna 18+'!A:L,10,FALSE)</f>
        <v>0</v>
      </c>
      <c r="I150" s="15">
        <f>VLOOKUP(A150,'(Brighton) Moderna 18+'!A:L,11,FALSE)</f>
        <v>0</v>
      </c>
      <c r="J150" s="15">
        <f>VLOOKUP(A150,'(Brighton) Moderna 18+'!A:L,12,FALSE)</f>
        <v>0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5.75" customHeight="1" x14ac:dyDescent="0.2">
      <c r="A151" s="1" t="s">
        <v>499</v>
      </c>
      <c r="B151" s="1">
        <v>1</v>
      </c>
      <c r="C151" s="1">
        <v>0</v>
      </c>
      <c r="D151" s="15" t="str">
        <f>VLOOKUP(A151,'(Brighton) Moderna 18+'!A:I,7,FALSE)</f>
        <v>Exclude</v>
      </c>
      <c r="E151" s="15">
        <f>VLOOKUP(A151,'(Brighton) Moderna 18+'!A:I,8,FALSE)</f>
        <v>0</v>
      </c>
      <c r="F151" s="15">
        <f>VLOOKUP(A151,'(Brighton) Moderna 18+'!A:I,9,FALSE)</f>
        <v>0</v>
      </c>
      <c r="G151" s="15" t="str">
        <f>VLOOKUP(A151,'MedDRA (Moderna 18+)'!A:B,2,FALSE)</f>
        <v>Gastrointestinal disorders</v>
      </c>
      <c r="H151" s="15">
        <f>VLOOKUP(A151,'(Brighton) Moderna 18+'!A:L,10,FALSE)</f>
        <v>0</v>
      </c>
      <c r="I151" s="15">
        <f>VLOOKUP(A151,'(Brighton) Moderna 18+'!A:L,11,FALSE)</f>
        <v>0</v>
      </c>
      <c r="J151" s="15">
        <f>VLOOKUP(A151,'(Brighton) Moderna 18+'!A:L,12,FALSE)</f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5.75" customHeight="1" x14ac:dyDescent="0.2">
      <c r="A152" s="1" t="s">
        <v>234</v>
      </c>
      <c r="B152" s="1">
        <v>1</v>
      </c>
      <c r="C152" s="1">
        <v>0</v>
      </c>
      <c r="D152" s="15" t="str">
        <f>VLOOKUP(A152,'(Brighton) Moderna 18+'!A:I,7,FALSE)</f>
        <v>Exclude</v>
      </c>
      <c r="E152" s="15">
        <f>VLOOKUP(A152,'(Brighton) Moderna 18+'!A:I,8,FALSE)</f>
        <v>0</v>
      </c>
      <c r="F152" s="15">
        <f>VLOOKUP(A152,'(Brighton) Moderna 18+'!A:I,9,FALSE)</f>
        <v>0</v>
      </c>
      <c r="G152" s="15" t="str">
        <f>VLOOKUP(A152,'MedDRA (Moderna 18+)'!A:B,2,FALSE)</f>
        <v>Gastrointestinal disorders</v>
      </c>
      <c r="H152" s="15">
        <f>VLOOKUP(A152,'(Brighton) Moderna 18+'!A:L,10,FALSE)</f>
        <v>0</v>
      </c>
      <c r="I152" s="15">
        <f>VLOOKUP(A152,'(Brighton) Moderna 18+'!A:L,11,FALSE)</f>
        <v>0</v>
      </c>
      <c r="J152" s="15">
        <f>VLOOKUP(A152,'(Brighton) Moderna 18+'!A:L,12,FALSE)</f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5.75" customHeight="1" x14ac:dyDescent="0.2">
      <c r="A153" s="1" t="s">
        <v>500</v>
      </c>
      <c r="B153" s="1">
        <v>1</v>
      </c>
      <c r="C153" s="1">
        <v>0</v>
      </c>
      <c r="D153" s="15" t="str">
        <f>VLOOKUP(A153,'(Brighton) Moderna 18+'!A:I,7,FALSE)</f>
        <v>Exclude</v>
      </c>
      <c r="E153" s="15">
        <f>VLOOKUP(A153,'(Brighton) Moderna 18+'!A:I,8,FALSE)</f>
        <v>0</v>
      </c>
      <c r="F153" s="15">
        <f>VLOOKUP(A153,'(Brighton) Moderna 18+'!A:I,9,FALSE)</f>
        <v>0</v>
      </c>
      <c r="G153" s="15" t="str">
        <f>VLOOKUP(A153,'MedDRA (Moderna 18+)'!A:B,2,FALSE)</f>
        <v>Gastrointestinal disorders</v>
      </c>
      <c r="H153" s="15">
        <f>VLOOKUP(A153,'(Brighton) Moderna 18+'!A:L,10,FALSE)</f>
        <v>0</v>
      </c>
      <c r="I153" s="15">
        <f>VLOOKUP(A153,'(Brighton) Moderna 18+'!A:L,11,FALSE)</f>
        <v>0</v>
      </c>
      <c r="J153" s="15">
        <f>VLOOKUP(A153,'(Brighton) Moderna 18+'!A:L,12,FALSE)</f>
        <v>0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5.75" customHeight="1" x14ac:dyDescent="0.2">
      <c r="A154" s="1" t="s">
        <v>235</v>
      </c>
      <c r="B154" s="1">
        <v>1</v>
      </c>
      <c r="C154" s="1">
        <v>0</v>
      </c>
      <c r="D154" s="15" t="str">
        <f>VLOOKUP(A154,'(Brighton) Moderna 18+'!A:I,7,FALSE)</f>
        <v>Include</v>
      </c>
      <c r="E154" s="15" t="str">
        <f>VLOOKUP(A154,'(Brighton) Moderna 18+'!A:I,8,FALSE)</f>
        <v>Hematologic</v>
      </c>
      <c r="F154" s="15" t="str">
        <f>VLOOKUP(A154,'(Brighton) Moderna 18+'!A:I,9,FALSE)</f>
        <v>Bleeding disorder</v>
      </c>
      <c r="G154" s="15" t="str">
        <f>VLOOKUP(A154,'MedDRA (Moderna 18+)'!A:B,2,FALSE)</f>
        <v>Gastrointestinal disorders</v>
      </c>
      <c r="H154" s="15" t="str">
        <f>VLOOKUP(A154,'(Brighton) Moderna 18+'!A:L,10,FALSE)</f>
        <v>Yes</v>
      </c>
      <c r="I154" s="15" t="str">
        <f>VLOOKUP(A154,'(Brighton) Moderna 18+'!A:L,11,FALSE)</f>
        <v>Seen with COVID-19 Disease</v>
      </c>
      <c r="J154" s="15" t="str">
        <f>VLOOKUP(A154,'(Brighton) Moderna 18+'!A:L,12,FALSE)</f>
        <v>Coagulation disorder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5.75" customHeight="1" x14ac:dyDescent="0.2">
      <c r="A155" s="1" t="s">
        <v>501</v>
      </c>
      <c r="B155" s="1">
        <v>1</v>
      </c>
      <c r="C155" s="1">
        <v>0</v>
      </c>
      <c r="D155" s="15" t="str">
        <f>VLOOKUP(A155,'(Brighton) Moderna 18+'!A:I,7,FALSE)</f>
        <v>Exclude</v>
      </c>
      <c r="E155" s="15">
        <f>VLOOKUP(A155,'(Brighton) Moderna 18+'!A:I,8,FALSE)</f>
        <v>0</v>
      </c>
      <c r="F155" s="15">
        <f>VLOOKUP(A155,'(Brighton) Moderna 18+'!A:I,9,FALSE)</f>
        <v>0</v>
      </c>
      <c r="G155" s="15" t="str">
        <f>VLOOKUP(A155,'MedDRA (Moderna 18+)'!A:B,2,FALSE)</f>
        <v>Gastrointestinal disorders</v>
      </c>
      <c r="H155" s="15">
        <f>VLOOKUP(A155,'(Brighton) Moderna 18+'!A:L,10,FALSE)</f>
        <v>0</v>
      </c>
      <c r="I155" s="15">
        <f>VLOOKUP(A155,'(Brighton) Moderna 18+'!A:L,11,FALSE)</f>
        <v>0</v>
      </c>
      <c r="J155" s="15">
        <f>VLOOKUP(A155,'(Brighton) Moderna 18+'!A:L,12,FALSE)</f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5.75" customHeight="1" x14ac:dyDescent="0.2">
      <c r="A156" s="1" t="s">
        <v>502</v>
      </c>
      <c r="B156" s="1">
        <v>1</v>
      </c>
      <c r="C156" s="1">
        <v>0</v>
      </c>
      <c r="D156" s="15" t="str">
        <f>VLOOKUP(A156,'(Brighton) Moderna 18+'!A:I,7,FALSE)</f>
        <v>Exclude</v>
      </c>
      <c r="E156" s="15">
        <f>VLOOKUP(A156,'(Brighton) Moderna 18+'!A:I,8,FALSE)</f>
        <v>0</v>
      </c>
      <c r="F156" s="15">
        <f>VLOOKUP(A156,'(Brighton) Moderna 18+'!A:I,9,FALSE)</f>
        <v>0</v>
      </c>
      <c r="G156" s="15" t="str">
        <f>VLOOKUP(A156,'MedDRA (Moderna 18+)'!A:B,2,FALSE)</f>
        <v>Gastrointestinal disorders</v>
      </c>
      <c r="H156" s="15">
        <f>VLOOKUP(A156,'(Brighton) Moderna 18+'!A:L,10,FALSE)</f>
        <v>0</v>
      </c>
      <c r="I156" s="15">
        <f>VLOOKUP(A156,'(Brighton) Moderna 18+'!A:L,11,FALSE)</f>
        <v>0</v>
      </c>
      <c r="J156" s="15">
        <f>VLOOKUP(A156,'(Brighton) Moderna 18+'!A:L,12,FALSE)</f>
        <v>0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5.75" customHeight="1" x14ac:dyDescent="0.2">
      <c r="A157" s="1" t="s">
        <v>503</v>
      </c>
      <c r="B157" s="1">
        <v>1</v>
      </c>
      <c r="C157" s="1">
        <v>0</v>
      </c>
      <c r="D157" s="15" t="str">
        <f>VLOOKUP(A157,'(Brighton) Moderna 18+'!A:I,7,FALSE)</f>
        <v>Exclude</v>
      </c>
      <c r="E157" s="15">
        <f>VLOOKUP(A157,'(Brighton) Moderna 18+'!A:I,8,FALSE)</f>
        <v>0</v>
      </c>
      <c r="F157" s="15">
        <f>VLOOKUP(A157,'(Brighton) Moderna 18+'!A:I,9,FALSE)</f>
        <v>0</v>
      </c>
      <c r="G157" s="15" t="str">
        <f>VLOOKUP(A157,'MedDRA (Moderna 18+)'!A:B,2,FALSE)</f>
        <v>Gastrointestinal disorders</v>
      </c>
      <c r="H157" s="15">
        <f>VLOOKUP(A157,'(Brighton) Moderna 18+'!A:L,10,FALSE)</f>
        <v>0</v>
      </c>
      <c r="I157" s="15">
        <f>VLOOKUP(A157,'(Brighton) Moderna 18+'!A:L,11,FALSE)</f>
        <v>0</v>
      </c>
      <c r="J157" s="15">
        <f>VLOOKUP(A157,'(Brighton) Moderna 18+'!A:L,12,FALSE)</f>
        <v>0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5.75" customHeight="1" x14ac:dyDescent="0.2">
      <c r="A158" s="1" t="s">
        <v>154</v>
      </c>
      <c r="B158" s="1">
        <v>1</v>
      </c>
      <c r="C158" s="1">
        <v>0</v>
      </c>
      <c r="D158" s="15" t="str">
        <f>VLOOKUP(A158,'(Brighton) Moderna 18+'!A:I,7,FALSE)</f>
        <v>Include</v>
      </c>
      <c r="E158" s="15" t="str">
        <f>VLOOKUP(A158,'(Brighton) Moderna 18+'!A:I,8,FALSE)</f>
        <v>Endocrine</v>
      </c>
      <c r="F158" s="15" t="str">
        <f>VLOOKUP(A158,'(Brighton) Moderna 18+'!A:I,9,FALSE)</f>
        <v>Pancreatitis</v>
      </c>
      <c r="G158" s="15" t="str">
        <f>VLOOKUP(A158,'MedDRA (Moderna 18+)'!A:B,2,FALSE)</f>
        <v>Gastrointestinal disorders</v>
      </c>
      <c r="H158" s="15" t="str">
        <f>VLOOKUP(A158,'(Brighton) Moderna 18+'!A:L,10,FALSE)</f>
        <v>No</v>
      </c>
      <c r="I158" s="15" t="str">
        <f>VLOOKUP(A158,'(Brighton) Moderna 18+'!A:L,11,FALSE)</f>
        <v>Seen with COVID-19 Disease</v>
      </c>
      <c r="J158" s="15" t="str">
        <f>VLOOKUP(A158,'(Brighton) Moderna 18+'!A:L,12,FALSE)</f>
        <v>Pancreatitis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5.75" customHeight="1" x14ac:dyDescent="0.2">
      <c r="A159" s="1" t="s">
        <v>504</v>
      </c>
      <c r="B159" s="1">
        <v>1</v>
      </c>
      <c r="C159" s="1">
        <v>0</v>
      </c>
      <c r="D159" s="15" t="str">
        <f>VLOOKUP(A159,'(Brighton) Moderna 18+'!A:I,7,FALSE)</f>
        <v>Include</v>
      </c>
      <c r="E159" s="15" t="str">
        <f>VLOOKUP(A159,'(Brighton) Moderna 18+'!A:I,8,FALSE)</f>
        <v>Endocrine</v>
      </c>
      <c r="F159" s="15" t="str">
        <f>VLOOKUP(A159,'(Brighton) Moderna 18+'!A:I,9,FALSE)</f>
        <v>Pancreatitis</v>
      </c>
      <c r="G159" s="15" t="str">
        <f>VLOOKUP(A159,'MedDRA (Moderna 18+)'!A:B,2,FALSE)</f>
        <v>Gastrointestinal disorders</v>
      </c>
      <c r="H159" s="15" t="str">
        <f>VLOOKUP(A159,'(Brighton) Moderna 18+'!A:L,10,FALSE)</f>
        <v>No</v>
      </c>
      <c r="I159" s="15" t="str">
        <f>VLOOKUP(A159,'(Brighton) Moderna 18+'!A:L,11,FALSE)</f>
        <v>Seen with COVID-19 Disease</v>
      </c>
      <c r="J159" s="15" t="str">
        <f>VLOOKUP(A159,'(Brighton) Moderna 18+'!A:L,12,FALSE)</f>
        <v>Pancreatitis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5.75" customHeight="1" x14ac:dyDescent="0.2">
      <c r="A160" s="1" t="s">
        <v>505</v>
      </c>
      <c r="B160" s="1">
        <v>1</v>
      </c>
      <c r="C160" s="1">
        <v>0</v>
      </c>
      <c r="D160" s="15" t="str">
        <f>VLOOKUP(A160,'(Brighton) Moderna 18+'!A:I,7,FALSE)</f>
        <v>Exclude</v>
      </c>
      <c r="E160" s="15">
        <f>VLOOKUP(A160,'(Brighton) Moderna 18+'!A:I,8,FALSE)</f>
        <v>0</v>
      </c>
      <c r="F160" s="15">
        <f>VLOOKUP(A160,'(Brighton) Moderna 18+'!A:I,9,FALSE)</f>
        <v>0</v>
      </c>
      <c r="G160" s="15" t="str">
        <f>VLOOKUP(A160,'MedDRA (Moderna 18+)'!A:B,2,FALSE)</f>
        <v>Gastrointestinal disorders</v>
      </c>
      <c r="H160" s="15">
        <f>VLOOKUP(A160,'(Brighton) Moderna 18+'!A:L,10,FALSE)</f>
        <v>0</v>
      </c>
      <c r="I160" s="15">
        <f>VLOOKUP(A160,'(Brighton) Moderna 18+'!A:L,11,FALSE)</f>
        <v>0</v>
      </c>
      <c r="J160" s="15">
        <f>VLOOKUP(A160,'(Brighton) Moderna 18+'!A:L,12,FALSE)</f>
        <v>0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5.75" customHeight="1" x14ac:dyDescent="0.2">
      <c r="A161" s="1" t="s">
        <v>226</v>
      </c>
      <c r="B161" s="1">
        <v>1</v>
      </c>
      <c r="C161" s="1">
        <v>1</v>
      </c>
      <c r="D161" s="15" t="str">
        <f>VLOOKUP(A161,'(Brighton) Moderna 18+'!A:I,7,FALSE)</f>
        <v>Exclude</v>
      </c>
      <c r="E161" s="15">
        <f>VLOOKUP(A161,'(Brighton) Moderna 18+'!A:I,8,FALSE)</f>
        <v>0</v>
      </c>
      <c r="F161" s="15">
        <f>VLOOKUP(A161,'(Brighton) Moderna 18+'!A:I,9,FALSE)</f>
        <v>0</v>
      </c>
      <c r="G161" s="15" t="str">
        <f>VLOOKUP(A161,'MedDRA (Moderna 18+)'!A:B,2,FALSE)</f>
        <v>Gastrointestinal disorders</v>
      </c>
      <c r="H161" s="15">
        <f>VLOOKUP(A161,'(Brighton) Moderna 18+'!A:L,10,FALSE)</f>
        <v>0</v>
      </c>
      <c r="I161" s="15">
        <f>VLOOKUP(A161,'(Brighton) Moderna 18+'!A:L,11,FALSE)</f>
        <v>0</v>
      </c>
      <c r="J161" s="15">
        <f>VLOOKUP(A161,'(Brighton) Moderna 18+'!A:L,12,FALSE)</f>
        <v>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5.75" customHeight="1" x14ac:dyDescent="0.2">
      <c r="A162" s="1" t="s">
        <v>506</v>
      </c>
      <c r="B162" s="1">
        <v>1</v>
      </c>
      <c r="C162" s="1">
        <v>0</v>
      </c>
      <c r="D162" s="15" t="str">
        <f>VLOOKUP(A162,'(Brighton) Moderna 18+'!A:I,7,FALSE)</f>
        <v>Exclude</v>
      </c>
      <c r="E162" s="15">
        <f>VLOOKUP(A162,'(Brighton) Moderna 18+'!A:I,8,FALSE)</f>
        <v>0</v>
      </c>
      <c r="F162" s="15">
        <f>VLOOKUP(A162,'(Brighton) Moderna 18+'!A:I,9,FALSE)</f>
        <v>0</v>
      </c>
      <c r="G162" s="15" t="str">
        <f>VLOOKUP(A162,'MedDRA (Moderna 18+)'!A:B,2,FALSE)</f>
        <v>Gastrointestinal disorders</v>
      </c>
      <c r="H162" s="15">
        <f>VLOOKUP(A162,'(Brighton) Moderna 18+'!A:L,10,FALSE)</f>
        <v>0</v>
      </c>
      <c r="I162" s="15">
        <f>VLOOKUP(A162,'(Brighton) Moderna 18+'!A:L,11,FALSE)</f>
        <v>0</v>
      </c>
      <c r="J162" s="15">
        <f>VLOOKUP(A162,'(Brighton) Moderna 18+'!A:L,12,FALSE)</f>
        <v>0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5.75" customHeight="1" x14ac:dyDescent="0.2">
      <c r="A163" s="1" t="s">
        <v>396</v>
      </c>
      <c r="B163" s="1">
        <v>1</v>
      </c>
      <c r="C163" s="1">
        <v>1</v>
      </c>
      <c r="D163" s="15" t="str">
        <f>VLOOKUP(A163,'(Brighton) Moderna 18+'!A:I,7,FALSE)</f>
        <v>Exclude</v>
      </c>
      <c r="E163" s="15">
        <f>VLOOKUP(A163,'(Brighton) Moderna 18+'!A:I,8,FALSE)</f>
        <v>0</v>
      </c>
      <c r="F163" s="15">
        <f>VLOOKUP(A163,'(Brighton) Moderna 18+'!A:I,9,FALSE)</f>
        <v>0</v>
      </c>
      <c r="G163" s="15" t="str">
        <f>VLOOKUP(A163,'MedDRA (Moderna 18+)'!A:B,2,FALSE)</f>
        <v>Gastrointestinal disorders</v>
      </c>
      <c r="H163" s="15">
        <f>VLOOKUP(A163,'(Brighton) Moderna 18+'!A:L,10,FALSE)</f>
        <v>0</v>
      </c>
      <c r="I163" s="15">
        <f>VLOOKUP(A163,'(Brighton) Moderna 18+'!A:L,11,FALSE)</f>
        <v>0</v>
      </c>
      <c r="J163" s="15">
        <f>VLOOKUP(A163,'(Brighton) Moderna 18+'!A:L,12,FALSE)</f>
        <v>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5.75" customHeight="1" x14ac:dyDescent="0.2">
      <c r="A164" s="1" t="s">
        <v>507</v>
      </c>
      <c r="B164" s="1">
        <v>0</v>
      </c>
      <c r="C164" s="1">
        <v>2</v>
      </c>
      <c r="D164" s="15" t="str">
        <f>VLOOKUP(A164,'(Brighton) Moderna 18+'!A:I,7,FALSE)</f>
        <v>Include</v>
      </c>
      <c r="E164" s="15" t="str">
        <f>VLOOKUP(A164,'(Brighton) Moderna 18+'!A:I,8,FALSE)</f>
        <v>Gastrointestinal</v>
      </c>
      <c r="F164" s="15" t="str">
        <f>VLOOKUP(A164,'(Brighton) Moderna 18+'!A:I,9,FALSE)</f>
        <v>Colitis/Enteritis</v>
      </c>
      <c r="G164" s="15" t="str">
        <f>VLOOKUP(A164,'MedDRA (Moderna 18+)'!A:B,2,FALSE)</f>
        <v>Gastrointestinal disorders</v>
      </c>
      <c r="H164" s="15" t="str">
        <f>VLOOKUP(A164,'(Brighton) Moderna 18+'!A:L,10,FALSE)</f>
        <v>No</v>
      </c>
      <c r="I164" s="15" t="str">
        <f>VLOOKUP(A164,'(Brighton) Moderna 18+'!A:L,11,FALSE)</f>
        <v>Seen with COVID-19 Disease</v>
      </c>
      <c r="J164" s="15" t="str">
        <f>VLOOKUP(A164,'(Brighton) Moderna 18+'!A:L,12,FALSE)</f>
        <v>Colitis/Enteritis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5.75" customHeight="1" x14ac:dyDescent="0.2">
      <c r="A165" s="1" t="s">
        <v>508</v>
      </c>
      <c r="B165" s="1">
        <v>0</v>
      </c>
      <c r="C165" s="1">
        <v>1</v>
      </c>
      <c r="D165" s="15" t="str">
        <f>VLOOKUP(A165,'(Brighton) Moderna 18+'!A:I,7,FALSE)</f>
        <v>Exclude</v>
      </c>
      <c r="E165" s="15">
        <f>VLOOKUP(A165,'(Brighton) Moderna 18+'!A:I,8,FALSE)</f>
        <v>0</v>
      </c>
      <c r="F165" s="15">
        <f>VLOOKUP(A165,'(Brighton) Moderna 18+'!A:I,9,FALSE)</f>
        <v>0</v>
      </c>
      <c r="G165" s="15" t="str">
        <f>VLOOKUP(A165,'MedDRA (Moderna 18+)'!A:B,2,FALSE)</f>
        <v>Gastrointestinal disorders</v>
      </c>
      <c r="H165" s="15">
        <f>VLOOKUP(A165,'(Brighton) Moderna 18+'!A:L,10,FALSE)</f>
        <v>0</v>
      </c>
      <c r="I165" s="15">
        <f>VLOOKUP(A165,'(Brighton) Moderna 18+'!A:L,11,FALSE)</f>
        <v>0</v>
      </c>
      <c r="J165" s="15">
        <f>VLOOKUP(A165,'(Brighton) Moderna 18+'!A:L,12,FALSE)</f>
        <v>0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.75" customHeight="1" x14ac:dyDescent="0.2">
      <c r="A166" s="1" t="s">
        <v>509</v>
      </c>
      <c r="B166" s="1">
        <v>0</v>
      </c>
      <c r="C166" s="1">
        <v>1</v>
      </c>
      <c r="D166" s="15" t="str">
        <f>VLOOKUP(A166,'(Brighton) Moderna 18+'!A:I,7,FALSE)</f>
        <v>Exclude</v>
      </c>
      <c r="E166" s="15">
        <f>VLOOKUP(A166,'(Brighton) Moderna 18+'!A:I,8,FALSE)</f>
        <v>0</v>
      </c>
      <c r="F166" s="15">
        <f>VLOOKUP(A166,'(Brighton) Moderna 18+'!A:I,9,FALSE)</f>
        <v>0</v>
      </c>
      <c r="G166" s="15" t="str">
        <f>VLOOKUP(A166,'MedDRA (Moderna 18+)'!A:B,2,FALSE)</f>
        <v>Gastrointestinal disorders</v>
      </c>
      <c r="H166" s="15">
        <f>VLOOKUP(A166,'(Brighton) Moderna 18+'!A:L,10,FALSE)</f>
        <v>0</v>
      </c>
      <c r="I166" s="15">
        <f>VLOOKUP(A166,'(Brighton) Moderna 18+'!A:L,11,FALSE)</f>
        <v>0</v>
      </c>
      <c r="J166" s="15">
        <f>VLOOKUP(A166,'(Brighton) Moderna 18+'!A:L,12,FALSE)</f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5.75" customHeight="1" x14ac:dyDescent="0.2">
      <c r="A167" s="1" t="s">
        <v>510</v>
      </c>
      <c r="B167" s="1">
        <v>0</v>
      </c>
      <c r="C167" s="1">
        <v>1</v>
      </c>
      <c r="D167" s="15" t="str">
        <f>VLOOKUP(A167,'(Brighton) Moderna 18+'!A:I,7,FALSE)</f>
        <v>Exclude</v>
      </c>
      <c r="E167" s="15">
        <f>VLOOKUP(A167,'(Brighton) Moderna 18+'!A:I,8,FALSE)</f>
        <v>0</v>
      </c>
      <c r="F167" s="15">
        <f>VLOOKUP(A167,'(Brighton) Moderna 18+'!A:I,9,FALSE)</f>
        <v>0</v>
      </c>
      <c r="G167" s="15" t="str">
        <f>VLOOKUP(A167,'MedDRA (Moderna 18+)'!A:B,2,FALSE)</f>
        <v>Gastrointestinal disorders</v>
      </c>
      <c r="H167" s="15">
        <f>VLOOKUP(A167,'(Brighton) Moderna 18+'!A:L,10,FALSE)</f>
        <v>0</v>
      </c>
      <c r="I167" s="15">
        <f>VLOOKUP(A167,'(Brighton) Moderna 18+'!A:L,11,FALSE)</f>
        <v>0</v>
      </c>
      <c r="J167" s="15">
        <f>VLOOKUP(A167,'(Brighton) Moderna 18+'!A:L,12,FALSE)</f>
        <v>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5.75" customHeight="1" x14ac:dyDescent="0.2">
      <c r="A168" s="1" t="s">
        <v>511</v>
      </c>
      <c r="B168" s="1">
        <v>0</v>
      </c>
      <c r="C168" s="1">
        <v>1</v>
      </c>
      <c r="D168" s="15" t="str">
        <f>VLOOKUP(A168,'(Brighton) Moderna 18+'!A:I,7,FALSE)</f>
        <v>Exclude</v>
      </c>
      <c r="E168" s="15">
        <f>VLOOKUP(A168,'(Brighton) Moderna 18+'!A:I,8,FALSE)</f>
        <v>0</v>
      </c>
      <c r="F168" s="15">
        <f>VLOOKUP(A168,'(Brighton) Moderna 18+'!A:I,9,FALSE)</f>
        <v>0</v>
      </c>
      <c r="G168" s="15" t="str">
        <f>VLOOKUP(A168,'MedDRA (Moderna 18+)'!A:B,2,FALSE)</f>
        <v>Gastrointestinal disorders</v>
      </c>
      <c r="H168" s="15">
        <f>VLOOKUP(A168,'(Brighton) Moderna 18+'!A:L,10,FALSE)</f>
        <v>0</v>
      </c>
      <c r="I168" s="15">
        <f>VLOOKUP(A168,'(Brighton) Moderna 18+'!A:L,11,FALSE)</f>
        <v>0</v>
      </c>
      <c r="J168" s="15">
        <f>VLOOKUP(A168,'(Brighton) Moderna 18+'!A:L,12,FALSE)</f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 ht="15.75" customHeight="1" x14ac:dyDescent="0.2">
      <c r="A169" s="19" t="s">
        <v>397</v>
      </c>
      <c r="B169" s="19">
        <v>5</v>
      </c>
      <c r="C169" s="19">
        <v>0</v>
      </c>
      <c r="D169" s="15" t="str">
        <f>VLOOKUP(A169,'(Brighton) Moderna 18+'!A:I,7,FALSE)</f>
        <v>Exclude--category</v>
      </c>
      <c r="E169" s="15">
        <f>VLOOKUP(A169,'(Brighton) Moderna 18+'!A:I,8,FALSE)</f>
        <v>0</v>
      </c>
      <c r="F169" s="15">
        <f>VLOOKUP(A169,'(Brighton) Moderna 18+'!A:I,9,FALSE)</f>
        <v>0</v>
      </c>
      <c r="G169" s="15">
        <f>VLOOKUP(A169,'MedDRA (Moderna 18+)'!A:B,2,FALSE)</f>
        <v>0</v>
      </c>
      <c r="H169" s="15">
        <f>VLOOKUP(A169,'(Brighton) Moderna 18+'!A:L,10,FALSE)</f>
        <v>0</v>
      </c>
      <c r="I169" s="15">
        <f>VLOOKUP(A169,'(Brighton) Moderna 18+'!A:L,11,FALSE)</f>
        <v>0</v>
      </c>
      <c r="J169" s="15">
        <f>VLOOKUP(A169,'(Brighton) Moderna 18+'!A:L,12,FALSE)</f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5.75" customHeight="1" x14ac:dyDescent="0.2">
      <c r="A170" s="1" t="s">
        <v>254</v>
      </c>
      <c r="B170" s="1">
        <v>3</v>
      </c>
      <c r="C170" s="1">
        <v>0</v>
      </c>
      <c r="D170" s="15" t="str">
        <f>VLOOKUP(A170,'(Brighton) Moderna 18+'!A:I,7,FALSE)</f>
        <v>Include</v>
      </c>
      <c r="E170" s="15" t="str">
        <f>VLOOKUP(A170,'(Brighton) Moderna 18+'!A:I,8,FALSE)</f>
        <v>Gastrointestinal</v>
      </c>
      <c r="F170" s="15" t="str">
        <f>VLOOKUP(A170,'(Brighton) Moderna 18+'!A:I,9,FALSE)</f>
        <v>Cholecystitis</v>
      </c>
      <c r="G170" s="15" t="str">
        <f>VLOOKUP(A170,'MedDRA (Moderna 18+)'!A:B,2,FALSE)</f>
        <v>Hepatobiliary disorders</v>
      </c>
      <c r="H170" s="15" t="str">
        <f>VLOOKUP(A170,'(Brighton) Moderna 18+'!A:L,10,FALSE)</f>
        <v>No</v>
      </c>
      <c r="I170" s="15" t="str">
        <f>VLOOKUP(A170,'(Brighton) Moderna 18+'!A:L,11,FALSE)</f>
        <v>Seen with COVID-19 Disease</v>
      </c>
      <c r="J170" s="15" t="str">
        <f>VLOOKUP(A170,'(Brighton) Moderna 18+'!A:L,12,FALSE)</f>
        <v>Cholecystitis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ht="15.75" customHeight="1" x14ac:dyDescent="0.2">
      <c r="A171" s="1" t="s">
        <v>256</v>
      </c>
      <c r="B171" s="1">
        <v>1</v>
      </c>
      <c r="C171" s="1">
        <v>0</v>
      </c>
      <c r="D171" s="15" t="str">
        <f>VLOOKUP(A171,'(Brighton) Moderna 18+'!A:I,7,FALSE)</f>
        <v>Include</v>
      </c>
      <c r="E171" s="15" t="str">
        <f>VLOOKUP(A171,'(Brighton) Moderna 18+'!A:I,8,FALSE)</f>
        <v>Gastrointestinal</v>
      </c>
      <c r="F171" s="15" t="str">
        <f>VLOOKUP(A171,'(Brighton) Moderna 18+'!A:I,9,FALSE)</f>
        <v>Cholecystitis</v>
      </c>
      <c r="G171" s="15" t="str">
        <f>VLOOKUP(A171,'MedDRA (Moderna 18+)'!A:B,2,FALSE)</f>
        <v>Hepatobiliary disorders</v>
      </c>
      <c r="H171" s="15" t="str">
        <f>VLOOKUP(A171,'(Brighton) Moderna 18+'!A:L,10,FALSE)</f>
        <v>No</v>
      </c>
      <c r="I171" s="15" t="str">
        <f>VLOOKUP(A171,'(Brighton) Moderna 18+'!A:L,11,FALSE)</f>
        <v>Seen with COVID-19 Disease</v>
      </c>
      <c r="J171" s="15" t="str">
        <f>VLOOKUP(A171,'(Brighton) Moderna 18+'!A:L,12,FALSE)</f>
        <v>Cholecystitis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15.75" customHeight="1" x14ac:dyDescent="0.2">
      <c r="A172" s="1" t="s">
        <v>141</v>
      </c>
      <c r="B172" s="1">
        <v>1</v>
      </c>
      <c r="C172" s="1">
        <v>0</v>
      </c>
      <c r="D172" s="15" t="str">
        <f>VLOOKUP(A172,'(Brighton) Moderna 18+'!A:I,7,FALSE)</f>
        <v>Exclude</v>
      </c>
      <c r="E172" s="15">
        <f>VLOOKUP(A172,'(Brighton) Moderna 18+'!A:I,8,FALSE)</f>
        <v>0</v>
      </c>
      <c r="F172" s="15">
        <f>VLOOKUP(A172,'(Brighton) Moderna 18+'!A:I,9,FALSE)</f>
        <v>0</v>
      </c>
      <c r="G172" s="15" t="str">
        <f>VLOOKUP(A172,'MedDRA (Moderna 18+)'!A:B,2,FALSE)</f>
        <v>Hepatobiliary disorders</v>
      </c>
      <c r="H172" s="15">
        <f>VLOOKUP(A172,'(Brighton) Moderna 18+'!A:L,10,FALSE)</f>
        <v>0</v>
      </c>
      <c r="I172" s="15">
        <f>VLOOKUP(A172,'(Brighton) Moderna 18+'!A:L,11,FALSE)</f>
        <v>0</v>
      </c>
      <c r="J172" s="15">
        <f>VLOOKUP(A172,'(Brighton) Moderna 18+'!A:L,12,FALSE)</f>
        <v>0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15.75" customHeight="1" x14ac:dyDescent="0.2">
      <c r="A173" s="19" t="s">
        <v>512</v>
      </c>
      <c r="B173" s="19">
        <v>1</v>
      </c>
      <c r="C173" s="19">
        <v>2</v>
      </c>
      <c r="D173" s="15" t="str">
        <f>VLOOKUP(A173,'(Brighton) Moderna 18+'!A:I,7,FALSE)</f>
        <v>Exclude--category</v>
      </c>
      <c r="E173" s="15">
        <f>VLOOKUP(A173,'(Brighton) Moderna 18+'!A:I,8,FALSE)</f>
        <v>0</v>
      </c>
      <c r="F173" s="15">
        <f>VLOOKUP(A173,'(Brighton) Moderna 18+'!A:I,9,FALSE)</f>
        <v>0</v>
      </c>
      <c r="G173" s="15">
        <f>VLOOKUP(A173,'MedDRA (Moderna 18+)'!A:B,2,FALSE)</f>
        <v>0</v>
      </c>
      <c r="H173" s="15">
        <f>VLOOKUP(A173,'(Brighton) Moderna 18+'!A:L,10,FALSE)</f>
        <v>0</v>
      </c>
      <c r="I173" s="15">
        <f>VLOOKUP(A173,'(Brighton) Moderna 18+'!A:L,11,FALSE)</f>
        <v>0</v>
      </c>
      <c r="J173" s="15">
        <f>VLOOKUP(A173,'(Brighton) Moderna 18+'!A:L,12,FALSE)</f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ht="15.75" customHeight="1" x14ac:dyDescent="0.2">
      <c r="A174" s="1" t="s">
        <v>123</v>
      </c>
      <c r="B174" s="1">
        <v>1</v>
      </c>
      <c r="C174" s="1">
        <v>0</v>
      </c>
      <c r="D174" s="15" t="str">
        <f>VLOOKUP(A174,'(Brighton) Moderna 18+'!A:I,7,FALSE)</f>
        <v>Include</v>
      </c>
      <c r="E174" s="15" t="str">
        <f>VLOOKUP(A174,'(Brighton) Moderna 18+'!A:I,8,FALSE)</f>
        <v>Dermatologic</v>
      </c>
      <c r="F174" s="15" t="str">
        <f>VLOOKUP(A174,'(Brighton) Moderna 18+'!A:I,9,FALSE)</f>
        <v>Other rash</v>
      </c>
      <c r="G174" s="15" t="str">
        <f>VLOOKUP(A174,'MedDRA (Moderna 18+)'!A:B,2,FALSE)</f>
        <v>Skin and subcutaneous tissue disorders</v>
      </c>
      <c r="H174" s="15" t="str">
        <f>VLOOKUP(A174,'(Brighton) Moderna 18+'!A:L,10,FALSE)</f>
        <v>Yes</v>
      </c>
      <c r="I174" s="15" t="str">
        <f>VLOOKUP(A174,'(Brighton) Moderna 18+'!A:L,11,FALSE)</f>
        <v>Seen with COVID-19 Disease</v>
      </c>
      <c r="J174" s="15" t="str">
        <f>VLOOKUP(A174,'(Brighton) Moderna 18+'!A:L,12,FALSE)</f>
        <v>Other rash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5.75" customHeight="1" x14ac:dyDescent="0.2">
      <c r="A175" s="1" t="s">
        <v>515</v>
      </c>
      <c r="B175" s="1">
        <v>1</v>
      </c>
      <c r="C175" s="1">
        <v>0</v>
      </c>
      <c r="D175" s="15" t="str">
        <f>VLOOKUP(A175,'(Brighton) Moderna 18+'!A:I,7,FALSE)</f>
        <v>Include</v>
      </c>
      <c r="E175" s="15" t="str">
        <f>VLOOKUP(A175,'(Brighton) Moderna 18+'!A:I,8,FALSE)</f>
        <v>Dermatologic</v>
      </c>
      <c r="F175" s="15" t="str">
        <f>VLOOKUP(A175,'(Brighton) Moderna 18+'!A:I,9,FALSE)</f>
        <v>Vasculitis</v>
      </c>
      <c r="G175" s="15" t="str">
        <f>VLOOKUP(A175,'MedDRA (Moderna 18+)'!A:B,2,FALSE)</f>
        <v>Skin and subcutaneous tissue disorders</v>
      </c>
      <c r="H175" s="15" t="str">
        <f>VLOOKUP(A175,'(Brighton) Moderna 18+'!A:L,10,FALSE)</f>
        <v>Yes</v>
      </c>
      <c r="I175" s="15" t="str">
        <f>VLOOKUP(A175,'(Brighton) Moderna 18+'!A:L,11,FALSE)</f>
        <v>Seen with COVID-19 Disease</v>
      </c>
      <c r="J175" s="15" t="str">
        <f>VLOOKUP(A175,'(Brighton) Moderna 18+'!A:L,12,FALSE)</f>
        <v>Single Organ Cutaneous Vasculitis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ht="15.75" customHeight="1" x14ac:dyDescent="0.2">
      <c r="A176" s="1" t="s">
        <v>121</v>
      </c>
      <c r="B176" s="1">
        <v>0</v>
      </c>
      <c r="C176" s="1">
        <v>1</v>
      </c>
      <c r="D176" s="15" t="str">
        <f>VLOOKUP(A176,'(Brighton) Moderna 18+'!A:I,7,FALSE)</f>
        <v>Include</v>
      </c>
      <c r="E176" s="15" t="str">
        <f>VLOOKUP(A176,'(Brighton) Moderna 18+'!A:I,8,FALSE)</f>
        <v>Other</v>
      </c>
      <c r="F176" s="15" t="str">
        <f>VLOOKUP(A176,'(Brighton) Moderna 18+'!A:I,9,FALSE)</f>
        <v>Angioedema</v>
      </c>
      <c r="G176" s="15" t="str">
        <f>VLOOKUP(A176,'MedDRA (Moderna 18+)'!A:B,2,FALSE)</f>
        <v>Skin and subcutaneous tissue disorders</v>
      </c>
      <c r="H176" s="15" t="str">
        <f>VLOOKUP(A176,'(Brighton) Moderna 18+'!A:L,10,FALSE)</f>
        <v>Yes</v>
      </c>
      <c r="I176" s="15" t="str">
        <f>VLOOKUP(A176,'(Brighton) Moderna 18+'!A:L,11,FALSE)</f>
        <v>Seen with COVID-19 Disease</v>
      </c>
      <c r="J176" s="15" t="str">
        <f>VLOOKUP(A176,'(Brighton) Moderna 18+'!A:L,12,FALSE)</f>
        <v>Angioedema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ht="15.75" customHeight="1" x14ac:dyDescent="0.2">
      <c r="A177" s="1" t="s">
        <v>167</v>
      </c>
      <c r="B177" s="1">
        <v>0</v>
      </c>
      <c r="C177" s="1">
        <v>1</v>
      </c>
      <c r="D177" s="15" t="str">
        <f>VLOOKUP(A177,'(Brighton) Moderna 18+'!A:I,7,FALSE)</f>
        <v>Include</v>
      </c>
      <c r="E177" s="15" t="str">
        <f>VLOOKUP(A177,'(Brighton) Moderna 18+'!A:I,8,FALSE)</f>
        <v>Dermatologic</v>
      </c>
      <c r="F177" s="15" t="str">
        <f>VLOOKUP(A177,'(Brighton) Moderna 18+'!A:I,9,FALSE)</f>
        <v>Other rash</v>
      </c>
      <c r="G177" s="15" t="str">
        <f>VLOOKUP(A177,'MedDRA (Moderna 18+)'!A:B,2,FALSE)</f>
        <v>Skin and subcutaneous tissue disorders</v>
      </c>
      <c r="H177" s="15" t="str">
        <f>VLOOKUP(A177,'(Brighton) Moderna 18+'!A:L,10,FALSE)</f>
        <v>Yes</v>
      </c>
      <c r="I177" s="15" t="str">
        <f>VLOOKUP(A177,'(Brighton) Moderna 18+'!A:L,11,FALSE)</f>
        <v>Seen with COVID-19 Disease</v>
      </c>
      <c r="J177" s="15" t="str">
        <f>VLOOKUP(A177,'(Brighton) Moderna 18+'!A:L,12,FALSE)</f>
        <v>Other rash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15.75" customHeight="1" x14ac:dyDescent="0.2">
      <c r="A178" s="19" t="s">
        <v>517</v>
      </c>
      <c r="B178" s="19">
        <v>12</v>
      </c>
      <c r="C178" s="19">
        <v>9</v>
      </c>
      <c r="D178" s="15" t="str">
        <f>VLOOKUP(A178,'(Brighton) Moderna 18+'!A:I,7,FALSE)</f>
        <v>Exclude--category</v>
      </c>
      <c r="E178" s="15">
        <f>VLOOKUP(A178,'(Brighton) Moderna 18+'!A:I,8,FALSE)</f>
        <v>0</v>
      </c>
      <c r="F178" s="15">
        <f>VLOOKUP(A178,'(Brighton) Moderna 18+'!A:I,9,FALSE)</f>
        <v>0</v>
      </c>
      <c r="G178" s="15">
        <f>VLOOKUP(A178,'MedDRA (Moderna 18+)'!A:B,2,FALSE)</f>
        <v>0</v>
      </c>
      <c r="H178" s="15">
        <f>VLOOKUP(A178,'(Brighton) Moderna 18+'!A:L,10,FALSE)</f>
        <v>0</v>
      </c>
      <c r="I178" s="15">
        <f>VLOOKUP(A178,'(Brighton) Moderna 18+'!A:L,11,FALSE)</f>
        <v>0</v>
      </c>
      <c r="J178" s="15">
        <f>VLOOKUP(A178,'(Brighton) Moderna 18+'!A:L,12,FALSE)</f>
        <v>0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ht="15.75" customHeight="1" x14ac:dyDescent="0.2">
      <c r="A179" s="1" t="s">
        <v>131</v>
      </c>
      <c r="B179" s="1">
        <v>2</v>
      </c>
      <c r="C179" s="1">
        <v>1</v>
      </c>
      <c r="D179" s="15" t="str">
        <f>VLOOKUP(A179,'(Brighton) Moderna 18+'!A:I,7,FALSE)</f>
        <v>Include</v>
      </c>
      <c r="E179" s="15" t="str">
        <f>VLOOKUP(A179,'(Brighton) Moderna 18+'!A:I,8,FALSE)</f>
        <v>Musculoskeletal</v>
      </c>
      <c r="F179" s="15" t="str">
        <f>VLOOKUP(A179,'(Brighton) Moderna 18+'!A:I,9,FALSE)</f>
        <v>Arthritis</v>
      </c>
      <c r="G179" s="15" t="str">
        <f>VLOOKUP(A179,'MedDRA (Moderna 18+)'!A:B,2,FALSE)</f>
        <v>Musculoskeletal and connective tissue disorders</v>
      </c>
      <c r="H179" s="15" t="str">
        <f>VLOOKUP(A179,'(Brighton) Moderna 18+'!A:L,10,FALSE)</f>
        <v>No</v>
      </c>
      <c r="I179" s="15" t="str">
        <f>VLOOKUP(A179,'(Brighton) Moderna 18+'!A:L,11,FALSE)</f>
        <v>Seen with COVID-19 Disease</v>
      </c>
      <c r="J179" s="15" t="str">
        <f>VLOOKUP(A179,'(Brighton) Moderna 18+'!A:L,12,FALSE)</f>
        <v>Arthritis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1:27" ht="15.75" customHeight="1" x14ac:dyDescent="0.2">
      <c r="A180" s="1" t="s">
        <v>519</v>
      </c>
      <c r="B180" s="1">
        <v>2</v>
      </c>
      <c r="C180" s="1">
        <v>1</v>
      </c>
      <c r="D180" s="15" t="str">
        <f>VLOOKUP(A180,'(Brighton) Moderna 18+'!A:I,7,FALSE)</f>
        <v>Exclude</v>
      </c>
      <c r="E180" s="15">
        <f>VLOOKUP(A180,'(Brighton) Moderna 18+'!A:I,8,FALSE)</f>
        <v>0</v>
      </c>
      <c r="F180" s="15">
        <f>VLOOKUP(A180,'(Brighton) Moderna 18+'!A:I,9,FALSE)</f>
        <v>0</v>
      </c>
      <c r="G180" s="15" t="str">
        <f>VLOOKUP(A180,'MedDRA (Moderna 18+)'!A:B,2,FALSE)</f>
        <v>Musculoskeletal and connective tissue disorders</v>
      </c>
      <c r="H180" s="15">
        <f>VLOOKUP(A180,'(Brighton) Moderna 18+'!A:L,10,FALSE)</f>
        <v>0</v>
      </c>
      <c r="I180" s="15">
        <f>VLOOKUP(A180,'(Brighton) Moderna 18+'!A:L,11,FALSE)</f>
        <v>0</v>
      </c>
      <c r="J180" s="15">
        <f>VLOOKUP(A180,'(Brighton) Moderna 18+'!A:L,12,FALSE)</f>
        <v>0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 ht="15.75" customHeight="1" x14ac:dyDescent="0.2">
      <c r="A181" s="1" t="s">
        <v>520</v>
      </c>
      <c r="B181" s="1">
        <v>1</v>
      </c>
      <c r="C181" s="1">
        <v>0</v>
      </c>
      <c r="D181" s="15" t="str">
        <f>VLOOKUP(A181,'(Brighton) Moderna 18+'!A:I,7,FALSE)</f>
        <v>Exclude</v>
      </c>
      <c r="E181" s="15">
        <f>VLOOKUP(A181,'(Brighton) Moderna 18+'!A:I,8,FALSE)</f>
        <v>0</v>
      </c>
      <c r="F181" s="15">
        <f>VLOOKUP(A181,'(Brighton) Moderna 18+'!A:I,9,FALSE)</f>
        <v>0</v>
      </c>
      <c r="G181" s="15" t="str">
        <f>VLOOKUP(A181,'MedDRA (Moderna 18+)'!A:B,2,FALSE)</f>
        <v>Musculoskeletal and connective tissue disorders</v>
      </c>
      <c r="H181" s="15">
        <f>VLOOKUP(A181,'(Brighton) Moderna 18+'!A:L,10,FALSE)</f>
        <v>0</v>
      </c>
      <c r="I181" s="15">
        <f>VLOOKUP(A181,'(Brighton) Moderna 18+'!A:L,11,FALSE)</f>
        <v>0</v>
      </c>
      <c r="J181" s="15">
        <f>VLOOKUP(A181,'(Brighton) Moderna 18+'!A:L,12,FALSE)</f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ht="15.75" customHeight="1" x14ac:dyDescent="0.2">
      <c r="A182" s="1" t="s">
        <v>521</v>
      </c>
      <c r="B182" s="1">
        <v>1</v>
      </c>
      <c r="C182" s="1">
        <v>0</v>
      </c>
      <c r="D182" s="15" t="str">
        <f>VLOOKUP(A182,'(Brighton) Moderna 18+'!A:I,7,FALSE)</f>
        <v>Exclude</v>
      </c>
      <c r="E182" s="15">
        <f>VLOOKUP(A182,'(Brighton) Moderna 18+'!A:I,8,FALSE)</f>
        <v>0</v>
      </c>
      <c r="F182" s="15">
        <f>VLOOKUP(A182,'(Brighton) Moderna 18+'!A:I,9,FALSE)</f>
        <v>0</v>
      </c>
      <c r="G182" s="15" t="str">
        <f>VLOOKUP(A182,'MedDRA (Moderna 18+)'!A:B,2,FALSE)</f>
        <v>Musculoskeletal and connective tissue disorders</v>
      </c>
      <c r="H182" s="15">
        <f>VLOOKUP(A182,'(Brighton) Moderna 18+'!A:L,10,FALSE)</f>
        <v>0</v>
      </c>
      <c r="I182" s="15">
        <f>VLOOKUP(A182,'(Brighton) Moderna 18+'!A:L,11,FALSE)</f>
        <v>0</v>
      </c>
      <c r="J182" s="15">
        <f>VLOOKUP(A182,'(Brighton) Moderna 18+'!A:L,12,FALSE)</f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ht="15.75" customHeight="1" x14ac:dyDescent="0.2">
      <c r="A183" s="1" t="s">
        <v>522</v>
      </c>
      <c r="B183" s="1">
        <v>1</v>
      </c>
      <c r="C183" s="1">
        <v>0</v>
      </c>
      <c r="D183" s="15" t="str">
        <f>VLOOKUP(A183,'(Brighton) Moderna 18+'!A:I,7,FALSE)</f>
        <v>Exclude</v>
      </c>
      <c r="E183" s="15">
        <f>VLOOKUP(A183,'(Brighton) Moderna 18+'!A:I,8,FALSE)</f>
        <v>0</v>
      </c>
      <c r="F183" s="15">
        <f>VLOOKUP(A183,'(Brighton) Moderna 18+'!A:I,9,FALSE)</f>
        <v>0</v>
      </c>
      <c r="G183" s="15" t="str">
        <f>VLOOKUP(A183,'MedDRA (Moderna 18+)'!A:B,2,FALSE)</f>
        <v>Musculoskeletal and connective tissue disorders</v>
      </c>
      <c r="H183" s="15">
        <f>VLOOKUP(A183,'(Brighton) Moderna 18+'!A:L,10,FALSE)</f>
        <v>0</v>
      </c>
      <c r="I183" s="15">
        <f>VLOOKUP(A183,'(Brighton) Moderna 18+'!A:L,11,FALSE)</f>
        <v>0</v>
      </c>
      <c r="J183" s="15">
        <f>VLOOKUP(A183,'(Brighton) Moderna 18+'!A:L,12,FALSE)</f>
        <v>0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 spans="1:27" ht="15.75" customHeight="1" x14ac:dyDescent="0.2">
      <c r="A184" s="1" t="s">
        <v>523</v>
      </c>
      <c r="B184" s="1">
        <v>1</v>
      </c>
      <c r="C184" s="1">
        <v>0</v>
      </c>
      <c r="D184" s="15" t="str">
        <f>VLOOKUP(A184,'(Brighton) Moderna 18+'!A:I,7,FALSE)</f>
        <v>Exclude</v>
      </c>
      <c r="E184" s="15">
        <f>VLOOKUP(A184,'(Brighton) Moderna 18+'!A:I,8,FALSE)</f>
        <v>0</v>
      </c>
      <c r="F184" s="15">
        <f>VLOOKUP(A184,'(Brighton) Moderna 18+'!A:I,9,FALSE)</f>
        <v>0</v>
      </c>
      <c r="G184" s="15" t="str">
        <f>VLOOKUP(A184,'MedDRA (Moderna 18+)'!A:B,2,FALSE)</f>
        <v>Musculoskeletal and connective tissue disorders</v>
      </c>
      <c r="H184" s="15">
        <f>VLOOKUP(A184,'(Brighton) Moderna 18+'!A:L,10,FALSE)</f>
        <v>0</v>
      </c>
      <c r="I184" s="15">
        <f>VLOOKUP(A184,'(Brighton) Moderna 18+'!A:L,11,FALSE)</f>
        <v>0</v>
      </c>
      <c r="J184" s="15">
        <f>VLOOKUP(A184,'(Brighton) Moderna 18+'!A:L,12,FALSE)</f>
        <v>0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ht="15.75" customHeight="1" x14ac:dyDescent="0.2">
      <c r="A185" s="1" t="s">
        <v>320</v>
      </c>
      <c r="B185" s="1">
        <v>1</v>
      </c>
      <c r="C185" s="1">
        <v>1</v>
      </c>
      <c r="D185" s="15" t="str">
        <f>VLOOKUP(A185,'(Brighton) Moderna 18+'!A:I,7,FALSE)</f>
        <v>Exclude</v>
      </c>
      <c r="E185" s="15">
        <f>VLOOKUP(A185,'(Brighton) Moderna 18+'!A:I,8,FALSE)</f>
        <v>0</v>
      </c>
      <c r="F185" s="15">
        <f>VLOOKUP(A185,'(Brighton) Moderna 18+'!A:I,9,FALSE)</f>
        <v>0</v>
      </c>
      <c r="G185" s="15" t="str">
        <f>VLOOKUP(A185,'MedDRA (Moderna 18+)'!A:B,2,FALSE)</f>
        <v>Musculoskeletal and connective tissue disorders</v>
      </c>
      <c r="H185" s="15">
        <f>VLOOKUP(A185,'(Brighton) Moderna 18+'!A:L,10,FALSE)</f>
        <v>0</v>
      </c>
      <c r="I185" s="15">
        <f>VLOOKUP(A185,'(Brighton) Moderna 18+'!A:L,11,FALSE)</f>
        <v>0</v>
      </c>
      <c r="J185" s="15">
        <f>VLOOKUP(A185,'(Brighton) Moderna 18+'!A:L,12,FALSE)</f>
        <v>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ht="15.75" customHeight="1" x14ac:dyDescent="0.2">
      <c r="A186" s="1" t="s">
        <v>524</v>
      </c>
      <c r="B186" s="1">
        <v>1</v>
      </c>
      <c r="C186" s="1">
        <v>0</v>
      </c>
      <c r="D186" s="15" t="str">
        <f>VLOOKUP(A186,'(Brighton) Moderna 18+'!A:I,7,FALSE)</f>
        <v>Exclude</v>
      </c>
      <c r="E186" s="15">
        <f>VLOOKUP(A186,'(Brighton) Moderna 18+'!A:I,8,FALSE)</f>
        <v>0</v>
      </c>
      <c r="F186" s="15">
        <f>VLOOKUP(A186,'(Brighton) Moderna 18+'!A:I,9,FALSE)</f>
        <v>0</v>
      </c>
      <c r="G186" s="15" t="str">
        <f>VLOOKUP(A186,'MedDRA (Moderna 18+)'!A:B,2,FALSE)</f>
        <v>Musculoskeletal and connective tissue disorders</v>
      </c>
      <c r="H186" s="15">
        <f>VLOOKUP(A186,'(Brighton) Moderna 18+'!A:L,10,FALSE)</f>
        <v>0</v>
      </c>
      <c r="I186" s="15">
        <f>VLOOKUP(A186,'(Brighton) Moderna 18+'!A:L,11,FALSE)</f>
        <v>0</v>
      </c>
      <c r="J186" s="15">
        <f>VLOOKUP(A186,'(Brighton) Moderna 18+'!A:L,12,FALSE)</f>
        <v>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ht="15.75" customHeight="1" x14ac:dyDescent="0.2">
      <c r="A187" s="1" t="s">
        <v>321</v>
      </c>
      <c r="B187" s="1">
        <v>1</v>
      </c>
      <c r="C187" s="1">
        <v>2</v>
      </c>
      <c r="D187" s="15" t="str">
        <f>VLOOKUP(A187,'(Brighton) Moderna 18+'!A:I,7,FALSE)</f>
        <v>Exclude</v>
      </c>
      <c r="E187" s="15">
        <f>VLOOKUP(A187,'(Brighton) Moderna 18+'!A:I,8,FALSE)</f>
        <v>0</v>
      </c>
      <c r="F187" s="15">
        <f>VLOOKUP(A187,'(Brighton) Moderna 18+'!A:I,9,FALSE)</f>
        <v>0</v>
      </c>
      <c r="G187" s="15" t="str">
        <f>VLOOKUP(A187,'MedDRA (Moderna 18+)'!A:B,2,FALSE)</f>
        <v>Musculoskeletal and connective tissue disorders</v>
      </c>
      <c r="H187" s="15">
        <f>VLOOKUP(A187,'(Brighton) Moderna 18+'!A:L,10,FALSE)</f>
        <v>0</v>
      </c>
      <c r="I187" s="15">
        <f>VLOOKUP(A187,'(Brighton) Moderna 18+'!A:L,11,FALSE)</f>
        <v>0</v>
      </c>
      <c r="J187" s="15">
        <f>VLOOKUP(A187,'(Brighton) Moderna 18+'!A:L,12,FALSE)</f>
        <v>0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15.75" customHeight="1" x14ac:dyDescent="0.2">
      <c r="A188" s="1" t="s">
        <v>126</v>
      </c>
      <c r="B188" s="1">
        <v>1</v>
      </c>
      <c r="C188" s="1">
        <v>0</v>
      </c>
      <c r="D188" s="15" t="str">
        <f>VLOOKUP(A188,'(Brighton) Moderna 18+'!A:I,7,FALSE)</f>
        <v>Include</v>
      </c>
      <c r="E188" s="15" t="str">
        <f>VLOOKUP(A188,'(Brighton) Moderna 18+'!A:I,8,FALSE)</f>
        <v>Musculoskeletal</v>
      </c>
      <c r="F188" s="15" t="str">
        <f>VLOOKUP(A188,'(Brighton) Moderna 18+'!A:I,9,FALSE)</f>
        <v>Arthritis</v>
      </c>
      <c r="G188" s="15" t="str">
        <f>VLOOKUP(A188,'MedDRA (Moderna 18+)'!A:B,2,FALSE)</f>
        <v>Musculoskeletal and connective tissue disorders</v>
      </c>
      <c r="H188" s="15" t="str">
        <f>VLOOKUP(A188,'(Brighton) Moderna 18+'!A:L,10,FALSE)</f>
        <v>No</v>
      </c>
      <c r="I188" s="15" t="str">
        <f>VLOOKUP(A188,'(Brighton) Moderna 18+'!A:L,11,FALSE)</f>
        <v>Seen with COVID-19 Disease</v>
      </c>
      <c r="J188" s="15" t="str">
        <f>VLOOKUP(A188,'(Brighton) Moderna 18+'!A:L,12,FALSE)</f>
        <v>Arthritis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15.75" customHeight="1" x14ac:dyDescent="0.2">
      <c r="A189" s="1" t="s">
        <v>525</v>
      </c>
      <c r="B189" s="1">
        <v>0</v>
      </c>
      <c r="C189" s="1">
        <v>1</v>
      </c>
      <c r="D189" s="15" t="str">
        <f>VLOOKUP(A189,'(Brighton) Moderna 18+'!A:I,7,FALSE)</f>
        <v>Exclude</v>
      </c>
      <c r="E189" s="15">
        <f>VLOOKUP(A189,'(Brighton) Moderna 18+'!A:I,8,FALSE)</f>
        <v>0</v>
      </c>
      <c r="F189" s="15">
        <f>VLOOKUP(A189,'(Brighton) Moderna 18+'!A:I,9,FALSE)</f>
        <v>0</v>
      </c>
      <c r="G189" s="15" t="str">
        <f>VLOOKUP(A189,'MedDRA (Moderna 18+)'!A:B,2,FALSE)</f>
        <v>Musculoskeletal and connective tissue disorders</v>
      </c>
      <c r="H189" s="15">
        <f>VLOOKUP(A189,'(Brighton) Moderna 18+'!A:L,10,FALSE)</f>
        <v>0</v>
      </c>
      <c r="I189" s="15">
        <f>VLOOKUP(A189,'(Brighton) Moderna 18+'!A:L,11,FALSE)</f>
        <v>0</v>
      </c>
      <c r="J189" s="15">
        <f>VLOOKUP(A189,'(Brighton) Moderna 18+'!A:L,12,FALSE)</f>
        <v>0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15.75" customHeight="1" x14ac:dyDescent="0.2">
      <c r="A190" s="1" t="s">
        <v>319</v>
      </c>
      <c r="B190" s="1">
        <v>0</v>
      </c>
      <c r="C190" s="1">
        <v>1</v>
      </c>
      <c r="D190" s="15" t="str">
        <f>VLOOKUP(A190,'(Brighton) Moderna 18+'!A:I,7,FALSE)</f>
        <v>Exclude</v>
      </c>
      <c r="E190" s="15">
        <f>VLOOKUP(A190,'(Brighton) Moderna 18+'!A:I,8,FALSE)</f>
        <v>0</v>
      </c>
      <c r="F190" s="15">
        <f>VLOOKUP(A190,'(Brighton) Moderna 18+'!A:I,9,FALSE)</f>
        <v>0</v>
      </c>
      <c r="G190" s="15" t="str">
        <f>VLOOKUP(A190,'MedDRA (Moderna 18+)'!A:B,2,FALSE)</f>
        <v>Musculoskeletal and connective tissue disorders</v>
      </c>
      <c r="H190" s="15">
        <f>VLOOKUP(A190,'(Brighton) Moderna 18+'!A:L,10,FALSE)</f>
        <v>0</v>
      </c>
      <c r="I190" s="15">
        <f>VLOOKUP(A190,'(Brighton) Moderna 18+'!A:L,11,FALSE)</f>
        <v>0</v>
      </c>
      <c r="J190" s="15">
        <f>VLOOKUP(A190,'(Brighton) Moderna 18+'!A:L,12,FALSE)</f>
        <v>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5.75" customHeight="1" x14ac:dyDescent="0.2">
      <c r="A191" s="1" t="s">
        <v>157</v>
      </c>
      <c r="B191" s="1">
        <v>0</v>
      </c>
      <c r="C191" s="1">
        <v>1</v>
      </c>
      <c r="D191" s="15" t="str">
        <f>VLOOKUP(A191,'(Brighton) Moderna 18+'!A:I,7,FALSE)</f>
        <v>Exclude</v>
      </c>
      <c r="E191" s="15">
        <f>VLOOKUP(A191,'(Brighton) Moderna 18+'!A:I,8,FALSE)</f>
        <v>0</v>
      </c>
      <c r="F191" s="15">
        <f>VLOOKUP(A191,'(Brighton) Moderna 18+'!A:I,9,FALSE)</f>
        <v>0</v>
      </c>
      <c r="G191" s="15" t="str">
        <f>VLOOKUP(A191,'MedDRA (Moderna 18+)'!A:B,2,FALSE)</f>
        <v>Musculoskeletal and connective tissue disorders</v>
      </c>
      <c r="H191" s="15">
        <f>VLOOKUP(A191,'(Brighton) Moderna 18+'!A:L,10,FALSE)</f>
        <v>0</v>
      </c>
      <c r="I191" s="15">
        <f>VLOOKUP(A191,'(Brighton) Moderna 18+'!A:L,11,FALSE)</f>
        <v>0</v>
      </c>
      <c r="J191" s="15">
        <f>VLOOKUP(A191,'(Brighton) Moderna 18+'!A:L,12,FALSE)</f>
        <v>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15.75" customHeight="1" x14ac:dyDescent="0.2">
      <c r="A192" s="1" t="s">
        <v>526</v>
      </c>
      <c r="B192" s="1">
        <v>0</v>
      </c>
      <c r="C192" s="1">
        <v>1</v>
      </c>
      <c r="D192" s="15" t="str">
        <f>VLOOKUP(A192,'(Brighton) Moderna 18+'!A:I,7,FALSE)</f>
        <v>Include</v>
      </c>
      <c r="E192" s="15" t="str">
        <f>VLOOKUP(A192,'(Brighton) Moderna 18+'!A:I,8,FALSE)</f>
        <v>Musculoskeletal</v>
      </c>
      <c r="F192" s="15" t="str">
        <f>VLOOKUP(A192,'(Brighton) Moderna 18+'!A:I,9,FALSE)</f>
        <v>Rhabdomyolysis</v>
      </c>
      <c r="G192" s="15" t="str">
        <f>VLOOKUP(A192,'MedDRA (Moderna 18+)'!A:B,2,FALSE)</f>
        <v>Musculoskeletal and connective tissue disorders</v>
      </c>
      <c r="H192" s="15" t="str">
        <f>VLOOKUP(A192,'(Brighton) Moderna 18+'!A:L,10,FALSE)</f>
        <v>Yes</v>
      </c>
      <c r="I192" s="15" t="str">
        <f>VLOOKUP(A192,'(Brighton) Moderna 18+'!A:L,11,FALSE)</f>
        <v>Seen with COVID-19 Disease</v>
      </c>
      <c r="J192" s="15" t="str">
        <f>VLOOKUP(A192,'(Brighton) Moderna 18+'!A:L,12,FALSE)</f>
        <v>Rhabdomyolysis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15.75" customHeight="1" x14ac:dyDescent="0.2">
      <c r="A193" s="19" t="s">
        <v>398</v>
      </c>
      <c r="B193" s="19">
        <v>4</v>
      </c>
      <c r="C193" s="19">
        <v>4</v>
      </c>
      <c r="D193" s="15" t="str">
        <f>VLOOKUP(A193,'(Brighton) Moderna 18+'!A:I,7,FALSE)</f>
        <v>Exclude--category</v>
      </c>
      <c r="E193" s="15">
        <f>VLOOKUP(A193,'(Brighton) Moderna 18+'!A:I,8,FALSE)</f>
        <v>0</v>
      </c>
      <c r="F193" s="15">
        <f>VLOOKUP(A193,'(Brighton) Moderna 18+'!A:I,9,FALSE)</f>
        <v>0</v>
      </c>
      <c r="G193" s="15">
        <f>VLOOKUP(A193,'MedDRA (Moderna 18+)'!A:B,2,FALSE)</f>
        <v>0</v>
      </c>
      <c r="H193" s="15">
        <f>VLOOKUP(A193,'(Brighton) Moderna 18+'!A:L,10,FALSE)</f>
        <v>0</v>
      </c>
      <c r="I193" s="15">
        <f>VLOOKUP(A193,'(Brighton) Moderna 18+'!A:L,11,FALSE)</f>
        <v>0</v>
      </c>
      <c r="J193" s="15">
        <f>VLOOKUP(A193,'(Brighton) Moderna 18+'!A:L,12,FALSE)</f>
        <v>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ht="15.75" customHeight="1" x14ac:dyDescent="0.2">
      <c r="A194" s="1" t="s">
        <v>370</v>
      </c>
      <c r="B194" s="1">
        <v>3</v>
      </c>
      <c r="C194" s="1">
        <v>0</v>
      </c>
      <c r="D194" s="15" t="str">
        <f>VLOOKUP(A194,'(Brighton) Moderna 18+'!A:I,7,FALSE)</f>
        <v>Exclude</v>
      </c>
      <c r="E194" s="15">
        <f>VLOOKUP(A194,'(Brighton) Moderna 18+'!A:I,8,FALSE)</f>
        <v>0</v>
      </c>
      <c r="F194" s="15">
        <f>VLOOKUP(A194,'(Brighton) Moderna 18+'!A:I,9,FALSE)</f>
        <v>0</v>
      </c>
      <c r="G194" s="15" t="str">
        <f>VLOOKUP(A194,'MedDRA (Moderna 18+)'!A:B,2,FALSE)</f>
        <v>Renal and urinary disorders</v>
      </c>
      <c r="H194" s="15">
        <f>VLOOKUP(A194,'(Brighton) Moderna 18+'!A:L,10,FALSE)</f>
        <v>0</v>
      </c>
      <c r="I194" s="15">
        <f>VLOOKUP(A194,'(Brighton) Moderna 18+'!A:L,11,FALSE)</f>
        <v>0</v>
      </c>
      <c r="J194" s="15">
        <f>VLOOKUP(A194,'(Brighton) Moderna 18+'!A:L,12,FALSE)</f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15.75" customHeight="1" x14ac:dyDescent="0.2">
      <c r="A195" s="1" t="s">
        <v>115</v>
      </c>
      <c r="B195" s="1">
        <v>1</v>
      </c>
      <c r="C195" s="1">
        <v>3</v>
      </c>
      <c r="D195" s="15" t="str">
        <f>VLOOKUP(A195,'(Brighton) Moderna 18+'!A:I,7,FALSE)</f>
        <v>Include</v>
      </c>
      <c r="E195" s="15" t="str">
        <f>VLOOKUP(A195,'(Brighton) Moderna 18+'!A:I,8,FALSE)</f>
        <v>Renal</v>
      </c>
      <c r="F195" s="15" t="str">
        <f>VLOOKUP(A195,'(Brighton) Moderna 18+'!A:I,9,FALSE)</f>
        <v>Acute kidney injury</v>
      </c>
      <c r="G195" s="15" t="str">
        <f>VLOOKUP(A195,'MedDRA (Moderna 18+)'!A:B,2,FALSE)</f>
        <v>Renal and urinary disorders</v>
      </c>
      <c r="H195" s="15" t="str">
        <f>VLOOKUP(A195,'(Brighton) Moderna 18+'!A:L,10,FALSE)</f>
        <v>Yes</v>
      </c>
      <c r="I195" s="15" t="str">
        <f>VLOOKUP(A195,'(Brighton) Moderna 18+'!A:L,11,FALSE)</f>
        <v>Seen with COVID-19 Disease</v>
      </c>
      <c r="J195" s="15" t="str">
        <f>VLOOKUP(A195,'(Brighton) Moderna 18+'!A:L,12,FALSE)</f>
        <v>Acute kidney injury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15.75" customHeight="1" x14ac:dyDescent="0.2">
      <c r="A196" s="1" t="s">
        <v>527</v>
      </c>
      <c r="B196" s="1">
        <v>0</v>
      </c>
      <c r="C196" s="1">
        <v>1</v>
      </c>
      <c r="D196" s="15" t="str">
        <f>VLOOKUP(A196,'(Brighton) Moderna 18+'!A:I,7,FALSE)</f>
        <v>Exclude</v>
      </c>
      <c r="E196" s="15">
        <f>VLOOKUP(A196,'(Brighton) Moderna 18+'!A:I,8,FALSE)</f>
        <v>0</v>
      </c>
      <c r="F196" s="15">
        <f>VLOOKUP(A196,'(Brighton) Moderna 18+'!A:I,9,FALSE)</f>
        <v>0</v>
      </c>
      <c r="G196" s="15" t="str">
        <f>VLOOKUP(A196,'MedDRA (Moderna 18+)'!A:B,2,FALSE)</f>
        <v>Renal and urinary disorders</v>
      </c>
      <c r="H196" s="15">
        <f>VLOOKUP(A196,'(Brighton) Moderna 18+'!A:L,10,FALSE)</f>
        <v>0</v>
      </c>
      <c r="I196" s="15">
        <f>VLOOKUP(A196,'(Brighton) Moderna 18+'!A:L,11,FALSE)</f>
        <v>0</v>
      </c>
      <c r="J196" s="15">
        <f>VLOOKUP(A196,'(Brighton) Moderna 18+'!A:L,12,FALSE)</f>
        <v>0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15.75" customHeight="1" x14ac:dyDescent="0.2">
      <c r="A197" s="19" t="s">
        <v>528</v>
      </c>
      <c r="B197" s="19">
        <v>0</v>
      </c>
      <c r="C197" s="19">
        <v>1</v>
      </c>
      <c r="D197" s="15" t="str">
        <f>VLOOKUP(A197,'(Brighton) Moderna 18+'!A:I,7,FALSE)</f>
        <v>Exclude--category</v>
      </c>
      <c r="E197" s="15">
        <f>VLOOKUP(A197,'(Brighton) Moderna 18+'!A:I,8,FALSE)</f>
        <v>0</v>
      </c>
      <c r="F197" s="15">
        <f>VLOOKUP(A197,'(Brighton) Moderna 18+'!A:I,9,FALSE)</f>
        <v>0</v>
      </c>
      <c r="G197" s="15">
        <f>VLOOKUP(A197,'MedDRA (Moderna 18+)'!A:B,2,FALSE)</f>
        <v>0</v>
      </c>
      <c r="H197" s="15">
        <f>VLOOKUP(A197,'(Brighton) Moderna 18+'!A:L,10,FALSE)</f>
        <v>0</v>
      </c>
      <c r="I197" s="15">
        <f>VLOOKUP(A197,'(Brighton) Moderna 18+'!A:L,11,FALSE)</f>
        <v>0</v>
      </c>
      <c r="J197" s="15">
        <f>VLOOKUP(A197,'(Brighton) Moderna 18+'!A:L,12,FALSE)</f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5.75" customHeight="1" x14ac:dyDescent="0.2">
      <c r="A198" s="1" t="s">
        <v>529</v>
      </c>
      <c r="B198" s="1">
        <v>0</v>
      </c>
      <c r="C198" s="1">
        <v>1</v>
      </c>
      <c r="D198" s="15" t="str">
        <f>VLOOKUP(A198,'(Brighton) Moderna 18+'!A:I,7,FALSE)</f>
        <v>Exclude</v>
      </c>
      <c r="E198" s="15">
        <f>VLOOKUP(A198,'(Brighton) Moderna 18+'!A:I,8,FALSE)</f>
        <v>0</v>
      </c>
      <c r="F198" s="15">
        <f>VLOOKUP(A198,'(Brighton) Moderna 18+'!A:I,9,FALSE)</f>
        <v>0</v>
      </c>
      <c r="G198" s="15" t="str">
        <f>VLOOKUP(A198,'MedDRA (Moderna 18+)'!A:B,2,FALSE)</f>
        <v>Pregnancy, puerperium and perinatal conditions</v>
      </c>
      <c r="H198" s="15">
        <f>VLOOKUP(A198,'(Brighton) Moderna 18+'!A:L,10,FALSE)</f>
        <v>0</v>
      </c>
      <c r="I198" s="15">
        <f>VLOOKUP(A198,'(Brighton) Moderna 18+'!A:L,11,FALSE)</f>
        <v>0</v>
      </c>
      <c r="J198" s="15">
        <f>VLOOKUP(A198,'(Brighton) Moderna 18+'!A:L,12,FALSE)</f>
        <v>0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5.75" customHeight="1" x14ac:dyDescent="0.2">
      <c r="A199" s="19" t="s">
        <v>530</v>
      </c>
      <c r="B199" s="19">
        <v>4</v>
      </c>
      <c r="C199" s="19">
        <v>0</v>
      </c>
      <c r="D199" s="15" t="str">
        <f>VLOOKUP(A199,'(Brighton) Moderna 18+'!A:I,7,FALSE)</f>
        <v>Exclude--category</v>
      </c>
      <c r="E199" s="15">
        <f>VLOOKUP(A199,'(Brighton) Moderna 18+'!A:I,8,FALSE)</f>
        <v>0</v>
      </c>
      <c r="F199" s="15">
        <f>VLOOKUP(A199,'(Brighton) Moderna 18+'!A:I,9,FALSE)</f>
        <v>0</v>
      </c>
      <c r="G199" s="15">
        <f>VLOOKUP(A199,'MedDRA (Moderna 18+)'!A:B,2,FALSE)</f>
        <v>0</v>
      </c>
      <c r="H199" s="15">
        <f>VLOOKUP(A199,'(Brighton) Moderna 18+'!A:L,10,FALSE)</f>
        <v>0</v>
      </c>
      <c r="I199" s="15">
        <f>VLOOKUP(A199,'(Brighton) Moderna 18+'!A:L,11,FALSE)</f>
        <v>0</v>
      </c>
      <c r="J199" s="15">
        <f>VLOOKUP(A199,'(Brighton) Moderna 18+'!A:L,12,FALSE)</f>
        <v>0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ht="15.75" customHeight="1" x14ac:dyDescent="0.2">
      <c r="A200" s="1" t="s">
        <v>531</v>
      </c>
      <c r="B200" s="1">
        <v>2</v>
      </c>
      <c r="C200" s="1">
        <v>0</v>
      </c>
      <c r="D200" s="15" t="str">
        <f>VLOOKUP(A200,'(Brighton) Moderna 18+'!A:I,7,FALSE)</f>
        <v>Exclude</v>
      </c>
      <c r="E200" s="15">
        <f>VLOOKUP(A200,'(Brighton) Moderna 18+'!A:I,8,FALSE)</f>
        <v>0</v>
      </c>
      <c r="F200" s="15">
        <f>VLOOKUP(A200,'(Brighton) Moderna 18+'!A:I,9,FALSE)</f>
        <v>0</v>
      </c>
      <c r="G200" s="15" t="str">
        <f>VLOOKUP(A200,'MedDRA (Moderna 18+)'!A:B,2,FALSE)</f>
        <v>Reproductive system and breast disorders</v>
      </c>
      <c r="H200" s="15">
        <f>VLOOKUP(A200,'(Brighton) Moderna 18+'!A:L,10,FALSE)</f>
        <v>0</v>
      </c>
      <c r="I200" s="15">
        <f>VLOOKUP(A200,'(Brighton) Moderna 18+'!A:L,11,FALSE)</f>
        <v>0</v>
      </c>
      <c r="J200" s="15">
        <f>VLOOKUP(A200,'(Brighton) Moderna 18+'!A:L,12,FALSE)</f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ht="15.75" customHeight="1" x14ac:dyDescent="0.2">
      <c r="A201" s="1" t="s">
        <v>376</v>
      </c>
      <c r="B201" s="1">
        <v>1</v>
      </c>
      <c r="C201" s="1">
        <v>0</v>
      </c>
      <c r="D201" s="15" t="str">
        <f>VLOOKUP(A201,'(Brighton) Moderna 18+'!A:I,7,FALSE)</f>
        <v>Exclude</v>
      </c>
      <c r="E201" s="15">
        <f>VLOOKUP(A201,'(Brighton) Moderna 18+'!A:I,8,FALSE)</f>
        <v>0</v>
      </c>
      <c r="F201" s="15">
        <f>VLOOKUP(A201,'(Brighton) Moderna 18+'!A:I,9,FALSE)</f>
        <v>0</v>
      </c>
      <c r="G201" s="15" t="str">
        <f>VLOOKUP(A201,'MedDRA (Moderna 18+)'!A:B,2,FALSE)</f>
        <v>Reproductive system and breast disorders</v>
      </c>
      <c r="H201" s="15">
        <f>VLOOKUP(A201,'(Brighton) Moderna 18+'!A:L,10,FALSE)</f>
        <v>0</v>
      </c>
      <c r="I201" s="15">
        <f>VLOOKUP(A201,'(Brighton) Moderna 18+'!A:L,11,FALSE)</f>
        <v>0</v>
      </c>
      <c r="J201" s="15">
        <f>VLOOKUP(A201,'(Brighton) Moderna 18+'!A:L,12,FALSE)</f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ht="15.75" customHeight="1" x14ac:dyDescent="0.2">
      <c r="A202" s="1" t="s">
        <v>532</v>
      </c>
      <c r="B202" s="1">
        <v>1</v>
      </c>
      <c r="C202" s="1">
        <v>0</v>
      </c>
      <c r="D202" s="15" t="str">
        <f>VLOOKUP(A202,'(Brighton) Moderna 18+'!A:I,7,FALSE)</f>
        <v>Include</v>
      </c>
      <c r="E202" s="15" t="str">
        <f>VLOOKUP(A202,'(Brighton) Moderna 18+'!A:I,8,FALSE)</f>
        <v>Hematologic</v>
      </c>
      <c r="F202" s="15" t="str">
        <f>VLOOKUP(A202,'(Brighton) Moderna 18+'!A:I,9,FALSE)</f>
        <v>Coagulopathy</v>
      </c>
      <c r="G202" s="15" t="str">
        <f>VLOOKUP(A202,'MedDRA (Moderna 18+)'!A:B,2,FALSE)</f>
        <v>Reproductive system and breast disorders</v>
      </c>
      <c r="H202" s="15" t="str">
        <f>VLOOKUP(A202,'(Brighton) Moderna 18+'!A:L,10,FALSE)</f>
        <v>Yes</v>
      </c>
      <c r="I202" s="15" t="str">
        <f>VLOOKUP(A202,'(Brighton) Moderna 18+'!A:L,11,FALSE)</f>
        <v>Seen with COVID-19 Disease</v>
      </c>
      <c r="J202" s="15" t="str">
        <f>VLOOKUP(A202,'(Brighton) Moderna 18+'!A:L,12,FALSE)</f>
        <v>Coagulation disorder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ht="15.75" customHeight="1" x14ac:dyDescent="0.2">
      <c r="A203" s="19" t="s">
        <v>534</v>
      </c>
      <c r="B203" s="19">
        <v>7</v>
      </c>
      <c r="C203" s="19">
        <v>6</v>
      </c>
      <c r="D203" s="15" t="str">
        <f>VLOOKUP(A203,'(Brighton) Moderna 18+'!A:I,7,FALSE)</f>
        <v>Exclude--category</v>
      </c>
      <c r="E203" s="15">
        <f>VLOOKUP(A203,'(Brighton) Moderna 18+'!A:I,8,FALSE)</f>
        <v>0</v>
      </c>
      <c r="F203" s="15">
        <f>VLOOKUP(A203,'(Brighton) Moderna 18+'!A:I,9,FALSE)</f>
        <v>0</v>
      </c>
      <c r="G203" s="15">
        <f>VLOOKUP(A203,'MedDRA (Moderna 18+)'!A:B,2,FALSE)</f>
        <v>0</v>
      </c>
      <c r="H203" s="15">
        <f>VLOOKUP(A203,'(Brighton) Moderna 18+'!A:L,10,FALSE)</f>
        <v>0</v>
      </c>
      <c r="I203" s="15">
        <f>VLOOKUP(A203,'(Brighton) Moderna 18+'!A:L,11,FALSE)</f>
        <v>0</v>
      </c>
      <c r="J203" s="15">
        <f>VLOOKUP(A203,'(Brighton) Moderna 18+'!A:L,12,FALSE)</f>
        <v>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ht="15.75" customHeight="1" x14ac:dyDescent="0.2">
      <c r="A204" s="1" t="s">
        <v>245</v>
      </c>
      <c r="B204" s="1">
        <v>2</v>
      </c>
      <c r="C204" s="1">
        <v>1</v>
      </c>
      <c r="D204" s="15" t="str">
        <f>VLOOKUP(A204,'(Brighton) Moderna 18+'!A:I,7,FALSE)</f>
        <v>Include</v>
      </c>
      <c r="E204" s="15" t="str">
        <f>VLOOKUP(A204,'(Brighton) Moderna 18+'!A:I,8,FALSE)</f>
        <v>Cardiovascular</v>
      </c>
      <c r="F204" s="15" t="str">
        <f>VLOOKUP(A204,'(Brighton) Moderna 18+'!A:I,9,FALSE)</f>
        <v>Pericarditis</v>
      </c>
      <c r="G204" s="15" t="str">
        <f>VLOOKUP(A204,'MedDRA (Moderna 18+)'!A:B,2,FALSE)</f>
        <v>General disorders and administration site conditions</v>
      </c>
      <c r="H204" s="15" t="str">
        <f>VLOOKUP(A204,'(Brighton) Moderna 18+'!A:L,10,FALSE)</f>
        <v>Yes</v>
      </c>
      <c r="I204" s="15" t="str">
        <f>VLOOKUP(A204,'(Brighton) Moderna 18+'!A:L,11,FALSE)</f>
        <v>Seen with COVID-19 Disease</v>
      </c>
      <c r="J204" s="15" t="str">
        <f>VLOOKUP(A204,'(Brighton) Moderna 18+'!A:L,12,FALSE)</f>
        <v>Myocarditis/pericarditis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15.75" customHeight="1" x14ac:dyDescent="0.2">
      <c r="A205" s="1" t="s">
        <v>128</v>
      </c>
      <c r="B205" s="1">
        <v>2</v>
      </c>
      <c r="C205" s="1">
        <v>1</v>
      </c>
      <c r="D205" s="15" t="str">
        <f>VLOOKUP(A205,'(Brighton) Moderna 18+'!A:I,7,FALSE)</f>
        <v>Exclude</v>
      </c>
      <c r="E205" s="15">
        <f>VLOOKUP(A205,'(Brighton) Moderna 18+'!A:I,8,FALSE)</f>
        <v>0</v>
      </c>
      <c r="F205" s="15">
        <f>VLOOKUP(A205,'(Brighton) Moderna 18+'!A:I,9,FALSE)</f>
        <v>0</v>
      </c>
      <c r="G205" s="15" t="str">
        <f>VLOOKUP(A205,'MedDRA (Moderna 18+)'!A:B,2,FALSE)</f>
        <v>General disorders and administration site conditions</v>
      </c>
      <c r="H205" s="15">
        <f>VLOOKUP(A205,'(Brighton) Moderna 18+'!A:L,10,FALSE)</f>
        <v>0</v>
      </c>
      <c r="I205" s="15">
        <f>VLOOKUP(A205,'(Brighton) Moderna 18+'!A:L,11,FALSE)</f>
        <v>0</v>
      </c>
      <c r="J205" s="15">
        <f>VLOOKUP(A205,'(Brighton) Moderna 18+'!A:L,12,FALSE)</f>
        <v>0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15.75" customHeight="1" x14ac:dyDescent="0.2">
      <c r="A206" s="1" t="s">
        <v>535</v>
      </c>
      <c r="B206" s="1">
        <v>1</v>
      </c>
      <c r="C206" s="1">
        <v>0</v>
      </c>
      <c r="D206" s="15" t="str">
        <f>VLOOKUP(A206,'(Brighton) Moderna 18+'!A:I,7,FALSE)</f>
        <v>Exclude</v>
      </c>
      <c r="E206" s="15">
        <f>VLOOKUP(A206,'(Brighton) Moderna 18+'!A:I,8,FALSE)</f>
        <v>0</v>
      </c>
      <c r="F206" s="15">
        <f>VLOOKUP(A206,'(Brighton) Moderna 18+'!A:I,9,FALSE)</f>
        <v>0</v>
      </c>
      <c r="G206" s="15" t="str">
        <f>VLOOKUP(A206,'MedDRA (Moderna 18+)'!A:B,2,FALSE)</f>
        <v>General disorders and administration site conditions</v>
      </c>
      <c r="H206" s="15">
        <f>VLOOKUP(A206,'(Brighton) Moderna 18+'!A:L,10,FALSE)</f>
        <v>0</v>
      </c>
      <c r="I206" s="15">
        <f>VLOOKUP(A206,'(Brighton) Moderna 18+'!A:L,11,FALSE)</f>
        <v>0</v>
      </c>
      <c r="J206" s="15">
        <f>VLOOKUP(A206,'(Brighton) Moderna 18+'!A:L,12,FALSE)</f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ht="15.75" customHeight="1" x14ac:dyDescent="0.2">
      <c r="A207" s="1" t="s">
        <v>248</v>
      </c>
      <c r="B207" s="1">
        <v>1</v>
      </c>
      <c r="C207" s="1">
        <v>1</v>
      </c>
      <c r="D207" s="15" t="str">
        <f>VLOOKUP(A207,'(Brighton) Moderna 18+'!A:I,7,FALSE)</f>
        <v>Include</v>
      </c>
      <c r="E207" s="15" t="str">
        <f>VLOOKUP(A207,'(Brighton) Moderna 18+'!A:I,8,FALSE)</f>
        <v>Cardiovascular</v>
      </c>
      <c r="F207" s="15" t="str">
        <f>VLOOKUP(A207,'(Brighton) Moderna 18+'!A:I,9,FALSE)</f>
        <v>Pericarditis</v>
      </c>
      <c r="G207" s="15" t="str">
        <f>VLOOKUP(A207,'MedDRA (Moderna 18+)'!A:B,2,FALSE)</f>
        <v>General disorders and administration site conditions</v>
      </c>
      <c r="H207" s="15" t="str">
        <f>VLOOKUP(A207,'(Brighton) Moderna 18+'!A:L,10,FALSE)</f>
        <v>Yes</v>
      </c>
      <c r="I207" s="15" t="str">
        <f>VLOOKUP(A207,'(Brighton) Moderna 18+'!A:L,11,FALSE)</f>
        <v>Seen with COVID-19 Disease</v>
      </c>
      <c r="J207" s="15" t="str">
        <f>VLOOKUP(A207,'(Brighton) Moderna 18+'!A:L,12,FALSE)</f>
        <v>Myocarditis/pericarditis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5.75" customHeight="1" x14ac:dyDescent="0.2">
      <c r="A208" s="1" t="s">
        <v>536</v>
      </c>
      <c r="B208" s="1">
        <v>1</v>
      </c>
      <c r="C208" s="1">
        <v>0</v>
      </c>
      <c r="D208" s="15" t="str">
        <f>VLOOKUP(A208,'(Brighton) Moderna 18+'!A:I,7,FALSE)</f>
        <v>Include</v>
      </c>
      <c r="E208" s="15" t="str">
        <f>VLOOKUP(A208,'(Brighton) Moderna 18+'!A:I,8,FALSE)</f>
        <v>Cardiovascular</v>
      </c>
      <c r="F208" s="15" t="str">
        <f>VLOOKUP(A208,'(Brighton) Moderna 18+'!A:I,9,FALSE)</f>
        <v>Heart failure</v>
      </c>
      <c r="G208" s="15" t="str">
        <f>VLOOKUP(A208,'MedDRA (Moderna 18+)'!A:B,2,FALSE)</f>
        <v>General disorders and administration site conditions</v>
      </c>
      <c r="H208" s="15" t="str">
        <f>VLOOKUP(A208,'(Brighton) Moderna 18+'!A:L,10,FALSE)</f>
        <v>Yes</v>
      </c>
      <c r="I208" s="15" t="str">
        <f>VLOOKUP(A208,'(Brighton) Moderna 18+'!A:L,11,FALSE)</f>
        <v>Seen with COVID-19 Disease</v>
      </c>
      <c r="J208" s="15" t="str">
        <f>VLOOKUP(A208,'(Brighton) Moderna 18+'!A:L,12,FALSE)</f>
        <v>Other forms of acute cardiac injury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15.75" customHeight="1" x14ac:dyDescent="0.2">
      <c r="A209" s="1" t="s">
        <v>537</v>
      </c>
      <c r="B209" s="1">
        <v>0</v>
      </c>
      <c r="C209" s="1">
        <v>1</v>
      </c>
      <c r="D209" s="15" t="str">
        <f>VLOOKUP(A209,'(Brighton) Moderna 18+'!A:I,7,FALSE)</f>
        <v>Exclude</v>
      </c>
      <c r="E209" s="15">
        <f>VLOOKUP(A209,'(Brighton) Moderna 18+'!A:I,8,FALSE)</f>
        <v>0</v>
      </c>
      <c r="F209" s="15">
        <f>VLOOKUP(A209,'(Brighton) Moderna 18+'!A:I,9,FALSE)</f>
        <v>0</v>
      </c>
      <c r="G209" s="15" t="str">
        <f>VLOOKUP(A209,'MedDRA (Moderna 18+)'!A:B,2,FALSE)</f>
        <v>General disorders and administration site conditions</v>
      </c>
      <c r="H209" s="15">
        <f>VLOOKUP(A209,'(Brighton) Moderna 18+'!A:L,10,FALSE)</f>
        <v>0</v>
      </c>
      <c r="I209" s="15">
        <f>VLOOKUP(A209,'(Brighton) Moderna 18+'!A:L,11,FALSE)</f>
        <v>0</v>
      </c>
      <c r="J209" s="15">
        <f>VLOOKUP(A209,'(Brighton) Moderna 18+'!A:L,12,FALSE)</f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ht="15.75" customHeight="1" x14ac:dyDescent="0.2">
      <c r="A210" s="1" t="s">
        <v>538</v>
      </c>
      <c r="B210" s="1">
        <v>0</v>
      </c>
      <c r="C210" s="1">
        <v>1</v>
      </c>
      <c r="D210" s="15" t="str">
        <f>VLOOKUP(A210,'(Brighton) Moderna 18+'!A:I,7,FALSE)</f>
        <v>Exclude</v>
      </c>
      <c r="E210" s="15">
        <f>VLOOKUP(A210,'(Brighton) Moderna 18+'!A:I,8,FALSE)</f>
        <v>0</v>
      </c>
      <c r="F210" s="15">
        <f>VLOOKUP(A210,'(Brighton) Moderna 18+'!A:I,9,FALSE)</f>
        <v>0</v>
      </c>
      <c r="G210" s="15" t="str">
        <f>VLOOKUP(A210,'MedDRA (Moderna 18+)'!A:B,2,FALSE)</f>
        <v>General disorders and administration site conditions</v>
      </c>
      <c r="H210" s="15">
        <f>VLOOKUP(A210,'(Brighton) Moderna 18+'!A:L,10,FALSE)</f>
        <v>0</v>
      </c>
      <c r="I210" s="15">
        <f>VLOOKUP(A210,'(Brighton) Moderna 18+'!A:L,11,FALSE)</f>
        <v>0</v>
      </c>
      <c r="J210" s="15">
        <f>VLOOKUP(A210,'(Brighton) Moderna 18+'!A:L,12,FALSE)</f>
        <v>0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ht="15.75" customHeight="1" x14ac:dyDescent="0.2">
      <c r="A211" s="1" t="s">
        <v>539</v>
      </c>
      <c r="B211" s="1">
        <v>0</v>
      </c>
      <c r="C211" s="1">
        <v>1</v>
      </c>
      <c r="D211" s="15" t="str">
        <f>VLOOKUP(A211,'(Brighton) Moderna 18+'!A:I,7,FALSE)</f>
        <v>Exclude</v>
      </c>
      <c r="E211" s="15">
        <f>VLOOKUP(A211,'(Brighton) Moderna 18+'!A:I,8,FALSE)</f>
        <v>0</v>
      </c>
      <c r="F211" s="15">
        <f>VLOOKUP(A211,'(Brighton) Moderna 18+'!A:I,9,FALSE)</f>
        <v>0</v>
      </c>
      <c r="G211" s="15" t="str">
        <f>VLOOKUP(A211,'MedDRA (Moderna 18+)'!A:B,2,FALSE)</f>
        <v>General disorders and administration site conditions</v>
      </c>
      <c r="H211" s="15">
        <f>VLOOKUP(A211,'(Brighton) Moderna 18+'!A:L,10,FALSE)</f>
        <v>0</v>
      </c>
      <c r="I211" s="15">
        <f>VLOOKUP(A211,'(Brighton) Moderna 18+'!A:L,11,FALSE)</f>
        <v>0</v>
      </c>
      <c r="J211" s="15">
        <f>VLOOKUP(A211,'(Brighton) Moderna 18+'!A:L,12,FALSE)</f>
        <v>0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 spans="1:27" ht="15.75" customHeight="1" x14ac:dyDescent="0.2">
      <c r="A212" s="1" t="s">
        <v>540</v>
      </c>
      <c r="B212" s="1">
        <v>0</v>
      </c>
      <c r="C212" s="1">
        <v>1</v>
      </c>
      <c r="D212" s="15" t="str">
        <f>VLOOKUP(A212,'(Brighton) Moderna 18+'!A:I,7,FALSE)</f>
        <v>Exclude</v>
      </c>
      <c r="E212" s="15">
        <f>VLOOKUP(A212,'(Brighton) Moderna 18+'!A:I,8,FALSE)</f>
        <v>0</v>
      </c>
      <c r="F212" s="15">
        <f>VLOOKUP(A212,'(Brighton) Moderna 18+'!A:I,9,FALSE)</f>
        <v>0</v>
      </c>
      <c r="G212" s="15" t="str">
        <f>VLOOKUP(A212,'MedDRA (Moderna 18+)'!A:B,2,FALSE)</f>
        <v>General disorders and administration site conditions</v>
      </c>
      <c r="H212" s="15">
        <f>VLOOKUP(A212,'(Brighton) Moderna 18+'!A:L,10,FALSE)</f>
        <v>0</v>
      </c>
      <c r="I212" s="15">
        <f>VLOOKUP(A212,'(Brighton) Moderna 18+'!A:L,11,FALSE)</f>
        <v>0</v>
      </c>
      <c r="J212" s="15">
        <f>VLOOKUP(A212,'(Brighton) Moderna 18+'!A:L,12,FALSE)</f>
        <v>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ht="15.75" customHeight="1" x14ac:dyDescent="0.2">
      <c r="A213" s="19" t="s">
        <v>541</v>
      </c>
      <c r="B213" s="19">
        <v>1</v>
      </c>
      <c r="C213" s="19">
        <v>0</v>
      </c>
      <c r="D213" s="15" t="str">
        <f>VLOOKUP(A213,'(Brighton) Moderna 18+'!A:I,7,FALSE)</f>
        <v>Exclude--category</v>
      </c>
      <c r="E213" s="15">
        <f>VLOOKUP(A213,'(Brighton) Moderna 18+'!A:I,8,FALSE)</f>
        <v>0</v>
      </c>
      <c r="F213" s="15">
        <f>VLOOKUP(A213,'(Brighton) Moderna 18+'!A:I,9,FALSE)</f>
        <v>0</v>
      </c>
      <c r="G213" s="15">
        <f>VLOOKUP(A213,'MedDRA (Moderna 18+)'!A:B,2,FALSE)</f>
        <v>0</v>
      </c>
      <c r="H213" s="15">
        <f>VLOOKUP(A213,'(Brighton) Moderna 18+'!A:L,10,FALSE)</f>
        <v>0</v>
      </c>
      <c r="I213" s="15">
        <f>VLOOKUP(A213,'(Brighton) Moderna 18+'!A:L,11,FALSE)</f>
        <v>0</v>
      </c>
      <c r="J213" s="15">
        <f>VLOOKUP(A213,'(Brighton) Moderna 18+'!A:L,12,FALSE)</f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15.75" customHeight="1" x14ac:dyDescent="0.2">
      <c r="A214" s="1" t="s">
        <v>152</v>
      </c>
      <c r="B214" s="1">
        <v>1</v>
      </c>
      <c r="C214" s="1">
        <v>0</v>
      </c>
      <c r="D214" s="15" t="str">
        <f>VLOOKUP(A214,'(Brighton) Moderna 18+'!A:I,7,FALSE)</f>
        <v>Include</v>
      </c>
      <c r="E214" s="15" t="str">
        <f>VLOOKUP(A214,'(Brighton) Moderna 18+'!A:I,8,FALSE)</f>
        <v>Hepatic</v>
      </c>
      <c r="F214" s="15" t="str">
        <f>VLOOKUP(A214,'(Brighton) Moderna 18+'!A:I,9,FALSE)</f>
        <v>Acute Liver Injury</v>
      </c>
      <c r="G214" s="15" t="str">
        <f>VLOOKUP(A214,'MedDRA (Moderna 18+)'!A:B,2,FALSE)</f>
        <v>Investigations</v>
      </c>
      <c r="H214" s="15" t="str">
        <f>VLOOKUP(A214,'(Brighton) Moderna 18+'!A:L,10,FALSE)</f>
        <v>Yes</v>
      </c>
      <c r="I214" s="15" t="str">
        <f>VLOOKUP(A214,'(Brighton) Moderna 18+'!A:L,11,FALSE)</f>
        <v>Seen with COVID-19 Disease</v>
      </c>
      <c r="J214" s="15" t="str">
        <f>VLOOKUP(A214,'(Brighton) Moderna 18+'!A:L,12,FALSE)</f>
        <v>Acute liver injury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15.75" customHeight="1" x14ac:dyDescent="0.2">
      <c r="A215" s="19" t="s">
        <v>399</v>
      </c>
      <c r="B215" s="19">
        <v>16</v>
      </c>
      <c r="C215" s="19">
        <v>20</v>
      </c>
      <c r="D215" s="15" t="str">
        <f>VLOOKUP(A215,'(Brighton) Moderna 18+'!A:I,7,FALSE)</f>
        <v>Exclude--category</v>
      </c>
      <c r="E215" s="15">
        <f>VLOOKUP(A215,'(Brighton) Moderna 18+'!A:I,8,FALSE)</f>
        <v>0</v>
      </c>
      <c r="F215" s="15">
        <f>VLOOKUP(A215,'(Brighton) Moderna 18+'!A:I,9,FALSE)</f>
        <v>0</v>
      </c>
      <c r="G215" s="15">
        <f>VLOOKUP(A215,'MedDRA (Moderna 18+)'!A:B,2,FALSE)</f>
        <v>0</v>
      </c>
      <c r="H215" s="15">
        <f>VLOOKUP(A215,'(Brighton) Moderna 18+'!A:L,10,FALSE)</f>
        <v>0</v>
      </c>
      <c r="I215" s="15">
        <f>VLOOKUP(A215,'(Brighton) Moderna 18+'!A:L,11,FALSE)</f>
        <v>0</v>
      </c>
      <c r="J215" s="15">
        <f>VLOOKUP(A215,'(Brighton) Moderna 18+'!A:L,12,FALSE)</f>
        <v>0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 spans="1:27" ht="15.75" customHeight="1" x14ac:dyDescent="0.2">
      <c r="A216" s="1" t="s">
        <v>287</v>
      </c>
      <c r="B216" s="1">
        <v>2</v>
      </c>
      <c r="C216" s="1">
        <v>0</v>
      </c>
      <c r="D216" s="15" t="str">
        <f>VLOOKUP(A216,'(Brighton) Moderna 18+'!A:I,7,FALSE)</f>
        <v>Exclude</v>
      </c>
      <c r="E216" s="15">
        <f>VLOOKUP(A216,'(Brighton) Moderna 18+'!A:I,8,FALSE)</f>
        <v>0</v>
      </c>
      <c r="F216" s="15">
        <f>VLOOKUP(A216,'(Brighton) Moderna 18+'!A:I,9,FALSE)</f>
        <v>0</v>
      </c>
      <c r="G216" s="15" t="str">
        <f>VLOOKUP(A216,'MedDRA (Moderna 18+)'!A:B,2,FALSE)</f>
        <v>Injury, poisoning and procedural complications</v>
      </c>
      <c r="H216" s="15">
        <f>VLOOKUP(A216,'(Brighton) Moderna 18+'!A:L,10,FALSE)</f>
        <v>0</v>
      </c>
      <c r="I216" s="15">
        <f>VLOOKUP(A216,'(Brighton) Moderna 18+'!A:L,11,FALSE)</f>
        <v>0</v>
      </c>
      <c r="J216" s="15">
        <f>VLOOKUP(A216,'(Brighton) Moderna 18+'!A:L,12,FALSE)</f>
        <v>0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ht="15.75" customHeight="1" x14ac:dyDescent="0.2">
      <c r="A217" s="1" t="s">
        <v>542</v>
      </c>
      <c r="B217" s="1">
        <v>2</v>
      </c>
      <c r="C217" s="1">
        <v>3</v>
      </c>
      <c r="D217" s="15" t="str">
        <f>VLOOKUP(A217,'(Brighton) Moderna 18+'!A:I,7,FALSE)</f>
        <v>Exclude</v>
      </c>
      <c r="E217" s="15">
        <f>VLOOKUP(A217,'(Brighton) Moderna 18+'!A:I,8,FALSE)</f>
        <v>0</v>
      </c>
      <c r="F217" s="15">
        <f>VLOOKUP(A217,'(Brighton) Moderna 18+'!A:I,9,FALSE)</f>
        <v>0</v>
      </c>
      <c r="G217" s="15" t="str">
        <f>VLOOKUP(A217,'MedDRA (Moderna 18+)'!A:B,2,FALSE)</f>
        <v>Injury, poisoning and procedural complications</v>
      </c>
      <c r="H217" s="15">
        <f>VLOOKUP(A217,'(Brighton) Moderna 18+'!A:L,10,FALSE)</f>
        <v>0</v>
      </c>
      <c r="I217" s="15">
        <f>VLOOKUP(A217,'(Brighton) Moderna 18+'!A:L,11,FALSE)</f>
        <v>0</v>
      </c>
      <c r="J217" s="15">
        <f>VLOOKUP(A217,'(Brighton) Moderna 18+'!A:L,12,FALSE)</f>
        <v>0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5.75" customHeight="1" x14ac:dyDescent="0.2">
      <c r="A218" s="1" t="s">
        <v>285</v>
      </c>
      <c r="B218" s="1">
        <v>2</v>
      </c>
      <c r="C218" s="1">
        <v>1</v>
      </c>
      <c r="D218" s="15" t="str">
        <f>VLOOKUP(A218,'(Brighton) Moderna 18+'!A:I,7,FALSE)</f>
        <v>Exclude</v>
      </c>
      <c r="E218" s="15">
        <f>VLOOKUP(A218,'(Brighton) Moderna 18+'!A:I,8,FALSE)</f>
        <v>0</v>
      </c>
      <c r="F218" s="15">
        <f>VLOOKUP(A218,'(Brighton) Moderna 18+'!A:I,9,FALSE)</f>
        <v>0</v>
      </c>
      <c r="G218" s="15" t="str">
        <f>VLOOKUP(A218,'MedDRA (Moderna 18+)'!A:B,2,FALSE)</f>
        <v>Injury, poisoning and procedural complications</v>
      </c>
      <c r="H218" s="15">
        <f>VLOOKUP(A218,'(Brighton) Moderna 18+'!A:L,10,FALSE)</f>
        <v>0</v>
      </c>
      <c r="I218" s="15">
        <f>VLOOKUP(A218,'(Brighton) Moderna 18+'!A:L,11,FALSE)</f>
        <v>0</v>
      </c>
      <c r="J218" s="15">
        <f>VLOOKUP(A218,'(Brighton) Moderna 18+'!A:L,12,FALSE)</f>
        <v>0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5.75" customHeight="1" x14ac:dyDescent="0.2">
      <c r="A219" s="1" t="s">
        <v>543</v>
      </c>
      <c r="B219" s="1">
        <v>2</v>
      </c>
      <c r="C219" s="1">
        <v>0</v>
      </c>
      <c r="D219" s="15" t="str">
        <f>VLOOKUP(A219,'(Brighton) Moderna 18+'!A:I,7,FALSE)</f>
        <v>Include</v>
      </c>
      <c r="E219" s="15" t="str">
        <f>VLOOKUP(A219,'(Brighton) Moderna 18+'!A:I,8,FALSE)</f>
        <v>Neurologic</v>
      </c>
      <c r="F219" s="15" t="str">
        <f>VLOOKUP(A219,'(Brighton) Moderna 18+'!A:I,9,FALSE)</f>
        <v>CNS hemorrhage</v>
      </c>
      <c r="G219" s="15" t="str">
        <f>VLOOKUP(A219,'MedDRA (Moderna 18+)'!A:B,2,FALSE)</f>
        <v>Injury, poisoning and procedural complications</v>
      </c>
      <c r="H219" s="15" t="str">
        <f>VLOOKUP(A219,'(Brighton) Moderna 18+'!A:L,10,FALSE)</f>
        <v>Yes</v>
      </c>
      <c r="I219" s="15" t="str">
        <f>VLOOKUP(A219,'(Brighton) Moderna 18+'!A:L,11,FALSE)</f>
        <v>Seen with COVID-19 Disease</v>
      </c>
      <c r="J219" s="15" t="str">
        <f>VLOOKUP(A219,'(Brighton) Moderna 18+'!A:L,12,FALSE)</f>
        <v>Coagulation disorder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ht="15.75" customHeight="1" x14ac:dyDescent="0.2">
      <c r="A220" s="1" t="s">
        <v>544</v>
      </c>
      <c r="B220" s="1">
        <v>1</v>
      </c>
      <c r="C220" s="1">
        <v>0</v>
      </c>
      <c r="D220" s="15" t="str">
        <f>VLOOKUP(A220,'(Brighton) Moderna 18+'!A:I,7,FALSE)</f>
        <v>Exclude</v>
      </c>
      <c r="E220" s="15">
        <f>VLOOKUP(A220,'(Brighton) Moderna 18+'!A:I,8,FALSE)</f>
        <v>0</v>
      </c>
      <c r="F220" s="15">
        <f>VLOOKUP(A220,'(Brighton) Moderna 18+'!A:I,9,FALSE)</f>
        <v>0</v>
      </c>
      <c r="G220" s="15" t="str">
        <f>VLOOKUP(A220,'MedDRA (Moderna 18+)'!A:B,2,FALSE)</f>
        <v>Injury, poisoning and procedural complications</v>
      </c>
      <c r="H220" s="15">
        <f>VLOOKUP(A220,'(Brighton) Moderna 18+'!A:L,10,FALSE)</f>
        <v>0</v>
      </c>
      <c r="I220" s="15">
        <f>VLOOKUP(A220,'(Brighton) Moderna 18+'!A:L,11,FALSE)</f>
        <v>0</v>
      </c>
      <c r="J220" s="15">
        <f>VLOOKUP(A220,'(Brighton) Moderna 18+'!A:L,12,FALSE)</f>
        <v>0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ht="15.75" customHeight="1" x14ac:dyDescent="0.2">
      <c r="A221" s="1" t="s">
        <v>545</v>
      </c>
      <c r="B221" s="1">
        <v>1</v>
      </c>
      <c r="C221" s="1">
        <v>0</v>
      </c>
      <c r="D221" s="15" t="str">
        <f>VLOOKUP(A221,'(Brighton) Moderna 18+'!A:I,7,FALSE)</f>
        <v>Exclude</v>
      </c>
      <c r="E221" s="15">
        <f>VLOOKUP(A221,'(Brighton) Moderna 18+'!A:I,8,FALSE)</f>
        <v>0</v>
      </c>
      <c r="F221" s="15">
        <f>VLOOKUP(A221,'(Brighton) Moderna 18+'!A:I,9,FALSE)</f>
        <v>0</v>
      </c>
      <c r="G221" s="15" t="str">
        <f>VLOOKUP(A221,'MedDRA (Moderna 18+)'!A:B,2,FALSE)</f>
        <v>Injury, poisoning and procedural complications</v>
      </c>
      <c r="H221" s="15">
        <f>VLOOKUP(A221,'(Brighton) Moderna 18+'!A:L,10,FALSE)</f>
        <v>0</v>
      </c>
      <c r="I221" s="15">
        <f>VLOOKUP(A221,'(Brighton) Moderna 18+'!A:L,11,FALSE)</f>
        <v>0</v>
      </c>
      <c r="J221" s="15">
        <f>VLOOKUP(A221,'(Brighton) Moderna 18+'!A:L,12,FALSE)</f>
        <v>0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15.75" customHeight="1" x14ac:dyDescent="0.2">
      <c r="A222" s="1" t="s">
        <v>546</v>
      </c>
      <c r="B222" s="1">
        <v>1</v>
      </c>
      <c r="C222" s="1">
        <v>0</v>
      </c>
      <c r="D222" s="15" t="str">
        <f>VLOOKUP(A222,'(Brighton) Moderna 18+'!A:I,7,FALSE)</f>
        <v>Exclude</v>
      </c>
      <c r="E222" s="15">
        <f>VLOOKUP(A222,'(Brighton) Moderna 18+'!A:I,8,FALSE)</f>
        <v>0</v>
      </c>
      <c r="F222" s="15">
        <f>VLOOKUP(A222,'(Brighton) Moderna 18+'!A:I,9,FALSE)</f>
        <v>0</v>
      </c>
      <c r="G222" s="15" t="str">
        <f>VLOOKUP(A222,'MedDRA (Moderna 18+)'!A:B,2,FALSE)</f>
        <v>Injury, poisoning and procedural complications</v>
      </c>
      <c r="H222" s="15">
        <f>VLOOKUP(A222,'(Brighton) Moderna 18+'!A:L,10,FALSE)</f>
        <v>0</v>
      </c>
      <c r="I222" s="15">
        <f>VLOOKUP(A222,'(Brighton) Moderna 18+'!A:L,11,FALSE)</f>
        <v>0</v>
      </c>
      <c r="J222" s="15">
        <f>VLOOKUP(A222,'(Brighton) Moderna 18+'!A:L,12,FALSE)</f>
        <v>0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 spans="1:27" ht="15.75" customHeight="1" x14ac:dyDescent="0.2">
      <c r="A223" s="1" t="s">
        <v>547</v>
      </c>
      <c r="B223" s="1">
        <v>1</v>
      </c>
      <c r="C223" s="1">
        <v>0</v>
      </c>
      <c r="D223" s="15" t="str">
        <f>VLOOKUP(A223,'(Brighton) Moderna 18+'!A:I,7,FALSE)</f>
        <v>Exclude</v>
      </c>
      <c r="E223" s="15">
        <f>VLOOKUP(A223,'(Brighton) Moderna 18+'!A:I,8,FALSE)</f>
        <v>0</v>
      </c>
      <c r="F223" s="15">
        <f>VLOOKUP(A223,'(Brighton) Moderna 18+'!A:I,9,FALSE)</f>
        <v>0</v>
      </c>
      <c r="G223" s="15" t="str">
        <f>VLOOKUP(A223,'MedDRA (Moderna 18+)'!A:B,2,FALSE)</f>
        <v>Injury, poisoning and procedural complications</v>
      </c>
      <c r="H223" s="15">
        <f>VLOOKUP(A223,'(Brighton) Moderna 18+'!A:L,10,FALSE)</f>
        <v>0</v>
      </c>
      <c r="I223" s="15">
        <f>VLOOKUP(A223,'(Brighton) Moderna 18+'!A:L,11,FALSE)</f>
        <v>0</v>
      </c>
      <c r="J223" s="15">
        <f>VLOOKUP(A223,'(Brighton) Moderna 18+'!A:L,12,FALSE)</f>
        <v>0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ht="15.75" customHeight="1" x14ac:dyDescent="0.2">
      <c r="A224" s="1" t="s">
        <v>284</v>
      </c>
      <c r="B224" s="1">
        <v>1</v>
      </c>
      <c r="C224" s="1">
        <v>0</v>
      </c>
      <c r="D224" s="15" t="str">
        <f>VLOOKUP(A224,'(Brighton) Moderna 18+'!A:I,7,FALSE)</f>
        <v>Exclude</v>
      </c>
      <c r="E224" s="15">
        <f>VLOOKUP(A224,'(Brighton) Moderna 18+'!A:I,8,FALSE)</f>
        <v>0</v>
      </c>
      <c r="F224" s="15">
        <f>VLOOKUP(A224,'(Brighton) Moderna 18+'!A:I,9,FALSE)</f>
        <v>0</v>
      </c>
      <c r="G224" s="15" t="str">
        <f>VLOOKUP(A224,'MedDRA (Moderna 18+)'!A:B,2,FALSE)</f>
        <v>Injury, poisoning and procedural complications</v>
      </c>
      <c r="H224" s="15">
        <f>VLOOKUP(A224,'(Brighton) Moderna 18+'!A:L,10,FALSE)</f>
        <v>0</v>
      </c>
      <c r="I224" s="15">
        <f>VLOOKUP(A224,'(Brighton) Moderna 18+'!A:L,11,FALSE)</f>
        <v>0</v>
      </c>
      <c r="J224" s="15">
        <f>VLOOKUP(A224,'(Brighton) Moderna 18+'!A:L,12,FALSE)</f>
        <v>0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ht="15.75" customHeight="1" x14ac:dyDescent="0.2">
      <c r="A225" s="1" t="s">
        <v>548</v>
      </c>
      <c r="B225" s="1">
        <v>1</v>
      </c>
      <c r="C225" s="1">
        <v>0</v>
      </c>
      <c r="D225" s="15" t="str">
        <f>VLOOKUP(A225,'(Brighton) Moderna 18+'!A:I,7,FALSE)</f>
        <v>Exclude</v>
      </c>
      <c r="E225" s="15">
        <f>VLOOKUP(A225,'(Brighton) Moderna 18+'!A:I,8,FALSE)</f>
        <v>0</v>
      </c>
      <c r="F225" s="15">
        <f>VLOOKUP(A225,'(Brighton) Moderna 18+'!A:I,9,FALSE)</f>
        <v>0</v>
      </c>
      <c r="G225" s="15" t="str">
        <f>VLOOKUP(A225,'MedDRA (Moderna 18+)'!A:B,2,FALSE)</f>
        <v>Injury, poisoning and procedural complications</v>
      </c>
      <c r="H225" s="15">
        <f>VLOOKUP(A225,'(Brighton) Moderna 18+'!A:L,10,FALSE)</f>
        <v>0</v>
      </c>
      <c r="I225" s="15">
        <f>VLOOKUP(A225,'(Brighton) Moderna 18+'!A:L,11,FALSE)</f>
        <v>0</v>
      </c>
      <c r="J225" s="15">
        <f>VLOOKUP(A225,'(Brighton) Moderna 18+'!A:L,12,FALSE)</f>
        <v>0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15.75" customHeight="1" x14ac:dyDescent="0.2">
      <c r="A226" s="1" t="s">
        <v>549</v>
      </c>
      <c r="B226" s="1">
        <v>1</v>
      </c>
      <c r="C226" s="1">
        <v>1</v>
      </c>
      <c r="D226" s="15" t="str">
        <f>VLOOKUP(A226,'(Brighton) Moderna 18+'!A:I,7,FALSE)</f>
        <v>Exclude</v>
      </c>
      <c r="E226" s="15">
        <f>VLOOKUP(A226,'(Brighton) Moderna 18+'!A:I,8,FALSE)</f>
        <v>0</v>
      </c>
      <c r="F226" s="15">
        <f>VLOOKUP(A226,'(Brighton) Moderna 18+'!A:I,9,FALSE)</f>
        <v>0</v>
      </c>
      <c r="G226" s="15" t="str">
        <f>VLOOKUP(A226,'MedDRA (Moderna 18+)'!A:B,2,FALSE)</f>
        <v>Injury, poisoning and procedural complications</v>
      </c>
      <c r="H226" s="15">
        <f>VLOOKUP(A226,'(Brighton) Moderna 18+'!A:L,10,FALSE)</f>
        <v>0</v>
      </c>
      <c r="I226" s="15">
        <f>VLOOKUP(A226,'(Brighton) Moderna 18+'!A:L,11,FALSE)</f>
        <v>0</v>
      </c>
      <c r="J226" s="15">
        <f>VLOOKUP(A226,'(Brighton) Moderna 18+'!A:L,12,FALSE)</f>
        <v>0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15.75" customHeight="1" x14ac:dyDescent="0.2">
      <c r="A227" s="1" t="s">
        <v>550</v>
      </c>
      <c r="B227" s="1">
        <v>1</v>
      </c>
      <c r="C227" s="1">
        <v>0</v>
      </c>
      <c r="D227" s="15" t="str">
        <f>VLOOKUP(A227,'(Brighton) Moderna 18+'!A:I,7,FALSE)</f>
        <v>Exclude</v>
      </c>
      <c r="E227" s="15">
        <f>VLOOKUP(A227,'(Brighton) Moderna 18+'!A:I,8,FALSE)</f>
        <v>0</v>
      </c>
      <c r="F227" s="15">
        <f>VLOOKUP(A227,'(Brighton) Moderna 18+'!A:I,9,FALSE)</f>
        <v>0</v>
      </c>
      <c r="G227" s="15" t="str">
        <f>VLOOKUP(A227,'MedDRA (Moderna 18+)'!A:B,2,FALSE)</f>
        <v>Injury, poisoning and procedural complications</v>
      </c>
      <c r="H227" s="15">
        <f>VLOOKUP(A227,'(Brighton) Moderna 18+'!A:L,10,FALSE)</f>
        <v>0</v>
      </c>
      <c r="I227" s="15">
        <f>VLOOKUP(A227,'(Brighton) Moderna 18+'!A:L,11,FALSE)</f>
        <v>0</v>
      </c>
      <c r="J227" s="15">
        <f>VLOOKUP(A227,'(Brighton) Moderna 18+'!A:L,12,FALSE)</f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ht="15.75" customHeight="1" x14ac:dyDescent="0.2">
      <c r="A228" s="1" t="s">
        <v>292</v>
      </c>
      <c r="B228" s="1">
        <v>1</v>
      </c>
      <c r="C228" s="1">
        <v>2</v>
      </c>
      <c r="D228" s="15" t="str">
        <f>VLOOKUP(A228,'(Brighton) Moderna 18+'!A:I,7,FALSE)</f>
        <v>Exclude</v>
      </c>
      <c r="E228" s="15">
        <f>VLOOKUP(A228,'(Brighton) Moderna 18+'!A:I,8,FALSE)</f>
        <v>0</v>
      </c>
      <c r="F228" s="15">
        <f>VLOOKUP(A228,'(Brighton) Moderna 18+'!A:I,9,FALSE)</f>
        <v>0</v>
      </c>
      <c r="G228" s="15" t="str">
        <f>VLOOKUP(A228,'MedDRA (Moderna 18+)'!A:B,2,FALSE)</f>
        <v>Injury, poisoning and procedural complications</v>
      </c>
      <c r="H228" s="15">
        <f>VLOOKUP(A228,'(Brighton) Moderna 18+'!A:L,10,FALSE)</f>
        <v>0</v>
      </c>
      <c r="I228" s="15">
        <f>VLOOKUP(A228,'(Brighton) Moderna 18+'!A:L,11,FALSE)</f>
        <v>0</v>
      </c>
      <c r="J228" s="15">
        <f>VLOOKUP(A228,'(Brighton) Moderna 18+'!A:L,12,FALSE)</f>
        <v>0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5.75" customHeight="1" x14ac:dyDescent="0.2">
      <c r="A229" s="1" t="s">
        <v>551</v>
      </c>
      <c r="B229" s="1">
        <v>1</v>
      </c>
      <c r="C229" s="1">
        <v>0</v>
      </c>
      <c r="D229" s="15" t="str">
        <f>VLOOKUP(A229,'(Brighton) Moderna 18+'!A:I,7,FALSE)</f>
        <v>Exclude</v>
      </c>
      <c r="E229" s="15">
        <f>VLOOKUP(A229,'(Brighton) Moderna 18+'!A:I,8,FALSE)</f>
        <v>0</v>
      </c>
      <c r="F229" s="15">
        <f>VLOOKUP(A229,'(Brighton) Moderna 18+'!A:I,9,FALSE)</f>
        <v>0</v>
      </c>
      <c r="G229" s="15" t="str">
        <f>VLOOKUP(A229,'MedDRA (Moderna 18+)'!A:B,2,FALSE)</f>
        <v>Injury, poisoning and procedural complications</v>
      </c>
      <c r="H229" s="15">
        <f>VLOOKUP(A229,'(Brighton) Moderna 18+'!A:L,10,FALSE)</f>
        <v>0</v>
      </c>
      <c r="I229" s="15">
        <f>VLOOKUP(A229,'(Brighton) Moderna 18+'!A:L,11,FALSE)</f>
        <v>0</v>
      </c>
      <c r="J229" s="15">
        <f>VLOOKUP(A229,'(Brighton) Moderna 18+'!A:L,12,FALSE)</f>
        <v>0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ht="15.75" customHeight="1" x14ac:dyDescent="0.2">
      <c r="A230" s="1" t="s">
        <v>552</v>
      </c>
      <c r="B230" s="1">
        <v>1</v>
      </c>
      <c r="C230" s="1">
        <v>0</v>
      </c>
      <c r="D230" s="15" t="str">
        <f>VLOOKUP(A230,'(Brighton) Moderna 18+'!A:I,7,FALSE)</f>
        <v>Exclude</v>
      </c>
      <c r="E230" s="15">
        <f>VLOOKUP(A230,'(Brighton) Moderna 18+'!A:I,8,FALSE)</f>
        <v>0</v>
      </c>
      <c r="F230" s="15">
        <f>VLOOKUP(A230,'(Brighton) Moderna 18+'!A:I,9,FALSE)</f>
        <v>0</v>
      </c>
      <c r="G230" s="15" t="str">
        <f>VLOOKUP(A230,'MedDRA (Moderna 18+)'!A:B,2,FALSE)</f>
        <v>Injury, poisoning and procedural complications</v>
      </c>
      <c r="H230" s="15">
        <f>VLOOKUP(A230,'(Brighton) Moderna 18+'!A:L,10,FALSE)</f>
        <v>0</v>
      </c>
      <c r="I230" s="15">
        <f>VLOOKUP(A230,'(Brighton) Moderna 18+'!A:L,11,FALSE)</f>
        <v>0</v>
      </c>
      <c r="J230" s="15">
        <f>VLOOKUP(A230,'(Brighton) Moderna 18+'!A:L,12,FALSE)</f>
        <v>0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15.75" customHeight="1" x14ac:dyDescent="0.2">
      <c r="A231" s="1" t="s">
        <v>295</v>
      </c>
      <c r="B231" s="1">
        <v>1</v>
      </c>
      <c r="C231" s="1">
        <v>0</v>
      </c>
      <c r="D231" s="15" t="str">
        <f>VLOOKUP(A231,'(Brighton) Moderna 18+'!A:I,7,FALSE)</f>
        <v>Exclude</v>
      </c>
      <c r="E231" s="15">
        <f>VLOOKUP(A231,'(Brighton) Moderna 18+'!A:I,8,FALSE)</f>
        <v>0</v>
      </c>
      <c r="F231" s="15">
        <f>VLOOKUP(A231,'(Brighton) Moderna 18+'!A:I,9,FALSE)</f>
        <v>0</v>
      </c>
      <c r="G231" s="15" t="str">
        <f>VLOOKUP(A231,'MedDRA (Moderna 18+)'!A:B,2,FALSE)</f>
        <v>Injury, poisoning and procedural complications</v>
      </c>
      <c r="H231" s="15">
        <f>VLOOKUP(A231,'(Brighton) Moderna 18+'!A:L,10,FALSE)</f>
        <v>0</v>
      </c>
      <c r="I231" s="15">
        <f>VLOOKUP(A231,'(Brighton) Moderna 18+'!A:L,11,FALSE)</f>
        <v>0</v>
      </c>
      <c r="J231" s="15">
        <f>VLOOKUP(A231,'(Brighton) Moderna 18+'!A:L,12,FALSE)</f>
        <v>0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15.75" customHeight="1" x14ac:dyDescent="0.2">
      <c r="A232" s="1" t="s">
        <v>297</v>
      </c>
      <c r="B232" s="1">
        <v>1</v>
      </c>
      <c r="C232" s="1">
        <v>1</v>
      </c>
      <c r="D232" s="15" t="str">
        <f>VLOOKUP(A232,'(Brighton) Moderna 18+'!A:I,7,FALSE)</f>
        <v>Exclude</v>
      </c>
      <c r="E232" s="15">
        <f>VLOOKUP(A232,'(Brighton) Moderna 18+'!A:I,8,FALSE)</f>
        <v>0</v>
      </c>
      <c r="F232" s="15">
        <f>VLOOKUP(A232,'(Brighton) Moderna 18+'!A:I,9,FALSE)</f>
        <v>0</v>
      </c>
      <c r="G232" s="15" t="str">
        <f>VLOOKUP(A232,'MedDRA (Moderna 18+)'!A:B,2,FALSE)</f>
        <v>Injury, poisoning and procedural complications</v>
      </c>
      <c r="H232" s="15">
        <f>VLOOKUP(A232,'(Brighton) Moderna 18+'!A:L,10,FALSE)</f>
        <v>0</v>
      </c>
      <c r="I232" s="15">
        <f>VLOOKUP(A232,'(Brighton) Moderna 18+'!A:L,11,FALSE)</f>
        <v>0</v>
      </c>
      <c r="J232" s="15">
        <f>VLOOKUP(A232,'(Brighton) Moderna 18+'!A:L,12,FALSE)</f>
        <v>0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15.75" customHeight="1" x14ac:dyDescent="0.2">
      <c r="A233" s="1" t="s">
        <v>553</v>
      </c>
      <c r="B233" s="1">
        <v>1</v>
      </c>
      <c r="C233" s="1">
        <v>0</v>
      </c>
      <c r="D233" s="15" t="str">
        <f>VLOOKUP(A233,'(Brighton) Moderna 18+'!A:I,7,FALSE)</f>
        <v>Exclude</v>
      </c>
      <c r="E233" s="15">
        <f>VLOOKUP(A233,'(Brighton) Moderna 18+'!A:I,8,FALSE)</f>
        <v>0</v>
      </c>
      <c r="F233" s="15">
        <f>VLOOKUP(A233,'(Brighton) Moderna 18+'!A:I,9,FALSE)</f>
        <v>0</v>
      </c>
      <c r="G233" s="15" t="str">
        <f>VLOOKUP(A233,'MedDRA (Moderna 18+)'!A:B,2,FALSE)</f>
        <v>Injury, poisoning and procedural complications</v>
      </c>
      <c r="H233" s="15">
        <f>VLOOKUP(A233,'(Brighton) Moderna 18+'!A:L,10,FALSE)</f>
        <v>0</v>
      </c>
      <c r="I233" s="15">
        <f>VLOOKUP(A233,'(Brighton) Moderna 18+'!A:L,11,FALSE)</f>
        <v>0</v>
      </c>
      <c r="J233" s="15">
        <f>VLOOKUP(A233,'(Brighton) Moderna 18+'!A:L,12,FALSE)</f>
        <v>0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15.75" customHeight="1" x14ac:dyDescent="0.2">
      <c r="A234" s="1" t="s">
        <v>554</v>
      </c>
      <c r="B234" s="1">
        <v>1</v>
      </c>
      <c r="C234" s="1">
        <v>0</v>
      </c>
      <c r="D234" s="15" t="str">
        <f>VLOOKUP(A234,'(Brighton) Moderna 18+'!A:I,7,FALSE)</f>
        <v>Exclude</v>
      </c>
      <c r="E234" s="15">
        <f>VLOOKUP(A234,'(Brighton) Moderna 18+'!A:I,8,FALSE)</f>
        <v>0</v>
      </c>
      <c r="F234" s="15">
        <f>VLOOKUP(A234,'(Brighton) Moderna 18+'!A:I,9,FALSE)</f>
        <v>0</v>
      </c>
      <c r="G234" s="15" t="str">
        <f>VLOOKUP(A234,'MedDRA (Moderna 18+)'!A:B,2,FALSE)</f>
        <v>Injury, poisoning and procedural complications</v>
      </c>
      <c r="H234" s="15">
        <f>VLOOKUP(A234,'(Brighton) Moderna 18+'!A:L,10,FALSE)</f>
        <v>0</v>
      </c>
      <c r="I234" s="15">
        <f>VLOOKUP(A234,'(Brighton) Moderna 18+'!A:L,11,FALSE)</f>
        <v>0</v>
      </c>
      <c r="J234" s="15">
        <f>VLOOKUP(A234,'(Brighton) Moderna 18+'!A:L,12,FALSE)</f>
        <v>0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ht="15.75" customHeight="1" x14ac:dyDescent="0.2">
      <c r="A235" s="1" t="s">
        <v>555</v>
      </c>
      <c r="B235" s="1">
        <v>1</v>
      </c>
      <c r="C235" s="1">
        <v>0</v>
      </c>
      <c r="D235" s="15" t="str">
        <f>VLOOKUP(A235,'(Brighton) Moderna 18+'!A:I,7,FALSE)</f>
        <v>Exclude</v>
      </c>
      <c r="E235" s="15">
        <f>VLOOKUP(A235,'(Brighton) Moderna 18+'!A:I,8,FALSE)</f>
        <v>0</v>
      </c>
      <c r="F235" s="15">
        <f>VLOOKUP(A235,'(Brighton) Moderna 18+'!A:I,9,FALSE)</f>
        <v>0</v>
      </c>
      <c r="G235" s="15" t="str">
        <f>VLOOKUP(A235,'MedDRA (Moderna 18+)'!A:B,2,FALSE)</f>
        <v>Injury, poisoning and procedural complications</v>
      </c>
      <c r="H235" s="15">
        <f>VLOOKUP(A235,'(Brighton) Moderna 18+'!A:L,10,FALSE)</f>
        <v>0</v>
      </c>
      <c r="I235" s="15">
        <f>VLOOKUP(A235,'(Brighton) Moderna 18+'!A:L,11,FALSE)</f>
        <v>0</v>
      </c>
      <c r="J235" s="15">
        <f>VLOOKUP(A235,'(Brighton) Moderna 18+'!A:L,12,FALSE)</f>
        <v>0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ht="15.75" customHeight="1" x14ac:dyDescent="0.2">
      <c r="A236" s="1" t="s">
        <v>556</v>
      </c>
      <c r="B236" s="1">
        <v>0</v>
      </c>
      <c r="C236" s="1">
        <v>3</v>
      </c>
      <c r="D236" s="15" t="str">
        <f>VLOOKUP(A236,'(Brighton) Moderna 18+'!A:I,7,FALSE)</f>
        <v>Exclude</v>
      </c>
      <c r="E236" s="15">
        <f>VLOOKUP(A236,'(Brighton) Moderna 18+'!A:I,8,FALSE)</f>
        <v>0</v>
      </c>
      <c r="F236" s="15">
        <f>VLOOKUP(A236,'(Brighton) Moderna 18+'!A:I,9,FALSE)</f>
        <v>0</v>
      </c>
      <c r="G236" s="15" t="str">
        <f>VLOOKUP(A236,'MedDRA (Moderna 18+)'!A:B,2,FALSE)</f>
        <v>Injury, poisoning and procedural complications</v>
      </c>
      <c r="H236" s="15">
        <f>VLOOKUP(A236,'(Brighton) Moderna 18+'!A:L,10,FALSE)</f>
        <v>0</v>
      </c>
      <c r="I236" s="15">
        <f>VLOOKUP(A236,'(Brighton) Moderna 18+'!A:L,11,FALSE)</f>
        <v>0</v>
      </c>
      <c r="J236" s="15">
        <f>VLOOKUP(A236,'(Brighton) Moderna 18+'!A:L,12,FALSE)</f>
        <v>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ht="15.75" customHeight="1" x14ac:dyDescent="0.2">
      <c r="A237" s="1" t="s">
        <v>557</v>
      </c>
      <c r="B237" s="1">
        <v>0</v>
      </c>
      <c r="C237" s="1">
        <v>1</v>
      </c>
      <c r="D237" s="15" t="str">
        <f>VLOOKUP(A237,'(Brighton) Moderna 18+'!A:I,7,FALSE)</f>
        <v>Exclude</v>
      </c>
      <c r="E237" s="15">
        <f>VLOOKUP(A237,'(Brighton) Moderna 18+'!A:I,8,FALSE)</f>
        <v>0</v>
      </c>
      <c r="F237" s="15">
        <f>VLOOKUP(A237,'(Brighton) Moderna 18+'!A:I,9,FALSE)</f>
        <v>0</v>
      </c>
      <c r="G237" s="15" t="str">
        <f>VLOOKUP(A237,'MedDRA (Moderna 18+)'!A:B,2,FALSE)</f>
        <v>Injury, poisoning and procedural complications</v>
      </c>
      <c r="H237" s="15">
        <f>VLOOKUP(A237,'(Brighton) Moderna 18+'!A:L,10,FALSE)</f>
        <v>0</v>
      </c>
      <c r="I237" s="15">
        <f>VLOOKUP(A237,'(Brighton) Moderna 18+'!A:L,11,FALSE)</f>
        <v>0</v>
      </c>
      <c r="J237" s="15">
        <f>VLOOKUP(A237,'(Brighton) Moderna 18+'!A:L,12,FALSE)</f>
        <v>0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ht="15.75" customHeight="1" x14ac:dyDescent="0.2">
      <c r="A238" s="1" t="s">
        <v>290</v>
      </c>
      <c r="B238" s="1">
        <v>0</v>
      </c>
      <c r="C238" s="1">
        <v>1</v>
      </c>
      <c r="D238" s="15" t="str">
        <f>VLOOKUP(A238,'(Brighton) Moderna 18+'!A:I,7,FALSE)</f>
        <v>Exclude</v>
      </c>
      <c r="E238" s="15">
        <f>VLOOKUP(A238,'(Brighton) Moderna 18+'!A:I,8,FALSE)</f>
        <v>0</v>
      </c>
      <c r="F238" s="15">
        <f>VLOOKUP(A238,'(Brighton) Moderna 18+'!A:I,9,FALSE)</f>
        <v>0</v>
      </c>
      <c r="G238" s="15" t="str">
        <f>VLOOKUP(A238,'MedDRA (Moderna 18+)'!A:B,2,FALSE)</f>
        <v>Injury, poisoning and procedural complications</v>
      </c>
      <c r="H238" s="15">
        <f>VLOOKUP(A238,'(Brighton) Moderna 18+'!A:L,10,FALSE)</f>
        <v>0</v>
      </c>
      <c r="I238" s="15">
        <f>VLOOKUP(A238,'(Brighton) Moderna 18+'!A:L,11,FALSE)</f>
        <v>0</v>
      </c>
      <c r="J238" s="15">
        <f>VLOOKUP(A238,'(Brighton) Moderna 18+'!A:L,12,FALSE)</f>
        <v>0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 ht="15.75" customHeight="1" x14ac:dyDescent="0.2">
      <c r="A239" s="1" t="s">
        <v>558</v>
      </c>
      <c r="B239" s="1">
        <v>0</v>
      </c>
      <c r="C239" s="1">
        <v>1</v>
      </c>
      <c r="D239" s="15" t="str">
        <f>VLOOKUP(A239,'(Brighton) Moderna 18+'!A:I,7,FALSE)</f>
        <v>Exclude</v>
      </c>
      <c r="E239" s="15">
        <f>VLOOKUP(A239,'(Brighton) Moderna 18+'!A:I,8,FALSE)</f>
        <v>0</v>
      </c>
      <c r="F239" s="15">
        <f>VLOOKUP(A239,'(Brighton) Moderna 18+'!A:I,9,FALSE)</f>
        <v>0</v>
      </c>
      <c r="G239" s="15" t="str">
        <f>VLOOKUP(A239,'MedDRA (Moderna 18+)'!A:B,2,FALSE)</f>
        <v>Injury, poisoning and procedural complications</v>
      </c>
      <c r="H239" s="15">
        <f>VLOOKUP(A239,'(Brighton) Moderna 18+'!A:L,10,FALSE)</f>
        <v>0</v>
      </c>
      <c r="I239" s="15">
        <f>VLOOKUP(A239,'(Brighton) Moderna 18+'!A:L,11,FALSE)</f>
        <v>0</v>
      </c>
      <c r="J239" s="15">
        <f>VLOOKUP(A239,'(Brighton) Moderna 18+'!A:L,12,FALSE)</f>
        <v>0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15.75" customHeight="1" x14ac:dyDescent="0.2">
      <c r="A240" s="1" t="s">
        <v>559</v>
      </c>
      <c r="B240" s="1">
        <v>0</v>
      </c>
      <c r="C240" s="1">
        <v>1</v>
      </c>
      <c r="D240" s="15" t="str">
        <f>VLOOKUP(A240,'(Brighton) Moderna 18+'!A:I,7,FALSE)</f>
        <v>Exclude</v>
      </c>
      <c r="E240" s="15">
        <f>VLOOKUP(A240,'(Brighton) Moderna 18+'!A:I,8,FALSE)</f>
        <v>0</v>
      </c>
      <c r="F240" s="15">
        <f>VLOOKUP(A240,'(Brighton) Moderna 18+'!A:I,9,FALSE)</f>
        <v>0</v>
      </c>
      <c r="G240" s="15" t="str">
        <f>VLOOKUP(A240,'MedDRA (Moderna 18+)'!A:B,2,FALSE)</f>
        <v>Injury, poisoning and procedural complications</v>
      </c>
      <c r="H240" s="15">
        <f>VLOOKUP(A240,'(Brighton) Moderna 18+'!A:L,10,FALSE)</f>
        <v>0</v>
      </c>
      <c r="I240" s="15">
        <f>VLOOKUP(A240,'(Brighton) Moderna 18+'!A:L,11,FALSE)</f>
        <v>0</v>
      </c>
      <c r="J240" s="15">
        <f>VLOOKUP(A240,'(Brighton) Moderna 18+'!A:L,12,FALSE)</f>
        <v>0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 ht="15.75" customHeight="1" x14ac:dyDescent="0.2">
      <c r="A241" s="1" t="s">
        <v>560</v>
      </c>
      <c r="B241" s="1">
        <v>0</v>
      </c>
      <c r="C241" s="1">
        <v>1</v>
      </c>
      <c r="D241" s="15" t="str">
        <f>VLOOKUP(A241,'(Brighton) Moderna 18+'!A:I,7,FALSE)</f>
        <v>Exclude</v>
      </c>
      <c r="E241" s="15">
        <f>VLOOKUP(A241,'(Brighton) Moderna 18+'!A:I,8,FALSE)</f>
        <v>0</v>
      </c>
      <c r="F241" s="15">
        <f>VLOOKUP(A241,'(Brighton) Moderna 18+'!A:I,9,FALSE)</f>
        <v>0</v>
      </c>
      <c r="G241" s="15" t="str">
        <f>VLOOKUP(A241,'MedDRA (Moderna 18+)'!A:B,2,FALSE)</f>
        <v>Injury, poisoning and procedural complications</v>
      </c>
      <c r="H241" s="15">
        <f>VLOOKUP(A241,'(Brighton) Moderna 18+'!A:L,10,FALSE)</f>
        <v>0</v>
      </c>
      <c r="I241" s="15">
        <f>VLOOKUP(A241,'(Brighton) Moderna 18+'!A:L,11,FALSE)</f>
        <v>0</v>
      </c>
      <c r="J241" s="15">
        <f>VLOOKUP(A241,'(Brighton) Moderna 18+'!A:L,12,FALSE)</f>
        <v>0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ht="15.75" customHeight="1" x14ac:dyDescent="0.2">
      <c r="A242" s="1" t="s">
        <v>561</v>
      </c>
      <c r="B242" s="1">
        <v>0</v>
      </c>
      <c r="C242" s="1">
        <v>1</v>
      </c>
      <c r="D242" s="15" t="str">
        <f>VLOOKUP(A242,'(Brighton) Moderna 18+'!A:I,7,FALSE)</f>
        <v>Exclude</v>
      </c>
      <c r="E242" s="15">
        <f>VLOOKUP(A242,'(Brighton) Moderna 18+'!A:I,8,FALSE)</f>
        <v>0</v>
      </c>
      <c r="F242" s="15">
        <f>VLOOKUP(A242,'(Brighton) Moderna 18+'!A:I,9,FALSE)</f>
        <v>0</v>
      </c>
      <c r="G242" s="15" t="str">
        <f>VLOOKUP(A242,'MedDRA (Moderna 18+)'!A:B,2,FALSE)</f>
        <v>Injury, poisoning and procedural complications</v>
      </c>
      <c r="H242" s="15">
        <f>VLOOKUP(A242,'(Brighton) Moderna 18+'!A:L,10,FALSE)</f>
        <v>0</v>
      </c>
      <c r="I242" s="15">
        <f>VLOOKUP(A242,'(Brighton) Moderna 18+'!A:L,11,FALSE)</f>
        <v>0</v>
      </c>
      <c r="J242" s="15">
        <f>VLOOKUP(A242,'(Brighton) Moderna 18+'!A:L,12,FALSE)</f>
        <v>0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5.75" customHeight="1" x14ac:dyDescent="0.2">
      <c r="A243" s="1" t="s">
        <v>562</v>
      </c>
      <c r="B243" s="1">
        <v>0</v>
      </c>
      <c r="C243" s="1">
        <v>1</v>
      </c>
      <c r="D243" s="15" t="str">
        <f>VLOOKUP(A243,'(Brighton) Moderna 18+'!A:I,7,FALSE)</f>
        <v>Include</v>
      </c>
      <c r="E243" s="15" t="str">
        <f>VLOOKUP(A243,'(Brighton) Moderna 18+'!A:I,8,FALSE)</f>
        <v>Hematologic</v>
      </c>
      <c r="F243" s="15" t="str">
        <f>VLOOKUP(A243,'(Brighton) Moderna 18+'!A:I,9,FALSE)</f>
        <v>Coagulopathy</v>
      </c>
      <c r="G243" s="15" t="str">
        <f>VLOOKUP(A243,'MedDRA (Moderna 18+)'!A:B,2,FALSE)</f>
        <v>Injury, poisoning and procedural complications</v>
      </c>
      <c r="H243" s="15" t="str">
        <f>VLOOKUP(A243,'(Brighton) Moderna 18+'!A:L,10,FALSE)</f>
        <v>Yes</v>
      </c>
      <c r="I243" s="15" t="str">
        <f>VLOOKUP(A243,'(Brighton) Moderna 18+'!A:L,11,FALSE)</f>
        <v>Seen with COVID-19 Disease</v>
      </c>
      <c r="J243" s="15" t="str">
        <f>VLOOKUP(A243,'(Brighton) Moderna 18+'!A:L,12,FALSE)</f>
        <v>Coagulation disorder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ht="15.75" customHeight="1" x14ac:dyDescent="0.2">
      <c r="A244" s="1" t="s">
        <v>563</v>
      </c>
      <c r="B244" s="1">
        <v>0</v>
      </c>
      <c r="C244" s="1">
        <v>1</v>
      </c>
      <c r="D244" s="15" t="str">
        <f>VLOOKUP(A244,'(Brighton) Moderna 18+'!A:I,7,FALSE)</f>
        <v>Include</v>
      </c>
      <c r="E244" s="15" t="str">
        <f>VLOOKUP(A244,'(Brighton) Moderna 18+'!A:I,8,FALSE)</f>
        <v>Hematologic</v>
      </c>
      <c r="F244" s="15" t="str">
        <f>VLOOKUP(A244,'(Brighton) Moderna 18+'!A:I,9,FALSE)</f>
        <v>Coagulopathy</v>
      </c>
      <c r="G244" s="15" t="str">
        <f>VLOOKUP(A244,'MedDRA (Moderna 18+)'!A:B,2,FALSE)</f>
        <v>Injury, poisoning and procedural complications</v>
      </c>
      <c r="H244" s="15" t="str">
        <f>VLOOKUP(A244,'(Brighton) Moderna 18+'!A:L,10,FALSE)</f>
        <v>Yes</v>
      </c>
      <c r="I244" s="15" t="str">
        <f>VLOOKUP(A244,'(Brighton) Moderna 18+'!A:L,11,FALSE)</f>
        <v>Seen with COVID-19 Disease</v>
      </c>
      <c r="J244" s="15" t="str">
        <f>VLOOKUP(A244,'(Brighton) Moderna 18+'!A:L,12,FALSE)</f>
        <v>Coagulation disorder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ht="15.75" customHeight="1" x14ac:dyDescent="0.2">
      <c r="A245" s="1" t="s">
        <v>296</v>
      </c>
      <c r="B245" s="1">
        <v>0</v>
      </c>
      <c r="C245" s="1">
        <v>1</v>
      </c>
      <c r="D245" s="15" t="str">
        <f>VLOOKUP(A245,'(Brighton) Moderna 18+'!A:I,7,FALSE)</f>
        <v>Include</v>
      </c>
      <c r="E245" s="15" t="str">
        <f>VLOOKUP(A245,'(Brighton) Moderna 18+'!A:I,8,FALSE)</f>
        <v>Hematologic</v>
      </c>
      <c r="F245" s="15" t="str">
        <f>VLOOKUP(A245,'(Brighton) Moderna 18+'!A:I,9,FALSE)</f>
        <v>Bleeding disorder</v>
      </c>
      <c r="G245" s="15" t="str">
        <f>VLOOKUP(A245,'MedDRA (Moderna 18+)'!A:B,2,FALSE)</f>
        <v>Injury, poisoning and procedural complications</v>
      </c>
      <c r="H245" s="15" t="str">
        <f>VLOOKUP(A245,'(Brighton) Moderna 18+'!A:L,10,FALSE)</f>
        <v>Yes</v>
      </c>
      <c r="I245" s="15" t="str">
        <f>VLOOKUP(A245,'(Brighton) Moderna 18+'!A:L,11,FALSE)</f>
        <v>Seen with COVID-19 Disease</v>
      </c>
      <c r="J245" s="15" t="str">
        <f>VLOOKUP(A245,'(Brighton) Moderna 18+'!A:L,12,FALSE)</f>
        <v>Coagulation disorder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ht="15.75" customHeight="1" x14ac:dyDescent="0.2">
      <c r="A246" s="1" t="s">
        <v>564</v>
      </c>
      <c r="B246" s="1">
        <v>0</v>
      </c>
      <c r="C246" s="1">
        <v>1</v>
      </c>
      <c r="D246" s="15" t="str">
        <f>VLOOKUP(A246,'(Brighton) Moderna 18+'!A:I,7,FALSE)</f>
        <v>Exclude</v>
      </c>
      <c r="E246" s="15">
        <f>VLOOKUP(A246,'(Brighton) Moderna 18+'!A:I,8,FALSE)</f>
        <v>0</v>
      </c>
      <c r="F246" s="15">
        <f>VLOOKUP(A246,'(Brighton) Moderna 18+'!A:I,9,FALSE)</f>
        <v>0</v>
      </c>
      <c r="G246" s="15" t="str">
        <f>VLOOKUP(A246,'MedDRA (Moderna 18+)'!A:B,2,FALSE)</f>
        <v>Injury, poisoning and procedural complications</v>
      </c>
      <c r="H246" s="15">
        <f>VLOOKUP(A246,'(Brighton) Moderna 18+'!A:L,10,FALSE)</f>
        <v>0</v>
      </c>
      <c r="I246" s="15">
        <f>VLOOKUP(A246,'(Brighton) Moderna 18+'!A:L,11,FALSE)</f>
        <v>0</v>
      </c>
      <c r="J246" s="15">
        <f>VLOOKUP(A246,'(Brighton) Moderna 18+'!A:L,12,FALSE)</f>
        <v>0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ht="15.75" customHeight="1" x14ac:dyDescent="0.2">
      <c r="A247" s="1" t="s">
        <v>565</v>
      </c>
      <c r="B247" s="1">
        <v>0</v>
      </c>
      <c r="C247" s="1">
        <v>1</v>
      </c>
      <c r="D247" s="15" t="str">
        <f>VLOOKUP(A247,'(Brighton) Moderna 18+'!A:I,7,FALSE)</f>
        <v>Exclude</v>
      </c>
      <c r="E247" s="15">
        <f>VLOOKUP(A247,'(Brighton) Moderna 18+'!A:I,8,FALSE)</f>
        <v>0</v>
      </c>
      <c r="F247" s="15">
        <f>VLOOKUP(A247,'(Brighton) Moderna 18+'!A:I,9,FALSE)</f>
        <v>0</v>
      </c>
      <c r="G247" s="15" t="str">
        <f>VLOOKUP(A247,'MedDRA (Moderna 18+)'!A:B,2,FALSE)</f>
        <v>Injury, poisoning and procedural complications</v>
      </c>
      <c r="H247" s="15">
        <f>VLOOKUP(A247,'(Brighton) Moderna 18+'!A:L,10,FALSE)</f>
        <v>0</v>
      </c>
      <c r="I247" s="15">
        <f>VLOOKUP(A247,'(Brighton) Moderna 18+'!A:L,11,FALSE)</f>
        <v>0</v>
      </c>
      <c r="J247" s="15">
        <f>VLOOKUP(A247,'(Brighton) Moderna 18+'!A:L,12,FALSE)</f>
        <v>0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15.75" customHeight="1" x14ac:dyDescent="0.2">
      <c r="A248" s="19" t="s">
        <v>566</v>
      </c>
      <c r="B248" s="19">
        <v>3</v>
      </c>
      <c r="C248" s="19">
        <v>4</v>
      </c>
      <c r="D248" s="15" t="str">
        <f>VLOOKUP(A248,'(Brighton) Moderna 18+'!A:I,7,FALSE)</f>
        <v>Exclude--category</v>
      </c>
      <c r="E248" s="15">
        <f>VLOOKUP(A248,'(Brighton) Moderna 18+'!A:I,8,FALSE)</f>
        <v>0</v>
      </c>
      <c r="F248" s="15">
        <f>VLOOKUP(A248,'(Brighton) Moderna 18+'!A:I,9,FALSE)</f>
        <v>0</v>
      </c>
      <c r="G248" s="15">
        <f>VLOOKUP(A248,'MedDRA (Moderna 18+)'!A:B,2,FALSE)</f>
        <v>0</v>
      </c>
      <c r="H248" s="15">
        <f>VLOOKUP(A248,'(Brighton) Moderna 18+'!A:L,10,FALSE)</f>
        <v>0</v>
      </c>
      <c r="I248" s="15">
        <f>VLOOKUP(A248,'(Brighton) Moderna 18+'!A:L,11,FALSE)</f>
        <v>0</v>
      </c>
      <c r="J248" s="15">
        <f>VLOOKUP(A248,'(Brighton) Moderna 18+'!A:L,12,FALSE)</f>
        <v>0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15.75" customHeight="1" x14ac:dyDescent="0.2">
      <c r="A249" s="1" t="s">
        <v>567</v>
      </c>
      <c r="B249" s="1">
        <v>1</v>
      </c>
      <c r="C249" s="1">
        <v>0</v>
      </c>
      <c r="D249" s="15" t="str">
        <f>VLOOKUP(A249,'(Brighton) Moderna 18+'!A:I,7,FALSE)</f>
        <v>Exclude</v>
      </c>
      <c r="E249" s="15">
        <f>VLOOKUP(A249,'(Brighton) Moderna 18+'!A:I,8,FALSE)</f>
        <v>0</v>
      </c>
      <c r="F249" s="15">
        <f>VLOOKUP(A249,'(Brighton) Moderna 18+'!A:I,9,FALSE)</f>
        <v>0</v>
      </c>
      <c r="G249" s="15" t="str">
        <f>VLOOKUP(A249,'MedDRA (Moderna 18+)'!A:B,2,FALSE)</f>
        <v>Surgical and medical procedures</v>
      </c>
      <c r="H249" s="15">
        <f>VLOOKUP(A249,'(Brighton) Moderna 18+'!A:L,10,FALSE)</f>
        <v>0</v>
      </c>
      <c r="I249" s="15">
        <f>VLOOKUP(A249,'(Brighton) Moderna 18+'!A:L,11,FALSE)</f>
        <v>0</v>
      </c>
      <c r="J249" s="15">
        <f>VLOOKUP(A249,'(Brighton) Moderna 18+'!A:L,12,FALSE)</f>
        <v>0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ht="15.75" customHeight="1" x14ac:dyDescent="0.2">
      <c r="A250" s="1" t="s">
        <v>568</v>
      </c>
      <c r="B250" s="1">
        <v>1</v>
      </c>
      <c r="C250" s="1">
        <v>0</v>
      </c>
      <c r="D250" s="15" t="str">
        <f>VLOOKUP(A250,'(Brighton) Moderna 18+'!A:I,7,FALSE)</f>
        <v>Exclude</v>
      </c>
      <c r="E250" s="15">
        <f>VLOOKUP(A250,'(Brighton) Moderna 18+'!A:I,8,FALSE)</f>
        <v>0</v>
      </c>
      <c r="F250" s="15">
        <f>VLOOKUP(A250,'(Brighton) Moderna 18+'!A:I,9,FALSE)</f>
        <v>0</v>
      </c>
      <c r="G250" s="15" t="str">
        <f>VLOOKUP(A250,'MedDRA (Moderna 18+)'!A:B,2,FALSE)</f>
        <v>Surgical and medical procedures</v>
      </c>
      <c r="H250" s="15">
        <f>VLOOKUP(A250,'(Brighton) Moderna 18+'!A:L,10,FALSE)</f>
        <v>0</v>
      </c>
      <c r="I250" s="15">
        <f>VLOOKUP(A250,'(Brighton) Moderna 18+'!A:L,11,FALSE)</f>
        <v>0</v>
      </c>
      <c r="J250" s="15">
        <f>VLOOKUP(A250,'(Brighton) Moderna 18+'!A:L,12,FALSE)</f>
        <v>0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15.75" customHeight="1" x14ac:dyDescent="0.2">
      <c r="A251" s="1" t="s">
        <v>569</v>
      </c>
      <c r="B251" s="1">
        <v>1</v>
      </c>
      <c r="C251" s="1">
        <v>0</v>
      </c>
      <c r="D251" s="15" t="str">
        <f>VLOOKUP(A251,'(Brighton) Moderna 18+'!A:I,7,FALSE)</f>
        <v>Exclude</v>
      </c>
      <c r="E251" s="15">
        <f>VLOOKUP(A251,'(Brighton) Moderna 18+'!A:I,8,FALSE)</f>
        <v>0</v>
      </c>
      <c r="F251" s="15">
        <f>VLOOKUP(A251,'(Brighton) Moderna 18+'!A:I,9,FALSE)</f>
        <v>0</v>
      </c>
      <c r="G251" s="15" t="str">
        <f>VLOOKUP(A251,'MedDRA (Moderna 18+)'!A:B,2,FALSE)</f>
        <v>Surgical and medical procedures</v>
      </c>
      <c r="H251" s="15">
        <f>VLOOKUP(A251,'(Brighton) Moderna 18+'!A:L,10,FALSE)</f>
        <v>0</v>
      </c>
      <c r="I251" s="15">
        <f>VLOOKUP(A251,'(Brighton) Moderna 18+'!A:L,11,FALSE)</f>
        <v>0</v>
      </c>
      <c r="J251" s="15">
        <f>VLOOKUP(A251,'(Brighton) Moderna 18+'!A:L,12,FALSE)</f>
        <v>0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ht="15.75" customHeight="1" x14ac:dyDescent="0.2">
      <c r="A252" s="1" t="s">
        <v>570</v>
      </c>
      <c r="B252" s="1">
        <v>0</v>
      </c>
      <c r="C252" s="1">
        <v>1</v>
      </c>
      <c r="D252" s="15" t="str">
        <f>VLOOKUP(A252,'(Brighton) Moderna 18+'!A:I,7,FALSE)</f>
        <v>Exclude</v>
      </c>
      <c r="E252" s="15">
        <f>VLOOKUP(A252,'(Brighton) Moderna 18+'!A:I,8,FALSE)</f>
        <v>0</v>
      </c>
      <c r="F252" s="15">
        <f>VLOOKUP(A252,'(Brighton) Moderna 18+'!A:I,9,FALSE)</f>
        <v>0</v>
      </c>
      <c r="G252" s="15" t="str">
        <f>VLOOKUP(A252,'MedDRA (Moderna 18+)'!A:B,2,FALSE)</f>
        <v>Surgical and medical procedures</v>
      </c>
      <c r="H252" s="15">
        <f>VLOOKUP(A252,'(Brighton) Moderna 18+'!A:L,10,FALSE)</f>
        <v>0</v>
      </c>
      <c r="I252" s="15">
        <f>VLOOKUP(A252,'(Brighton) Moderna 18+'!A:L,11,FALSE)</f>
        <v>0</v>
      </c>
      <c r="J252" s="15">
        <f>VLOOKUP(A252,'(Brighton) Moderna 18+'!A:L,12,FALSE)</f>
        <v>0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 x14ac:dyDescent="0.2">
      <c r="A253" s="1" t="s">
        <v>571</v>
      </c>
      <c r="B253" s="1">
        <v>0</v>
      </c>
      <c r="C253" s="1">
        <v>1</v>
      </c>
      <c r="D253" s="15" t="str">
        <f>VLOOKUP(A253,'(Brighton) Moderna 18+'!A:I,7,FALSE)</f>
        <v>Exclude</v>
      </c>
      <c r="E253" s="15">
        <f>VLOOKUP(A253,'(Brighton) Moderna 18+'!A:I,8,FALSE)</f>
        <v>0</v>
      </c>
      <c r="F253" s="15">
        <f>VLOOKUP(A253,'(Brighton) Moderna 18+'!A:I,9,FALSE)</f>
        <v>0</v>
      </c>
      <c r="G253" s="15" t="str">
        <f>VLOOKUP(A253,'MedDRA (Moderna 18+)'!A:B,2,FALSE)</f>
        <v>Surgical and medical procedures</v>
      </c>
      <c r="H253" s="15">
        <f>VLOOKUP(A253,'(Brighton) Moderna 18+'!A:L,10,FALSE)</f>
        <v>0</v>
      </c>
      <c r="I253" s="15">
        <f>VLOOKUP(A253,'(Brighton) Moderna 18+'!A:L,11,FALSE)</f>
        <v>0</v>
      </c>
      <c r="J253" s="15">
        <f>VLOOKUP(A253,'(Brighton) Moderna 18+'!A:L,12,FALSE)</f>
        <v>0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 x14ac:dyDescent="0.2">
      <c r="A254" s="1" t="s">
        <v>572</v>
      </c>
      <c r="B254" s="1">
        <v>0</v>
      </c>
      <c r="C254" s="1">
        <v>1</v>
      </c>
      <c r="D254" s="15" t="str">
        <f>VLOOKUP(A254,'(Brighton) Moderna 18+'!A:I,7,FALSE)</f>
        <v>Exclude</v>
      </c>
      <c r="E254" s="15">
        <f>VLOOKUP(A254,'(Brighton) Moderna 18+'!A:I,8,FALSE)</f>
        <v>0</v>
      </c>
      <c r="F254" s="15">
        <f>VLOOKUP(A254,'(Brighton) Moderna 18+'!A:I,9,FALSE)</f>
        <v>0</v>
      </c>
      <c r="G254" s="15" t="str">
        <f>VLOOKUP(A254,'MedDRA (Moderna 18+)'!A:B,2,FALSE)</f>
        <v>Surgical and medical procedures</v>
      </c>
      <c r="H254" s="15">
        <f>VLOOKUP(A254,'(Brighton) Moderna 18+'!A:L,10,FALSE)</f>
        <v>0</v>
      </c>
      <c r="I254" s="15">
        <f>VLOOKUP(A254,'(Brighton) Moderna 18+'!A:L,11,FALSE)</f>
        <v>0</v>
      </c>
      <c r="J254" s="15">
        <f>VLOOKUP(A254,'(Brighton) Moderna 18+'!A:L,12,FALSE)</f>
        <v>0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 x14ac:dyDescent="0.2">
      <c r="A255" s="1" t="s">
        <v>573</v>
      </c>
      <c r="B255" s="1">
        <v>0</v>
      </c>
      <c r="C255" s="1">
        <v>1</v>
      </c>
      <c r="D255" s="15" t="str">
        <f>VLOOKUP(A255,'(Brighton) Moderna 18+'!A:I,7,FALSE)</f>
        <v>Exclude</v>
      </c>
      <c r="E255" s="15">
        <f>VLOOKUP(A255,'(Brighton) Moderna 18+'!A:I,8,FALSE)</f>
        <v>0</v>
      </c>
      <c r="F255" s="15">
        <f>VLOOKUP(A255,'(Brighton) Moderna 18+'!A:I,9,FALSE)</f>
        <v>0</v>
      </c>
      <c r="G255" s="15" t="str">
        <f>VLOOKUP(A255,'MedDRA (Moderna 18+)'!A:B,2,FALSE)</f>
        <v>Surgical and medical procedures</v>
      </c>
      <c r="H255" s="15">
        <f>VLOOKUP(A255,'(Brighton) Moderna 18+'!A:L,10,FALSE)</f>
        <v>0</v>
      </c>
      <c r="I255" s="15">
        <f>VLOOKUP(A255,'(Brighton) Moderna 18+'!A:L,11,FALSE)</f>
        <v>0</v>
      </c>
      <c r="J255" s="15">
        <f>VLOOKUP(A255,'(Brighton) Moderna 18+'!A:L,12,FALSE)</f>
        <v>0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 x14ac:dyDescent="0.2">
      <c r="A256" s="19" t="s">
        <v>574</v>
      </c>
      <c r="B256" s="19">
        <v>0</v>
      </c>
      <c r="C256" s="19">
        <v>1</v>
      </c>
      <c r="D256" s="15" t="str">
        <f>VLOOKUP(A256,'(Brighton) Moderna 18+'!A:I,7,FALSE)</f>
        <v>Exclude--category</v>
      </c>
      <c r="E256" s="15">
        <f>VLOOKUP(A256,'(Brighton) Moderna 18+'!A:I,8,FALSE)</f>
        <v>0</v>
      </c>
      <c r="F256" s="15">
        <f>VLOOKUP(A256,'(Brighton) Moderna 18+'!A:I,9,FALSE)</f>
        <v>0</v>
      </c>
      <c r="G256" s="15">
        <f>VLOOKUP(A256,'MedDRA (Moderna 18+)'!A:B,2,FALSE)</f>
        <v>0</v>
      </c>
      <c r="H256" s="15">
        <f>VLOOKUP(A256,'(Brighton) Moderna 18+'!A:L,10,FALSE)</f>
        <v>0</v>
      </c>
      <c r="I256" s="15">
        <f>VLOOKUP(A256,'(Brighton) Moderna 18+'!A:L,11,FALSE)</f>
        <v>0</v>
      </c>
      <c r="J256" s="15">
        <f>VLOOKUP(A256,'(Brighton) Moderna 18+'!A:L,12,FALSE)</f>
        <v>0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 x14ac:dyDescent="0.2">
      <c r="A257" s="1" t="s">
        <v>575</v>
      </c>
      <c r="B257" s="1">
        <v>0</v>
      </c>
      <c r="C257" s="1">
        <v>1</v>
      </c>
      <c r="D257" s="15" t="str">
        <f>VLOOKUP(A257,'(Brighton) Moderna 18+'!A:I,7,FALSE)</f>
        <v>Exclude</v>
      </c>
      <c r="E257" s="15">
        <f>VLOOKUP(A257,'(Brighton) Moderna 18+'!A:I,8,FALSE)</f>
        <v>0</v>
      </c>
      <c r="F257" s="15">
        <f>VLOOKUP(A257,'(Brighton) Moderna 18+'!A:I,9,FALSE)</f>
        <v>0</v>
      </c>
      <c r="G257" s="15" t="str">
        <f>VLOOKUP(A257,'MedDRA (Moderna 18+)'!A:B,2,FALSE)</f>
        <v>Social circumstances</v>
      </c>
      <c r="H257" s="15">
        <f>VLOOKUP(A257,'(Brighton) Moderna 18+'!A:L,10,FALSE)</f>
        <v>0</v>
      </c>
      <c r="I257" s="15">
        <f>VLOOKUP(A257,'(Brighton) Moderna 18+'!A:L,11,FALSE)</f>
        <v>0</v>
      </c>
      <c r="J257" s="15">
        <f>VLOOKUP(A257,'(Brighton) Moderna 18+'!A:L,12,FALSE)</f>
        <v>0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 x14ac:dyDescent="0.2">
      <c r="A258" s="19" t="s">
        <v>576</v>
      </c>
      <c r="B258" s="19">
        <v>0</v>
      </c>
      <c r="C258" s="19">
        <v>1</v>
      </c>
      <c r="D258" s="15" t="str">
        <f>VLOOKUP(A258,'(Brighton) Moderna 18+'!A:I,7,FALSE)</f>
        <v>Exclude--category</v>
      </c>
      <c r="E258" s="15">
        <f>VLOOKUP(A258,'(Brighton) Moderna 18+'!A:I,8,FALSE)</f>
        <v>0</v>
      </c>
      <c r="F258" s="15">
        <f>VLOOKUP(A258,'(Brighton) Moderna 18+'!A:I,9,FALSE)</f>
        <v>0</v>
      </c>
      <c r="G258" s="15">
        <f>VLOOKUP(A258,'MedDRA (Moderna 18+)'!A:B,2,FALSE)</f>
        <v>0</v>
      </c>
      <c r="H258" s="15">
        <f>VLOOKUP(A258,'(Brighton) Moderna 18+'!A:L,10,FALSE)</f>
        <v>0</v>
      </c>
      <c r="I258" s="15">
        <f>VLOOKUP(A258,'(Brighton) Moderna 18+'!A:L,11,FALSE)</f>
        <v>0</v>
      </c>
      <c r="J258" s="15">
        <f>VLOOKUP(A258,'(Brighton) Moderna 18+'!A:L,12,FALSE)</f>
        <v>0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 x14ac:dyDescent="0.2">
      <c r="A259" s="1" t="s">
        <v>577</v>
      </c>
      <c r="B259" s="1">
        <v>0</v>
      </c>
      <c r="C259" s="1">
        <v>1</v>
      </c>
      <c r="D259" s="15" t="str">
        <f>VLOOKUP(A259,'(Brighton) Moderna 18+'!A:I,7,FALSE)</f>
        <v>Exclude</v>
      </c>
      <c r="E259" s="15">
        <f>VLOOKUP(A259,'(Brighton) Moderna 18+'!A:I,8,FALSE)</f>
        <v>0</v>
      </c>
      <c r="F259" s="15">
        <f>VLOOKUP(A259,'(Brighton) Moderna 18+'!A:I,9,FALSE)</f>
        <v>0</v>
      </c>
      <c r="G259" s="15" t="str">
        <f>VLOOKUP(A259,'MedDRA (Moderna 18+)'!A:B,2,FALSE)</f>
        <v>Product issues</v>
      </c>
      <c r="H259" s="15">
        <f>VLOOKUP(A259,'(Brighton) Moderna 18+'!A:L,10,FALSE)</f>
        <v>0</v>
      </c>
      <c r="I259" s="15">
        <f>VLOOKUP(A259,'(Brighton) Moderna 18+'!A:L,11,FALSE)</f>
        <v>0</v>
      </c>
      <c r="J259" s="15">
        <f>VLOOKUP(A259,'(Brighton) Moderna 18+'!A:L,12,FALSE)</f>
        <v>0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 x14ac:dyDescent="0.2">
      <c r="A260" s="15"/>
      <c r="B260" s="63"/>
      <c r="C260" s="6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 x14ac:dyDescent="0.2">
      <c r="A261" s="15"/>
      <c r="B261" s="63"/>
      <c r="C261" s="6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 x14ac:dyDescent="0.2">
      <c r="A262" s="15"/>
      <c r="B262" s="63"/>
      <c r="C262" s="6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 x14ac:dyDescent="0.2">
      <c r="A263" s="15"/>
      <c r="B263" s="63"/>
      <c r="C263" s="6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 x14ac:dyDescent="0.2">
      <c r="A264" s="15"/>
      <c r="B264" s="63"/>
      <c r="C264" s="6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 x14ac:dyDescent="0.2">
      <c r="A265" s="15"/>
      <c r="B265" s="63"/>
      <c r="C265" s="6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 x14ac:dyDescent="0.2">
      <c r="A266" s="15"/>
      <c r="B266" s="63"/>
      <c r="C266" s="6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 x14ac:dyDescent="0.2">
      <c r="A267" s="15"/>
      <c r="B267" s="63"/>
      <c r="C267" s="6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 x14ac:dyDescent="0.2">
      <c r="A268" s="15"/>
      <c r="B268" s="63"/>
      <c r="C268" s="6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 x14ac:dyDescent="0.2">
      <c r="A269" s="15"/>
      <c r="B269" s="63"/>
      <c r="C269" s="6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 x14ac:dyDescent="0.2">
      <c r="A270" s="15"/>
      <c r="B270" s="63"/>
      <c r="C270" s="6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 x14ac:dyDescent="0.2">
      <c r="A271" s="15"/>
      <c r="B271" s="63"/>
      <c r="C271" s="6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 x14ac:dyDescent="0.2">
      <c r="A272" s="15"/>
      <c r="B272" s="63"/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 x14ac:dyDescent="0.2">
      <c r="A273" s="15"/>
      <c r="B273" s="63"/>
      <c r="C273" s="6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 x14ac:dyDescent="0.2">
      <c r="A274" s="15"/>
      <c r="B274" s="63"/>
      <c r="C274" s="6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 x14ac:dyDescent="0.2">
      <c r="A275" s="15"/>
      <c r="B275" s="63"/>
      <c r="C275" s="6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 x14ac:dyDescent="0.2">
      <c r="A276" s="15"/>
      <c r="B276" s="63"/>
      <c r="C276" s="6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 x14ac:dyDescent="0.2">
      <c r="A277" s="15"/>
      <c r="B277" s="63"/>
      <c r="C277" s="6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 x14ac:dyDescent="0.2">
      <c r="A278" s="15"/>
      <c r="B278" s="63"/>
      <c r="C278" s="6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 x14ac:dyDescent="0.2">
      <c r="A279" s="15"/>
      <c r="B279" s="63"/>
      <c r="C279" s="6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 x14ac:dyDescent="0.2">
      <c r="A280" s="15"/>
      <c r="B280" s="63"/>
      <c r="C280" s="6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 x14ac:dyDescent="0.2">
      <c r="A281" s="15"/>
      <c r="B281" s="63"/>
      <c r="C281" s="6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 x14ac:dyDescent="0.2">
      <c r="A282" s="15"/>
      <c r="B282" s="63"/>
      <c r="C282" s="6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 x14ac:dyDescent="0.2">
      <c r="A283" s="15"/>
      <c r="B283" s="63"/>
      <c r="C283" s="6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 x14ac:dyDescent="0.2">
      <c r="A284" s="15"/>
      <c r="B284" s="63"/>
      <c r="C284" s="6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 x14ac:dyDescent="0.2">
      <c r="A285" s="15"/>
      <c r="B285" s="63"/>
      <c r="C285" s="6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 x14ac:dyDescent="0.2">
      <c r="A286" s="15"/>
      <c r="B286" s="63"/>
      <c r="C286" s="6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 x14ac:dyDescent="0.2">
      <c r="A287" s="15"/>
      <c r="B287" s="63"/>
      <c r="C287" s="6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 x14ac:dyDescent="0.2">
      <c r="A288" s="15"/>
      <c r="B288" s="63"/>
      <c r="C288" s="6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 x14ac:dyDescent="0.2">
      <c r="A289" s="15"/>
      <c r="B289" s="63"/>
      <c r="C289" s="6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 x14ac:dyDescent="0.2">
      <c r="A290" s="15"/>
      <c r="B290" s="63"/>
      <c r="C290" s="6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 x14ac:dyDescent="0.2">
      <c r="A291" s="15"/>
      <c r="B291" s="63"/>
      <c r="C291" s="6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 x14ac:dyDescent="0.2">
      <c r="A292" s="15"/>
      <c r="B292" s="63"/>
      <c r="C292" s="6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 x14ac:dyDescent="0.2">
      <c r="A293" s="15"/>
      <c r="B293" s="63"/>
      <c r="C293" s="6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 x14ac:dyDescent="0.2">
      <c r="A294" s="15"/>
      <c r="B294" s="63"/>
      <c r="C294" s="6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 x14ac:dyDescent="0.2">
      <c r="A295" s="15"/>
      <c r="B295" s="63"/>
      <c r="C295" s="6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 x14ac:dyDescent="0.2">
      <c r="A296" s="15"/>
      <c r="B296" s="63"/>
      <c r="C296" s="6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 x14ac:dyDescent="0.2">
      <c r="A297" s="15"/>
      <c r="B297" s="63"/>
      <c r="C297" s="6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 x14ac:dyDescent="0.2">
      <c r="A298" s="15"/>
      <c r="B298" s="63"/>
      <c r="C298" s="6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 x14ac:dyDescent="0.2">
      <c r="A299" s="15"/>
      <c r="B299" s="63"/>
      <c r="C299" s="6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 x14ac:dyDescent="0.2">
      <c r="A300" s="15"/>
      <c r="B300" s="63"/>
      <c r="C300" s="6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 x14ac:dyDescent="0.2">
      <c r="A301" s="15"/>
      <c r="B301" s="63"/>
      <c r="C301" s="6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 x14ac:dyDescent="0.2">
      <c r="A302" s="15"/>
      <c r="B302" s="63"/>
      <c r="C302" s="6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 x14ac:dyDescent="0.2">
      <c r="A303" s="15"/>
      <c r="B303" s="63"/>
      <c r="C303" s="6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 x14ac:dyDescent="0.2">
      <c r="A304" s="15"/>
      <c r="B304" s="63"/>
      <c r="C304" s="6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 x14ac:dyDescent="0.2">
      <c r="A305" s="15"/>
      <c r="B305" s="63"/>
      <c r="C305" s="6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 x14ac:dyDescent="0.2">
      <c r="A306" s="15"/>
      <c r="B306" s="63"/>
      <c r="C306" s="6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 x14ac:dyDescent="0.2">
      <c r="A307" s="15"/>
      <c r="B307" s="63"/>
      <c r="C307" s="6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 x14ac:dyDescent="0.2">
      <c r="A308" s="15"/>
      <c r="B308" s="63"/>
      <c r="C308" s="6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 x14ac:dyDescent="0.2">
      <c r="A309" s="15"/>
      <c r="B309" s="63"/>
      <c r="C309" s="6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 x14ac:dyDescent="0.2">
      <c r="A310" s="15"/>
      <c r="B310" s="63"/>
      <c r="C310" s="6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 x14ac:dyDescent="0.2">
      <c r="A311" s="15"/>
      <c r="B311" s="63"/>
      <c r="C311" s="6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 x14ac:dyDescent="0.2">
      <c r="A312" s="15"/>
      <c r="B312" s="63"/>
      <c r="C312" s="6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 x14ac:dyDescent="0.2">
      <c r="A313" s="15"/>
      <c r="B313" s="63"/>
      <c r="C313" s="6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 x14ac:dyDescent="0.2">
      <c r="A314" s="15"/>
      <c r="B314" s="63"/>
      <c r="C314" s="6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 x14ac:dyDescent="0.2">
      <c r="A315" s="15"/>
      <c r="B315" s="63"/>
      <c r="C315" s="6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 x14ac:dyDescent="0.2">
      <c r="A316" s="15"/>
      <c r="B316" s="63"/>
      <c r="C316" s="6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 x14ac:dyDescent="0.2">
      <c r="A317" s="15"/>
      <c r="B317" s="63"/>
      <c r="C317" s="6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 x14ac:dyDescent="0.2">
      <c r="A318" s="15"/>
      <c r="B318" s="63"/>
      <c r="C318" s="6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 x14ac:dyDescent="0.2">
      <c r="A319" s="15"/>
      <c r="B319" s="63"/>
      <c r="C319" s="6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 x14ac:dyDescent="0.2">
      <c r="A320" s="15"/>
      <c r="B320" s="63"/>
      <c r="C320" s="6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 x14ac:dyDescent="0.2">
      <c r="A321" s="15"/>
      <c r="B321" s="63"/>
      <c r="C321" s="6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 x14ac:dyDescent="0.2">
      <c r="A322" s="15"/>
      <c r="B322" s="63"/>
      <c r="C322" s="6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 x14ac:dyDescent="0.2">
      <c r="A323" s="15"/>
      <c r="B323" s="63"/>
      <c r="C323" s="6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 x14ac:dyDescent="0.2">
      <c r="A324" s="15"/>
      <c r="B324" s="63"/>
      <c r="C324" s="6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 x14ac:dyDescent="0.2">
      <c r="A325" s="15"/>
      <c r="B325" s="63"/>
      <c r="C325" s="6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 x14ac:dyDescent="0.2">
      <c r="A326" s="15"/>
      <c r="B326" s="63"/>
      <c r="C326" s="6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 x14ac:dyDescent="0.2">
      <c r="A327" s="15"/>
      <c r="B327" s="63"/>
      <c r="C327" s="6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 x14ac:dyDescent="0.2">
      <c r="A328" s="15"/>
      <c r="B328" s="63"/>
      <c r="C328" s="6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 x14ac:dyDescent="0.2">
      <c r="A329" s="15"/>
      <c r="B329" s="63"/>
      <c r="C329" s="6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 x14ac:dyDescent="0.2">
      <c r="A330" s="15"/>
      <c r="B330" s="63"/>
      <c r="C330" s="6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 x14ac:dyDescent="0.2">
      <c r="A331" s="15"/>
      <c r="B331" s="63"/>
      <c r="C331" s="6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 x14ac:dyDescent="0.2">
      <c r="A332" s="15"/>
      <c r="B332" s="63"/>
      <c r="C332" s="6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 x14ac:dyDescent="0.2">
      <c r="A333" s="15"/>
      <c r="B333" s="63"/>
      <c r="C333" s="6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 x14ac:dyDescent="0.2">
      <c r="A334" s="15"/>
      <c r="B334" s="63"/>
      <c r="C334" s="6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 x14ac:dyDescent="0.2">
      <c r="A335" s="15"/>
      <c r="B335" s="63"/>
      <c r="C335" s="6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 x14ac:dyDescent="0.2">
      <c r="A336" s="15"/>
      <c r="B336" s="63"/>
      <c r="C336" s="6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 x14ac:dyDescent="0.2">
      <c r="A337" s="15"/>
      <c r="B337" s="63"/>
      <c r="C337" s="6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 x14ac:dyDescent="0.2">
      <c r="A338" s="15"/>
      <c r="B338" s="63"/>
      <c r="C338" s="6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 x14ac:dyDescent="0.2">
      <c r="A339" s="15"/>
      <c r="B339" s="63"/>
      <c r="C339" s="6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 x14ac:dyDescent="0.2">
      <c r="A340" s="15"/>
      <c r="B340" s="63"/>
      <c r="C340" s="6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 x14ac:dyDescent="0.2">
      <c r="A341" s="15"/>
      <c r="B341" s="63"/>
      <c r="C341" s="6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 x14ac:dyDescent="0.2">
      <c r="A342" s="15"/>
      <c r="B342" s="63"/>
      <c r="C342" s="6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 x14ac:dyDescent="0.2">
      <c r="A343" s="15"/>
      <c r="B343" s="63"/>
      <c r="C343" s="6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 x14ac:dyDescent="0.2">
      <c r="A344" s="15"/>
      <c r="B344" s="63"/>
      <c r="C344" s="6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 x14ac:dyDescent="0.2">
      <c r="A345" s="15"/>
      <c r="B345" s="63"/>
      <c r="C345" s="6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 x14ac:dyDescent="0.2">
      <c r="A346" s="15"/>
      <c r="B346" s="63"/>
      <c r="C346" s="6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 x14ac:dyDescent="0.2">
      <c r="A347" s="15"/>
      <c r="B347" s="63"/>
      <c r="C347" s="6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 x14ac:dyDescent="0.2">
      <c r="A348" s="15"/>
      <c r="B348" s="63"/>
      <c r="C348" s="6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 x14ac:dyDescent="0.2">
      <c r="A349" s="15"/>
      <c r="B349" s="63"/>
      <c r="C349" s="6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 x14ac:dyDescent="0.2">
      <c r="A350" s="15"/>
      <c r="B350" s="63"/>
      <c r="C350" s="6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 x14ac:dyDescent="0.2">
      <c r="A351" s="15"/>
      <c r="B351" s="63"/>
      <c r="C351" s="6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 x14ac:dyDescent="0.2">
      <c r="A352" s="15"/>
      <c r="B352" s="63"/>
      <c r="C352" s="6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 x14ac:dyDescent="0.2">
      <c r="A353" s="15"/>
      <c r="B353" s="63"/>
      <c r="C353" s="6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 x14ac:dyDescent="0.2">
      <c r="A354" s="15"/>
      <c r="B354" s="63"/>
      <c r="C354" s="6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 x14ac:dyDescent="0.2">
      <c r="A355" s="15"/>
      <c r="B355" s="63"/>
      <c r="C355" s="6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 x14ac:dyDescent="0.2">
      <c r="A356" s="15"/>
      <c r="B356" s="63"/>
      <c r="C356" s="6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 x14ac:dyDescent="0.2">
      <c r="A357" s="15"/>
      <c r="B357" s="63"/>
      <c r="C357" s="6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 x14ac:dyDescent="0.2">
      <c r="A358" s="15"/>
      <c r="B358" s="63"/>
      <c r="C358" s="6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 x14ac:dyDescent="0.2">
      <c r="A359" s="15"/>
      <c r="B359" s="63"/>
      <c r="C359" s="6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 x14ac:dyDescent="0.2">
      <c r="A360" s="15"/>
      <c r="B360" s="63"/>
      <c r="C360" s="6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 x14ac:dyDescent="0.2">
      <c r="A361" s="15"/>
      <c r="B361" s="63"/>
      <c r="C361" s="6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 x14ac:dyDescent="0.2">
      <c r="A362" s="15"/>
      <c r="B362" s="63"/>
      <c r="C362" s="6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 x14ac:dyDescent="0.2">
      <c r="A363" s="15"/>
      <c r="B363" s="63"/>
      <c r="C363" s="6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 x14ac:dyDescent="0.2">
      <c r="A364" s="15"/>
      <c r="B364" s="63"/>
      <c r="C364" s="6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 x14ac:dyDescent="0.2">
      <c r="A365" s="15"/>
      <c r="B365" s="63"/>
      <c r="C365" s="6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 x14ac:dyDescent="0.2">
      <c r="A366" s="15"/>
      <c r="B366" s="63"/>
      <c r="C366" s="6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 x14ac:dyDescent="0.2">
      <c r="A367" s="15"/>
      <c r="B367" s="63"/>
      <c r="C367" s="6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 x14ac:dyDescent="0.2">
      <c r="A368" s="15"/>
      <c r="B368" s="63"/>
      <c r="C368" s="6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 x14ac:dyDescent="0.2">
      <c r="A369" s="15"/>
      <c r="B369" s="63"/>
      <c r="C369" s="6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 x14ac:dyDescent="0.2">
      <c r="A370" s="15"/>
      <c r="B370" s="63"/>
      <c r="C370" s="6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 x14ac:dyDescent="0.2">
      <c r="A371" s="15"/>
      <c r="B371" s="63"/>
      <c r="C371" s="6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 x14ac:dyDescent="0.2">
      <c r="A372" s="15"/>
      <c r="B372" s="63"/>
      <c r="C372" s="6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 x14ac:dyDescent="0.2">
      <c r="A373" s="15"/>
      <c r="B373" s="63"/>
      <c r="C373" s="6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 x14ac:dyDescent="0.2">
      <c r="A374" s="15"/>
      <c r="B374" s="63"/>
      <c r="C374" s="6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 x14ac:dyDescent="0.2">
      <c r="A375" s="15"/>
      <c r="B375" s="63"/>
      <c r="C375" s="6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 x14ac:dyDescent="0.2">
      <c r="A376" s="15"/>
      <c r="B376" s="63"/>
      <c r="C376" s="6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 x14ac:dyDescent="0.2">
      <c r="A377" s="15"/>
      <c r="B377" s="63"/>
      <c r="C377" s="6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 x14ac:dyDescent="0.2">
      <c r="A378" s="15"/>
      <c r="B378" s="63"/>
      <c r="C378" s="6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 x14ac:dyDescent="0.2">
      <c r="A379" s="15"/>
      <c r="B379" s="63"/>
      <c r="C379" s="6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 x14ac:dyDescent="0.2">
      <c r="A380" s="15"/>
      <c r="B380" s="63"/>
      <c r="C380" s="6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 x14ac:dyDescent="0.2">
      <c r="A381" s="15"/>
      <c r="B381" s="63"/>
      <c r="C381" s="6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 x14ac:dyDescent="0.2">
      <c r="A382" s="15"/>
      <c r="B382" s="63"/>
      <c r="C382" s="6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 x14ac:dyDescent="0.2">
      <c r="A383" s="15"/>
      <c r="B383" s="63"/>
      <c r="C383" s="6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 x14ac:dyDescent="0.2">
      <c r="A384" s="15"/>
      <c r="B384" s="63"/>
      <c r="C384" s="6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 x14ac:dyDescent="0.2">
      <c r="A385" s="15"/>
      <c r="B385" s="63"/>
      <c r="C385" s="6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 x14ac:dyDescent="0.2">
      <c r="A386" s="15"/>
      <c r="B386" s="63"/>
      <c r="C386" s="6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 x14ac:dyDescent="0.2">
      <c r="A387" s="15"/>
      <c r="B387" s="63"/>
      <c r="C387" s="6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 x14ac:dyDescent="0.2">
      <c r="A388" s="15"/>
      <c r="B388" s="63"/>
      <c r="C388" s="6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 x14ac:dyDescent="0.2">
      <c r="A389" s="15"/>
      <c r="B389" s="63"/>
      <c r="C389" s="6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 x14ac:dyDescent="0.2">
      <c r="A390" s="15"/>
      <c r="B390" s="63"/>
      <c r="C390" s="6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 x14ac:dyDescent="0.2">
      <c r="A391" s="15"/>
      <c r="B391" s="63"/>
      <c r="C391" s="6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 x14ac:dyDescent="0.2">
      <c r="A392" s="15"/>
      <c r="B392" s="63"/>
      <c r="C392" s="6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 x14ac:dyDescent="0.2">
      <c r="A393" s="15"/>
      <c r="B393" s="63"/>
      <c r="C393" s="6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 x14ac:dyDescent="0.2">
      <c r="A394" s="15"/>
      <c r="B394" s="63"/>
      <c r="C394" s="6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 x14ac:dyDescent="0.2">
      <c r="A395" s="15"/>
      <c r="B395" s="63"/>
      <c r="C395" s="6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 x14ac:dyDescent="0.2">
      <c r="A396" s="15"/>
      <c r="B396" s="63"/>
      <c r="C396" s="6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 x14ac:dyDescent="0.2">
      <c r="A397" s="15"/>
      <c r="B397" s="63"/>
      <c r="C397" s="6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 x14ac:dyDescent="0.2">
      <c r="A398" s="15"/>
      <c r="B398" s="63"/>
      <c r="C398" s="6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 x14ac:dyDescent="0.2">
      <c r="A399" s="15"/>
      <c r="B399" s="63"/>
      <c r="C399" s="6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 x14ac:dyDescent="0.2">
      <c r="A400" s="15"/>
      <c r="B400" s="63"/>
      <c r="C400" s="6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 x14ac:dyDescent="0.2">
      <c r="A401" s="15"/>
      <c r="B401" s="63"/>
      <c r="C401" s="6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 x14ac:dyDescent="0.2">
      <c r="A402" s="15"/>
      <c r="B402" s="63"/>
      <c r="C402" s="6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 x14ac:dyDescent="0.2">
      <c r="A403" s="15"/>
      <c r="B403" s="63"/>
      <c r="C403" s="6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 x14ac:dyDescent="0.2">
      <c r="A404" s="15"/>
      <c r="B404" s="63"/>
      <c r="C404" s="6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 x14ac:dyDescent="0.2">
      <c r="A405" s="15"/>
      <c r="B405" s="63"/>
      <c r="C405" s="6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 x14ac:dyDescent="0.2">
      <c r="A406" s="15"/>
      <c r="B406" s="63"/>
      <c r="C406" s="6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 x14ac:dyDescent="0.2">
      <c r="A407" s="15"/>
      <c r="B407" s="63"/>
      <c r="C407" s="6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 x14ac:dyDescent="0.2">
      <c r="A408" s="15"/>
      <c r="B408" s="63"/>
      <c r="C408" s="6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 x14ac:dyDescent="0.2">
      <c r="A409" s="15"/>
      <c r="B409" s="63"/>
      <c r="C409" s="6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 x14ac:dyDescent="0.2">
      <c r="A410" s="15"/>
      <c r="B410" s="63"/>
      <c r="C410" s="6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 x14ac:dyDescent="0.2">
      <c r="A411" s="15"/>
      <c r="B411" s="63"/>
      <c r="C411" s="6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 x14ac:dyDescent="0.2">
      <c r="A412" s="15"/>
      <c r="B412" s="63"/>
      <c r="C412" s="6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 x14ac:dyDescent="0.2">
      <c r="A413" s="15"/>
      <c r="B413" s="63"/>
      <c r="C413" s="6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 x14ac:dyDescent="0.2">
      <c r="A414" s="15"/>
      <c r="B414" s="63"/>
      <c r="C414" s="6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 x14ac:dyDescent="0.2">
      <c r="A415" s="15"/>
      <c r="B415" s="63"/>
      <c r="C415" s="6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 x14ac:dyDescent="0.2">
      <c r="A416" s="15"/>
      <c r="B416" s="63"/>
      <c r="C416" s="6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 x14ac:dyDescent="0.2">
      <c r="A417" s="15"/>
      <c r="B417" s="63"/>
      <c r="C417" s="6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 x14ac:dyDescent="0.2">
      <c r="A418" s="15"/>
      <c r="B418" s="63"/>
      <c r="C418" s="6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 x14ac:dyDescent="0.2">
      <c r="A419" s="15"/>
      <c r="B419" s="63"/>
      <c r="C419" s="6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 x14ac:dyDescent="0.2">
      <c r="A420" s="15"/>
      <c r="B420" s="63"/>
      <c r="C420" s="6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 x14ac:dyDescent="0.2">
      <c r="A421" s="15"/>
      <c r="B421" s="63"/>
      <c r="C421" s="6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 x14ac:dyDescent="0.2">
      <c r="A422" s="15"/>
      <c r="B422" s="63"/>
      <c r="C422" s="6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 x14ac:dyDescent="0.2">
      <c r="A423" s="15"/>
      <c r="B423" s="63"/>
      <c r="C423" s="6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 x14ac:dyDescent="0.2">
      <c r="A424" s="15"/>
      <c r="B424" s="63"/>
      <c r="C424" s="6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 x14ac:dyDescent="0.2">
      <c r="A425" s="15"/>
      <c r="B425" s="63"/>
      <c r="C425" s="6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 x14ac:dyDescent="0.2">
      <c r="A426" s="15"/>
      <c r="B426" s="63"/>
      <c r="C426" s="6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 x14ac:dyDescent="0.2">
      <c r="A427" s="15"/>
      <c r="B427" s="63"/>
      <c r="C427" s="6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 x14ac:dyDescent="0.2">
      <c r="A428" s="15"/>
      <c r="B428" s="63"/>
      <c r="C428" s="6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 x14ac:dyDescent="0.2">
      <c r="A429" s="15"/>
      <c r="B429" s="63"/>
      <c r="C429" s="6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 x14ac:dyDescent="0.2">
      <c r="A430" s="15"/>
      <c r="B430" s="63"/>
      <c r="C430" s="6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 x14ac:dyDescent="0.2">
      <c r="A431" s="15"/>
      <c r="B431" s="63"/>
      <c r="C431" s="6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 x14ac:dyDescent="0.2">
      <c r="A432" s="15"/>
      <c r="B432" s="63"/>
      <c r="C432" s="6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 x14ac:dyDescent="0.2">
      <c r="A433" s="15"/>
      <c r="B433" s="63"/>
      <c r="C433" s="6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 x14ac:dyDescent="0.2">
      <c r="A434" s="15"/>
      <c r="B434" s="63"/>
      <c r="C434" s="6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 x14ac:dyDescent="0.2">
      <c r="A435" s="15"/>
      <c r="B435" s="63"/>
      <c r="C435" s="6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 x14ac:dyDescent="0.2">
      <c r="A436" s="15"/>
      <c r="B436" s="63"/>
      <c r="C436" s="6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 x14ac:dyDescent="0.2">
      <c r="A437" s="15"/>
      <c r="B437" s="63"/>
      <c r="C437" s="6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 x14ac:dyDescent="0.2">
      <c r="A438" s="15"/>
      <c r="B438" s="63"/>
      <c r="C438" s="6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 x14ac:dyDescent="0.2">
      <c r="A439" s="15"/>
      <c r="B439" s="63"/>
      <c r="C439" s="6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 x14ac:dyDescent="0.2">
      <c r="A440" s="15"/>
      <c r="B440" s="63"/>
      <c r="C440" s="6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 x14ac:dyDescent="0.2">
      <c r="A441" s="15"/>
      <c r="B441" s="63"/>
      <c r="C441" s="6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 x14ac:dyDescent="0.2">
      <c r="A442" s="15"/>
      <c r="B442" s="63"/>
      <c r="C442" s="6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 x14ac:dyDescent="0.2">
      <c r="A443" s="15"/>
      <c r="B443" s="63"/>
      <c r="C443" s="6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 x14ac:dyDescent="0.2">
      <c r="A444" s="15"/>
      <c r="B444" s="63"/>
      <c r="C444" s="6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 x14ac:dyDescent="0.2">
      <c r="A445" s="15"/>
      <c r="B445" s="63"/>
      <c r="C445" s="6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 x14ac:dyDescent="0.2">
      <c r="A446" s="15"/>
      <c r="B446" s="63"/>
      <c r="C446" s="6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 x14ac:dyDescent="0.2">
      <c r="A447" s="15"/>
      <c r="B447" s="63"/>
      <c r="C447" s="6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 x14ac:dyDescent="0.2">
      <c r="A448" s="15"/>
      <c r="B448" s="63"/>
      <c r="C448" s="6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 x14ac:dyDescent="0.2">
      <c r="A449" s="15"/>
      <c r="B449" s="63"/>
      <c r="C449" s="6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 x14ac:dyDescent="0.2">
      <c r="A450" s="15"/>
      <c r="B450" s="63"/>
      <c r="C450" s="6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 x14ac:dyDescent="0.2">
      <c r="A451" s="15"/>
      <c r="B451" s="63"/>
      <c r="C451" s="6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 x14ac:dyDescent="0.2">
      <c r="A452" s="15"/>
      <c r="B452" s="63"/>
      <c r="C452" s="6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 x14ac:dyDescent="0.2">
      <c r="A453" s="15"/>
      <c r="B453" s="63"/>
      <c r="C453" s="6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 x14ac:dyDescent="0.2">
      <c r="A454" s="15"/>
      <c r="B454" s="63"/>
      <c r="C454" s="6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 x14ac:dyDescent="0.2">
      <c r="A455" s="15"/>
      <c r="B455" s="63"/>
      <c r="C455" s="6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 x14ac:dyDescent="0.2">
      <c r="A456" s="15"/>
      <c r="B456" s="63"/>
      <c r="C456" s="6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 x14ac:dyDescent="0.2">
      <c r="A457" s="15"/>
      <c r="B457" s="63"/>
      <c r="C457" s="6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 x14ac:dyDescent="0.2">
      <c r="A458" s="15"/>
      <c r="B458" s="63"/>
      <c r="C458" s="6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 x14ac:dyDescent="0.2">
      <c r="A459" s="15"/>
      <c r="B459" s="63"/>
      <c r="C459" s="6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 x14ac:dyDescent="0.2">
      <c r="A460" s="15"/>
      <c r="B460" s="63"/>
      <c r="C460" s="6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 x14ac:dyDescent="0.2">
      <c r="A461" s="15"/>
      <c r="B461" s="63"/>
      <c r="C461" s="6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 x14ac:dyDescent="0.2">
      <c r="A462" s="15"/>
      <c r="B462" s="63"/>
      <c r="C462" s="6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 x14ac:dyDescent="0.2">
      <c r="A463" s="15"/>
      <c r="B463" s="63"/>
      <c r="C463" s="6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 x14ac:dyDescent="0.2">
      <c r="A464" s="15"/>
      <c r="B464" s="63"/>
      <c r="C464" s="6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 x14ac:dyDescent="0.2">
      <c r="A465" s="15"/>
      <c r="B465" s="63"/>
      <c r="C465" s="6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 x14ac:dyDescent="0.2">
      <c r="A466" s="15"/>
      <c r="B466" s="63"/>
      <c r="C466" s="6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 x14ac:dyDescent="0.2">
      <c r="A467" s="15"/>
      <c r="B467" s="63"/>
      <c r="C467" s="6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 x14ac:dyDescent="0.2">
      <c r="A468" s="15"/>
      <c r="B468" s="63"/>
      <c r="C468" s="6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 x14ac:dyDescent="0.2">
      <c r="A469" s="15"/>
      <c r="B469" s="63"/>
      <c r="C469" s="6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 x14ac:dyDescent="0.2">
      <c r="A470" s="15"/>
      <c r="B470" s="63"/>
      <c r="C470" s="6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 x14ac:dyDescent="0.2">
      <c r="A471" s="15"/>
      <c r="B471" s="63"/>
      <c r="C471" s="6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 x14ac:dyDescent="0.2">
      <c r="A472" s="15"/>
      <c r="B472" s="63"/>
      <c r="C472" s="6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 x14ac:dyDescent="0.2">
      <c r="A473" s="15"/>
      <c r="B473" s="63"/>
      <c r="C473" s="6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 x14ac:dyDescent="0.2">
      <c r="A474" s="15"/>
      <c r="B474" s="63"/>
      <c r="C474" s="6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 x14ac:dyDescent="0.2">
      <c r="A475" s="15"/>
      <c r="B475" s="63"/>
      <c r="C475" s="6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 x14ac:dyDescent="0.2">
      <c r="A476" s="15"/>
      <c r="B476" s="63"/>
      <c r="C476" s="6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 x14ac:dyDescent="0.2">
      <c r="A477" s="15"/>
      <c r="B477" s="63"/>
      <c r="C477" s="6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 x14ac:dyDescent="0.2">
      <c r="A478" s="15"/>
      <c r="B478" s="63"/>
      <c r="C478" s="6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 x14ac:dyDescent="0.2">
      <c r="A479" s="15"/>
      <c r="B479" s="63"/>
      <c r="C479" s="6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 x14ac:dyDescent="0.2">
      <c r="A480" s="15"/>
      <c r="B480" s="63"/>
      <c r="C480" s="6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 x14ac:dyDescent="0.2">
      <c r="A481" s="15"/>
      <c r="B481" s="63"/>
      <c r="C481" s="6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 x14ac:dyDescent="0.2">
      <c r="A482" s="15"/>
      <c r="B482" s="63"/>
      <c r="C482" s="6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 x14ac:dyDescent="0.2">
      <c r="A483" s="15"/>
      <c r="B483" s="63"/>
      <c r="C483" s="6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 x14ac:dyDescent="0.2">
      <c r="A484" s="15"/>
      <c r="B484" s="63"/>
      <c r="C484" s="6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 x14ac:dyDescent="0.2">
      <c r="A485" s="15"/>
      <c r="B485" s="63"/>
      <c r="C485" s="6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 x14ac:dyDescent="0.2">
      <c r="A486" s="15"/>
      <c r="B486" s="63"/>
      <c r="C486" s="6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 x14ac:dyDescent="0.2">
      <c r="A487" s="15"/>
      <c r="B487" s="63"/>
      <c r="C487" s="6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 x14ac:dyDescent="0.2">
      <c r="A488" s="15"/>
      <c r="B488" s="63"/>
      <c r="C488" s="6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 x14ac:dyDescent="0.2">
      <c r="A489" s="15"/>
      <c r="B489" s="63"/>
      <c r="C489" s="6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 x14ac:dyDescent="0.2">
      <c r="A490" s="15"/>
      <c r="B490" s="63"/>
      <c r="C490" s="6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 x14ac:dyDescent="0.2">
      <c r="A491" s="15"/>
      <c r="B491" s="63"/>
      <c r="C491" s="6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 x14ac:dyDescent="0.2">
      <c r="A492" s="15"/>
      <c r="B492" s="63"/>
      <c r="C492" s="6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 x14ac:dyDescent="0.2">
      <c r="A493" s="15"/>
      <c r="B493" s="63"/>
      <c r="C493" s="6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 x14ac:dyDescent="0.2">
      <c r="A494" s="15"/>
      <c r="B494" s="63"/>
      <c r="C494" s="6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 x14ac:dyDescent="0.2">
      <c r="A495" s="15"/>
      <c r="B495" s="63"/>
      <c r="C495" s="6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 x14ac:dyDescent="0.2">
      <c r="A496" s="15"/>
      <c r="B496" s="63"/>
      <c r="C496" s="6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 x14ac:dyDescent="0.2">
      <c r="A497" s="15"/>
      <c r="B497" s="63"/>
      <c r="C497" s="6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 x14ac:dyDescent="0.2">
      <c r="A498" s="15"/>
      <c r="B498" s="63"/>
      <c r="C498" s="6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 x14ac:dyDescent="0.2">
      <c r="A499" s="15"/>
      <c r="B499" s="63"/>
      <c r="C499" s="6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 x14ac:dyDescent="0.2">
      <c r="A500" s="15"/>
      <c r="B500" s="63"/>
      <c r="C500" s="6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 x14ac:dyDescent="0.2">
      <c r="A501" s="15"/>
      <c r="B501" s="63"/>
      <c r="C501" s="6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 x14ac:dyDescent="0.2">
      <c r="A502" s="15"/>
      <c r="B502" s="63"/>
      <c r="C502" s="6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 x14ac:dyDescent="0.2">
      <c r="A503" s="15"/>
      <c r="B503" s="63"/>
      <c r="C503" s="6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 x14ac:dyDescent="0.2">
      <c r="A504" s="15"/>
      <c r="B504" s="63"/>
      <c r="C504" s="6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 x14ac:dyDescent="0.2">
      <c r="A505" s="15"/>
      <c r="B505" s="63"/>
      <c r="C505" s="6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 x14ac:dyDescent="0.2">
      <c r="A506" s="15"/>
      <c r="B506" s="63"/>
      <c r="C506" s="6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 x14ac:dyDescent="0.2">
      <c r="A507" s="15"/>
      <c r="B507" s="63"/>
      <c r="C507" s="6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 x14ac:dyDescent="0.2">
      <c r="A508" s="15"/>
      <c r="B508" s="63"/>
      <c r="C508" s="6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 x14ac:dyDescent="0.2">
      <c r="A509" s="15"/>
      <c r="B509" s="63"/>
      <c r="C509" s="6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 x14ac:dyDescent="0.2">
      <c r="A510" s="15"/>
      <c r="B510" s="63"/>
      <c r="C510" s="6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 x14ac:dyDescent="0.2">
      <c r="A511" s="15"/>
      <c r="B511" s="63"/>
      <c r="C511" s="6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 x14ac:dyDescent="0.2">
      <c r="A512" s="15"/>
      <c r="B512" s="63"/>
      <c r="C512" s="6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 x14ac:dyDescent="0.2">
      <c r="A513" s="15"/>
      <c r="B513" s="63"/>
      <c r="C513" s="6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 x14ac:dyDescent="0.2">
      <c r="A514" s="15"/>
      <c r="B514" s="63"/>
      <c r="C514" s="6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 x14ac:dyDescent="0.2">
      <c r="A515" s="15"/>
      <c r="B515" s="63"/>
      <c r="C515" s="6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 x14ac:dyDescent="0.2">
      <c r="A516" s="15"/>
      <c r="B516" s="63"/>
      <c r="C516" s="6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 x14ac:dyDescent="0.2">
      <c r="A517" s="15"/>
      <c r="B517" s="63"/>
      <c r="C517" s="6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 x14ac:dyDescent="0.2">
      <c r="A518" s="15"/>
      <c r="B518" s="63"/>
      <c r="C518" s="6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 x14ac:dyDescent="0.2">
      <c r="A519" s="15"/>
      <c r="B519" s="63"/>
      <c r="C519" s="6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 x14ac:dyDescent="0.2">
      <c r="A520" s="15"/>
      <c r="B520" s="63"/>
      <c r="C520" s="6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 x14ac:dyDescent="0.2">
      <c r="A521" s="15"/>
      <c r="B521" s="63"/>
      <c r="C521" s="6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 x14ac:dyDescent="0.2">
      <c r="A522" s="15"/>
      <c r="B522" s="63"/>
      <c r="C522" s="6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 x14ac:dyDescent="0.2">
      <c r="A523" s="15"/>
      <c r="B523" s="63"/>
      <c r="C523" s="6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 x14ac:dyDescent="0.2">
      <c r="A524" s="15"/>
      <c r="B524" s="63"/>
      <c r="C524" s="6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 x14ac:dyDescent="0.2">
      <c r="A525" s="15"/>
      <c r="B525" s="63"/>
      <c r="C525" s="6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 x14ac:dyDescent="0.2">
      <c r="A526" s="15"/>
      <c r="B526" s="63"/>
      <c r="C526" s="6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 x14ac:dyDescent="0.2">
      <c r="A527" s="15"/>
      <c r="B527" s="63"/>
      <c r="C527" s="6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 x14ac:dyDescent="0.2">
      <c r="A528" s="15"/>
      <c r="B528" s="63"/>
      <c r="C528" s="6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 x14ac:dyDescent="0.2">
      <c r="A529" s="15"/>
      <c r="B529" s="63"/>
      <c r="C529" s="6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 x14ac:dyDescent="0.2">
      <c r="A530" s="15"/>
      <c r="B530" s="63"/>
      <c r="C530" s="6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 x14ac:dyDescent="0.2">
      <c r="A531" s="15"/>
      <c r="B531" s="63"/>
      <c r="C531" s="6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 x14ac:dyDescent="0.2">
      <c r="A532" s="15"/>
      <c r="B532" s="63"/>
      <c r="C532" s="6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 x14ac:dyDescent="0.2">
      <c r="A533" s="15"/>
      <c r="B533" s="63"/>
      <c r="C533" s="6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 x14ac:dyDescent="0.2">
      <c r="A534" s="15"/>
      <c r="B534" s="63"/>
      <c r="C534" s="6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 x14ac:dyDescent="0.2">
      <c r="A535" s="15"/>
      <c r="B535" s="63"/>
      <c r="C535" s="6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 x14ac:dyDescent="0.2">
      <c r="A536" s="15"/>
      <c r="B536" s="63"/>
      <c r="C536" s="6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 x14ac:dyDescent="0.2">
      <c r="A537" s="15"/>
      <c r="B537" s="63"/>
      <c r="C537" s="6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 x14ac:dyDescent="0.2">
      <c r="A538" s="15"/>
      <c r="B538" s="63"/>
      <c r="C538" s="6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 x14ac:dyDescent="0.2">
      <c r="A539" s="15"/>
      <c r="B539" s="63"/>
      <c r="C539" s="6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 x14ac:dyDescent="0.2">
      <c r="A540" s="15"/>
      <c r="B540" s="63"/>
      <c r="C540" s="6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 x14ac:dyDescent="0.2">
      <c r="A541" s="15"/>
      <c r="B541" s="63"/>
      <c r="C541" s="6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 x14ac:dyDescent="0.2">
      <c r="A542" s="15"/>
      <c r="B542" s="63"/>
      <c r="C542" s="6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 x14ac:dyDescent="0.2">
      <c r="A543" s="15"/>
      <c r="B543" s="63"/>
      <c r="C543" s="6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 x14ac:dyDescent="0.2">
      <c r="A544" s="15"/>
      <c r="B544" s="63"/>
      <c r="C544" s="6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 x14ac:dyDescent="0.2">
      <c r="A545" s="15"/>
      <c r="B545" s="63"/>
      <c r="C545" s="6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 x14ac:dyDescent="0.2">
      <c r="A546" s="15"/>
      <c r="B546" s="63"/>
      <c r="C546" s="6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 x14ac:dyDescent="0.2">
      <c r="A547" s="15"/>
      <c r="B547" s="63"/>
      <c r="C547" s="6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 x14ac:dyDescent="0.2">
      <c r="A548" s="15"/>
      <c r="B548" s="63"/>
      <c r="C548" s="6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 x14ac:dyDescent="0.2">
      <c r="A549" s="15"/>
      <c r="B549" s="63"/>
      <c r="C549" s="6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 x14ac:dyDescent="0.2">
      <c r="A550" s="15"/>
      <c r="B550" s="63"/>
      <c r="C550" s="6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 x14ac:dyDescent="0.2">
      <c r="A551" s="15"/>
      <c r="B551" s="63"/>
      <c r="C551" s="6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 x14ac:dyDescent="0.2">
      <c r="A552" s="15"/>
      <c r="B552" s="63"/>
      <c r="C552" s="6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 x14ac:dyDescent="0.2">
      <c r="A553" s="15"/>
      <c r="B553" s="63"/>
      <c r="C553" s="6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 x14ac:dyDescent="0.2">
      <c r="A554" s="15"/>
      <c r="B554" s="63"/>
      <c r="C554" s="6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 x14ac:dyDescent="0.2">
      <c r="A555" s="15"/>
      <c r="B555" s="63"/>
      <c r="C555" s="6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 x14ac:dyDescent="0.2">
      <c r="A556" s="15"/>
      <c r="B556" s="63"/>
      <c r="C556" s="6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 x14ac:dyDescent="0.2">
      <c r="A557" s="15"/>
      <c r="B557" s="63"/>
      <c r="C557" s="6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 x14ac:dyDescent="0.2">
      <c r="A558" s="15"/>
      <c r="B558" s="63"/>
      <c r="C558" s="6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 x14ac:dyDescent="0.2">
      <c r="A559" s="15"/>
      <c r="B559" s="63"/>
      <c r="C559" s="6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 x14ac:dyDescent="0.2">
      <c r="A560" s="15"/>
      <c r="B560" s="63"/>
      <c r="C560" s="6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 x14ac:dyDescent="0.2">
      <c r="A561" s="15"/>
      <c r="B561" s="63"/>
      <c r="C561" s="6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 x14ac:dyDescent="0.2">
      <c r="A562" s="15"/>
      <c r="B562" s="63"/>
      <c r="C562" s="6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 x14ac:dyDescent="0.2">
      <c r="A563" s="15"/>
      <c r="B563" s="63"/>
      <c r="C563" s="6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 x14ac:dyDescent="0.2">
      <c r="A564" s="15"/>
      <c r="B564" s="63"/>
      <c r="C564" s="6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 x14ac:dyDescent="0.2">
      <c r="A565" s="15"/>
      <c r="B565" s="63"/>
      <c r="C565" s="6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 x14ac:dyDescent="0.2">
      <c r="A566" s="15"/>
      <c r="B566" s="63"/>
      <c r="C566" s="6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 x14ac:dyDescent="0.2">
      <c r="A567" s="15"/>
      <c r="B567" s="63"/>
      <c r="C567" s="6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 x14ac:dyDescent="0.2">
      <c r="A568" s="15"/>
      <c r="B568" s="63"/>
      <c r="C568" s="6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 x14ac:dyDescent="0.2">
      <c r="A569" s="15"/>
      <c r="B569" s="63"/>
      <c r="C569" s="6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 x14ac:dyDescent="0.2">
      <c r="A570" s="15"/>
      <c r="B570" s="63"/>
      <c r="C570" s="6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 x14ac:dyDescent="0.2">
      <c r="A571" s="15"/>
      <c r="B571" s="63"/>
      <c r="C571" s="6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 x14ac:dyDescent="0.2">
      <c r="A572" s="15"/>
      <c r="B572" s="63"/>
      <c r="C572" s="6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 x14ac:dyDescent="0.2">
      <c r="A573" s="15"/>
      <c r="B573" s="63"/>
      <c r="C573" s="6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 x14ac:dyDescent="0.2">
      <c r="A574" s="15"/>
      <c r="B574" s="63"/>
      <c r="C574" s="6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 x14ac:dyDescent="0.2">
      <c r="A575" s="15"/>
      <c r="B575" s="63"/>
      <c r="C575" s="6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 x14ac:dyDescent="0.2">
      <c r="A576" s="15"/>
      <c r="B576" s="63"/>
      <c r="C576" s="6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 x14ac:dyDescent="0.2">
      <c r="A577" s="15"/>
      <c r="B577" s="63"/>
      <c r="C577" s="6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 x14ac:dyDescent="0.2">
      <c r="A578" s="15"/>
      <c r="B578" s="63"/>
      <c r="C578" s="6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 x14ac:dyDescent="0.2">
      <c r="A579" s="15"/>
      <c r="B579" s="63"/>
      <c r="C579" s="6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 x14ac:dyDescent="0.2">
      <c r="A580" s="15"/>
      <c r="B580" s="63"/>
      <c r="C580" s="6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 x14ac:dyDescent="0.2">
      <c r="A581" s="15"/>
      <c r="B581" s="63"/>
      <c r="C581" s="6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 x14ac:dyDescent="0.2">
      <c r="A582" s="15"/>
      <c r="B582" s="63"/>
      <c r="C582" s="6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 x14ac:dyDescent="0.2">
      <c r="A583" s="15"/>
      <c r="B583" s="63"/>
      <c r="C583" s="6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 x14ac:dyDescent="0.2">
      <c r="A584" s="15"/>
      <c r="B584" s="63"/>
      <c r="C584" s="6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 x14ac:dyDescent="0.2">
      <c r="A585" s="15"/>
      <c r="B585" s="63"/>
      <c r="C585" s="6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 x14ac:dyDescent="0.2">
      <c r="A586" s="15"/>
      <c r="B586" s="63"/>
      <c r="C586" s="6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 x14ac:dyDescent="0.2">
      <c r="A587" s="15"/>
      <c r="B587" s="63"/>
      <c r="C587" s="6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 x14ac:dyDescent="0.2">
      <c r="A588" s="15"/>
      <c r="B588" s="63"/>
      <c r="C588" s="6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 x14ac:dyDescent="0.2">
      <c r="A589" s="15"/>
      <c r="B589" s="63"/>
      <c r="C589" s="6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 x14ac:dyDescent="0.2">
      <c r="A590" s="15"/>
      <c r="B590" s="63"/>
      <c r="C590" s="6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 x14ac:dyDescent="0.2">
      <c r="A591" s="15"/>
      <c r="B591" s="63"/>
      <c r="C591" s="6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 x14ac:dyDescent="0.2">
      <c r="A592" s="15"/>
      <c r="B592" s="63"/>
      <c r="C592" s="6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 x14ac:dyDescent="0.2">
      <c r="A593" s="15"/>
      <c r="B593" s="63"/>
      <c r="C593" s="6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 x14ac:dyDescent="0.2">
      <c r="A594" s="15"/>
      <c r="B594" s="63"/>
      <c r="C594" s="6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 x14ac:dyDescent="0.2">
      <c r="A595" s="15"/>
      <c r="B595" s="63"/>
      <c r="C595" s="6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 x14ac:dyDescent="0.2">
      <c r="A596" s="15"/>
      <c r="B596" s="63"/>
      <c r="C596" s="6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 x14ac:dyDescent="0.2">
      <c r="A597" s="15"/>
      <c r="B597" s="63"/>
      <c r="C597" s="6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 x14ac:dyDescent="0.2">
      <c r="A598" s="15"/>
      <c r="B598" s="63"/>
      <c r="C598" s="6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 x14ac:dyDescent="0.2">
      <c r="A599" s="15"/>
      <c r="B599" s="63"/>
      <c r="C599" s="6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 x14ac:dyDescent="0.2">
      <c r="A600" s="15"/>
      <c r="B600" s="63"/>
      <c r="C600" s="6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 x14ac:dyDescent="0.2">
      <c r="A601" s="15"/>
      <c r="B601" s="63"/>
      <c r="C601" s="6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 x14ac:dyDescent="0.2">
      <c r="A602" s="15"/>
      <c r="B602" s="63"/>
      <c r="C602" s="63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 x14ac:dyDescent="0.2">
      <c r="A603" s="15"/>
      <c r="B603" s="63"/>
      <c r="C603" s="63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 x14ac:dyDescent="0.2">
      <c r="A604" s="15"/>
      <c r="B604" s="63"/>
      <c r="C604" s="63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 x14ac:dyDescent="0.2">
      <c r="A605" s="15"/>
      <c r="B605" s="63"/>
      <c r="C605" s="63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 x14ac:dyDescent="0.2">
      <c r="A606" s="15"/>
      <c r="B606" s="63"/>
      <c r="C606" s="63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 x14ac:dyDescent="0.2">
      <c r="A607" s="15"/>
      <c r="B607" s="63"/>
      <c r="C607" s="63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 x14ac:dyDescent="0.2">
      <c r="A608" s="15"/>
      <c r="B608" s="63"/>
      <c r="C608" s="63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 x14ac:dyDescent="0.2">
      <c r="A609" s="15"/>
      <c r="B609" s="63"/>
      <c r="C609" s="63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 x14ac:dyDescent="0.2">
      <c r="A610" s="15"/>
      <c r="B610" s="63"/>
      <c r="C610" s="63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 x14ac:dyDescent="0.2">
      <c r="A611" s="15"/>
      <c r="B611" s="63"/>
      <c r="C611" s="63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 x14ac:dyDescent="0.2">
      <c r="A612" s="15"/>
      <c r="B612" s="63"/>
      <c r="C612" s="63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 x14ac:dyDescent="0.2">
      <c r="A613" s="15"/>
      <c r="B613" s="63"/>
      <c r="C613" s="63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 x14ac:dyDescent="0.2">
      <c r="A614" s="15"/>
      <c r="B614" s="63"/>
      <c r="C614" s="63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 x14ac:dyDescent="0.2">
      <c r="A615" s="15"/>
      <c r="B615" s="63"/>
      <c r="C615" s="63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 x14ac:dyDescent="0.2">
      <c r="A616" s="15"/>
      <c r="B616" s="63"/>
      <c r="C616" s="63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 x14ac:dyDescent="0.2">
      <c r="A617" s="15"/>
      <c r="B617" s="63"/>
      <c r="C617" s="63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 x14ac:dyDescent="0.2">
      <c r="A618" s="15"/>
      <c r="B618" s="63"/>
      <c r="C618" s="63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 x14ac:dyDescent="0.2">
      <c r="A619" s="15"/>
      <c r="B619" s="63"/>
      <c r="C619" s="63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 x14ac:dyDescent="0.2">
      <c r="A620" s="15"/>
      <c r="B620" s="63"/>
      <c r="C620" s="63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 x14ac:dyDescent="0.2">
      <c r="A621" s="15"/>
      <c r="B621" s="63"/>
      <c r="C621" s="63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 x14ac:dyDescent="0.2">
      <c r="A622" s="15"/>
      <c r="B622" s="63"/>
      <c r="C622" s="63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 x14ac:dyDescent="0.2">
      <c r="A623" s="15"/>
      <c r="B623" s="63"/>
      <c r="C623" s="63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 x14ac:dyDescent="0.2">
      <c r="A624" s="15"/>
      <c r="B624" s="63"/>
      <c r="C624" s="63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 x14ac:dyDescent="0.2">
      <c r="A625" s="15"/>
      <c r="B625" s="63"/>
      <c r="C625" s="63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 x14ac:dyDescent="0.2">
      <c r="A626" s="15"/>
      <c r="B626" s="63"/>
      <c r="C626" s="63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 x14ac:dyDescent="0.2">
      <c r="A627" s="15"/>
      <c r="B627" s="63"/>
      <c r="C627" s="63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 x14ac:dyDescent="0.2">
      <c r="A628" s="15"/>
      <c r="B628" s="63"/>
      <c r="C628" s="63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 x14ac:dyDescent="0.2">
      <c r="A629" s="15"/>
      <c r="B629" s="63"/>
      <c r="C629" s="63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 x14ac:dyDescent="0.2">
      <c r="A630" s="15"/>
      <c r="B630" s="63"/>
      <c r="C630" s="63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 x14ac:dyDescent="0.2">
      <c r="A631" s="15"/>
      <c r="B631" s="63"/>
      <c r="C631" s="63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 x14ac:dyDescent="0.2">
      <c r="A632" s="15"/>
      <c r="B632" s="63"/>
      <c r="C632" s="63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 x14ac:dyDescent="0.2">
      <c r="A633" s="15"/>
      <c r="B633" s="63"/>
      <c r="C633" s="63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 x14ac:dyDescent="0.2">
      <c r="A634" s="15"/>
      <c r="B634" s="63"/>
      <c r="C634" s="63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 x14ac:dyDescent="0.2">
      <c r="A635" s="15"/>
      <c r="B635" s="63"/>
      <c r="C635" s="63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 x14ac:dyDescent="0.2">
      <c r="A636" s="15"/>
      <c r="B636" s="63"/>
      <c r="C636" s="63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 x14ac:dyDescent="0.2">
      <c r="A637" s="15"/>
      <c r="B637" s="63"/>
      <c r="C637" s="63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 x14ac:dyDescent="0.2">
      <c r="A638" s="15"/>
      <c r="B638" s="63"/>
      <c r="C638" s="63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 x14ac:dyDescent="0.2">
      <c r="A639" s="15"/>
      <c r="B639" s="63"/>
      <c r="C639" s="63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 x14ac:dyDescent="0.2">
      <c r="A640" s="15"/>
      <c r="B640" s="63"/>
      <c r="C640" s="63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 x14ac:dyDescent="0.2">
      <c r="A641" s="15"/>
      <c r="B641" s="63"/>
      <c r="C641" s="63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 x14ac:dyDescent="0.2">
      <c r="A642" s="15"/>
      <c r="B642" s="63"/>
      <c r="C642" s="63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 x14ac:dyDescent="0.2">
      <c r="A643" s="15"/>
      <c r="B643" s="63"/>
      <c r="C643" s="63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 x14ac:dyDescent="0.2">
      <c r="A644" s="15"/>
      <c r="B644" s="63"/>
      <c r="C644" s="63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 x14ac:dyDescent="0.2">
      <c r="A645" s="15"/>
      <c r="B645" s="63"/>
      <c r="C645" s="63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 x14ac:dyDescent="0.2">
      <c r="A646" s="15"/>
      <c r="B646" s="63"/>
      <c r="C646" s="63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 x14ac:dyDescent="0.2">
      <c r="A647" s="15"/>
      <c r="B647" s="63"/>
      <c r="C647" s="63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 x14ac:dyDescent="0.2">
      <c r="A648" s="15"/>
      <c r="B648" s="63"/>
      <c r="C648" s="63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 x14ac:dyDescent="0.2">
      <c r="A649" s="15"/>
      <c r="B649" s="63"/>
      <c r="C649" s="63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 x14ac:dyDescent="0.2">
      <c r="A650" s="15"/>
      <c r="B650" s="63"/>
      <c r="C650" s="63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 x14ac:dyDescent="0.2">
      <c r="A651" s="15"/>
      <c r="B651" s="63"/>
      <c r="C651" s="63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 x14ac:dyDescent="0.2">
      <c r="A652" s="15"/>
      <c r="B652" s="63"/>
      <c r="C652" s="63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 x14ac:dyDescent="0.2">
      <c r="A653" s="15"/>
      <c r="B653" s="63"/>
      <c r="C653" s="63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 x14ac:dyDescent="0.2">
      <c r="A654" s="15"/>
      <c r="B654" s="63"/>
      <c r="C654" s="63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 x14ac:dyDescent="0.2">
      <c r="A655" s="15"/>
      <c r="B655" s="63"/>
      <c r="C655" s="63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 x14ac:dyDescent="0.2">
      <c r="A656" s="15"/>
      <c r="B656" s="63"/>
      <c r="C656" s="63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 x14ac:dyDescent="0.2">
      <c r="A657" s="15"/>
      <c r="B657" s="63"/>
      <c r="C657" s="63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 x14ac:dyDescent="0.2">
      <c r="A658" s="15"/>
      <c r="B658" s="63"/>
      <c r="C658" s="63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 x14ac:dyDescent="0.2">
      <c r="A659" s="15"/>
      <c r="B659" s="63"/>
      <c r="C659" s="63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 x14ac:dyDescent="0.2">
      <c r="A660" s="15"/>
      <c r="B660" s="63"/>
      <c r="C660" s="63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 x14ac:dyDescent="0.2">
      <c r="A661" s="15"/>
      <c r="B661" s="63"/>
      <c r="C661" s="63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 x14ac:dyDescent="0.2">
      <c r="A662" s="15"/>
      <c r="B662" s="63"/>
      <c r="C662" s="63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 x14ac:dyDescent="0.2">
      <c r="A663" s="15"/>
      <c r="B663" s="63"/>
      <c r="C663" s="63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 x14ac:dyDescent="0.2">
      <c r="A664" s="15"/>
      <c r="B664" s="63"/>
      <c r="C664" s="63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 x14ac:dyDescent="0.2">
      <c r="A665" s="15"/>
      <c r="B665" s="63"/>
      <c r="C665" s="63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 x14ac:dyDescent="0.2">
      <c r="A666" s="15"/>
      <c r="B666" s="63"/>
      <c r="C666" s="63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 x14ac:dyDescent="0.2">
      <c r="A667" s="15"/>
      <c r="B667" s="63"/>
      <c r="C667" s="63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 x14ac:dyDescent="0.2">
      <c r="A668" s="15"/>
      <c r="B668" s="63"/>
      <c r="C668" s="63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 x14ac:dyDescent="0.2">
      <c r="A669" s="15"/>
      <c r="B669" s="63"/>
      <c r="C669" s="63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 x14ac:dyDescent="0.2">
      <c r="A670" s="15"/>
      <c r="B670" s="63"/>
      <c r="C670" s="63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 x14ac:dyDescent="0.2">
      <c r="A671" s="15"/>
      <c r="B671" s="63"/>
      <c r="C671" s="63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 x14ac:dyDescent="0.2">
      <c r="A672" s="15"/>
      <c r="B672" s="63"/>
      <c r="C672" s="63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 x14ac:dyDescent="0.2">
      <c r="A673" s="15"/>
      <c r="B673" s="63"/>
      <c r="C673" s="63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 x14ac:dyDescent="0.2">
      <c r="A674" s="15"/>
      <c r="B674" s="63"/>
      <c r="C674" s="63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 x14ac:dyDescent="0.2">
      <c r="A675" s="15"/>
      <c r="B675" s="63"/>
      <c r="C675" s="63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 x14ac:dyDescent="0.2">
      <c r="A676" s="15"/>
      <c r="B676" s="63"/>
      <c r="C676" s="63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 x14ac:dyDescent="0.2">
      <c r="A677" s="15"/>
      <c r="B677" s="63"/>
      <c r="C677" s="63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 x14ac:dyDescent="0.2">
      <c r="A678" s="15"/>
      <c r="B678" s="63"/>
      <c r="C678" s="63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 x14ac:dyDescent="0.2">
      <c r="A679" s="15"/>
      <c r="B679" s="63"/>
      <c r="C679" s="63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 x14ac:dyDescent="0.2">
      <c r="A680" s="15"/>
      <c r="B680" s="63"/>
      <c r="C680" s="63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 x14ac:dyDescent="0.2">
      <c r="A681" s="15"/>
      <c r="B681" s="63"/>
      <c r="C681" s="63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 x14ac:dyDescent="0.2">
      <c r="A682" s="15"/>
      <c r="B682" s="63"/>
      <c r="C682" s="63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 x14ac:dyDescent="0.2">
      <c r="A683" s="15"/>
      <c r="B683" s="63"/>
      <c r="C683" s="63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 x14ac:dyDescent="0.2">
      <c r="A684" s="15"/>
      <c r="B684" s="63"/>
      <c r="C684" s="63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 x14ac:dyDescent="0.2">
      <c r="A685" s="15"/>
      <c r="B685" s="63"/>
      <c r="C685" s="63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 x14ac:dyDescent="0.2">
      <c r="A686" s="15"/>
      <c r="B686" s="63"/>
      <c r="C686" s="63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 x14ac:dyDescent="0.2">
      <c r="A687" s="15"/>
      <c r="B687" s="63"/>
      <c r="C687" s="63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 x14ac:dyDescent="0.2">
      <c r="A688" s="15"/>
      <c r="B688" s="63"/>
      <c r="C688" s="63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 x14ac:dyDescent="0.2">
      <c r="A689" s="15"/>
      <c r="B689" s="63"/>
      <c r="C689" s="63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 x14ac:dyDescent="0.2">
      <c r="A690" s="15"/>
      <c r="B690" s="63"/>
      <c r="C690" s="63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 x14ac:dyDescent="0.2">
      <c r="A691" s="15"/>
      <c r="B691" s="63"/>
      <c r="C691" s="63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 x14ac:dyDescent="0.2">
      <c r="A692" s="15"/>
      <c r="B692" s="63"/>
      <c r="C692" s="63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 x14ac:dyDescent="0.2">
      <c r="A693" s="15"/>
      <c r="B693" s="63"/>
      <c r="C693" s="63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 x14ac:dyDescent="0.2">
      <c r="A694" s="15"/>
      <c r="B694" s="63"/>
      <c r="C694" s="63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 x14ac:dyDescent="0.2">
      <c r="A695" s="15"/>
      <c r="B695" s="63"/>
      <c r="C695" s="63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 x14ac:dyDescent="0.2">
      <c r="A696" s="15"/>
      <c r="B696" s="63"/>
      <c r="C696" s="63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 x14ac:dyDescent="0.2">
      <c r="A697" s="15"/>
      <c r="B697" s="63"/>
      <c r="C697" s="63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 x14ac:dyDescent="0.2">
      <c r="A698" s="15"/>
      <c r="B698" s="63"/>
      <c r="C698" s="63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 x14ac:dyDescent="0.2">
      <c r="A699" s="15"/>
      <c r="B699" s="63"/>
      <c r="C699" s="63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 x14ac:dyDescent="0.2">
      <c r="A700" s="15"/>
      <c r="B700" s="63"/>
      <c r="C700" s="63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 x14ac:dyDescent="0.2">
      <c r="A701" s="15"/>
      <c r="B701" s="63"/>
      <c r="C701" s="63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 x14ac:dyDescent="0.2">
      <c r="A702" s="15"/>
      <c r="B702" s="63"/>
      <c r="C702" s="63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 x14ac:dyDescent="0.2">
      <c r="A703" s="15"/>
      <c r="B703" s="63"/>
      <c r="C703" s="63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 x14ac:dyDescent="0.2">
      <c r="A704" s="15"/>
      <c r="B704" s="63"/>
      <c r="C704" s="63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 x14ac:dyDescent="0.2">
      <c r="A705" s="15"/>
      <c r="B705" s="63"/>
      <c r="C705" s="63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 x14ac:dyDescent="0.2">
      <c r="A706" s="15"/>
      <c r="B706" s="63"/>
      <c r="C706" s="63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 x14ac:dyDescent="0.2">
      <c r="A707" s="15"/>
      <c r="B707" s="63"/>
      <c r="C707" s="63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 x14ac:dyDescent="0.2">
      <c r="A708" s="15"/>
      <c r="B708" s="63"/>
      <c r="C708" s="63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 x14ac:dyDescent="0.2">
      <c r="A709" s="15"/>
      <c r="B709" s="63"/>
      <c r="C709" s="63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 x14ac:dyDescent="0.2">
      <c r="A710" s="15"/>
      <c r="B710" s="63"/>
      <c r="C710" s="63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 x14ac:dyDescent="0.2">
      <c r="A711" s="15"/>
      <c r="B711" s="63"/>
      <c r="C711" s="63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 x14ac:dyDescent="0.2">
      <c r="A712" s="15"/>
      <c r="B712" s="63"/>
      <c r="C712" s="63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 x14ac:dyDescent="0.2">
      <c r="A713" s="15"/>
      <c r="B713" s="63"/>
      <c r="C713" s="63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 x14ac:dyDescent="0.2">
      <c r="A714" s="15"/>
      <c r="B714" s="63"/>
      <c r="C714" s="63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 x14ac:dyDescent="0.2">
      <c r="A715" s="15"/>
      <c r="B715" s="63"/>
      <c r="C715" s="63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 x14ac:dyDescent="0.2">
      <c r="A716" s="15"/>
      <c r="B716" s="63"/>
      <c r="C716" s="63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 x14ac:dyDescent="0.2">
      <c r="A717" s="15"/>
      <c r="B717" s="63"/>
      <c r="C717" s="63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 x14ac:dyDescent="0.2">
      <c r="A718" s="15"/>
      <c r="B718" s="63"/>
      <c r="C718" s="63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 x14ac:dyDescent="0.2">
      <c r="A719" s="15"/>
      <c r="B719" s="63"/>
      <c r="C719" s="63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 x14ac:dyDescent="0.2">
      <c r="A720" s="15"/>
      <c r="B720" s="63"/>
      <c r="C720" s="63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 x14ac:dyDescent="0.2">
      <c r="A721" s="15"/>
      <c r="B721" s="63"/>
      <c r="C721" s="63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 x14ac:dyDescent="0.2">
      <c r="A722" s="15"/>
      <c r="B722" s="63"/>
      <c r="C722" s="63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 x14ac:dyDescent="0.2">
      <c r="A723" s="15"/>
      <c r="B723" s="63"/>
      <c r="C723" s="63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 x14ac:dyDescent="0.2">
      <c r="A724" s="15"/>
      <c r="B724" s="63"/>
      <c r="C724" s="63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 x14ac:dyDescent="0.2">
      <c r="A725" s="15"/>
      <c r="B725" s="63"/>
      <c r="C725" s="63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 x14ac:dyDescent="0.2">
      <c r="A726" s="15"/>
      <c r="B726" s="63"/>
      <c r="C726" s="63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 x14ac:dyDescent="0.2">
      <c r="A727" s="15"/>
      <c r="B727" s="63"/>
      <c r="C727" s="63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 x14ac:dyDescent="0.2">
      <c r="A728" s="15"/>
      <c r="B728" s="63"/>
      <c r="C728" s="63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 x14ac:dyDescent="0.2">
      <c r="A729" s="15"/>
      <c r="B729" s="63"/>
      <c r="C729" s="63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 x14ac:dyDescent="0.2">
      <c r="A730" s="15"/>
      <c r="B730" s="63"/>
      <c r="C730" s="63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 x14ac:dyDescent="0.2">
      <c r="A731" s="15"/>
      <c r="B731" s="63"/>
      <c r="C731" s="63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 x14ac:dyDescent="0.2">
      <c r="A732" s="15"/>
      <c r="B732" s="63"/>
      <c r="C732" s="63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 x14ac:dyDescent="0.2">
      <c r="A733" s="15"/>
      <c r="B733" s="63"/>
      <c r="C733" s="63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 x14ac:dyDescent="0.2">
      <c r="A734" s="15"/>
      <c r="B734" s="63"/>
      <c r="C734" s="63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 x14ac:dyDescent="0.2">
      <c r="A735" s="15"/>
      <c r="B735" s="63"/>
      <c r="C735" s="63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 x14ac:dyDescent="0.2">
      <c r="A736" s="15"/>
      <c r="B736" s="63"/>
      <c r="C736" s="63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 x14ac:dyDescent="0.2">
      <c r="A737" s="15"/>
      <c r="B737" s="63"/>
      <c r="C737" s="63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 x14ac:dyDescent="0.2">
      <c r="A738" s="15"/>
      <c r="B738" s="63"/>
      <c r="C738" s="63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 x14ac:dyDescent="0.2">
      <c r="A739" s="15"/>
      <c r="B739" s="63"/>
      <c r="C739" s="63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 x14ac:dyDescent="0.2">
      <c r="A740" s="15"/>
      <c r="B740" s="63"/>
      <c r="C740" s="63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 x14ac:dyDescent="0.2">
      <c r="A741" s="15"/>
      <c r="B741" s="63"/>
      <c r="C741" s="63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 x14ac:dyDescent="0.2">
      <c r="A742" s="15"/>
      <c r="B742" s="63"/>
      <c r="C742" s="63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 x14ac:dyDescent="0.2">
      <c r="A743" s="15"/>
      <c r="B743" s="63"/>
      <c r="C743" s="63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 x14ac:dyDescent="0.2">
      <c r="A744" s="15"/>
      <c r="B744" s="63"/>
      <c r="C744" s="63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 x14ac:dyDescent="0.2">
      <c r="A745" s="15"/>
      <c r="B745" s="63"/>
      <c r="C745" s="63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 x14ac:dyDescent="0.2">
      <c r="A746" s="15"/>
      <c r="B746" s="63"/>
      <c r="C746" s="63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 x14ac:dyDescent="0.2">
      <c r="A747" s="15"/>
      <c r="B747" s="63"/>
      <c r="C747" s="63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 x14ac:dyDescent="0.2">
      <c r="A748" s="15"/>
      <c r="B748" s="63"/>
      <c r="C748" s="63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 x14ac:dyDescent="0.2">
      <c r="A749" s="15"/>
      <c r="B749" s="63"/>
      <c r="C749" s="63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 x14ac:dyDescent="0.2">
      <c r="A750" s="15"/>
      <c r="B750" s="63"/>
      <c r="C750" s="63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 x14ac:dyDescent="0.2">
      <c r="A751" s="15"/>
      <c r="B751" s="63"/>
      <c r="C751" s="63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 x14ac:dyDescent="0.2">
      <c r="A752" s="15"/>
      <c r="B752" s="63"/>
      <c r="C752" s="63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 x14ac:dyDescent="0.2">
      <c r="A753" s="15"/>
      <c r="B753" s="63"/>
      <c r="C753" s="63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 x14ac:dyDescent="0.2">
      <c r="A754" s="15"/>
      <c r="B754" s="63"/>
      <c r="C754" s="63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 x14ac:dyDescent="0.2">
      <c r="A755" s="15"/>
      <c r="B755" s="63"/>
      <c r="C755" s="63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 x14ac:dyDescent="0.2">
      <c r="A756" s="15"/>
      <c r="B756" s="63"/>
      <c r="C756" s="63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 x14ac:dyDescent="0.2">
      <c r="A757" s="15"/>
      <c r="B757" s="63"/>
      <c r="C757" s="63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 x14ac:dyDescent="0.2">
      <c r="A758" s="15"/>
      <c r="B758" s="63"/>
      <c r="C758" s="63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 x14ac:dyDescent="0.2">
      <c r="A759" s="15"/>
      <c r="B759" s="63"/>
      <c r="C759" s="63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 x14ac:dyDescent="0.2">
      <c r="A760" s="15"/>
      <c r="B760" s="63"/>
      <c r="C760" s="63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 x14ac:dyDescent="0.2">
      <c r="A761" s="15"/>
      <c r="B761" s="63"/>
      <c r="C761" s="63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 x14ac:dyDescent="0.2">
      <c r="A762" s="15"/>
      <c r="B762" s="63"/>
      <c r="C762" s="63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 x14ac:dyDescent="0.2">
      <c r="A763" s="15"/>
      <c r="B763" s="63"/>
      <c r="C763" s="63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 x14ac:dyDescent="0.2">
      <c r="A764" s="15"/>
      <c r="B764" s="63"/>
      <c r="C764" s="63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 x14ac:dyDescent="0.2">
      <c r="A765" s="15"/>
      <c r="B765" s="63"/>
      <c r="C765" s="63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 x14ac:dyDescent="0.2">
      <c r="A766" s="15"/>
      <c r="B766" s="63"/>
      <c r="C766" s="63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 x14ac:dyDescent="0.2">
      <c r="A767" s="15"/>
      <c r="B767" s="63"/>
      <c r="C767" s="63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 x14ac:dyDescent="0.2">
      <c r="A768" s="15"/>
      <c r="B768" s="63"/>
      <c r="C768" s="63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 x14ac:dyDescent="0.2">
      <c r="A769" s="15"/>
      <c r="B769" s="63"/>
      <c r="C769" s="63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 x14ac:dyDescent="0.2">
      <c r="A770" s="15"/>
      <c r="B770" s="63"/>
      <c r="C770" s="63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 x14ac:dyDescent="0.2">
      <c r="A771" s="15"/>
      <c r="B771" s="63"/>
      <c r="C771" s="63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 x14ac:dyDescent="0.2">
      <c r="A772" s="15"/>
      <c r="B772" s="63"/>
      <c r="C772" s="63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 x14ac:dyDescent="0.2">
      <c r="A773" s="15"/>
      <c r="B773" s="63"/>
      <c r="C773" s="63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 x14ac:dyDescent="0.2">
      <c r="A774" s="15"/>
      <c r="B774" s="63"/>
      <c r="C774" s="63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 x14ac:dyDescent="0.2">
      <c r="A775" s="15"/>
      <c r="B775" s="63"/>
      <c r="C775" s="63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 x14ac:dyDescent="0.2">
      <c r="A776" s="15"/>
      <c r="B776" s="63"/>
      <c r="C776" s="63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 x14ac:dyDescent="0.2">
      <c r="A777" s="15"/>
      <c r="B777" s="63"/>
      <c r="C777" s="63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 x14ac:dyDescent="0.2">
      <c r="A778" s="15"/>
      <c r="B778" s="63"/>
      <c r="C778" s="63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 x14ac:dyDescent="0.2">
      <c r="A779" s="15"/>
      <c r="B779" s="63"/>
      <c r="C779" s="63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 x14ac:dyDescent="0.2">
      <c r="A780" s="15"/>
      <c r="B780" s="63"/>
      <c r="C780" s="63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 x14ac:dyDescent="0.2">
      <c r="A781" s="15"/>
      <c r="B781" s="63"/>
      <c r="C781" s="63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 x14ac:dyDescent="0.2">
      <c r="A782" s="15"/>
      <c r="B782" s="63"/>
      <c r="C782" s="63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 x14ac:dyDescent="0.2">
      <c r="A783" s="15"/>
      <c r="B783" s="63"/>
      <c r="C783" s="63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 x14ac:dyDescent="0.2">
      <c r="A784" s="15"/>
      <c r="B784" s="63"/>
      <c r="C784" s="63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 x14ac:dyDescent="0.2">
      <c r="A785" s="15"/>
      <c r="B785" s="63"/>
      <c r="C785" s="63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 x14ac:dyDescent="0.2">
      <c r="A786" s="15"/>
      <c r="B786" s="63"/>
      <c r="C786" s="63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 x14ac:dyDescent="0.2">
      <c r="A787" s="15"/>
      <c r="B787" s="63"/>
      <c r="C787" s="63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 x14ac:dyDescent="0.2">
      <c r="A788" s="15"/>
      <c r="B788" s="63"/>
      <c r="C788" s="63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 x14ac:dyDescent="0.2">
      <c r="A789" s="15"/>
      <c r="B789" s="63"/>
      <c r="C789" s="63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 x14ac:dyDescent="0.2">
      <c r="A790" s="15"/>
      <c r="B790" s="63"/>
      <c r="C790" s="63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 x14ac:dyDescent="0.2">
      <c r="A791" s="15"/>
      <c r="B791" s="63"/>
      <c r="C791" s="63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 x14ac:dyDescent="0.2">
      <c r="A792" s="15"/>
      <c r="B792" s="63"/>
      <c r="C792" s="63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 x14ac:dyDescent="0.2">
      <c r="A793" s="15"/>
      <c r="B793" s="63"/>
      <c r="C793" s="63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 x14ac:dyDescent="0.2">
      <c r="A794" s="15"/>
      <c r="B794" s="63"/>
      <c r="C794" s="63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 x14ac:dyDescent="0.2">
      <c r="A795" s="15"/>
      <c r="B795" s="63"/>
      <c r="C795" s="63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 x14ac:dyDescent="0.2">
      <c r="A796" s="15"/>
      <c r="B796" s="63"/>
      <c r="C796" s="63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 x14ac:dyDescent="0.2">
      <c r="A797" s="15"/>
      <c r="B797" s="63"/>
      <c r="C797" s="63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 x14ac:dyDescent="0.2">
      <c r="A798" s="15"/>
      <c r="B798" s="63"/>
      <c r="C798" s="63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 x14ac:dyDescent="0.2">
      <c r="A799" s="15"/>
      <c r="B799" s="63"/>
      <c r="C799" s="63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 x14ac:dyDescent="0.2">
      <c r="A800" s="15"/>
      <c r="B800" s="63"/>
      <c r="C800" s="63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 x14ac:dyDescent="0.2">
      <c r="A801" s="15"/>
      <c r="B801" s="63"/>
      <c r="C801" s="63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 x14ac:dyDescent="0.2">
      <c r="A802" s="15"/>
      <c r="B802" s="63"/>
      <c r="C802" s="63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 x14ac:dyDescent="0.2">
      <c r="A803" s="15"/>
      <c r="B803" s="63"/>
      <c r="C803" s="63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 x14ac:dyDescent="0.2">
      <c r="A804" s="15"/>
      <c r="B804" s="63"/>
      <c r="C804" s="63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 x14ac:dyDescent="0.2">
      <c r="A805" s="15"/>
      <c r="B805" s="63"/>
      <c r="C805" s="63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 x14ac:dyDescent="0.2">
      <c r="A806" s="15"/>
      <c r="B806" s="63"/>
      <c r="C806" s="63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 x14ac:dyDescent="0.2">
      <c r="A807" s="15"/>
      <c r="B807" s="63"/>
      <c r="C807" s="63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 x14ac:dyDescent="0.2">
      <c r="A808" s="15"/>
      <c r="B808" s="63"/>
      <c r="C808" s="63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 x14ac:dyDescent="0.2">
      <c r="A809" s="15"/>
      <c r="B809" s="63"/>
      <c r="C809" s="63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 x14ac:dyDescent="0.2">
      <c r="A810" s="15"/>
      <c r="B810" s="63"/>
      <c r="C810" s="63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 x14ac:dyDescent="0.2">
      <c r="A811" s="15"/>
      <c r="B811" s="63"/>
      <c r="C811" s="63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 x14ac:dyDescent="0.2">
      <c r="A812" s="15"/>
      <c r="B812" s="63"/>
      <c r="C812" s="63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 x14ac:dyDescent="0.2">
      <c r="A813" s="15"/>
      <c r="B813" s="63"/>
      <c r="C813" s="63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 x14ac:dyDescent="0.2">
      <c r="A814" s="15"/>
      <c r="B814" s="63"/>
      <c r="C814" s="63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 x14ac:dyDescent="0.2">
      <c r="A815" s="15"/>
      <c r="B815" s="63"/>
      <c r="C815" s="63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 x14ac:dyDescent="0.2">
      <c r="A816" s="15"/>
      <c r="B816" s="63"/>
      <c r="C816" s="63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 x14ac:dyDescent="0.2">
      <c r="A817" s="15"/>
      <c r="B817" s="63"/>
      <c r="C817" s="63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 x14ac:dyDescent="0.2">
      <c r="A818" s="15"/>
      <c r="B818" s="63"/>
      <c r="C818" s="63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 x14ac:dyDescent="0.2">
      <c r="A819" s="15"/>
      <c r="B819" s="63"/>
      <c r="C819" s="63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 x14ac:dyDescent="0.2">
      <c r="A820" s="15"/>
      <c r="B820" s="63"/>
      <c r="C820" s="63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 x14ac:dyDescent="0.2">
      <c r="A821" s="15"/>
      <c r="B821" s="63"/>
      <c r="C821" s="63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 x14ac:dyDescent="0.2">
      <c r="A822" s="15"/>
      <c r="B822" s="63"/>
      <c r="C822" s="63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 x14ac:dyDescent="0.2">
      <c r="A823" s="15"/>
      <c r="B823" s="63"/>
      <c r="C823" s="63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 x14ac:dyDescent="0.2">
      <c r="A824" s="15"/>
      <c r="B824" s="63"/>
      <c r="C824" s="63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 x14ac:dyDescent="0.2">
      <c r="A825" s="15"/>
      <c r="B825" s="63"/>
      <c r="C825" s="63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 x14ac:dyDescent="0.2">
      <c r="A826" s="15"/>
      <c r="B826" s="63"/>
      <c r="C826" s="63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 x14ac:dyDescent="0.2">
      <c r="A827" s="15"/>
      <c r="B827" s="63"/>
      <c r="C827" s="63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 x14ac:dyDescent="0.2">
      <c r="A828" s="15"/>
      <c r="B828" s="63"/>
      <c r="C828" s="63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 x14ac:dyDescent="0.2">
      <c r="A829" s="15"/>
      <c r="B829" s="63"/>
      <c r="C829" s="63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 x14ac:dyDescent="0.2">
      <c r="A830" s="15"/>
      <c r="B830" s="63"/>
      <c r="C830" s="63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 x14ac:dyDescent="0.2">
      <c r="A831" s="15"/>
      <c r="B831" s="63"/>
      <c r="C831" s="63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 x14ac:dyDescent="0.2">
      <c r="A832" s="15"/>
      <c r="B832" s="63"/>
      <c r="C832" s="63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 x14ac:dyDescent="0.2">
      <c r="A833" s="15"/>
      <c r="B833" s="63"/>
      <c r="C833" s="63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 x14ac:dyDescent="0.2">
      <c r="A834" s="15"/>
      <c r="B834" s="63"/>
      <c r="C834" s="63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 x14ac:dyDescent="0.2">
      <c r="A835" s="15"/>
      <c r="B835" s="63"/>
      <c r="C835" s="63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 x14ac:dyDescent="0.2">
      <c r="A836" s="15"/>
      <c r="B836" s="63"/>
      <c r="C836" s="63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 x14ac:dyDescent="0.2">
      <c r="A837" s="15"/>
      <c r="B837" s="63"/>
      <c r="C837" s="63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 x14ac:dyDescent="0.2">
      <c r="A838" s="15"/>
      <c r="B838" s="63"/>
      <c r="C838" s="63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 x14ac:dyDescent="0.2">
      <c r="A839" s="15"/>
      <c r="B839" s="63"/>
      <c r="C839" s="63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 x14ac:dyDescent="0.2">
      <c r="A840" s="15"/>
      <c r="B840" s="63"/>
      <c r="C840" s="63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 x14ac:dyDescent="0.2">
      <c r="A841" s="15"/>
      <c r="B841" s="63"/>
      <c r="C841" s="63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 x14ac:dyDescent="0.2">
      <c r="A842" s="15"/>
      <c r="B842" s="63"/>
      <c r="C842" s="63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 x14ac:dyDescent="0.2">
      <c r="A843" s="15"/>
      <c r="B843" s="63"/>
      <c r="C843" s="63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 x14ac:dyDescent="0.2">
      <c r="A844" s="15"/>
      <c r="B844" s="63"/>
      <c r="C844" s="63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 x14ac:dyDescent="0.2">
      <c r="A845" s="15"/>
      <c r="B845" s="63"/>
      <c r="C845" s="63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 x14ac:dyDescent="0.2">
      <c r="A846" s="15"/>
      <c r="B846" s="63"/>
      <c r="C846" s="63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 x14ac:dyDescent="0.2">
      <c r="A847" s="15"/>
      <c r="B847" s="63"/>
      <c r="C847" s="63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 x14ac:dyDescent="0.2">
      <c r="A848" s="15"/>
      <c r="B848" s="63"/>
      <c r="C848" s="63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 x14ac:dyDescent="0.2">
      <c r="A849" s="15"/>
      <c r="B849" s="63"/>
      <c r="C849" s="63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 x14ac:dyDescent="0.2">
      <c r="A850" s="15"/>
      <c r="B850" s="63"/>
      <c r="C850" s="63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 x14ac:dyDescent="0.2">
      <c r="A851" s="15"/>
      <c r="B851" s="63"/>
      <c r="C851" s="63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 x14ac:dyDescent="0.2">
      <c r="A852" s="15"/>
      <c r="B852" s="63"/>
      <c r="C852" s="63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 x14ac:dyDescent="0.2">
      <c r="A853" s="15"/>
      <c r="B853" s="63"/>
      <c r="C853" s="63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 x14ac:dyDescent="0.2">
      <c r="A854" s="15"/>
      <c r="B854" s="63"/>
      <c r="C854" s="63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 x14ac:dyDescent="0.2">
      <c r="A855" s="15"/>
      <c r="B855" s="63"/>
      <c r="C855" s="63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 x14ac:dyDescent="0.2">
      <c r="A856" s="15"/>
      <c r="B856" s="63"/>
      <c r="C856" s="63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 x14ac:dyDescent="0.2">
      <c r="A857" s="15"/>
      <c r="B857" s="63"/>
      <c r="C857" s="63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 x14ac:dyDescent="0.2">
      <c r="A858" s="15"/>
      <c r="B858" s="63"/>
      <c r="C858" s="63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 x14ac:dyDescent="0.2">
      <c r="A859" s="15"/>
      <c r="B859" s="63"/>
      <c r="C859" s="63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 x14ac:dyDescent="0.2">
      <c r="A860" s="15"/>
      <c r="B860" s="63"/>
      <c r="C860" s="63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 x14ac:dyDescent="0.2">
      <c r="A861" s="15"/>
      <c r="B861" s="63"/>
      <c r="C861" s="63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 x14ac:dyDescent="0.2">
      <c r="A862" s="15"/>
      <c r="B862" s="63"/>
      <c r="C862" s="63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 x14ac:dyDescent="0.2">
      <c r="A863" s="15"/>
      <c r="B863" s="63"/>
      <c r="C863" s="63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 x14ac:dyDescent="0.2">
      <c r="A864" s="15"/>
      <c r="B864" s="63"/>
      <c r="C864" s="63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 x14ac:dyDescent="0.2">
      <c r="A865" s="15"/>
      <c r="B865" s="63"/>
      <c r="C865" s="63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 x14ac:dyDescent="0.2">
      <c r="A866" s="15"/>
      <c r="B866" s="63"/>
      <c r="C866" s="63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 x14ac:dyDescent="0.2">
      <c r="A867" s="15"/>
      <c r="B867" s="63"/>
      <c r="C867" s="63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 x14ac:dyDescent="0.2">
      <c r="A868" s="15"/>
      <c r="B868" s="63"/>
      <c r="C868" s="63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 x14ac:dyDescent="0.2">
      <c r="A869" s="15"/>
      <c r="B869" s="63"/>
      <c r="C869" s="63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 x14ac:dyDescent="0.2">
      <c r="A870" s="15"/>
      <c r="B870" s="63"/>
      <c r="C870" s="63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 x14ac:dyDescent="0.2">
      <c r="A871" s="15"/>
      <c r="B871" s="63"/>
      <c r="C871" s="63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 x14ac:dyDescent="0.2">
      <c r="A872" s="15"/>
      <c r="B872" s="63"/>
      <c r="C872" s="63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 x14ac:dyDescent="0.2">
      <c r="A873" s="15"/>
      <c r="B873" s="63"/>
      <c r="C873" s="63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 x14ac:dyDescent="0.2">
      <c r="A874" s="15"/>
      <c r="B874" s="63"/>
      <c r="C874" s="63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 x14ac:dyDescent="0.2">
      <c r="A875" s="15"/>
      <c r="B875" s="63"/>
      <c r="C875" s="63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 x14ac:dyDescent="0.2">
      <c r="A876" s="15"/>
      <c r="B876" s="63"/>
      <c r="C876" s="63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 x14ac:dyDescent="0.2">
      <c r="A877" s="15"/>
      <c r="B877" s="63"/>
      <c r="C877" s="63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 x14ac:dyDescent="0.2">
      <c r="A878" s="15"/>
      <c r="B878" s="63"/>
      <c r="C878" s="63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 x14ac:dyDescent="0.2">
      <c r="A879" s="15"/>
      <c r="B879" s="63"/>
      <c r="C879" s="63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 x14ac:dyDescent="0.2">
      <c r="A880" s="15"/>
      <c r="B880" s="63"/>
      <c r="C880" s="63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 x14ac:dyDescent="0.2">
      <c r="A881" s="15"/>
      <c r="B881" s="63"/>
      <c r="C881" s="63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 x14ac:dyDescent="0.2">
      <c r="A882" s="15"/>
      <c r="B882" s="63"/>
      <c r="C882" s="63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 x14ac:dyDescent="0.2">
      <c r="A883" s="15"/>
      <c r="B883" s="63"/>
      <c r="C883" s="63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 x14ac:dyDescent="0.2">
      <c r="A884" s="15"/>
      <c r="B884" s="63"/>
      <c r="C884" s="63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 x14ac:dyDescent="0.2">
      <c r="A885" s="15"/>
      <c r="B885" s="63"/>
      <c r="C885" s="63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 x14ac:dyDescent="0.2">
      <c r="A886" s="15"/>
      <c r="B886" s="63"/>
      <c r="C886" s="63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 x14ac:dyDescent="0.2">
      <c r="A887" s="15"/>
      <c r="B887" s="63"/>
      <c r="C887" s="63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 x14ac:dyDescent="0.2">
      <c r="A888" s="15"/>
      <c r="B888" s="63"/>
      <c r="C888" s="63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 x14ac:dyDescent="0.2">
      <c r="A889" s="15"/>
      <c r="B889" s="63"/>
      <c r="C889" s="63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 x14ac:dyDescent="0.2">
      <c r="A890" s="15"/>
      <c r="B890" s="63"/>
      <c r="C890" s="63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 x14ac:dyDescent="0.2">
      <c r="A891" s="15"/>
      <c r="B891" s="63"/>
      <c r="C891" s="63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 x14ac:dyDescent="0.2">
      <c r="A892" s="15"/>
      <c r="B892" s="63"/>
      <c r="C892" s="63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 x14ac:dyDescent="0.2">
      <c r="A893" s="15"/>
      <c r="B893" s="63"/>
      <c r="C893" s="63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 x14ac:dyDescent="0.2">
      <c r="A894" s="15"/>
      <c r="B894" s="63"/>
      <c r="C894" s="63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 x14ac:dyDescent="0.2">
      <c r="A895" s="15"/>
      <c r="B895" s="63"/>
      <c r="C895" s="63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 x14ac:dyDescent="0.2">
      <c r="A896" s="15"/>
      <c r="B896" s="63"/>
      <c r="C896" s="63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 x14ac:dyDescent="0.2">
      <c r="A897" s="15"/>
      <c r="B897" s="63"/>
      <c r="C897" s="63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 x14ac:dyDescent="0.2">
      <c r="A898" s="15"/>
      <c r="B898" s="63"/>
      <c r="C898" s="63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 x14ac:dyDescent="0.2">
      <c r="A899" s="15"/>
      <c r="B899" s="63"/>
      <c r="C899" s="63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 x14ac:dyDescent="0.2">
      <c r="A900" s="15"/>
      <c r="B900" s="63"/>
      <c r="C900" s="63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 x14ac:dyDescent="0.2">
      <c r="A901" s="15"/>
      <c r="B901" s="63"/>
      <c r="C901" s="63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 x14ac:dyDescent="0.2">
      <c r="A902" s="15"/>
      <c r="B902" s="63"/>
      <c r="C902" s="63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 x14ac:dyDescent="0.2">
      <c r="A903" s="15"/>
      <c r="B903" s="63"/>
      <c r="C903" s="63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 x14ac:dyDescent="0.2">
      <c r="A904" s="15"/>
      <c r="B904" s="63"/>
      <c r="C904" s="63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 x14ac:dyDescent="0.2">
      <c r="A905" s="15"/>
      <c r="B905" s="63"/>
      <c r="C905" s="63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 x14ac:dyDescent="0.2">
      <c r="A906" s="15"/>
      <c r="B906" s="63"/>
      <c r="C906" s="63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 x14ac:dyDescent="0.2">
      <c r="A907" s="15"/>
      <c r="B907" s="63"/>
      <c r="C907" s="63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 x14ac:dyDescent="0.2">
      <c r="A908" s="15"/>
      <c r="B908" s="63"/>
      <c r="C908" s="63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 x14ac:dyDescent="0.2">
      <c r="A909" s="15"/>
      <c r="B909" s="63"/>
      <c r="C909" s="63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 x14ac:dyDescent="0.2">
      <c r="A910" s="15"/>
      <c r="B910" s="63"/>
      <c r="C910" s="63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 x14ac:dyDescent="0.2">
      <c r="A911" s="15"/>
      <c r="B911" s="63"/>
      <c r="C911" s="63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 x14ac:dyDescent="0.2">
      <c r="A912" s="15"/>
      <c r="B912" s="63"/>
      <c r="C912" s="63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 x14ac:dyDescent="0.2">
      <c r="A913" s="15"/>
      <c r="B913" s="63"/>
      <c r="C913" s="63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 x14ac:dyDescent="0.2">
      <c r="A914" s="15"/>
      <c r="B914" s="63"/>
      <c r="C914" s="63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 x14ac:dyDescent="0.2">
      <c r="A915" s="15"/>
      <c r="B915" s="63"/>
      <c r="C915" s="63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 x14ac:dyDescent="0.2">
      <c r="A916" s="15"/>
      <c r="B916" s="63"/>
      <c r="C916" s="63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 x14ac:dyDescent="0.2">
      <c r="A917" s="15"/>
      <c r="B917" s="63"/>
      <c r="C917" s="63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 x14ac:dyDescent="0.2">
      <c r="A918" s="15"/>
      <c r="B918" s="63"/>
      <c r="C918" s="63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 x14ac:dyDescent="0.2">
      <c r="A919" s="15"/>
      <c r="B919" s="63"/>
      <c r="C919" s="63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 x14ac:dyDescent="0.2">
      <c r="A920" s="15"/>
      <c r="B920" s="63"/>
      <c r="C920" s="63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 x14ac:dyDescent="0.2">
      <c r="A921" s="15"/>
      <c r="B921" s="63"/>
      <c r="C921" s="63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 x14ac:dyDescent="0.2">
      <c r="A922" s="15"/>
      <c r="B922" s="63"/>
      <c r="C922" s="63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 x14ac:dyDescent="0.2">
      <c r="A923" s="15"/>
      <c r="B923" s="63"/>
      <c r="C923" s="63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 x14ac:dyDescent="0.2">
      <c r="A924" s="15"/>
      <c r="B924" s="63"/>
      <c r="C924" s="63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 x14ac:dyDescent="0.2">
      <c r="A925" s="15"/>
      <c r="B925" s="63"/>
      <c r="C925" s="63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 x14ac:dyDescent="0.2">
      <c r="A926" s="15"/>
      <c r="B926" s="63"/>
      <c r="C926" s="63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 x14ac:dyDescent="0.2">
      <c r="A927" s="15"/>
      <c r="B927" s="63"/>
      <c r="C927" s="63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 x14ac:dyDescent="0.2">
      <c r="A928" s="15"/>
      <c r="B928" s="63"/>
      <c r="C928" s="63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 x14ac:dyDescent="0.2">
      <c r="A929" s="15"/>
      <c r="B929" s="63"/>
      <c r="C929" s="63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 x14ac:dyDescent="0.2">
      <c r="A930" s="15"/>
      <c r="B930" s="63"/>
      <c r="C930" s="63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 x14ac:dyDescent="0.2">
      <c r="A931" s="15"/>
      <c r="B931" s="63"/>
      <c r="C931" s="63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 x14ac:dyDescent="0.2">
      <c r="A932" s="15"/>
      <c r="B932" s="63"/>
      <c r="C932" s="63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 x14ac:dyDescent="0.2">
      <c r="A933" s="15"/>
      <c r="B933" s="63"/>
      <c r="C933" s="63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 x14ac:dyDescent="0.2">
      <c r="A934" s="15"/>
      <c r="B934" s="63"/>
      <c r="C934" s="63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 x14ac:dyDescent="0.2">
      <c r="A935" s="15"/>
      <c r="B935" s="63"/>
      <c r="C935" s="63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 x14ac:dyDescent="0.2">
      <c r="A936" s="15"/>
      <c r="B936" s="63"/>
      <c r="C936" s="63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 x14ac:dyDescent="0.2">
      <c r="A937" s="15"/>
      <c r="B937" s="63"/>
      <c r="C937" s="63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 x14ac:dyDescent="0.2">
      <c r="A938" s="15"/>
      <c r="B938" s="63"/>
      <c r="C938" s="63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 x14ac:dyDescent="0.2">
      <c r="A939" s="15"/>
      <c r="B939" s="63"/>
      <c r="C939" s="63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 x14ac:dyDescent="0.2">
      <c r="A940" s="15"/>
      <c r="B940" s="63"/>
      <c r="C940" s="63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 x14ac:dyDescent="0.2">
      <c r="A941" s="15"/>
      <c r="B941" s="63"/>
      <c r="C941" s="63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 x14ac:dyDescent="0.2">
      <c r="A942" s="15"/>
      <c r="B942" s="63"/>
      <c r="C942" s="63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 x14ac:dyDescent="0.2">
      <c r="A943" s="15"/>
      <c r="B943" s="63"/>
      <c r="C943" s="63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 x14ac:dyDescent="0.2">
      <c r="A944" s="15"/>
      <c r="B944" s="63"/>
      <c r="C944" s="63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 x14ac:dyDescent="0.2">
      <c r="A945" s="15"/>
      <c r="B945" s="63"/>
      <c r="C945" s="63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 x14ac:dyDescent="0.2">
      <c r="A946" s="15"/>
      <c r="B946" s="63"/>
      <c r="C946" s="63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 x14ac:dyDescent="0.2">
      <c r="A947" s="15"/>
      <c r="B947" s="63"/>
      <c r="C947" s="63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 x14ac:dyDescent="0.2">
      <c r="A948" s="15"/>
      <c r="B948" s="63"/>
      <c r="C948" s="63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 x14ac:dyDescent="0.2">
      <c r="A949" s="15"/>
      <c r="B949" s="63"/>
      <c r="C949" s="63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 x14ac:dyDescent="0.2">
      <c r="A950" s="15"/>
      <c r="B950" s="63"/>
      <c r="C950" s="63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 x14ac:dyDescent="0.2">
      <c r="A951" s="15"/>
      <c r="B951" s="63"/>
      <c r="C951" s="63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 x14ac:dyDescent="0.2">
      <c r="A952" s="15"/>
      <c r="B952" s="63"/>
      <c r="C952" s="63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 x14ac:dyDescent="0.2">
      <c r="A953" s="15"/>
      <c r="B953" s="63"/>
      <c r="C953" s="63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 x14ac:dyDescent="0.2">
      <c r="A954" s="15"/>
      <c r="B954" s="63"/>
      <c r="C954" s="63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 x14ac:dyDescent="0.2">
      <c r="A955" s="15"/>
      <c r="B955" s="63"/>
      <c r="C955" s="63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 x14ac:dyDescent="0.2">
      <c r="A956" s="15"/>
      <c r="B956" s="63"/>
      <c r="C956" s="63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 x14ac:dyDescent="0.2">
      <c r="A957" s="15"/>
      <c r="B957" s="63"/>
      <c r="C957" s="63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 x14ac:dyDescent="0.2">
      <c r="A958" s="15"/>
      <c r="B958" s="63"/>
      <c r="C958" s="63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 x14ac:dyDescent="0.2">
      <c r="A959" s="15"/>
      <c r="B959" s="63"/>
      <c r="C959" s="63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 x14ac:dyDescent="0.2">
      <c r="A960" s="15"/>
      <c r="B960" s="63"/>
      <c r="C960" s="63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 x14ac:dyDescent="0.2">
      <c r="A961" s="15"/>
      <c r="B961" s="63"/>
      <c r="C961" s="63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 x14ac:dyDescent="0.2">
      <c r="A962" s="15"/>
      <c r="B962" s="63"/>
      <c r="C962" s="63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 x14ac:dyDescent="0.2">
      <c r="A963" s="15"/>
      <c r="B963" s="63"/>
      <c r="C963" s="63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 x14ac:dyDescent="0.2">
      <c r="A964" s="15"/>
      <c r="B964" s="63"/>
      <c r="C964" s="63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 x14ac:dyDescent="0.2">
      <c r="A965" s="15"/>
      <c r="B965" s="63"/>
      <c r="C965" s="63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 x14ac:dyDescent="0.2">
      <c r="A966" s="15"/>
      <c r="B966" s="63"/>
      <c r="C966" s="63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 x14ac:dyDescent="0.2">
      <c r="A967" s="15"/>
      <c r="B967" s="63"/>
      <c r="C967" s="63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 x14ac:dyDescent="0.2">
      <c r="A968" s="15"/>
      <c r="B968" s="63"/>
      <c r="C968" s="63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 x14ac:dyDescent="0.2">
      <c r="A969" s="15"/>
      <c r="B969" s="63"/>
      <c r="C969" s="63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 x14ac:dyDescent="0.2">
      <c r="A970" s="15"/>
      <c r="B970" s="63"/>
      <c r="C970" s="63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 x14ac:dyDescent="0.2">
      <c r="A971" s="15"/>
      <c r="B971" s="63"/>
      <c r="C971" s="63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 x14ac:dyDescent="0.2">
      <c r="A972" s="15"/>
      <c r="B972" s="63"/>
      <c r="C972" s="63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 x14ac:dyDescent="0.2">
      <c r="A973" s="15"/>
      <c r="B973" s="63"/>
      <c r="C973" s="63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 x14ac:dyDescent="0.2">
      <c r="A974" s="15"/>
      <c r="B974" s="63"/>
      <c r="C974" s="63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 x14ac:dyDescent="0.2">
      <c r="A975" s="15"/>
      <c r="B975" s="63"/>
      <c r="C975" s="63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 x14ac:dyDescent="0.2">
      <c r="A976" s="15"/>
      <c r="B976" s="63"/>
      <c r="C976" s="63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 x14ac:dyDescent="0.2">
      <c r="A977" s="15"/>
      <c r="B977" s="63"/>
      <c r="C977" s="63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 x14ac:dyDescent="0.2">
      <c r="A978" s="15"/>
      <c r="B978" s="63"/>
      <c r="C978" s="63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 x14ac:dyDescent="0.2">
      <c r="A979" s="15"/>
      <c r="B979" s="63"/>
      <c r="C979" s="63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 x14ac:dyDescent="0.2">
      <c r="A980" s="15"/>
      <c r="B980" s="63"/>
      <c r="C980" s="63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 x14ac:dyDescent="0.2">
      <c r="A981" s="15"/>
      <c r="B981" s="63"/>
      <c r="C981" s="63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 x14ac:dyDescent="0.2">
      <c r="A982" s="15"/>
      <c r="B982" s="63"/>
      <c r="C982" s="63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 x14ac:dyDescent="0.2">
      <c r="A983" s="15"/>
      <c r="B983" s="63"/>
      <c r="C983" s="63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 x14ac:dyDescent="0.2">
      <c r="A984" s="15"/>
      <c r="B984" s="63"/>
      <c r="C984" s="63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 x14ac:dyDescent="0.2">
      <c r="A985" s="15"/>
      <c r="B985" s="63"/>
      <c r="C985" s="63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 x14ac:dyDescent="0.2">
      <c r="A986" s="15"/>
      <c r="B986" s="63"/>
      <c r="C986" s="63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 x14ac:dyDescent="0.2">
      <c r="A987" s="15"/>
      <c r="B987" s="63"/>
      <c r="C987" s="63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 x14ac:dyDescent="0.2">
      <c r="A988" s="15"/>
      <c r="B988" s="63"/>
      <c r="C988" s="63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 x14ac:dyDescent="0.2">
      <c r="A989" s="15"/>
      <c r="B989" s="63"/>
      <c r="C989" s="63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 x14ac:dyDescent="0.2">
      <c r="A990" s="15"/>
      <c r="B990" s="63"/>
      <c r="C990" s="63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 x14ac:dyDescent="0.2">
      <c r="A991" s="15"/>
      <c r="B991" s="63"/>
      <c r="C991" s="63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 x14ac:dyDescent="0.2">
      <c r="A992" s="15"/>
      <c r="B992" s="63"/>
      <c r="C992" s="63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 x14ac:dyDescent="0.2">
      <c r="A993" s="15"/>
      <c r="B993" s="63"/>
      <c r="C993" s="63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 x14ac:dyDescent="0.2">
      <c r="A994" s="15"/>
      <c r="B994" s="63"/>
      <c r="C994" s="63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 x14ac:dyDescent="0.2">
      <c r="A995" s="15"/>
      <c r="B995" s="63"/>
      <c r="C995" s="63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 x14ac:dyDescent="0.2">
      <c r="A996" s="15"/>
      <c r="B996" s="63"/>
      <c r="C996" s="63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 x14ac:dyDescent="0.2">
      <c r="A997" s="15"/>
      <c r="B997" s="63"/>
      <c r="C997" s="63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 x14ac:dyDescent="0.2">
      <c r="A998" s="15"/>
      <c r="B998" s="63"/>
      <c r="C998" s="63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 x14ac:dyDescent="0.2">
      <c r="A999" s="15"/>
      <c r="B999" s="63"/>
      <c r="C999" s="63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 x14ac:dyDescent="0.2">
      <c r="A1000" s="15"/>
      <c r="B1000" s="63"/>
      <c r="C1000" s="63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dataValidations count="1">
    <dataValidation type="list" allowBlank="1" sqref="D260:D999" xr:uid="{00000000-0002-0000-0D00-000000000000}">
      <formula1>"Include,Exclude,Unsure"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Datasources</vt:lpstr>
      <vt:lpstr>Denominators</vt:lpstr>
      <vt:lpstr>Brighton AESI list</vt:lpstr>
      <vt:lpstr>(Brighton) Pfizer 16+</vt:lpstr>
      <vt:lpstr>(Brighton) Moderna 18+</vt:lpstr>
      <vt:lpstr>MedDRA (Pfizer)</vt:lpstr>
      <vt:lpstr>MedDRA (Moderna 18+)</vt:lpstr>
      <vt:lpstr>(Results) Pfizer 16+</vt:lpstr>
      <vt:lpstr>(Results) Moderna 18+</vt:lpstr>
      <vt:lpstr>Table 2</vt:lpstr>
      <vt:lpstr>C19 hospitalizations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Doshi</cp:lastModifiedBy>
  <dcterms:created xsi:type="dcterms:W3CDTF">2021-12-17T18:52:51Z</dcterms:created>
  <dcterms:modified xsi:type="dcterms:W3CDTF">2022-07-21T14:17:04Z</dcterms:modified>
</cp:coreProperties>
</file>