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Volumes/GoogleDrive/Shared drives/MoreBrains Shared Drive/Projects/2021 Jisc PID 2/CBA/Report_final/"/>
    </mc:Choice>
  </mc:AlternateContent>
  <xr:revisionPtr revIDLastSave="0" documentId="8_{83136617-177D-1E48-BF66-D7B7C39C47FA}" xr6:coauthVersionLast="46" xr6:coauthVersionMax="46" xr10:uidLastSave="{00000000-0000-0000-0000-000000000000}"/>
  <bookViews>
    <workbookView xWindow="-37140" yWindow="500" windowWidth="38400" windowHeight="21140" xr2:uid="{6D370536-9D85-4D44-8BAC-0A10BB4CA799}"/>
  </bookViews>
  <sheets>
    <sheet name="Key requirements"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 r="E6" i="2" l="1"/>
  <c r="H7" i="2"/>
  <c r="H12" i="2" s="1"/>
  <c r="F4" i="2"/>
  <c r="F6" i="2"/>
  <c r="F5" i="2"/>
  <c r="E5" i="2" l="1"/>
  <c r="H5" i="2" s="1"/>
  <c r="H22" i="2" s="1"/>
  <c r="H4" i="2"/>
  <c r="H10" i="2" s="1"/>
  <c r="H6" i="2"/>
  <c r="H20" i="2" s="1"/>
  <c r="H24" i="2"/>
  <c r="H17" i="2"/>
  <c r="H26" i="2"/>
  <c r="H28" i="2"/>
  <c r="H23" i="2" l="1"/>
  <c r="H32" i="2"/>
  <c r="H11" i="2"/>
  <c r="H14" i="2"/>
  <c r="H30" i="2"/>
  <c r="H19" i="2"/>
  <c r="H31" i="2"/>
  <c r="H15" i="2"/>
  <c r="H16" i="2"/>
  <c r="H34" i="2" l="1"/>
  <c r="H38" i="2" s="1"/>
  <c r="H39" i="2" l="1"/>
  <c r="H40" i="2" s="1"/>
</calcChain>
</file>

<file path=xl/sharedStrings.xml><?xml version="1.0" encoding="utf-8"?>
<sst xmlns="http://schemas.openxmlformats.org/spreadsheetml/2006/main" count="63" uniqueCount="43">
  <si>
    <t># staff</t>
  </si>
  <si>
    <t>Assumed gross pay</t>
  </si>
  <si>
    <t>Total staff cost</t>
  </si>
  <si>
    <t xml:space="preserve">Professor / the Principle Investigator (PI) </t>
  </si>
  <si>
    <t>Post Graduate Researcher (PGR1) - support activities</t>
  </si>
  <si>
    <t>Post Doctorate Researcher (PGR2) - support activities</t>
  </si>
  <si>
    <t>Central Support / Professional Service (PS) teams</t>
  </si>
  <si>
    <t>Staff activity by area of research support:</t>
  </si>
  <si>
    <t>Staff:</t>
  </si>
  <si>
    <t>Avg time over the year:</t>
  </si>
  <si>
    <t xml:space="preserve">Bid and pre- award </t>
  </si>
  <si>
    <t xml:space="preserve"> </t>
  </si>
  <si>
    <t>PI</t>
  </si>
  <si>
    <t>PGR2</t>
  </si>
  <si>
    <t>PS</t>
  </si>
  <si>
    <t xml:space="preserve">On- and post-award </t>
  </si>
  <si>
    <t>PGR1</t>
  </si>
  <si>
    <t>Active data mgt.</t>
  </si>
  <si>
    <t>Deposit/ingest &amp; repositories</t>
  </si>
  <si>
    <t>Validation &amp; compliance</t>
  </si>
  <si>
    <t>Reporting</t>
  </si>
  <si>
    <t>Dissemination &amp; out-reach</t>
  </si>
  <si>
    <t>Total cost which is in scope for time saving due to auto-PID field populate</t>
  </si>
  <si>
    <t>£</t>
  </si>
  <si>
    <t>Estimated total cost of Professional Services staff (approx)</t>
  </si>
  <si>
    <t>Notes</t>
  </si>
  <si>
    <t>Number of Principal Investigators</t>
  </si>
  <si>
    <t>Average total cost for your Principal Investigators, per FTE.</t>
  </si>
  <si>
    <t>Average total cost for your Post Graduate (Phd) Researchers, per FTE.</t>
  </si>
  <si>
    <t xml:space="preserve">Average total cost for your Post Doctorate Researchers, per FTE. </t>
  </si>
  <si>
    <t>Please over-write the values within the boxes below, these are indicative values / for demonstration purposes only</t>
  </si>
  <si>
    <t>1, 2, 3</t>
  </si>
  <si>
    <t>Please estimate an average pay value per type of staff member, including employers pension and employers NI (which combined are around 30% on gross pay)</t>
  </si>
  <si>
    <t>This should be total staff cost (incl ERs pension &amp; NI) for staff from probably several professional departments, which could include 'Contracts dept' (for bids), Finance (budgets and cost management), research support team(s), some Library staff time, Intellectual Property, Legal. For some Universities this will be easier to derive than for others, where there is a dedicated team supporting research. In some areas there might be the need to seek a best estimate of relevant staff time (%) spent supporting research over the year (eg it could be part of 3 FTEs in the Library, amounting to 1 FTE valued at grade 6). Once this cost has been compiled a 50% uplift should be added to account for on-costs</t>
  </si>
  <si>
    <t xml:space="preserve">Once the number of PIs has been provided, the model assumes that there is the same FTE value for Phd and Post Doctorate researchers who perform activity in some of the areas of research support. In reality there's likely to be several supporting one PI and none supporting another; our study has arrived at calculations driven off the PI number which should deliver a prudent estimated cost for PGR time in research support activities (see model on next tab). </t>
  </si>
  <si>
    <t>at 2% of relevant activity</t>
  </si>
  <si>
    <t>at 5% of relevant activity</t>
  </si>
  <si>
    <t xml:space="preserve">mid point </t>
  </si>
  <si>
    <t xml:space="preserve">This model has been built to help identify how much cost saving may be achieved through staff time if some research metadata (PID) were sourced from external systems and populated automatically. Through interviews with relevant staff from several Universities we have identified an average of how much time is spent by research- and professional services staff, in areas which would benefit from PID metadata being automatically populated. Once the total activity-based cost has been calculated its then possible to estimate an efficiency gain through not having to key or re-key research identifiers (eg ORCID ID).  The model provided here is intended to help quantify the impact of staff time saved. Within the 'Model' tab you will find the seven areas of research support activities which are all 'touch points' with PID metadata, and all are areas where time invested could be reduced to some extent.  </t>
  </si>
  <si>
    <t>Potential efficiency saving for the University through not keying / re-keying data:</t>
  </si>
  <si>
    <t>Cost of relevant activity:</t>
  </si>
  <si>
    <t>Cost simulation to provide an estimated cost saving from avoidance of keying and re-keying PID metadata.</t>
  </si>
  <si>
    <r>
      <rPr>
        <b/>
        <u/>
        <sz val="11"/>
        <color theme="1"/>
        <rFont val="Calibri"/>
        <family val="2"/>
        <scheme val="minor"/>
      </rPr>
      <t>To calculate a potential cost saving for your institution the model will require the following information specific to your institution</t>
    </r>
    <r>
      <rPr>
        <b/>
        <sz val="11"/>
        <color theme="1"/>
        <rFont val="Calibri"/>
        <family val="2"/>
        <scheme val="minor"/>
      </rPr>
      <t xml:space="preserve"> </t>
    </r>
    <r>
      <rPr>
        <sz val="11"/>
        <color theme="1"/>
        <rFont val="Calibri"/>
        <family val="2"/>
        <scheme val="minor"/>
      </rPr>
      <t xml:space="preserve">                                                                          (to the nearest £thousand would be sufficiently accurate)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</si>
</sst>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 #,##0.00_-;\-* #,##0.00_-;_-* &quot;-&quot;??_-;_-@_-"/>
    <numFmt numFmtId="166"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u/>
      <sz val="14"/>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horizontal="center"/>
    </xf>
    <xf numFmtId="0" fontId="0" fillId="0" borderId="0" xfId="0" applyAlignment="1">
      <alignment horizontal="center" wrapText="1"/>
    </xf>
    <xf numFmtId="0" fontId="3" fillId="0" borderId="0" xfId="0" applyFont="1"/>
    <xf numFmtId="0" fontId="0" fillId="0" borderId="1" xfId="0" applyBorder="1"/>
    <xf numFmtId="0" fontId="0" fillId="0" borderId="1" xfId="0" applyBorder="1" applyAlignment="1">
      <alignment horizontal="center" wrapText="1"/>
    </xf>
    <xf numFmtId="0" fontId="0" fillId="0" borderId="0" xfId="0" quotePrefix="1"/>
    <xf numFmtId="0" fontId="0" fillId="0" borderId="2" xfId="0" applyBorder="1" applyAlignment="1">
      <alignment horizontal="center"/>
    </xf>
    <xf numFmtId="9" fontId="0" fillId="0" borderId="3" xfId="2" applyFont="1" applyBorder="1"/>
    <xf numFmtId="9" fontId="0" fillId="0" borderId="2" xfId="2" applyFont="1" applyBorder="1"/>
    <xf numFmtId="0" fontId="0" fillId="0" borderId="4" xfId="0" applyBorder="1" applyAlignment="1">
      <alignment horizontal="center"/>
    </xf>
    <xf numFmtId="9" fontId="0" fillId="0" borderId="4" xfId="2" applyFont="1" applyBorder="1"/>
    <xf numFmtId="0" fontId="2" fillId="0" borderId="0" xfId="0" applyFont="1" applyAlignment="1">
      <alignment horizontal="left" wrapText="1"/>
    </xf>
    <xf numFmtId="0" fontId="0" fillId="0" borderId="0" xfId="0" applyAlignment="1">
      <alignment horizontal="right"/>
    </xf>
    <xf numFmtId="0" fontId="0" fillId="2" borderId="5" xfId="0" applyFill="1" applyBorder="1"/>
    <xf numFmtId="0" fontId="4" fillId="0" borderId="0" xfId="0" applyFont="1"/>
    <xf numFmtId="166" fontId="0" fillId="2" borderId="5" xfId="1" applyNumberFormat="1" applyFont="1" applyFill="1" applyBorder="1"/>
    <xf numFmtId="0" fontId="2" fillId="0" borderId="0" xfId="0" applyFont="1" applyAlignment="1">
      <alignment horizontal="left"/>
    </xf>
    <xf numFmtId="0" fontId="0" fillId="0" borderId="0" xfId="0" applyAlignment="1">
      <alignment horizontal="left" vertical="top" wrapText="1"/>
    </xf>
    <xf numFmtId="166" fontId="0" fillId="0" borderId="0" xfId="1" applyNumberFormat="1" applyFont="1"/>
    <xf numFmtId="0" fontId="0" fillId="0" borderId="0" xfId="0" applyFill="1" applyAlignment="1">
      <alignment horizontal="center"/>
    </xf>
    <xf numFmtId="164" fontId="0" fillId="0" borderId="0" xfId="0" applyNumberFormat="1" applyFill="1" applyAlignment="1">
      <alignment horizontal="right"/>
    </xf>
    <xf numFmtId="0" fontId="0" fillId="0" borderId="0" xfId="0" applyFill="1"/>
    <xf numFmtId="164" fontId="0" fillId="0" borderId="0" xfId="0" applyNumberFormat="1" applyFill="1"/>
    <xf numFmtId="0" fontId="2" fillId="0" borderId="0" xfId="0" applyFont="1"/>
    <xf numFmtId="164" fontId="2" fillId="0" borderId="0" xfId="0" applyNumberFormat="1" applyFo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quotePrefix="1" applyFont="1" applyBorder="1"/>
    <xf numFmtId="0" fontId="2" fillId="0" borderId="0" xfId="0" applyFont="1" applyBorder="1"/>
    <xf numFmtId="164" fontId="2" fillId="0" borderId="10" xfId="0" applyNumberFormat="1" applyFont="1" applyBorder="1"/>
    <xf numFmtId="0" fontId="2" fillId="0" borderId="11" xfId="0" applyFont="1" applyBorder="1"/>
    <xf numFmtId="0" fontId="2" fillId="0" borderId="12" xfId="0" applyFont="1" applyBorder="1"/>
    <xf numFmtId="164" fontId="2" fillId="0" borderId="13" xfId="0" applyNumberFormat="1" applyFont="1" applyBorder="1"/>
    <xf numFmtId="164" fontId="0" fillId="0" borderId="3" xfId="0" applyNumberFormat="1" applyBorder="1"/>
    <xf numFmtId="164" fontId="0" fillId="0" borderId="2" xfId="0" applyNumberFormat="1" applyBorder="1"/>
    <xf numFmtId="164" fontId="0" fillId="0" borderId="4" xfId="0" applyNumberFormat="1" applyBorder="1"/>
    <xf numFmtId="0" fontId="2" fillId="0" borderId="14" xfId="0" applyFont="1" applyBorder="1"/>
    <xf numFmtId="0" fontId="2" fillId="0" borderId="15" xfId="0" applyFont="1" applyBorder="1"/>
    <xf numFmtId="164" fontId="2" fillId="0" borderId="5" xfId="0" applyNumberFormat="1" applyFont="1" applyBorder="1"/>
    <xf numFmtId="0" fontId="5" fillId="0" borderId="0" xfId="0" applyFont="1"/>
    <xf numFmtId="0" fontId="0" fillId="0" borderId="0" xfId="0" applyAlignment="1">
      <alignment horizontal="left" vertical="top" wrapText="1"/>
    </xf>
    <xf numFmtId="0" fontId="2" fillId="0" borderId="0" xfId="0" applyFont="1" applyAlignment="1">
      <alignment horizontal="left" wrapText="1"/>
    </xf>
    <xf numFmtId="0" fontId="0" fillId="0" borderId="0" xfId="0" applyAlignment="1">
      <alignment vertical="top" wrapText="1"/>
    </xf>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AD5B-BE1C-4438-A9BF-590D8527ACC7}">
  <dimension ref="A2:P44"/>
  <sheetViews>
    <sheetView tabSelected="1" workbookViewId="0">
      <selection activeCell="B28" sqref="B28"/>
    </sheetView>
  </sheetViews>
  <sheetFormatPr baseColWidth="10" defaultColWidth="8.83203125" defaultRowHeight="15" x14ac:dyDescent="0.2"/>
  <cols>
    <col min="14" max="14" width="11.6640625" customWidth="1"/>
    <col min="16" max="16" width="10.1640625" customWidth="1"/>
  </cols>
  <sheetData>
    <row r="2" spans="2:16" ht="19" x14ac:dyDescent="0.25">
      <c r="B2" s="42" t="s">
        <v>41</v>
      </c>
    </row>
    <row r="4" spans="2:16" x14ac:dyDescent="0.2">
      <c r="B4" s="43" t="s">
        <v>38</v>
      </c>
      <c r="C4" s="43"/>
      <c r="D4" s="43"/>
      <c r="E4" s="43"/>
      <c r="F4" s="43"/>
      <c r="G4" s="43"/>
      <c r="H4" s="43"/>
      <c r="I4" s="43"/>
      <c r="J4" s="43"/>
      <c r="K4" s="43"/>
      <c r="L4" s="43"/>
      <c r="M4" s="43"/>
      <c r="N4" s="43"/>
      <c r="O4" s="43"/>
      <c r="P4" s="43"/>
    </row>
    <row r="5" spans="2:16" x14ac:dyDescent="0.2">
      <c r="B5" s="43"/>
      <c r="C5" s="43"/>
      <c r="D5" s="43"/>
      <c r="E5" s="43"/>
      <c r="F5" s="43"/>
      <c r="G5" s="43"/>
      <c r="H5" s="43"/>
      <c r="I5" s="43"/>
      <c r="J5" s="43"/>
      <c r="K5" s="43"/>
      <c r="L5" s="43"/>
      <c r="M5" s="43"/>
      <c r="N5" s="43"/>
      <c r="O5" s="43"/>
      <c r="P5" s="43"/>
    </row>
    <row r="6" spans="2:16" x14ac:dyDescent="0.2">
      <c r="B6" s="43"/>
      <c r="C6" s="43"/>
      <c r="D6" s="43"/>
      <c r="E6" s="43"/>
      <c r="F6" s="43"/>
      <c r="G6" s="43"/>
      <c r="H6" s="43"/>
      <c r="I6" s="43"/>
      <c r="J6" s="43"/>
      <c r="K6" s="43"/>
      <c r="L6" s="43"/>
      <c r="M6" s="43"/>
      <c r="N6" s="43"/>
      <c r="O6" s="43"/>
      <c r="P6" s="43"/>
    </row>
    <row r="7" spans="2:16" x14ac:dyDescent="0.2">
      <c r="B7" s="43"/>
      <c r="C7" s="43"/>
      <c r="D7" s="43"/>
      <c r="E7" s="43"/>
      <c r="F7" s="43"/>
      <c r="G7" s="43"/>
      <c r="H7" s="43"/>
      <c r="I7" s="43"/>
      <c r="J7" s="43"/>
      <c r="K7" s="43"/>
      <c r="L7" s="43"/>
      <c r="M7" s="43"/>
      <c r="N7" s="43"/>
      <c r="O7" s="43"/>
      <c r="P7" s="43"/>
    </row>
    <row r="8" spans="2:16" x14ac:dyDescent="0.2">
      <c r="B8" s="43"/>
      <c r="C8" s="43"/>
      <c r="D8" s="43"/>
      <c r="E8" s="43"/>
      <c r="F8" s="43"/>
      <c r="G8" s="43"/>
      <c r="H8" s="43"/>
      <c r="I8" s="43"/>
      <c r="J8" s="43"/>
      <c r="K8" s="43"/>
      <c r="L8" s="43"/>
      <c r="M8" s="43"/>
      <c r="N8" s="43"/>
      <c r="O8" s="43"/>
      <c r="P8" s="43"/>
    </row>
    <row r="9" spans="2:16" x14ac:dyDescent="0.2">
      <c r="B9" s="43"/>
      <c r="C9" s="43"/>
      <c r="D9" s="43"/>
      <c r="E9" s="43"/>
      <c r="F9" s="43"/>
      <c r="G9" s="43"/>
      <c r="H9" s="43"/>
      <c r="I9" s="43"/>
      <c r="J9" s="43"/>
      <c r="K9" s="43"/>
      <c r="L9" s="43"/>
      <c r="M9" s="43"/>
      <c r="N9" s="43"/>
      <c r="O9" s="43"/>
      <c r="P9" s="43"/>
    </row>
    <row r="10" spans="2:16" x14ac:dyDescent="0.2">
      <c r="B10" s="43"/>
      <c r="C10" s="43"/>
      <c r="D10" s="43"/>
      <c r="E10" s="43"/>
      <c r="F10" s="43"/>
      <c r="G10" s="43"/>
      <c r="H10" s="43"/>
      <c r="I10" s="43"/>
      <c r="J10" s="43"/>
      <c r="K10" s="43"/>
      <c r="L10" s="43"/>
      <c r="M10" s="43"/>
      <c r="N10" s="43"/>
      <c r="O10" s="43"/>
      <c r="P10" s="43"/>
    </row>
    <row r="11" spans="2:16" x14ac:dyDescent="0.2">
      <c r="B11" s="18"/>
      <c r="C11" s="18"/>
      <c r="D11" s="18"/>
      <c r="E11" s="18"/>
      <c r="F11" s="18"/>
      <c r="G11" s="18"/>
      <c r="H11" s="18"/>
      <c r="I11" s="18"/>
      <c r="J11" s="18"/>
      <c r="K11" s="18"/>
      <c r="L11" s="18"/>
      <c r="M11" s="18"/>
      <c r="N11" s="18"/>
      <c r="O11" s="18"/>
      <c r="P11" s="18"/>
    </row>
    <row r="13" spans="2:16" x14ac:dyDescent="0.2">
      <c r="B13" s="44" t="s">
        <v>42</v>
      </c>
      <c r="C13" s="44"/>
      <c r="D13" s="44"/>
      <c r="E13" s="44"/>
      <c r="F13" s="44"/>
      <c r="G13" s="44"/>
      <c r="H13" s="44"/>
      <c r="I13" s="44"/>
      <c r="J13" s="44"/>
      <c r="K13" s="44"/>
      <c r="L13" s="44"/>
      <c r="M13" s="44"/>
      <c r="N13" s="44"/>
      <c r="O13" s="44"/>
      <c r="P13" s="44"/>
    </row>
    <row r="14" spans="2:16" x14ac:dyDescent="0.2">
      <c r="B14" s="44"/>
      <c r="C14" s="44"/>
      <c r="D14" s="44"/>
      <c r="E14" s="44"/>
      <c r="F14" s="44"/>
      <c r="G14" s="44"/>
      <c r="H14" s="44"/>
      <c r="I14" s="44"/>
      <c r="J14" s="44"/>
      <c r="K14" s="44"/>
      <c r="L14" s="44"/>
      <c r="M14" s="44"/>
      <c r="N14" s="44"/>
      <c r="O14" s="44"/>
      <c r="P14" s="44"/>
    </row>
    <row r="15" spans="2:16" x14ac:dyDescent="0.2">
      <c r="B15" s="12"/>
      <c r="C15" s="12"/>
      <c r="D15" s="12"/>
      <c r="E15" s="12"/>
      <c r="F15" s="12"/>
      <c r="G15" s="12"/>
      <c r="H15" s="12"/>
      <c r="I15" s="12"/>
      <c r="J15" s="12"/>
      <c r="K15" s="12"/>
      <c r="L15" s="12"/>
      <c r="M15" s="12"/>
      <c r="N15" s="12"/>
      <c r="O15" s="12"/>
      <c r="P15" s="12"/>
    </row>
    <row r="16" spans="2:16" x14ac:dyDescent="0.2">
      <c r="B16" s="12"/>
      <c r="C16" s="12"/>
      <c r="D16" s="12"/>
      <c r="E16" s="12"/>
      <c r="F16" s="12"/>
      <c r="G16" s="12"/>
      <c r="H16" s="12"/>
      <c r="I16" s="12"/>
      <c r="J16" s="12"/>
      <c r="K16" s="12"/>
      <c r="L16" s="12"/>
      <c r="M16" s="12"/>
      <c r="N16" s="12"/>
      <c r="O16" s="12"/>
      <c r="P16" s="12"/>
    </row>
    <row r="17" spans="1:16" x14ac:dyDescent="0.2">
      <c r="B17" s="12"/>
      <c r="C17" s="12"/>
      <c r="D17" s="12"/>
      <c r="E17" s="12"/>
      <c r="F17" s="12"/>
      <c r="G17" s="12"/>
      <c r="H17" s="12"/>
      <c r="I17" s="12"/>
      <c r="J17" s="12"/>
      <c r="K17" s="12"/>
      <c r="L17" s="12"/>
      <c r="M17" s="12"/>
      <c r="N17" s="17"/>
      <c r="O17" s="12"/>
      <c r="P17" s="12"/>
    </row>
    <row r="18" spans="1:16" x14ac:dyDescent="0.2">
      <c r="A18" t="s">
        <v>25</v>
      </c>
      <c r="B18" s="17" t="s">
        <v>30</v>
      </c>
      <c r="C18" s="12"/>
      <c r="D18" s="12"/>
      <c r="E18" s="12"/>
      <c r="F18" s="12"/>
      <c r="G18" s="12"/>
      <c r="H18" s="12"/>
      <c r="I18" s="12"/>
      <c r="J18" s="12"/>
      <c r="K18" s="12"/>
      <c r="L18" s="12"/>
      <c r="M18" s="12"/>
      <c r="N18" s="12"/>
      <c r="O18" s="12"/>
      <c r="P18" s="12"/>
    </row>
    <row r="19" spans="1:16" ht="16" thickBot="1" x14ac:dyDescent="0.25"/>
    <row r="20" spans="1:16" ht="16" thickBot="1" x14ac:dyDescent="0.25">
      <c r="A20">
        <v>1</v>
      </c>
      <c r="B20" t="s">
        <v>27</v>
      </c>
      <c r="O20" s="13" t="s">
        <v>23</v>
      </c>
      <c r="P20" s="16">
        <v>95000</v>
      </c>
    </row>
    <row r="21" spans="1:16" ht="5" customHeight="1" thickBot="1" x14ac:dyDescent="0.25"/>
    <row r="22" spans="1:16" ht="16" thickBot="1" x14ac:dyDescent="0.25">
      <c r="A22">
        <v>2</v>
      </c>
      <c r="B22" t="s">
        <v>28</v>
      </c>
      <c r="O22" s="13" t="s">
        <v>23</v>
      </c>
      <c r="P22" s="16">
        <v>15000</v>
      </c>
    </row>
    <row r="23" spans="1:16" ht="5" customHeight="1" thickBot="1" x14ac:dyDescent="0.25">
      <c r="P23" s="19"/>
    </row>
    <row r="24" spans="1:16" ht="16" thickBot="1" x14ac:dyDescent="0.25">
      <c r="A24">
        <v>3</v>
      </c>
      <c r="B24" t="s">
        <v>29</v>
      </c>
      <c r="O24" s="13" t="s">
        <v>23</v>
      </c>
      <c r="P24" s="16">
        <v>33000</v>
      </c>
    </row>
    <row r="25" spans="1:16" ht="19" customHeight="1" thickBot="1" x14ac:dyDescent="0.25"/>
    <row r="26" spans="1:16" ht="16" thickBot="1" x14ac:dyDescent="0.25">
      <c r="A26">
        <v>4</v>
      </c>
      <c r="B26" t="s">
        <v>24</v>
      </c>
      <c r="H26" s="15" t="s">
        <v>11</v>
      </c>
      <c r="O26" s="13" t="s">
        <v>23</v>
      </c>
      <c r="P26" s="16">
        <v>1850000</v>
      </c>
    </row>
    <row r="27" spans="1:16" ht="20" customHeight="1" thickBot="1" x14ac:dyDescent="0.25"/>
    <row r="28" spans="1:16" ht="16" thickBot="1" x14ac:dyDescent="0.25">
      <c r="A28">
        <v>5</v>
      </c>
      <c r="B28" t="s">
        <v>26</v>
      </c>
      <c r="P28" s="14">
        <v>25</v>
      </c>
    </row>
    <row r="29" spans="1:16" ht="5" customHeight="1" x14ac:dyDescent="0.2">
      <c r="P29" t="s">
        <v>11</v>
      </c>
    </row>
    <row r="33" spans="1:16" x14ac:dyDescent="0.2">
      <c r="A33" t="s">
        <v>25</v>
      </c>
    </row>
    <row r="34" spans="1:16" x14ac:dyDescent="0.2">
      <c r="A34" s="1" t="s">
        <v>31</v>
      </c>
      <c r="B34" t="s">
        <v>32</v>
      </c>
    </row>
    <row r="35" spans="1:16" x14ac:dyDescent="0.2">
      <c r="A35" s="1">
        <v>4</v>
      </c>
      <c r="B35" s="45" t="s">
        <v>33</v>
      </c>
      <c r="C35" s="45"/>
      <c r="D35" s="45"/>
      <c r="E35" s="45"/>
      <c r="F35" s="45"/>
      <c r="G35" s="45"/>
      <c r="H35" s="45"/>
      <c r="I35" s="45"/>
      <c r="J35" s="45"/>
      <c r="K35" s="45"/>
      <c r="L35" s="45"/>
      <c r="M35" s="45"/>
      <c r="N35" s="45"/>
      <c r="O35" s="45"/>
      <c r="P35" s="45"/>
    </row>
    <row r="36" spans="1:16" x14ac:dyDescent="0.2">
      <c r="A36" s="1"/>
      <c r="B36" s="45"/>
      <c r="C36" s="45"/>
      <c r="D36" s="45"/>
      <c r="E36" s="45"/>
      <c r="F36" s="45"/>
      <c r="G36" s="45"/>
      <c r="H36" s="45"/>
      <c r="I36" s="45"/>
      <c r="J36" s="45"/>
      <c r="K36" s="45"/>
      <c r="L36" s="45"/>
      <c r="M36" s="45"/>
      <c r="N36" s="45"/>
      <c r="O36" s="45"/>
      <c r="P36" s="45"/>
    </row>
    <row r="37" spans="1:16" x14ac:dyDescent="0.2">
      <c r="A37" s="1"/>
      <c r="B37" s="45"/>
      <c r="C37" s="45"/>
      <c r="D37" s="45"/>
      <c r="E37" s="45"/>
      <c r="F37" s="45"/>
      <c r="G37" s="45"/>
      <c r="H37" s="45"/>
      <c r="I37" s="45"/>
      <c r="J37" s="45"/>
      <c r="K37" s="45"/>
      <c r="L37" s="45"/>
      <c r="M37" s="45"/>
      <c r="N37" s="45"/>
      <c r="O37" s="45"/>
      <c r="P37" s="45"/>
    </row>
    <row r="38" spans="1:16" hidden="1" x14ac:dyDescent="0.2">
      <c r="A38" s="1"/>
      <c r="B38" s="45"/>
      <c r="C38" s="45"/>
      <c r="D38" s="45"/>
      <c r="E38" s="45"/>
      <c r="F38" s="45"/>
      <c r="G38" s="45"/>
      <c r="H38" s="45"/>
      <c r="I38" s="45"/>
      <c r="J38" s="45"/>
      <c r="K38" s="45"/>
      <c r="L38" s="45"/>
      <c r="M38" s="45"/>
      <c r="N38" s="45"/>
      <c r="O38" s="45"/>
      <c r="P38" s="45"/>
    </row>
    <row r="39" spans="1:16" x14ac:dyDescent="0.2">
      <c r="A39" s="1"/>
      <c r="B39" s="45"/>
      <c r="C39" s="45"/>
      <c r="D39" s="45"/>
      <c r="E39" s="45"/>
      <c r="F39" s="45"/>
      <c r="G39" s="45"/>
      <c r="H39" s="45"/>
      <c r="I39" s="45"/>
      <c r="J39" s="45"/>
      <c r="K39" s="45"/>
      <c r="L39" s="45"/>
      <c r="M39" s="45"/>
      <c r="N39" s="45"/>
      <c r="O39" s="45"/>
      <c r="P39" s="45"/>
    </row>
    <row r="40" spans="1:16" x14ac:dyDescent="0.2">
      <c r="A40" s="1"/>
      <c r="B40" s="45"/>
      <c r="C40" s="45"/>
      <c r="D40" s="45"/>
      <c r="E40" s="45"/>
      <c r="F40" s="45"/>
      <c r="G40" s="45"/>
      <c r="H40" s="45"/>
      <c r="I40" s="45"/>
      <c r="J40" s="45"/>
      <c r="K40" s="45"/>
      <c r="L40" s="45"/>
      <c r="M40" s="45"/>
      <c r="N40" s="45"/>
      <c r="O40" s="45"/>
      <c r="P40" s="45"/>
    </row>
    <row r="41" spans="1:16" x14ac:dyDescent="0.2">
      <c r="A41" s="1">
        <v>5</v>
      </c>
      <c r="B41" s="43" t="s">
        <v>34</v>
      </c>
      <c r="C41" s="43"/>
      <c r="D41" s="43"/>
      <c r="E41" s="43"/>
      <c r="F41" s="43"/>
      <c r="G41" s="43"/>
      <c r="H41" s="43"/>
      <c r="I41" s="43"/>
      <c r="J41" s="43"/>
      <c r="K41" s="43"/>
      <c r="L41" s="43"/>
      <c r="M41" s="43"/>
      <c r="N41" s="43"/>
      <c r="O41" s="43"/>
      <c r="P41" s="43"/>
    </row>
    <row r="42" spans="1:16" x14ac:dyDescent="0.2">
      <c r="A42" s="1"/>
      <c r="B42" s="43"/>
      <c r="C42" s="43"/>
      <c r="D42" s="43"/>
      <c r="E42" s="43"/>
      <c r="F42" s="43"/>
      <c r="G42" s="43"/>
      <c r="H42" s="43"/>
      <c r="I42" s="43"/>
      <c r="J42" s="43"/>
      <c r="K42" s="43"/>
      <c r="L42" s="43"/>
      <c r="M42" s="43"/>
      <c r="N42" s="43"/>
      <c r="O42" s="43"/>
      <c r="P42" s="43"/>
    </row>
    <row r="43" spans="1:16" x14ac:dyDescent="0.2">
      <c r="B43" s="43"/>
      <c r="C43" s="43"/>
      <c r="D43" s="43"/>
      <c r="E43" s="43"/>
      <c r="F43" s="43"/>
      <c r="G43" s="43"/>
      <c r="H43" s="43"/>
      <c r="I43" s="43"/>
      <c r="J43" s="43"/>
      <c r="K43" s="43"/>
      <c r="L43" s="43"/>
      <c r="M43" s="43"/>
      <c r="N43" s="43"/>
      <c r="O43" s="43"/>
      <c r="P43" s="43"/>
    </row>
    <row r="44" spans="1:16" x14ac:dyDescent="0.2">
      <c r="B44" s="43"/>
      <c r="C44" s="43"/>
      <c r="D44" s="43"/>
      <c r="E44" s="43"/>
      <c r="F44" s="43"/>
      <c r="G44" s="43"/>
      <c r="H44" s="43"/>
      <c r="I44" s="43"/>
      <c r="J44" s="43"/>
      <c r="K44" s="43"/>
      <c r="L44" s="43"/>
      <c r="M44" s="43"/>
      <c r="N44" s="43"/>
      <c r="O44" s="43"/>
      <c r="P44" s="43"/>
    </row>
  </sheetData>
  <mergeCells count="4">
    <mergeCell ref="B4:P10"/>
    <mergeCell ref="B13:P14"/>
    <mergeCell ref="B35:P40"/>
    <mergeCell ref="B41:P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0EE9-3E96-4539-8A8A-E24376F6CF0B}">
  <dimension ref="B3:H40"/>
  <sheetViews>
    <sheetView workbookViewId="0"/>
  </sheetViews>
  <sheetFormatPr baseColWidth="10" defaultColWidth="8.83203125" defaultRowHeight="15" x14ac:dyDescent="0.2"/>
  <cols>
    <col min="3" max="3" width="21" customWidth="1"/>
    <col min="4" max="4" width="28.1640625" customWidth="1"/>
    <col min="5" max="5" width="10.33203125" customWidth="1"/>
    <col min="6" max="6" width="11" customWidth="1"/>
    <col min="7" max="7" width="11.1640625" customWidth="1"/>
    <col min="8" max="8" width="12.5" customWidth="1"/>
  </cols>
  <sheetData>
    <row r="3" spans="2:8" ht="32" x14ac:dyDescent="0.2">
      <c r="E3" s="1" t="s">
        <v>0</v>
      </c>
      <c r="F3" s="2" t="s">
        <v>1</v>
      </c>
      <c r="H3" s="2" t="s">
        <v>2</v>
      </c>
    </row>
    <row r="4" spans="2:8" x14ac:dyDescent="0.2">
      <c r="B4" t="s">
        <v>3</v>
      </c>
      <c r="E4" s="20">
        <f>'Key requirements'!P28</f>
        <v>25</v>
      </c>
      <c r="F4" s="21">
        <f>'Key requirements'!P20</f>
        <v>95000</v>
      </c>
      <c r="G4" s="22"/>
      <c r="H4" s="23">
        <f>+E4*F4</f>
        <v>2375000</v>
      </c>
    </row>
    <row r="5" spans="2:8" x14ac:dyDescent="0.2">
      <c r="B5" t="s">
        <v>4</v>
      </c>
      <c r="E5" s="20">
        <f>E4</f>
        <v>25</v>
      </c>
      <c r="F5" s="21">
        <f>'Key requirements'!P22</f>
        <v>15000</v>
      </c>
      <c r="G5" s="22"/>
      <c r="H5" s="23">
        <f>+E5*F5</f>
        <v>375000</v>
      </c>
    </row>
    <row r="6" spans="2:8" x14ac:dyDescent="0.2">
      <c r="B6" t="s">
        <v>5</v>
      </c>
      <c r="E6" s="20">
        <f>+E4</f>
        <v>25</v>
      </c>
      <c r="F6" s="21">
        <f>'Key requirements'!P24</f>
        <v>33000</v>
      </c>
      <c r="G6" s="22"/>
      <c r="H6" s="23">
        <f>+E6*F6</f>
        <v>825000</v>
      </c>
    </row>
    <row r="7" spans="2:8" x14ac:dyDescent="0.2">
      <c r="B7" t="s">
        <v>6</v>
      </c>
      <c r="E7" s="22"/>
      <c r="F7" s="22"/>
      <c r="G7" s="22"/>
      <c r="H7" s="23">
        <f>'Key requirements'!P26</f>
        <v>1850000</v>
      </c>
    </row>
    <row r="9" spans="2:8" ht="49" x14ac:dyDescent="0.25">
      <c r="B9" s="3" t="s">
        <v>7</v>
      </c>
      <c r="E9" s="4" t="s">
        <v>8</v>
      </c>
      <c r="F9" s="5" t="s">
        <v>9</v>
      </c>
      <c r="H9" s="5" t="s">
        <v>40</v>
      </c>
    </row>
    <row r="10" spans="2:8" x14ac:dyDescent="0.2">
      <c r="C10" t="s">
        <v>10</v>
      </c>
      <c r="D10" s="6" t="s">
        <v>11</v>
      </c>
      <c r="E10" s="7" t="s">
        <v>12</v>
      </c>
      <c r="F10" s="8">
        <v>7.0000000000000007E-2</v>
      </c>
      <c r="H10" s="36">
        <f>H$4*F10</f>
        <v>166250.00000000003</v>
      </c>
    </row>
    <row r="11" spans="2:8" x14ac:dyDescent="0.2">
      <c r="D11" s="6"/>
      <c r="E11" s="7" t="s">
        <v>13</v>
      </c>
      <c r="F11" s="9">
        <v>0.01</v>
      </c>
      <c r="H11" s="37">
        <f>H$6*F11</f>
        <v>8250</v>
      </c>
    </row>
    <row r="12" spans="2:8" x14ac:dyDescent="0.2">
      <c r="D12" s="6" t="s">
        <v>11</v>
      </c>
      <c r="E12" s="7" t="s">
        <v>14</v>
      </c>
      <c r="F12" s="9">
        <v>0.2</v>
      </c>
      <c r="H12" s="37">
        <f>F12*H$7</f>
        <v>370000</v>
      </c>
    </row>
    <row r="13" spans="2:8" x14ac:dyDescent="0.2">
      <c r="D13" s="6"/>
      <c r="E13" s="7"/>
      <c r="F13" s="9"/>
      <c r="H13" s="37"/>
    </row>
    <row r="14" spans="2:8" x14ac:dyDescent="0.2">
      <c r="C14" t="s">
        <v>15</v>
      </c>
      <c r="E14" s="7" t="s">
        <v>12</v>
      </c>
      <c r="F14" s="9">
        <v>0.04</v>
      </c>
      <c r="H14" s="37">
        <f>H$4*F14</f>
        <v>95000</v>
      </c>
    </row>
    <row r="15" spans="2:8" x14ac:dyDescent="0.2">
      <c r="E15" s="7" t="s">
        <v>16</v>
      </c>
      <c r="F15" s="9">
        <v>0.01</v>
      </c>
      <c r="H15" s="37">
        <f>H$5*F15</f>
        <v>3750</v>
      </c>
    </row>
    <row r="16" spans="2:8" x14ac:dyDescent="0.2">
      <c r="E16" s="7" t="s">
        <v>13</v>
      </c>
      <c r="F16" s="9">
        <v>0.02</v>
      </c>
      <c r="H16" s="37">
        <f>H$6*F16</f>
        <v>16500</v>
      </c>
    </row>
    <row r="17" spans="3:8" x14ac:dyDescent="0.2">
      <c r="E17" s="7" t="s">
        <v>14</v>
      </c>
      <c r="F17" s="9">
        <v>0.09</v>
      </c>
      <c r="H17" s="37">
        <f>F17*H$7</f>
        <v>166500</v>
      </c>
    </row>
    <row r="18" spans="3:8" x14ac:dyDescent="0.2">
      <c r="E18" s="7"/>
      <c r="F18" s="9"/>
      <c r="H18" s="37"/>
    </row>
    <row r="19" spans="3:8" x14ac:dyDescent="0.2">
      <c r="C19" t="s">
        <v>17</v>
      </c>
      <c r="E19" s="7" t="s">
        <v>16</v>
      </c>
      <c r="F19" s="9">
        <v>7.0000000000000007E-2</v>
      </c>
      <c r="H19" s="37">
        <f>H$5*F19</f>
        <v>26250.000000000004</v>
      </c>
    </row>
    <row r="20" spans="3:8" x14ac:dyDescent="0.2">
      <c r="E20" s="7" t="s">
        <v>13</v>
      </c>
      <c r="F20" s="9">
        <v>0.03</v>
      </c>
      <c r="H20" s="37">
        <f>H$6*F20</f>
        <v>24750</v>
      </c>
    </row>
    <row r="21" spans="3:8" x14ac:dyDescent="0.2">
      <c r="E21" s="7"/>
      <c r="F21" s="9"/>
      <c r="H21" s="37"/>
    </row>
    <row r="22" spans="3:8" x14ac:dyDescent="0.2">
      <c r="C22" t="s">
        <v>18</v>
      </c>
      <c r="E22" s="7" t="s">
        <v>16</v>
      </c>
      <c r="F22" s="9">
        <v>0.02</v>
      </c>
      <c r="H22" s="37">
        <f>H$5*F22</f>
        <v>7500</v>
      </c>
    </row>
    <row r="23" spans="3:8" x14ac:dyDescent="0.2">
      <c r="E23" s="7" t="s">
        <v>13</v>
      </c>
      <c r="F23" s="9">
        <v>5.0000000000000001E-3</v>
      </c>
      <c r="H23" s="37">
        <f>H$6*F23</f>
        <v>4125</v>
      </c>
    </row>
    <row r="24" spans="3:8" x14ac:dyDescent="0.2">
      <c r="E24" s="7" t="s">
        <v>14</v>
      </c>
      <c r="F24" s="9">
        <v>0.08</v>
      </c>
      <c r="H24" s="37">
        <f>F24*H$7</f>
        <v>148000</v>
      </c>
    </row>
    <row r="25" spans="3:8" x14ac:dyDescent="0.2">
      <c r="E25" s="7"/>
      <c r="F25" s="9"/>
      <c r="H25" s="37"/>
    </row>
    <row r="26" spans="3:8" x14ac:dyDescent="0.2">
      <c r="C26" t="s">
        <v>19</v>
      </c>
      <c r="E26" s="7" t="s">
        <v>14</v>
      </c>
      <c r="F26" s="9">
        <v>7.0000000000000007E-2</v>
      </c>
      <c r="H26" s="37">
        <f>F26*H$7</f>
        <v>129500.00000000001</v>
      </c>
    </row>
    <row r="27" spans="3:8" x14ac:dyDescent="0.2">
      <c r="E27" s="7"/>
      <c r="F27" s="9"/>
      <c r="H27" s="37"/>
    </row>
    <row r="28" spans="3:8" x14ac:dyDescent="0.2">
      <c r="C28" t="s">
        <v>20</v>
      </c>
      <c r="E28" s="7" t="s">
        <v>14</v>
      </c>
      <c r="F28" s="9">
        <v>0.04</v>
      </c>
      <c r="H28" s="37">
        <f>F28*H$7</f>
        <v>74000</v>
      </c>
    </row>
    <row r="29" spans="3:8" x14ac:dyDescent="0.2">
      <c r="E29" s="7"/>
      <c r="F29" s="9"/>
      <c r="H29" s="37"/>
    </row>
    <row r="30" spans="3:8" x14ac:dyDescent="0.2">
      <c r="C30" t="s">
        <v>21</v>
      </c>
      <c r="E30" s="7" t="s">
        <v>12</v>
      </c>
      <c r="F30" s="9">
        <v>0.06</v>
      </c>
      <c r="H30" s="37">
        <f>H$4*F30</f>
        <v>142500</v>
      </c>
    </row>
    <row r="31" spans="3:8" x14ac:dyDescent="0.2">
      <c r="E31" s="7" t="s">
        <v>16</v>
      </c>
      <c r="F31" s="9">
        <v>0.02</v>
      </c>
      <c r="H31" s="37">
        <f>H$5*F31</f>
        <v>7500</v>
      </c>
    </row>
    <row r="32" spans="3:8" x14ac:dyDescent="0.2">
      <c r="E32" s="10" t="s">
        <v>13</v>
      </c>
      <c r="F32" s="11">
        <v>0.03</v>
      </c>
      <c r="H32" s="38">
        <f>H$6*F32</f>
        <v>24750</v>
      </c>
    </row>
    <row r="33" spans="3:8" ht="16" thickBot="1" x14ac:dyDescent="0.25"/>
    <row r="34" spans="3:8" ht="16" thickBot="1" x14ac:dyDescent="0.25">
      <c r="C34" s="39" t="s">
        <v>22</v>
      </c>
      <c r="D34" s="40"/>
      <c r="E34" s="40"/>
      <c r="F34" s="40"/>
      <c r="G34" s="40"/>
      <c r="H34" s="41">
        <f>SUM(H10:H33)</f>
        <v>1415125</v>
      </c>
    </row>
    <row r="35" spans="3:8" x14ac:dyDescent="0.2">
      <c r="C35" s="24"/>
      <c r="D35" s="24"/>
      <c r="E35" s="24"/>
      <c r="F35" s="24"/>
      <c r="G35" s="24"/>
      <c r="H35" s="25"/>
    </row>
    <row r="36" spans="3:8" ht="16" thickBot="1" x14ac:dyDescent="0.25"/>
    <row r="37" spans="3:8" x14ac:dyDescent="0.2">
      <c r="D37" s="26" t="s">
        <v>39</v>
      </c>
      <c r="E37" s="27"/>
      <c r="F37" s="27"/>
      <c r="G37" s="27"/>
      <c r="H37" s="28"/>
    </row>
    <row r="38" spans="3:8" x14ac:dyDescent="0.2">
      <c r="D38" s="29"/>
      <c r="E38" s="30" t="s">
        <v>35</v>
      </c>
      <c r="F38" s="31"/>
      <c r="G38" s="31"/>
      <c r="H38" s="32">
        <f>+H34*0.02</f>
        <v>28302.5</v>
      </c>
    </row>
    <row r="39" spans="3:8" x14ac:dyDescent="0.2">
      <c r="D39" s="29"/>
      <c r="E39" s="30" t="s">
        <v>36</v>
      </c>
      <c r="F39" s="31"/>
      <c r="G39" s="31"/>
      <c r="H39" s="32">
        <f>H34*0.05</f>
        <v>70756.25</v>
      </c>
    </row>
    <row r="40" spans="3:8" ht="16" thickBot="1" x14ac:dyDescent="0.25">
      <c r="D40" s="33"/>
      <c r="E40" s="34" t="s">
        <v>37</v>
      </c>
      <c r="F40" s="34"/>
      <c r="G40" s="34"/>
      <c r="H40" s="35">
        <f>+(H38+H39)/2</f>
        <v>49529.375</v>
      </c>
    </row>
  </sheetData>
  <sheetProtection algorithmName="SHA-512" hashValue="3Q4WKe+NSP34orboA+TcibUL0WLAMpjDchPmuYjN9XjveRz7AjJHjmwU9Kk3QQIJWgxwJllkYAQM9gj9P+z01w==" saltValue="WOvEH/OQZvaHoxaQkoOd9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 requirements</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Clayton</dc:creator>
  <cp:lastModifiedBy>Phill Jones</cp:lastModifiedBy>
  <dcterms:created xsi:type="dcterms:W3CDTF">2021-05-11T10:57:50Z</dcterms:created>
  <dcterms:modified xsi:type="dcterms:W3CDTF">2021-05-12T15:42:19Z</dcterms:modified>
</cp:coreProperties>
</file>