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-standards-demographics" sheetId="1" r:id="rId4"/>
  </sheets>
  <definedNames/>
  <calcPr/>
  <extLst>
    <ext uri="GoogleSheetsCustomDataVersion1">
      <go:sheetsCustomData xmlns:go="http://customooxmlschemas.google.com/" r:id="rId5" roundtripDataSignature="AMtx7mhU9jfiBtf+8y/393G/UiBC61XAIw=="/>
    </ext>
  </extLst>
</workbook>
</file>

<file path=xl/sharedStrings.xml><?xml version="1.0" encoding="utf-8"?>
<sst xmlns="http://schemas.openxmlformats.org/spreadsheetml/2006/main" count="548" uniqueCount="372">
  <si>
    <t>Respondent</t>
  </si>
  <si>
    <t>Country</t>
  </si>
  <si>
    <t>Job functions held in the last six years</t>
  </si>
  <si>
    <t>Certification</t>
  </si>
  <si>
    <t>Years of</t>
  </si>
  <si>
    <t>Titulation</t>
  </si>
  <si>
    <t>Project size</t>
  </si>
  <si>
    <t>Role</t>
  </si>
  <si>
    <t>Industry sector</t>
  </si>
  <si>
    <t>Class of system</t>
  </si>
  <si>
    <t>ID</t>
  </si>
  <si>
    <t>IREB Advanced Level</t>
  </si>
  <si>
    <t>ISTQB</t>
  </si>
  <si>
    <t>Agile (without IREB)</t>
  </si>
  <si>
    <t>experience</t>
  </si>
  <si>
    <t>&gt;1 fct.</t>
  </si>
  <si>
    <t>1 fct.</t>
  </si>
  <si>
    <t>RE/BA</t>
  </si>
  <si>
    <t>PO</t>
  </si>
  <si>
    <t>SA</t>
  </si>
  <si>
    <t>Devel</t>
  </si>
  <si>
    <t>Tester</t>
  </si>
  <si>
    <t>QA</t>
  </si>
  <si>
    <t>Trainer</t>
  </si>
  <si>
    <t>Research</t>
  </si>
  <si>
    <t>Manager</t>
  </si>
  <si>
    <t>Other</t>
  </si>
  <si>
    <t>Certificates</t>
  </si>
  <si>
    <t>TOTAL</t>
  </si>
  <si>
    <t>IREB</t>
  </si>
  <si>
    <t>CPRE</t>
  </si>
  <si>
    <t>CPRE-Exp</t>
  </si>
  <si>
    <t>CPRE-FL</t>
  </si>
  <si>
    <t>IREB-AL</t>
  </si>
  <si>
    <t>IREB-EL</t>
  </si>
  <si>
    <t>IREB-Mgmt</t>
  </si>
  <si>
    <t>IREB-Agile</t>
  </si>
  <si>
    <t>IREB-Model</t>
  </si>
  <si>
    <t>ISTQB-FL</t>
  </si>
  <si>
    <t>ISTQB-UT</t>
  </si>
  <si>
    <t>ISTQB-AL TestAn</t>
  </si>
  <si>
    <t>ISTQB-AL-TM</t>
  </si>
  <si>
    <t>ISTQB-AL</t>
  </si>
  <si>
    <t>PO Scrum</t>
  </si>
  <si>
    <t>Agile An.</t>
  </si>
  <si>
    <t>Scrum Master</t>
  </si>
  <si>
    <t>CBAP</t>
  </si>
  <si>
    <t>PMI-PBA</t>
  </si>
  <si>
    <t>CCBA</t>
  </si>
  <si>
    <t>TOGAF</t>
  </si>
  <si>
    <t>Others</t>
  </si>
  <si>
    <t>Original response</t>
  </si>
  <si>
    <t>Code</t>
  </si>
  <si>
    <t>x</t>
  </si>
  <si>
    <t>x&lt;=10</t>
  </si>
  <si>
    <t>10&lt;x&lt;100</t>
  </si>
  <si>
    <t>x&gt;=100</t>
  </si>
  <si>
    <t>Role ID</t>
  </si>
  <si>
    <t>Sector ID</t>
  </si>
  <si>
    <t>Class ID</t>
  </si>
  <si>
    <t>lfdn</t>
  </si>
  <si>
    <t>v_798</t>
  </si>
  <si>
    <t>v_180</t>
  </si>
  <si>
    <t>v_181</t>
  </si>
  <si>
    <t>v_182</t>
  </si>
  <si>
    <t>v_183</t>
  </si>
  <si>
    <t>v_184</t>
  </si>
  <si>
    <t>v_185</t>
  </si>
  <si>
    <t>v_186</t>
  </si>
  <si>
    <t>v_187</t>
  </si>
  <si>
    <t>v_188</t>
  </si>
  <si>
    <t>v_189</t>
  </si>
  <si>
    <t>v_190</t>
  </si>
  <si>
    <t>v_797</t>
  </si>
  <si>
    <t>v_192</t>
  </si>
  <si>
    <t>v_193</t>
  </si>
  <si>
    <t>v_194</t>
  </si>
  <si>
    <t>v_195</t>
  </si>
  <si>
    <t>v_196</t>
  </si>
  <si>
    <t>v_197</t>
  </si>
  <si>
    <t>v_198</t>
  </si>
  <si>
    <t>v_199</t>
  </si>
  <si>
    <t>v_200</t>
  </si>
  <si>
    <t>IREB CPRE Foundation</t>
  </si>
  <si>
    <t>Masters Degree</t>
  </si>
  <si>
    <t>MSc</t>
  </si>
  <si>
    <t>PhD</t>
  </si>
  <si>
    <t>Compliance analysis</t>
  </si>
  <si>
    <t>consultant and coach in RE</t>
  </si>
  <si>
    <t>IREB CPRE-FL, IQBBA, PO Scrum</t>
  </si>
  <si>
    <t>IQBBA</t>
  </si>
  <si>
    <t>Engineer</t>
  </si>
  <si>
    <t>Eng</t>
  </si>
  <si>
    <t>IREB CPRE</t>
  </si>
  <si>
    <t>Diplom</t>
  </si>
  <si>
    <t>Dipl</t>
  </si>
  <si>
    <t>Dipl.-Ing.</t>
  </si>
  <si>
    <t>Dipl.Ing.</t>
  </si>
  <si>
    <t>MS in Computer Science</t>
  </si>
  <si>
    <t>ireb,istqb</t>
  </si>
  <si>
    <t>phd</t>
  </si>
  <si>
    <t>research</t>
  </si>
  <si>
    <t>research sw dev</t>
  </si>
  <si>
    <t>Bachelor's</t>
  </si>
  <si>
    <t>BSc</t>
  </si>
  <si>
    <t>Science MÃ¡ster</t>
  </si>
  <si>
    <t>Oil and gas</t>
  </si>
  <si>
    <t>Chief Product Owner</t>
  </si>
  <si>
    <t>CSPO</t>
  </si>
  <si>
    <t>University / Msc.</t>
  </si>
  <si>
    <t>Master's degree in computer science</t>
  </si>
  <si>
    <t>Human-centred Design Professional (HCD Professional)</t>
  </si>
  <si>
    <t>CPRE-FL  CPUX-UR</t>
  </si>
  <si>
    <t>CPUX-UR</t>
  </si>
  <si>
    <t>M.Sc. in Automation Engineering</t>
  </si>
  <si>
    <t>Dipl-Ing, Dipl-Inf.</t>
  </si>
  <si>
    <t>BCS/ISEB Certificate in Requirements Engineering</t>
  </si>
  <si>
    <t>BCS/ISEB</t>
  </si>
  <si>
    <t>Masters</t>
  </si>
  <si>
    <t>CPRE from IREB  OCEB2</t>
  </si>
  <si>
    <t>OCEB2</t>
  </si>
  <si>
    <t>Master in IT</t>
  </si>
  <si>
    <t>None</t>
  </si>
  <si>
    <t>Bachelors Computer Science</t>
  </si>
  <si>
    <t>Master degree</t>
  </si>
  <si>
    <t>IREB-CPRE Foundation Level</t>
  </si>
  <si>
    <t>Dr.</t>
  </si>
  <si>
    <t>Business Analysis for different business and differnt projekt; Global team</t>
  </si>
  <si>
    <t>ISTQB Advanded Level Full  IREB Founadtion Level</t>
  </si>
  <si>
    <t>Dipl. - Ing.</t>
  </si>
  <si>
    <t>IREB Foundation Level</t>
  </si>
  <si>
    <t>B.Eng.</t>
  </si>
  <si>
    <t>Hardware</t>
  </si>
  <si>
    <t>no certificates</t>
  </si>
  <si>
    <t>bachelor</t>
  </si>
  <si>
    <t>IREB Foundation Level, QMA TÃœV Cerificate for QM Auditor</t>
  </si>
  <si>
    <t>QMA</t>
  </si>
  <si>
    <t>Dipl.-Ing</t>
  </si>
  <si>
    <t>depends on the project and  customer.  Can be in-house development or sub-contractor</t>
  </si>
  <si>
    <t>mainly automotive and automation</t>
  </si>
  <si>
    <t>multiple projects, either ADAS enbedded systems or IT systems e.g. modelling tools</t>
  </si>
  <si>
    <t>Engineer's degree</t>
  </si>
  <si>
    <t>FMEA-Coordinator</t>
  </si>
  <si>
    <t>Diplom Ingenieur</t>
  </si>
  <si>
    <t>Hardware systems</t>
  </si>
  <si>
    <t>CPRE-FL, CPRE-AL (Elicitation), CPRE-AL (Modeling), CPRE-Expert Level, CBAP, PMI-PBA</t>
  </si>
  <si>
    <t>MBA</t>
  </si>
  <si>
    <t>NA</t>
  </si>
  <si>
    <t>BComm</t>
  </si>
  <si>
    <t>Sales Leader</t>
  </si>
  <si>
    <t>No one</t>
  </si>
  <si>
    <t>Engineering Degree</t>
  </si>
  <si>
    <t>Safety</t>
  </si>
  <si>
    <t>Masters in Information Technology</t>
  </si>
  <si>
    <t>CPRE Foundation , CBAP, Agile Analysis certification</t>
  </si>
  <si>
    <t>Master in Business Administration</t>
  </si>
  <si>
    <t>ISTQB  ISAQB  IREB Foundation and IREB agile primer</t>
  </si>
  <si>
    <t>ISAQB</t>
  </si>
  <si>
    <t>M. Sc.</t>
  </si>
  <si>
    <t>CPRE Foundation  CPRE Advanced (Modeling)</t>
  </si>
  <si>
    <t>Master</t>
  </si>
  <si>
    <t xml:space="preserve">MBA </t>
  </si>
  <si>
    <t>Scientific researcher</t>
  </si>
  <si>
    <t>Master of science in systems engineering</t>
  </si>
  <si>
    <t>Industrial controls</t>
  </si>
  <si>
    <t>project manager</t>
  </si>
  <si>
    <t>none</t>
  </si>
  <si>
    <t>Bachelor degree in Mathematics</t>
  </si>
  <si>
    <t>PMO</t>
  </si>
  <si>
    <t>IREB Foundation level</t>
  </si>
  <si>
    <t>Ireb-FL  Ireb -AL-mod  Scrum Master(Scrum.org)  Product owner (scrum.org)</t>
  </si>
  <si>
    <t>University diploma (Ma)</t>
  </si>
  <si>
    <t>Bachelor</t>
  </si>
  <si>
    <t>CPRE Foundation, IPMA D</t>
  </si>
  <si>
    <t>IPMA D</t>
  </si>
  <si>
    <t>High School of Economics</t>
  </si>
  <si>
    <t>Fintech</t>
  </si>
  <si>
    <t>CPRE FL, AL E&amp;C, AL RM; ISTQB FL, UT, AL TM; OCEB-F, PSPO, PSM</t>
  </si>
  <si>
    <t>OCEB-F, PSPO, PSM</t>
  </si>
  <si>
    <t>DR.</t>
  </si>
  <si>
    <t>IREB Foundation  IREB Elicitation &amp; Consolidation  IREB Requirements Management</t>
  </si>
  <si>
    <t>Dr. rer. oec.</t>
  </si>
  <si>
    <t>IREB CPRE-FL</t>
  </si>
  <si>
    <t>Digital, Cloud, Big Data</t>
  </si>
  <si>
    <t>IREB Foundation</t>
  </si>
  <si>
    <t>Masters degree</t>
  </si>
  <si>
    <t>IREB CPRE FL  IREB RE@Agile Primer</t>
  </si>
  <si>
    <t>Bsc</t>
  </si>
  <si>
    <t>Can be all of the above, depending on the project</t>
  </si>
  <si>
    <t>IIBA Certified Competency in Business Analysis (CCBA)</t>
  </si>
  <si>
    <t>Magister</t>
  </si>
  <si>
    <t>-</t>
  </si>
  <si>
    <t>Diplom-Informatiker (FH)</t>
  </si>
  <si>
    <t>Bachelor's Degree</t>
  </si>
  <si>
    <t>Systems Engineer</t>
  </si>
  <si>
    <t>Defence</t>
  </si>
  <si>
    <t>Master of Science</t>
  </si>
  <si>
    <t>Consultant</t>
  </si>
  <si>
    <t>iREB Certified Professional of Requirements Engineering</t>
  </si>
  <si>
    <t>Master's Degree</t>
  </si>
  <si>
    <t>IREB RE Foundation</t>
  </si>
  <si>
    <t>B.Sc.</t>
  </si>
  <si>
    <t>Certification Specilist - Aviation Industry ARP4754, D0-178, DO-254</t>
  </si>
  <si>
    <t>No certificate.  But I have been a Designated Engineering Representative (DER) for the FAA</t>
  </si>
  <si>
    <t>Post Graduation in Mathematics</t>
  </si>
  <si>
    <t>Bachelor degree</t>
  </si>
  <si>
    <t>IREB, ISTQB</t>
  </si>
  <si>
    <t>ireb</t>
  </si>
  <si>
    <t>master</t>
  </si>
  <si>
    <t>Batchelor</t>
  </si>
  <si>
    <t>IREB.Togaf</t>
  </si>
  <si>
    <t>bechalor</t>
  </si>
  <si>
    <t>No</t>
  </si>
  <si>
    <t xml:space="preserve">Bachelor </t>
  </si>
  <si>
    <t>Researcher in University</t>
  </si>
  <si>
    <t xml:space="preserve">PhD </t>
  </si>
  <si>
    <t>Mobile Apps</t>
  </si>
  <si>
    <t>certificated requirement engineering of foundation level</t>
  </si>
  <si>
    <t>patient service mobile software</t>
  </si>
  <si>
    <t>bachelor's degree</t>
  </si>
  <si>
    <t xml:space="preserve">enterprise business systems </t>
  </si>
  <si>
    <t>ireb-fl</t>
  </si>
  <si>
    <t>software</t>
  </si>
  <si>
    <t>software lifecycle management</t>
  </si>
  <si>
    <t>IBM CIO Projects</t>
  </si>
  <si>
    <t>IREB FL, AL Mgmt, ISTQB Cert. Tester FL</t>
  </si>
  <si>
    <t>Ph.D.</t>
  </si>
  <si>
    <t>ISTQB FL</t>
  </si>
  <si>
    <t>IREB RE Foundation Level</t>
  </si>
  <si>
    <t>University degree in business economics</t>
  </si>
  <si>
    <t>Project Manager</t>
  </si>
  <si>
    <t>CPRE AL E&amp;C, RE@Agile Primer, PMP, Scrum Master PSM I, ISQTB Certified Tester Foundation Level, ITIL v3</t>
  </si>
  <si>
    <t>PMP, ITIL v3</t>
  </si>
  <si>
    <t>Diplom-Ingenieur (</t>
  </si>
  <si>
    <t>Professional services for all industries above in terms of it strategy and development</t>
  </si>
  <si>
    <t>CBAP, PMI-PBA</t>
  </si>
  <si>
    <t>Bachelors</t>
  </si>
  <si>
    <t>Consultants to other companies</t>
  </si>
  <si>
    <t>Many</t>
  </si>
  <si>
    <t>Test Analyst</t>
  </si>
  <si>
    <t xml:space="preserve">IREB - Certified Professional for Requirements Engineering, Foundation Level  iSQI - Certified Agile Business Analyst  ISTQB - Certified Tester, Foundation Level Extension â€“ Model Based Testing   ISTQB - Certified Tester, Advanced Level â€“ Test Analyst  </t>
  </si>
  <si>
    <t xml:space="preserve">iSQI - Certified Agile Business Analyst   </t>
  </si>
  <si>
    <t>High School</t>
  </si>
  <si>
    <t>There is no main sector. I have worked mianly on Finance, Insurance and Public Sector.</t>
  </si>
  <si>
    <t xml:space="preserve">Certified Professional Requirement Engineering </t>
  </si>
  <si>
    <t>Not yet</t>
  </si>
  <si>
    <t>Undergraduate course</t>
  </si>
  <si>
    <t>IREB CPRE Foundation  Level  IREB CPRE Adavanced Level Modeling  IREB CPRE Agile Primer  ISTQB Certified Tester Foundation Level  CSPO I (Certifeid Scrum Product Owner)</t>
  </si>
  <si>
    <t>Diplon Geographics</t>
  </si>
  <si>
    <t>Msc</t>
  </si>
  <si>
    <t>Average</t>
  </si>
  <si>
    <t>Total</t>
  </si>
  <si>
    <t>Less than 1 year</t>
  </si>
  <si>
    <t>Main contractor</t>
  </si>
  <si>
    <t>Sw-intensive embedded Systems</t>
  </si>
  <si>
    <t>Has RE-related certificate</t>
  </si>
  <si>
    <t>Has IREB certificate</t>
  </si>
  <si>
    <t>Has ISTQB certificate</t>
  </si>
  <si>
    <t>Has other certificate</t>
  </si>
  <si>
    <t>Has agile certificate (including IREB-AL)</t>
  </si>
  <si>
    <t>Has IREB or ISTQB FL</t>
  </si>
  <si>
    <t>Respondents with Als</t>
  </si>
  <si>
    <t>Has more than one certificate</t>
  </si>
  <si>
    <t>Has at least one certificate</t>
  </si>
  <si>
    <t>1-3 years</t>
  </si>
  <si>
    <t>Project size statistics</t>
  </si>
  <si>
    <t>Sub-Contractor</t>
  </si>
  <si>
    <t>Business Information Systems</t>
  </si>
  <si>
    <t>4-10 years</t>
  </si>
  <si>
    <t>In-house development</t>
  </si>
  <si>
    <t>Hybrid Systems</t>
  </si>
  <si>
    <t>More than 10 years</t>
  </si>
  <si>
    <t>Five "other" positions could be categorized by the authors</t>
  </si>
  <si>
    <t>China</t>
  </si>
  <si>
    <t>Job-functions-held Statistics</t>
  </si>
  <si>
    <t>Years-of-experience Statistics</t>
  </si>
  <si>
    <t>Education Statistics</t>
  </si>
  <si>
    <t>Role Statistics</t>
  </si>
  <si>
    <t>Industry Sector Statistics</t>
  </si>
  <si>
    <t>System Class Statistics</t>
  </si>
  <si>
    <t>Germany</t>
  </si>
  <si>
    <t>Architect</t>
  </si>
  <si>
    <t>Developer</t>
  </si>
  <si>
    <t>QA*</t>
  </si>
  <si>
    <t>Research**</t>
  </si>
  <si>
    <t>Certification Statistics</t>
  </si>
  <si>
    <t>&lt; 1 year</t>
  </si>
  <si>
    <t>4-10 y.</t>
  </si>
  <si>
    <t>&gt;10 years</t>
  </si>
  <si>
    <t>Finance</t>
  </si>
  <si>
    <t>Switzerland</t>
  </si>
  <si>
    <t>Others*</t>
  </si>
  <si>
    <t>USA</t>
  </si>
  <si>
    <t>&gt; 0 cert-</t>
  </si>
  <si>
    <t>&gt; 1 cert-</t>
  </si>
  <si>
    <t>RE</t>
  </si>
  <si>
    <t>Agile</t>
  </si>
  <si>
    <t>IREB or</t>
  </si>
  <si>
    <t>AL or</t>
  </si>
  <si>
    <t>In-house</t>
  </si>
  <si>
    <t>Automotive</t>
  </si>
  <si>
    <t>UK</t>
  </si>
  <si>
    <t>ificates</t>
  </si>
  <si>
    <t>related</t>
  </si>
  <si>
    <t>certified</t>
  </si>
  <si>
    <t xml:space="preserve"> ISTQB FL</t>
  </si>
  <si>
    <t>Expert</t>
  </si>
  <si>
    <t>Healthcare</t>
  </si>
  <si>
    <t>France</t>
  </si>
  <si>
    <t>&gt;1 job function</t>
  </si>
  <si>
    <t>*Quality engineer / Quality manager</t>
  </si>
  <si>
    <t>Manufacturing</t>
  </si>
  <si>
    <t>Austria</t>
  </si>
  <si>
    <t>**Researcher in industry</t>
  </si>
  <si>
    <t>e-Commerce</t>
  </si>
  <si>
    <t>India</t>
  </si>
  <si>
    <t>Energy</t>
  </si>
  <si>
    <t>Spain</t>
  </si>
  <si>
    <t xml:space="preserve">Numbers in categories IREB, CPRE, and ISTQB counted as FL certificates </t>
  </si>
  <si>
    <t>Avionics</t>
  </si>
  <si>
    <t>Australia</t>
  </si>
  <si>
    <t>Public sector</t>
  </si>
  <si>
    <t>Brazil</t>
  </si>
  <si>
    <t>Railway</t>
  </si>
  <si>
    <t>Canada</t>
  </si>
  <si>
    <t>Insurance</t>
  </si>
  <si>
    <t>Mexico</t>
  </si>
  <si>
    <t>Reported in paper:</t>
  </si>
  <si>
    <t>%</t>
  </si>
  <si>
    <t>Security</t>
  </si>
  <si>
    <t>Belgium</t>
  </si>
  <si>
    <t>Country Statistics</t>
  </si>
  <si>
    <t>MSc*</t>
  </si>
  <si>
    <t>Logistics</t>
  </si>
  <si>
    <t>Bulgaria</t>
  </si>
  <si>
    <t>Europe</t>
  </si>
  <si>
    <t>North</t>
  </si>
  <si>
    <t xml:space="preserve">Latin  </t>
  </si>
  <si>
    <t>Africa</t>
  </si>
  <si>
    <t>Asia</t>
  </si>
  <si>
    <t>Australia&amp;</t>
  </si>
  <si>
    <t>Education</t>
  </si>
  <si>
    <t>Colombia</t>
  </si>
  <si>
    <t>America</t>
  </si>
  <si>
    <t>Oceania</t>
  </si>
  <si>
    <t>ERP</t>
  </si>
  <si>
    <t>Ecuador</t>
  </si>
  <si>
    <t>Diploma or Eng</t>
  </si>
  <si>
    <t>Human resources</t>
  </si>
  <si>
    <t>Finland</t>
  </si>
  <si>
    <t>Telecommunication</t>
  </si>
  <si>
    <t>Greece</t>
  </si>
  <si>
    <t>Public transportation</t>
  </si>
  <si>
    <t>Italy</t>
  </si>
  <si>
    <t>Countries with more than two respondents</t>
  </si>
  <si>
    <t>*Dipl.-Ing. counted as MSc</t>
  </si>
  <si>
    <t>*One other ("mainly automotive and automation") counted as "Automotive"</t>
  </si>
  <si>
    <t>Korea, South</t>
  </si>
  <si>
    <t>Note: Diplon (sic) Geographics denotes a diploma degree in Geographics, which is equivalent to a MSc</t>
  </si>
  <si>
    <t>Kuwait</t>
  </si>
  <si>
    <t>Total number of categories</t>
  </si>
  <si>
    <t>Netherlands</t>
  </si>
  <si>
    <t>Explicit categories given above</t>
  </si>
  <si>
    <t>Pakistan</t>
  </si>
  <si>
    <t>Other categories (see column BL)</t>
  </si>
  <si>
    <t>Poland</t>
  </si>
  <si>
    <t>Non-allocated categories</t>
  </si>
  <si>
    <t>Portugal</t>
  </si>
  <si>
    <t>Qatar</t>
  </si>
  <si>
    <t>Serbia</t>
  </si>
  <si>
    <t>Sweden</t>
  </si>
  <si>
    <t>Taiwan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</si>
</sst>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/>
    <font>
      <sz val="11.0"/>
      <color rgb="FF000000"/>
      <name val="Calibri"/>
    </font>
    <font>
      <sz val="11.0"/>
      <color rgb="FF000000"/>
      <name val="Docs-Calibri"/>
    </font>
    <font>
      <sz val="11.0"/>
      <name val="Calibri"/>
    </font>
    <font>
      <sz val="11.0"/>
      <color rgb="FF000000"/>
      <name val="Inconsolata"/>
    </font>
    <font>
      <sz val="10.0"/>
      <color rgb="FF000000"/>
      <name val="Calibri"/>
    </font>
    <font>
      <sz val="10.0"/>
      <color theme="1"/>
      <name val="Calibri"/>
    </font>
    <font>
      <sz val="9.0"/>
      <color theme="1"/>
      <name val="Calibri"/>
    </font>
    <font>
      <sz val="9.0"/>
      <color rgb="FF000000"/>
      <name val="Calibri"/>
    </font>
    <font>
      <sz val="9.0"/>
      <color rgb="FF000000"/>
      <name val="Docs-Calibri"/>
    </font>
    <font>
      <b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4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3C78D8"/>
      </left>
      <top style="thin">
        <color rgb="FF3C78D8"/>
      </top>
    </border>
    <border>
      <top style="thin">
        <color rgb="FF3C78D8"/>
      </top>
    </border>
    <border>
      <right style="thin">
        <color rgb="FF3C78D8"/>
      </right>
      <top style="thin">
        <color rgb="FF3C78D8"/>
      </top>
    </border>
    <border>
      <left style="thin">
        <color rgb="FF3C78D8"/>
      </left>
    </border>
    <border>
      <right style="thin">
        <color rgb="FF3C78D8"/>
      </right>
    </border>
    <border>
      <left style="thin">
        <color rgb="FF3C78D8"/>
      </left>
      <bottom style="thin">
        <color rgb="FF3C78D8"/>
      </bottom>
    </border>
    <border>
      <bottom style="thin">
        <color rgb="FF3C78D8"/>
      </bottom>
    </border>
    <border>
      <right style="thin">
        <color rgb="FF3C78D8"/>
      </right>
      <bottom style="thin">
        <color rgb="FF3C78D8"/>
      </bottom>
    </border>
    <border>
      <left style="thin">
        <color rgb="FF6D9EEB"/>
      </left>
      <top style="thin">
        <color rgb="FF6D9EEB"/>
      </top>
    </border>
    <border>
      <top style="thin">
        <color rgb="FF6D9EEB"/>
      </top>
    </border>
    <border>
      <right style="thin">
        <color rgb="FF6D9EEB"/>
      </right>
      <top style="thin">
        <color rgb="FF6D9EEB"/>
      </top>
    </border>
    <border>
      <left style="thin">
        <color rgb="FF6D9EEB"/>
      </left>
    </border>
    <border>
      <right style="thin">
        <color rgb="FF6D9EEB"/>
      </right>
    </border>
    <border>
      <left style="thin">
        <color rgb="FF6D9EEB"/>
      </left>
      <bottom style="thin">
        <color rgb="FF6D9EEB"/>
      </bottom>
    </border>
    <border>
      <bottom style="thin">
        <color rgb="FF6D9EEB"/>
      </bottom>
    </border>
    <border>
      <right style="thin">
        <color rgb="FF6D9EEB"/>
      </right>
      <bottom style="thin">
        <color rgb="FF6D9EEB"/>
      </bottom>
    </border>
  </borders>
  <cellStyleXfs count="1">
    <xf borderId="0" fillId="0" fontId="0" numFmtId="0" applyAlignment="1" applyFont="1"/>
  </cellStyleXfs>
  <cellXfs count="1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1" numFmtId="0" xfId="0" applyAlignment="1" applyFont="1">
      <alignment horizontal="left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left" readingOrder="0"/>
    </xf>
    <xf borderId="4" fillId="0" fontId="1" numFmtId="0" xfId="0" applyAlignment="1" applyBorder="1" applyFont="1">
      <alignment horizontal="center"/>
    </xf>
    <xf borderId="3" fillId="0" fontId="2" numFmtId="0" xfId="0" applyBorder="1" applyFont="1"/>
    <xf borderId="2" fillId="0" fontId="1" numFmtId="0" xfId="0" applyAlignment="1" applyBorder="1" applyFont="1">
      <alignment readingOrder="0"/>
    </xf>
    <xf borderId="4" fillId="0" fontId="3" numFmtId="0" xfId="0" applyBorder="1" applyFont="1"/>
    <xf borderId="3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left" readingOrder="0"/>
    </xf>
    <xf borderId="4" fillId="0" fontId="1" numFmtId="0" xfId="0" applyAlignment="1" applyBorder="1" applyFont="1">
      <alignment horizontal="left"/>
    </xf>
    <xf borderId="4" fillId="0" fontId="1" numFmtId="0" xfId="0" applyBorder="1" applyFont="1"/>
    <xf borderId="3" fillId="0" fontId="1" numFmtId="0" xfId="0" applyBorder="1" applyFont="1"/>
    <xf borderId="5" fillId="0" fontId="1" numFmtId="0" xfId="0" applyAlignment="1" applyBorder="1" applyFont="1">
      <alignment horizontal="center" readingOrder="0"/>
    </xf>
    <xf borderId="6" fillId="0" fontId="3" numFmtId="0" xfId="0" applyBorder="1" applyFont="1"/>
    <xf borderId="7" fillId="0" fontId="3" numFmtId="0" xfId="0" applyBorder="1" applyFont="1"/>
    <xf borderId="6" fillId="0" fontId="1" numFmtId="0" xfId="0" applyAlignment="1" applyBorder="1" applyFont="1">
      <alignment horizontal="center"/>
    </xf>
    <xf borderId="7" fillId="0" fontId="2" numFmtId="0" xfId="0" applyBorder="1" applyFont="1"/>
    <xf borderId="6" fillId="0" fontId="2" numFmtId="0" xfId="0" applyBorder="1" applyFont="1"/>
    <xf borderId="8" fillId="2" fontId="1" numFmtId="0" xfId="0" applyAlignment="1" applyBorder="1" applyFill="1" applyFont="1">
      <alignment horizontal="center"/>
    </xf>
    <xf borderId="9" fillId="2" fontId="1" numFmtId="0" xfId="0" applyAlignment="1" applyBorder="1" applyFont="1">
      <alignment horizontal="center"/>
    </xf>
    <xf borderId="9" fillId="3" fontId="1" numFmtId="0" xfId="0" applyAlignment="1" applyBorder="1" applyFill="1" applyFont="1">
      <alignment horizontal="center"/>
    </xf>
    <xf borderId="9" fillId="0" fontId="3" numFmtId="0" xfId="0" applyBorder="1" applyFont="1"/>
    <xf borderId="9" fillId="4" fontId="1" numFmtId="0" xfId="0" applyAlignment="1" applyBorder="1" applyFill="1" applyFont="1">
      <alignment horizontal="center"/>
    </xf>
    <xf borderId="10" fillId="0" fontId="3" numFmtId="0" xfId="0" applyBorder="1" applyFont="1"/>
    <xf borderId="9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1" numFmtId="0" xfId="0" applyAlignment="1" applyBorder="1" applyFont="1">
      <alignment horizontal="left"/>
    </xf>
    <xf borderId="6" fillId="0" fontId="1" numFmtId="0" xfId="0" applyAlignment="1" applyBorder="1" applyFont="1">
      <alignment horizontal="left" readingOrder="0"/>
    </xf>
    <xf borderId="0" fillId="0" fontId="1" numFmtId="0" xfId="0" applyAlignment="1" applyFont="1">
      <alignment horizontal="left" readingOrder="0"/>
    </xf>
    <xf borderId="6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left"/>
    </xf>
    <xf borderId="7" fillId="0" fontId="1" numFmtId="0" xfId="0" applyBorder="1" applyFont="1"/>
    <xf borderId="12" fillId="0" fontId="1" numFmtId="0" xfId="0" applyAlignment="1" applyBorder="1" applyFont="1">
      <alignment horizontal="center" readingOrder="0"/>
    </xf>
    <xf borderId="13" fillId="0" fontId="1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 readingOrder="0"/>
    </xf>
    <xf borderId="16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4" fillId="0" fontId="3" numFmtId="0" xfId="0" applyBorder="1" applyFont="1"/>
    <xf borderId="13" fillId="0" fontId="1" numFmtId="0" xfId="0" applyAlignment="1" applyBorder="1" applyFont="1">
      <alignment horizontal="center" readingOrder="0"/>
    </xf>
    <xf borderId="17" fillId="2" fontId="1" numFmtId="0" xfId="0" applyAlignment="1" applyBorder="1" applyFont="1">
      <alignment horizontal="center"/>
    </xf>
    <xf borderId="15" fillId="2" fontId="1" numFmtId="0" xfId="0" applyAlignment="1" applyBorder="1" applyFont="1">
      <alignment horizontal="center"/>
    </xf>
    <xf borderId="15" fillId="3" fontId="1" numFmtId="0" xfId="0" applyAlignment="1" applyBorder="1" applyFont="1">
      <alignment horizontal="center"/>
    </xf>
    <xf borderId="17" fillId="4" fontId="1" numFmtId="0" xfId="0" applyAlignment="1" applyBorder="1" applyFont="1">
      <alignment horizontal="center"/>
    </xf>
    <xf borderId="15" fillId="4" fontId="1" numFmtId="0" xfId="0" applyAlignment="1" applyBorder="1" applyFont="1">
      <alignment horizontal="center"/>
    </xf>
    <xf borderId="18" fillId="4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12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 readingOrder="0"/>
    </xf>
    <xf borderId="20" fillId="0" fontId="1" numFmtId="0" xfId="0" applyAlignment="1" applyBorder="1" applyFont="1">
      <alignment horizontal="center" readingOrder="0"/>
    </xf>
    <xf borderId="6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7" fillId="0" fontId="2" numFmtId="0" xfId="0" applyAlignment="1" applyBorder="1" applyFont="1">
      <alignment readingOrder="0"/>
    </xf>
    <xf borderId="7" fillId="0" fontId="3" numFmtId="0" xfId="0" applyAlignment="1" applyBorder="1" applyFont="1">
      <alignment readingOrder="0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3" fillId="0" fontId="1" numFmtId="0" xfId="0" applyAlignment="1" applyBorder="1" applyFont="1">
      <alignment horizontal="center"/>
    </xf>
    <xf borderId="24" fillId="0" fontId="1" numFmtId="0" xfId="0" applyAlignment="1" applyBorder="1" applyFont="1">
      <alignment horizontal="center"/>
    </xf>
    <xf borderId="25" fillId="0" fontId="1" numFmtId="0" xfId="0" applyAlignment="1" applyBorder="1" applyFont="1">
      <alignment horizontal="left"/>
    </xf>
    <xf borderId="26" fillId="0" fontId="1" numFmtId="0" xfId="0" applyAlignment="1" applyBorder="1" applyFont="1">
      <alignment horizontal="center"/>
    </xf>
    <xf borderId="27" fillId="0" fontId="1" numFmtId="0" xfId="0" applyAlignment="1" applyBorder="1" applyFont="1">
      <alignment horizontal="center"/>
    </xf>
    <xf borderId="25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 readingOrder="0"/>
    </xf>
    <xf borderId="23" fillId="0" fontId="1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2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6" fillId="0" fontId="1" numFmtId="0" xfId="0" applyBorder="1" applyFont="1"/>
    <xf borderId="20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7" fillId="5" fontId="1" numFmtId="0" xfId="0" applyAlignment="1" applyBorder="1" applyFill="1" applyFont="1">
      <alignment horizontal="left"/>
    </xf>
    <xf borderId="7" fillId="0" fontId="4" numFmtId="0" xfId="0" applyAlignment="1" applyBorder="1" applyFont="1">
      <alignment horizontal="center"/>
    </xf>
    <xf borderId="0" fillId="6" fontId="1" numFmtId="0" xfId="0" applyFill="1" applyFont="1"/>
    <xf borderId="19" fillId="5" fontId="1" numFmtId="0" xfId="0" applyAlignment="1" applyBorder="1" applyFont="1">
      <alignment horizontal="center"/>
    </xf>
    <xf borderId="0" fillId="5" fontId="1" numFmtId="0" xfId="0" applyAlignment="1" applyFont="1">
      <alignment horizontal="center"/>
    </xf>
    <xf borderId="0" fillId="5" fontId="1" numFmtId="0" xfId="0" applyFont="1"/>
    <xf borderId="20" fillId="5" fontId="1" numFmtId="0" xfId="0" applyAlignment="1" applyBorder="1" applyFont="1">
      <alignment horizontal="center" readingOrder="0"/>
    </xf>
    <xf borderId="20" fillId="5" fontId="1" numFmtId="0" xfId="0" applyAlignment="1" applyBorder="1" applyFont="1">
      <alignment horizontal="center"/>
    </xf>
    <xf borderId="0" fillId="0" fontId="1" numFmtId="0" xfId="0" applyAlignment="1" applyFont="1">
      <alignment readingOrder="0"/>
    </xf>
    <xf borderId="15" fillId="0" fontId="1" numFmtId="0" xfId="0" applyBorder="1" applyFont="1"/>
    <xf borderId="13" fillId="0" fontId="1" numFmtId="0" xfId="0" applyBorder="1" applyFont="1"/>
    <xf borderId="14" fillId="0" fontId="1" numFmtId="0" xfId="0" applyAlignment="1" applyBorder="1" applyFont="1">
      <alignment horizontal="left"/>
    </xf>
    <xf borderId="14" fillId="0" fontId="4" numFmtId="0" xfId="0" applyAlignment="1" applyBorder="1" applyFont="1">
      <alignment horizontal="center"/>
    </xf>
    <xf borderId="14" fillId="0" fontId="1" numFmtId="0" xfId="0" applyBorder="1" applyFont="1"/>
    <xf borderId="0" fillId="7" fontId="1" numFmtId="0" xfId="0" applyAlignment="1" applyFill="1" applyFont="1">
      <alignment horizontal="center" readingOrder="0"/>
    </xf>
    <xf borderId="0" fillId="0" fontId="2" numFmtId="0" xfId="0" applyFont="1"/>
    <xf borderId="0" fillId="0" fontId="1" numFmtId="164" xfId="0" applyAlignment="1" applyFont="1" applyNumberFormat="1">
      <alignment horizontal="center"/>
    </xf>
    <xf borderId="0" fillId="0" fontId="1" numFmtId="165" xfId="0" applyAlignment="1" applyFont="1" applyNumberFormat="1">
      <alignment horizontal="center"/>
    </xf>
    <xf borderId="0" fillId="0" fontId="2" numFmtId="0" xfId="0" applyAlignment="1" applyFont="1">
      <alignment horizontal="center" readingOrder="0"/>
    </xf>
    <xf borderId="0" fillId="7" fontId="1" numFmtId="0" xfId="0" applyAlignment="1" applyFont="1">
      <alignment horizontal="center"/>
    </xf>
    <xf borderId="0" fillId="0" fontId="1" numFmtId="0" xfId="0" applyAlignment="1" applyFont="1">
      <alignment horizontal="center" readingOrder="0" shrinkToFit="0" textRotation="90" vertical="top" wrapText="1"/>
    </xf>
    <xf borderId="0" fillId="0" fontId="1" numFmtId="0" xfId="0" applyAlignment="1" applyFont="1">
      <alignment horizontal="center" shrinkToFit="0" textRotation="90" vertical="top" wrapText="1"/>
    </xf>
    <xf borderId="29" fillId="8" fontId="2" numFmtId="0" xfId="0" applyAlignment="1" applyBorder="1" applyFill="1" applyFont="1">
      <alignment readingOrder="0"/>
    </xf>
    <xf borderId="30" fillId="8" fontId="2" numFmtId="0" xfId="0" applyBorder="1" applyFont="1"/>
    <xf borderId="31" fillId="8" fontId="2" numFmtId="0" xfId="0" applyBorder="1" applyFont="1"/>
    <xf borderId="32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33" fillId="0" fontId="1" numFmtId="0" xfId="0" applyAlignment="1" applyBorder="1" applyFont="1">
      <alignment horizontal="center" readingOrder="0"/>
    </xf>
    <xf borderId="32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33" fillId="0" fontId="2" numFmtId="0" xfId="0" applyAlignment="1" applyBorder="1" applyFont="1">
      <alignment horizontal="center"/>
    </xf>
    <xf borderId="34" fillId="0" fontId="1" numFmtId="164" xfId="0" applyAlignment="1" applyBorder="1" applyFont="1" applyNumberFormat="1">
      <alignment horizontal="center"/>
    </xf>
    <xf borderId="35" fillId="0" fontId="1" numFmtId="164" xfId="0" applyAlignment="1" applyBorder="1" applyFont="1" applyNumberFormat="1">
      <alignment horizontal="center"/>
    </xf>
    <xf borderId="36" fillId="0" fontId="1" numFmtId="164" xfId="0" applyAlignment="1" applyBorder="1" applyFont="1" applyNumberFormat="1">
      <alignment horizontal="center"/>
    </xf>
    <xf borderId="0" fillId="0" fontId="1" numFmtId="0" xfId="0" applyAlignment="1" applyFont="1">
      <alignment horizontal="left" readingOrder="0" shrinkToFit="0" wrapText="1"/>
    </xf>
    <xf borderId="0" fillId="5" fontId="5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right" vertical="bottom"/>
    </xf>
    <xf borderId="0" fillId="0" fontId="6" numFmtId="0" xfId="0" applyAlignment="1" applyFont="1">
      <alignment vertical="bottom"/>
    </xf>
    <xf borderId="37" fillId="8" fontId="1" numFmtId="0" xfId="0" applyAlignment="1" applyBorder="1" applyFont="1">
      <alignment horizontal="left" readingOrder="0"/>
    </xf>
    <xf borderId="38" fillId="8" fontId="1" numFmtId="0" xfId="0" applyAlignment="1" applyBorder="1" applyFont="1">
      <alignment horizontal="left"/>
    </xf>
    <xf borderId="38" fillId="8" fontId="1" numFmtId="0" xfId="0" applyAlignment="1" applyBorder="1" applyFont="1">
      <alignment horizontal="center"/>
    </xf>
    <xf borderId="39" fillId="8" fontId="1" numFmtId="0" xfId="0" applyAlignment="1" applyBorder="1" applyFont="1">
      <alignment horizontal="center"/>
    </xf>
    <xf borderId="37" fillId="8" fontId="2" numFmtId="0" xfId="0" applyAlignment="1" applyBorder="1" applyFont="1">
      <alignment readingOrder="0"/>
    </xf>
    <xf borderId="38" fillId="8" fontId="2" numFmtId="0" xfId="0" applyBorder="1" applyFont="1"/>
    <xf borderId="39" fillId="8" fontId="2" numFmtId="0" xfId="0" applyBorder="1" applyFont="1"/>
    <xf borderId="31" fillId="8" fontId="2" numFmtId="0" xfId="0" applyAlignment="1" applyBorder="1" applyFont="1">
      <alignment readingOrder="0"/>
    </xf>
    <xf borderId="0" fillId="8" fontId="2" numFmtId="0" xfId="0" applyAlignment="1" applyFont="1">
      <alignment readingOrder="0"/>
    </xf>
    <xf borderId="0" fillId="8" fontId="2" numFmtId="0" xfId="0" applyFont="1"/>
    <xf borderId="40" fillId="0" fontId="2" numFmtId="0" xfId="0" applyAlignment="1" applyBorder="1" applyFont="1">
      <alignment horizontal="center" readingOrder="0"/>
    </xf>
    <xf borderId="41" fillId="0" fontId="2" numFmtId="0" xfId="0" applyAlignment="1" applyBorder="1" applyFont="1">
      <alignment horizontal="center" readingOrder="0"/>
    </xf>
    <xf borderId="29" fillId="8" fontId="1" numFmtId="0" xfId="0" applyAlignment="1" applyBorder="1" applyFont="1">
      <alignment horizontal="left" readingOrder="0"/>
    </xf>
    <xf borderId="30" fillId="8" fontId="1" numFmtId="0" xfId="0" applyAlignment="1" applyBorder="1" applyFont="1">
      <alignment horizontal="center"/>
    </xf>
    <xf borderId="31" fillId="8" fontId="1" numFmtId="0" xfId="0" applyAlignment="1" applyBorder="1" applyFont="1">
      <alignment horizontal="center"/>
    </xf>
    <xf borderId="40" fillId="0" fontId="1" numFmtId="0" xfId="0" applyAlignment="1" applyBorder="1" applyFont="1">
      <alignment horizontal="center" readingOrder="0"/>
    </xf>
    <xf borderId="41" fillId="0" fontId="1" numFmtId="0" xfId="0" applyAlignment="1" applyBorder="1" applyFont="1">
      <alignment horizontal="center" readingOrder="0"/>
    </xf>
    <xf borderId="40" fillId="0" fontId="1" numFmtId="0" xfId="0" applyAlignment="1" applyBorder="1" applyFont="1">
      <alignment horizontal="left" readingOrder="0"/>
    </xf>
    <xf borderId="41" fillId="0" fontId="1" numFmtId="0" xfId="0" applyAlignment="1" applyBorder="1" applyFont="1">
      <alignment horizontal="center"/>
    </xf>
    <xf borderId="32" fillId="0" fontId="1" numFmtId="0" xfId="0" applyAlignment="1" applyBorder="1" applyFont="1">
      <alignment horizontal="center" readingOrder="0"/>
    </xf>
    <xf borderId="33" fillId="0" fontId="2" numFmtId="0" xfId="0" applyAlignment="1" applyBorder="1" applyFont="1">
      <alignment readingOrder="0"/>
    </xf>
    <xf borderId="32" fillId="0" fontId="1" numFmtId="0" xfId="0" applyAlignment="1" applyBorder="1" applyFont="1">
      <alignment horizontal="right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33" fillId="0" fontId="1" numFmtId="164" xfId="0" applyAlignment="1" applyBorder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32" fillId="0" fontId="1" numFmtId="0" xfId="0" applyAlignment="1" applyBorder="1" applyFont="1">
      <alignment horizontal="center"/>
    </xf>
    <xf borderId="0" fillId="0" fontId="2" numFmtId="164" xfId="0" applyAlignment="1" applyFont="1" applyNumberFormat="1">
      <alignment readingOrder="0"/>
    </xf>
    <xf borderId="40" fillId="0" fontId="1" numFmtId="0" xfId="0" applyAlignment="1" applyBorder="1" applyFont="1">
      <alignment horizontal="center"/>
    </xf>
    <xf borderId="32" fillId="0" fontId="1" numFmtId="0" xfId="0" applyAlignment="1" applyBorder="1" applyFont="1">
      <alignment horizontal="left"/>
    </xf>
    <xf borderId="33" fillId="0" fontId="1" numFmtId="0" xfId="0" applyAlignment="1" applyBorder="1" applyFont="1">
      <alignment horizontal="center"/>
    </xf>
    <xf borderId="40" fillId="0" fontId="1" numFmtId="0" xfId="0" applyAlignment="1" applyBorder="1" applyFont="1">
      <alignment vertical="bottom"/>
    </xf>
    <xf borderId="0" fillId="0" fontId="6" numFmtId="0" xfId="0" applyAlignment="1" applyFont="1">
      <alignment readingOrder="0" vertical="bottom"/>
    </xf>
    <xf borderId="40" fillId="0" fontId="1" numFmtId="164" xfId="0" applyAlignment="1" applyBorder="1" applyFont="1" applyNumberFormat="1">
      <alignment horizontal="center"/>
    </xf>
    <xf borderId="0" fillId="0" fontId="1" numFmtId="164" xfId="0" applyAlignment="1" applyFont="1" applyNumberFormat="1">
      <alignment horizontal="left"/>
    </xf>
    <xf borderId="41" fillId="0" fontId="1" numFmtId="164" xfId="0" applyAlignment="1" applyBorder="1" applyFont="1" applyNumberFormat="1">
      <alignment horizontal="center"/>
    </xf>
    <xf borderId="33" fillId="0" fontId="1" numFmtId="0" xfId="0" applyAlignment="1" applyBorder="1" applyFont="1">
      <alignment horizontal="center" readingOrder="0"/>
    </xf>
    <xf borderId="42" fillId="0" fontId="1" numFmtId="164" xfId="0" applyAlignment="1" applyBorder="1" applyFont="1" applyNumberFormat="1">
      <alignment horizontal="center"/>
    </xf>
    <xf borderId="43" fillId="0" fontId="1" numFmtId="164" xfId="0" applyAlignment="1" applyBorder="1" applyFont="1" applyNumberFormat="1">
      <alignment horizontal="center"/>
    </xf>
    <xf borderId="44" fillId="0" fontId="1" numFmtId="164" xfId="0" applyAlignment="1" applyBorder="1" applyFont="1" applyNumberFormat="1">
      <alignment horizontal="center"/>
    </xf>
    <xf borderId="0" fillId="0" fontId="7" numFmtId="0" xfId="0" applyFont="1"/>
    <xf borderId="40" fillId="0" fontId="2" numFmtId="0" xfId="0" applyBorder="1" applyFont="1"/>
    <xf borderId="0" fillId="0" fontId="2" numFmtId="0" xfId="0" applyFont="1"/>
    <xf borderId="41" fillId="0" fontId="2" numFmtId="0" xfId="0" applyBorder="1" applyFont="1"/>
    <xf borderId="34" fillId="0" fontId="1" numFmtId="0" xfId="0" applyAlignment="1" applyBorder="1" applyFont="1">
      <alignment horizontal="center" readingOrder="0"/>
    </xf>
    <xf borderId="36" fillId="0" fontId="2" numFmtId="0" xfId="0" applyAlignment="1" applyBorder="1" applyFont="1">
      <alignment readingOrder="0"/>
    </xf>
    <xf borderId="34" fillId="0" fontId="1" numFmtId="0" xfId="0" applyAlignment="1" applyBorder="1" applyFont="1">
      <alignment horizontal="center"/>
    </xf>
    <xf borderId="35" fillId="0" fontId="2" numFmtId="164" xfId="0" applyAlignment="1" applyBorder="1" applyFont="1" applyNumberFormat="1">
      <alignment readingOrder="0"/>
    </xf>
    <xf borderId="0" fillId="9" fontId="8" numFmtId="0" xfId="0" applyAlignment="1" applyFill="1" applyFont="1">
      <alignment readingOrder="0"/>
    </xf>
    <xf borderId="0" fillId="0" fontId="9" numFmtId="0" xfId="0" applyAlignment="1" applyFont="1">
      <alignment horizontal="center"/>
    </xf>
    <xf borderId="32" fillId="0" fontId="1" numFmtId="164" xfId="0" applyAlignment="1" applyBorder="1" applyFont="1" applyNumberFormat="1">
      <alignment horizontal="center"/>
    </xf>
    <xf borderId="33" fillId="0" fontId="1" numFmtId="164" xfId="0" applyAlignment="1" applyBorder="1" applyFont="1" applyNumberFormat="1">
      <alignment horizontal="center"/>
    </xf>
    <xf borderId="43" fillId="0" fontId="1" numFmtId="0" xfId="0" applyAlignment="1" applyBorder="1" applyFont="1">
      <alignment horizontal="center"/>
    </xf>
    <xf borderId="44" fillId="0" fontId="1" numFmtId="0" xfId="0" applyAlignment="1" applyBorder="1" applyFont="1">
      <alignment horizontal="center"/>
    </xf>
    <xf borderId="40" fillId="0" fontId="1" numFmtId="0" xfId="0" applyAlignment="1" applyBorder="1" applyFont="1">
      <alignment readingOrder="0" vertical="bottom"/>
    </xf>
    <xf borderId="0" fillId="0" fontId="10" numFmtId="0" xfId="0" applyAlignment="1" applyFont="1">
      <alignment horizontal="left" readingOrder="0"/>
    </xf>
    <xf borderId="0" fillId="0" fontId="10" numFmtId="0" xfId="0" applyAlignment="1" applyFont="1">
      <alignment horizontal="center"/>
    </xf>
    <xf borderId="0" fillId="9" fontId="11" numFmtId="0" xfId="0" applyAlignment="1" applyFont="1">
      <alignment readingOrder="0"/>
    </xf>
    <xf borderId="34" fillId="0" fontId="10" numFmtId="0" xfId="0" applyAlignment="1" applyBorder="1" applyFont="1">
      <alignment horizontal="left" readingOrder="0"/>
    </xf>
    <xf borderId="35" fillId="0" fontId="1" numFmtId="0" xfId="0" applyAlignment="1" applyBorder="1" applyFont="1">
      <alignment horizontal="center"/>
    </xf>
    <xf borderId="36" fillId="0" fontId="1" numFmtId="0" xfId="0" applyAlignment="1" applyBorder="1" applyFont="1">
      <alignment horizontal="center"/>
    </xf>
    <xf borderId="40" fillId="0" fontId="1" numFmtId="0" xfId="0" applyAlignment="1" applyBorder="1" applyFont="1">
      <alignment readingOrder="0" shrinkToFit="0" vertical="bottom" wrapText="0"/>
    </xf>
    <xf borderId="0" fillId="0" fontId="10" numFmtId="0" xfId="0" applyAlignment="1" applyFont="1">
      <alignment readingOrder="0" shrinkToFit="0" wrapText="0"/>
    </xf>
    <xf borderId="33" fillId="0" fontId="2" numFmtId="0" xfId="0" applyBorder="1" applyFont="1"/>
    <xf borderId="42" fillId="0" fontId="2" numFmtId="0" xfId="0" applyAlignment="1" applyBorder="1" applyFont="1">
      <alignment readingOrder="0" shrinkToFit="0" wrapText="1"/>
    </xf>
    <xf borderId="43" fillId="0" fontId="2" numFmtId="0" xfId="0" applyBorder="1" applyFont="1"/>
    <xf borderId="44" fillId="0" fontId="2" numFmtId="0" xfId="0" applyBorder="1" applyFont="1"/>
    <xf borderId="0" fillId="9" fontId="12" numFmtId="0" xfId="0" applyAlignment="1" applyFont="1">
      <alignment horizontal="left" readingOrder="0"/>
    </xf>
    <xf borderId="0" fillId="0" fontId="13" numFmtId="0" xfId="0" applyAlignment="1" applyFont="1">
      <alignment readingOrder="0"/>
    </xf>
    <xf borderId="0" fillId="6" fontId="2" numFmtId="0" xfId="0" applyAlignment="1" applyFont="1">
      <alignment readingOrder="0"/>
    </xf>
    <xf borderId="35" fillId="5" fontId="2" numFmtId="0" xfId="0" applyAlignment="1" applyBorder="1" applyFont="1">
      <alignment readingOrder="0"/>
    </xf>
    <xf borderId="35" fillId="0" fontId="2" numFmtId="0" xfId="0" applyAlignment="1" applyBorder="1" applyFont="1">
      <alignment readingOrder="0"/>
    </xf>
    <xf borderId="3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0"/>
  <cols>
    <col customWidth="1" min="1" max="1" width="10.25"/>
    <col customWidth="1" min="2" max="2" width="6.88"/>
    <col customWidth="1" min="3" max="3" width="10.75"/>
    <col customWidth="1" min="4" max="4" width="5.38"/>
    <col customWidth="1" min="5" max="5" width="4.88"/>
    <col customWidth="1" min="6" max="15" width="9.5"/>
    <col customWidth="1" min="16" max="16" width="15.38"/>
    <col customWidth="1" min="17" max="17" width="18.88"/>
    <col customWidth="1" min="18" max="18" width="4.13"/>
    <col customWidth="1" min="19" max="19" width="9.63"/>
    <col customWidth="1" min="20" max="28" width="4.5"/>
    <col customWidth="1" min="29" max="36" width="7.63"/>
    <col customWidth="1" min="37" max="37" width="9.13"/>
    <col customWidth="1" min="38" max="40" width="7.63"/>
    <col customWidth="1" min="41" max="42" width="11.63"/>
    <col customWidth="1" min="43" max="45" width="7.63"/>
    <col customWidth="1" min="46" max="46" width="10.5"/>
    <col customWidth="1" min="47" max="51" width="7.63"/>
    <col customWidth="1" min="52" max="52" width="24.38"/>
    <col customWidth="1" min="53" max="53" width="9.5"/>
    <col customWidth="1" min="54" max="54" width="27.0"/>
    <col customWidth="1" min="55" max="55" width="10.88"/>
    <col customWidth="1" min="56" max="56" width="9.5"/>
    <col customWidth="1" min="57" max="60" width="8.5"/>
    <col customWidth="1" min="61" max="61" width="18.63"/>
    <col customWidth="1" min="62" max="62" width="3.13"/>
    <col customWidth="1" min="63" max="63" width="9.5"/>
    <col customWidth="1" min="64" max="64" width="29.75"/>
    <col customWidth="1" min="65" max="66" width="11.63"/>
    <col customWidth="1" min="67" max="67" width="3.25"/>
    <col customWidth="1" min="68" max="68" width="6.25"/>
    <col customWidth="1" min="69" max="69" width="6.13"/>
    <col customWidth="1" min="70" max="70" width="25.63"/>
    <col customWidth="1" min="71" max="71" width="5.63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3"/>
      <c r="BA1" s="1"/>
      <c r="BB1" s="2"/>
      <c r="BC1" s="1"/>
      <c r="BD1" s="1"/>
      <c r="BE1" s="1"/>
      <c r="BF1" s="1"/>
      <c r="BG1" s="1"/>
      <c r="BH1" s="1"/>
      <c r="BI1" s="2"/>
      <c r="BJ1" s="2"/>
      <c r="BK1" s="1"/>
      <c r="BL1" s="2"/>
      <c r="BM1" s="2"/>
      <c r="BN1" s="2"/>
      <c r="BO1" s="2"/>
      <c r="BP1" s="1"/>
      <c r="BQ1" s="2"/>
      <c r="BR1" s="2"/>
      <c r="BS1" s="2"/>
    </row>
    <row r="2" ht="14.25" customHeight="1">
      <c r="A2" s="4" t="s">
        <v>0</v>
      </c>
      <c r="B2" s="5" t="s">
        <v>1</v>
      </c>
      <c r="C2" s="6"/>
      <c r="D2" s="7" t="s">
        <v>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10" t="s">
        <v>3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1"/>
      <c r="AE2" s="11"/>
      <c r="AF2" s="11"/>
      <c r="AG2" s="11"/>
      <c r="AH2" s="11"/>
      <c r="AI2" s="11"/>
      <c r="AJ2" s="11"/>
      <c r="AK2" s="11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12"/>
      <c r="BA2" s="7" t="s">
        <v>4</v>
      </c>
      <c r="BB2" s="10" t="s">
        <v>5</v>
      </c>
      <c r="BC2" s="13"/>
      <c r="BD2" s="14" t="s">
        <v>6</v>
      </c>
      <c r="BE2" s="15"/>
      <c r="BF2" s="15"/>
      <c r="BG2" s="15"/>
      <c r="BH2" s="7" t="s">
        <v>7</v>
      </c>
      <c r="BI2" s="15"/>
      <c r="BJ2" s="12"/>
      <c r="BK2" s="14" t="s">
        <v>8</v>
      </c>
      <c r="BL2" s="16"/>
      <c r="BM2" s="16"/>
      <c r="BN2" s="16"/>
      <c r="BO2" s="16"/>
      <c r="BP2" s="7" t="s">
        <v>9</v>
      </c>
      <c r="BQ2" s="16"/>
      <c r="BR2" s="17"/>
      <c r="BS2" s="2"/>
    </row>
    <row r="3" ht="14.25" customHeight="1">
      <c r="A3" s="18" t="s">
        <v>10</v>
      </c>
      <c r="B3" s="19"/>
      <c r="C3" s="20"/>
      <c r="D3" s="2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2"/>
      <c r="Q3" s="2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4"/>
      <c r="AD3" s="25"/>
      <c r="AE3" s="25"/>
      <c r="AF3" s="25"/>
      <c r="AG3" s="26" t="s">
        <v>11</v>
      </c>
      <c r="AH3" s="27"/>
      <c r="AI3" s="27"/>
      <c r="AJ3" s="27"/>
      <c r="AK3" s="27"/>
      <c r="AL3" s="28" t="s">
        <v>12</v>
      </c>
      <c r="AM3" s="27"/>
      <c r="AN3" s="27"/>
      <c r="AO3" s="27"/>
      <c r="AP3" s="27"/>
      <c r="AQ3" s="29"/>
      <c r="AR3" s="30" t="s">
        <v>13</v>
      </c>
      <c r="AS3" s="27"/>
      <c r="AT3" s="27"/>
      <c r="AU3" s="31"/>
      <c r="AV3" s="30"/>
      <c r="AW3" s="30"/>
      <c r="AX3" s="32"/>
      <c r="AY3" s="30"/>
      <c r="AZ3" s="33"/>
      <c r="BA3" s="34" t="s">
        <v>14</v>
      </c>
      <c r="BB3" s="21"/>
      <c r="BC3" s="20"/>
      <c r="BD3" s="35"/>
      <c r="BE3" s="3"/>
      <c r="BF3" s="3"/>
      <c r="BG3" s="3"/>
      <c r="BH3" s="36"/>
      <c r="BI3" s="3"/>
      <c r="BJ3" s="37"/>
      <c r="BK3" s="3"/>
      <c r="BL3" s="2"/>
      <c r="BM3" s="2"/>
      <c r="BN3" s="2"/>
      <c r="BO3" s="2"/>
      <c r="BP3" s="21"/>
      <c r="BQ3" s="2"/>
      <c r="BR3" s="38"/>
      <c r="BS3" s="2"/>
    </row>
    <row r="4" ht="14.25" customHeight="1">
      <c r="A4" s="39"/>
      <c r="B4" s="40"/>
      <c r="C4" s="41"/>
      <c r="D4" s="42" t="s">
        <v>15</v>
      </c>
      <c r="E4" s="42" t="s">
        <v>16</v>
      </c>
      <c r="F4" s="43" t="s">
        <v>17</v>
      </c>
      <c r="G4" s="43" t="s">
        <v>18</v>
      </c>
      <c r="H4" s="43" t="s">
        <v>19</v>
      </c>
      <c r="I4" s="43" t="s">
        <v>20</v>
      </c>
      <c r="J4" s="43" t="s">
        <v>21</v>
      </c>
      <c r="K4" s="43" t="s">
        <v>22</v>
      </c>
      <c r="L4" s="43" t="s">
        <v>23</v>
      </c>
      <c r="M4" s="43" t="s">
        <v>24</v>
      </c>
      <c r="N4" s="43" t="s">
        <v>25</v>
      </c>
      <c r="O4" s="44" t="s">
        <v>26</v>
      </c>
      <c r="P4" s="45"/>
      <c r="Q4" s="46" t="s">
        <v>27</v>
      </c>
      <c r="R4" s="44"/>
      <c r="S4" s="44" t="s">
        <v>28</v>
      </c>
      <c r="T4" s="44"/>
      <c r="U4" s="44"/>
      <c r="V4" s="44"/>
      <c r="W4" s="44"/>
      <c r="X4" s="44"/>
      <c r="Y4" s="44"/>
      <c r="Z4" s="44"/>
      <c r="AA4" s="44"/>
      <c r="AB4" s="44"/>
      <c r="AC4" s="47" t="s">
        <v>29</v>
      </c>
      <c r="AD4" s="48" t="s">
        <v>30</v>
      </c>
      <c r="AE4" s="48" t="s">
        <v>31</v>
      </c>
      <c r="AF4" s="48" t="s">
        <v>32</v>
      </c>
      <c r="AG4" s="49" t="s">
        <v>33</v>
      </c>
      <c r="AH4" s="49" t="s">
        <v>34</v>
      </c>
      <c r="AI4" s="49" t="s">
        <v>35</v>
      </c>
      <c r="AJ4" s="49" t="s">
        <v>36</v>
      </c>
      <c r="AK4" s="49" t="s">
        <v>37</v>
      </c>
      <c r="AL4" s="50" t="s">
        <v>12</v>
      </c>
      <c r="AM4" s="51" t="s">
        <v>38</v>
      </c>
      <c r="AN4" s="51" t="s">
        <v>39</v>
      </c>
      <c r="AO4" s="51" t="s">
        <v>40</v>
      </c>
      <c r="AP4" s="51" t="s">
        <v>41</v>
      </c>
      <c r="AQ4" s="52" t="s">
        <v>42</v>
      </c>
      <c r="AR4" s="53" t="s">
        <v>43</v>
      </c>
      <c r="AS4" s="44" t="s">
        <v>44</v>
      </c>
      <c r="AT4" s="54" t="s">
        <v>45</v>
      </c>
      <c r="AU4" s="44" t="s">
        <v>46</v>
      </c>
      <c r="AV4" s="44" t="s">
        <v>47</v>
      </c>
      <c r="AW4" s="44" t="s">
        <v>48</v>
      </c>
      <c r="AX4" s="54" t="s">
        <v>49</v>
      </c>
      <c r="AY4" s="53" t="s">
        <v>50</v>
      </c>
      <c r="AZ4" s="45"/>
      <c r="BA4" s="55"/>
      <c r="BB4" s="40" t="s">
        <v>51</v>
      </c>
      <c r="BC4" s="41" t="s">
        <v>52</v>
      </c>
      <c r="BD4" s="46" t="s">
        <v>53</v>
      </c>
      <c r="BE4" s="56" t="s">
        <v>54</v>
      </c>
      <c r="BF4" s="56" t="s">
        <v>55</v>
      </c>
      <c r="BG4" s="57" t="s">
        <v>56</v>
      </c>
      <c r="BH4" s="58" t="s">
        <v>57</v>
      </c>
      <c r="BI4" s="59" t="s">
        <v>26</v>
      </c>
      <c r="BJ4" s="60"/>
      <c r="BK4" s="59" t="s">
        <v>58</v>
      </c>
      <c r="BL4" s="59" t="s">
        <v>26</v>
      </c>
      <c r="BM4" s="44"/>
      <c r="BN4" s="44"/>
      <c r="BO4" s="1"/>
      <c r="BP4" s="58" t="s">
        <v>59</v>
      </c>
      <c r="BQ4" s="59"/>
      <c r="BR4" s="61" t="s">
        <v>26</v>
      </c>
      <c r="BS4" s="59"/>
    </row>
    <row r="5" ht="14.25" customHeight="1">
      <c r="A5" s="42" t="s">
        <v>60</v>
      </c>
      <c r="B5" s="55" t="s">
        <v>61</v>
      </c>
      <c r="C5" s="41"/>
      <c r="D5" s="62"/>
      <c r="E5" s="62"/>
      <c r="F5" s="63" t="s">
        <v>62</v>
      </c>
      <c r="G5" s="63" t="s">
        <v>63</v>
      </c>
      <c r="H5" s="63" t="s">
        <v>64</v>
      </c>
      <c r="I5" s="63" t="s">
        <v>65</v>
      </c>
      <c r="J5" s="63" t="s">
        <v>66</v>
      </c>
      <c r="K5" s="63" t="s">
        <v>67</v>
      </c>
      <c r="L5" s="63" t="s">
        <v>68</v>
      </c>
      <c r="M5" s="63" t="s">
        <v>69</v>
      </c>
      <c r="N5" s="63" t="s">
        <v>70</v>
      </c>
      <c r="O5" s="62" t="s">
        <v>71</v>
      </c>
      <c r="P5" s="62" t="s">
        <v>72</v>
      </c>
      <c r="Q5" s="40" t="s">
        <v>73</v>
      </c>
      <c r="R5" s="62"/>
      <c r="S5" s="63"/>
      <c r="T5" s="64"/>
      <c r="U5" s="64"/>
      <c r="V5" s="64"/>
      <c r="W5" s="64"/>
      <c r="X5" s="64"/>
      <c r="Y5" s="64"/>
      <c r="Z5" s="64"/>
      <c r="AA5" s="64"/>
      <c r="AB5" s="64"/>
      <c r="AC5" s="64"/>
      <c r="AD5" s="62"/>
      <c r="AE5" s="62"/>
      <c r="AF5" s="62"/>
      <c r="AG5" s="62"/>
      <c r="AH5" s="62"/>
      <c r="AI5" s="62"/>
      <c r="AJ5" s="62"/>
      <c r="AK5" s="65"/>
      <c r="AL5" s="64"/>
      <c r="AM5" s="62"/>
      <c r="AN5" s="62"/>
      <c r="AO5" s="62"/>
      <c r="AP5" s="62"/>
      <c r="AQ5" s="65"/>
      <c r="AR5" s="64"/>
      <c r="AS5" s="62"/>
      <c r="AT5" s="65"/>
      <c r="AU5" s="62"/>
      <c r="AV5" s="62"/>
      <c r="AW5" s="62"/>
      <c r="AX5" s="65"/>
      <c r="AY5" s="64"/>
      <c r="AZ5" s="66"/>
      <c r="BA5" s="67" t="s">
        <v>74</v>
      </c>
      <c r="BB5" s="68" t="s">
        <v>75</v>
      </c>
      <c r="BC5" s="69"/>
      <c r="BD5" s="68" t="s">
        <v>76</v>
      </c>
      <c r="BE5" s="70"/>
      <c r="BF5" s="70"/>
      <c r="BG5" s="71"/>
      <c r="BH5" s="68" t="s">
        <v>77</v>
      </c>
      <c r="BI5" s="62" t="s">
        <v>78</v>
      </c>
      <c r="BJ5" s="62"/>
      <c r="BK5" s="68" t="s">
        <v>79</v>
      </c>
      <c r="BL5" s="62" t="s">
        <v>80</v>
      </c>
      <c r="BM5" s="62"/>
      <c r="BN5" s="62"/>
      <c r="BO5" s="62"/>
      <c r="BP5" s="68" t="s">
        <v>81</v>
      </c>
      <c r="BQ5" s="62"/>
      <c r="BR5" s="69" t="s">
        <v>82</v>
      </c>
      <c r="BS5" s="1"/>
    </row>
    <row r="6" ht="14.25" customHeight="1">
      <c r="A6" s="1">
        <v>22.0</v>
      </c>
      <c r="B6" s="72">
        <v>75.0</v>
      </c>
      <c r="C6" s="73"/>
      <c r="D6" s="1">
        <f t="shared" ref="D6:D95" si="1">IF(SUM(F6:O6)&gt;1,1,0)</f>
        <v>1</v>
      </c>
      <c r="E6" s="74">
        <f t="shared" ref="E6:E95" si="2">IF(SUM(F6:O6)=1,1,0)</f>
        <v>0</v>
      </c>
      <c r="F6" s="74">
        <v>1.0</v>
      </c>
      <c r="G6" s="75">
        <v>1.0</v>
      </c>
      <c r="H6" s="75">
        <v>0.0</v>
      </c>
      <c r="I6" s="75">
        <v>0.0</v>
      </c>
      <c r="J6" s="75">
        <v>0.0</v>
      </c>
      <c r="K6" s="75">
        <v>0.0</v>
      </c>
      <c r="L6" s="75">
        <v>1.0</v>
      </c>
      <c r="M6" s="75">
        <v>0.0</v>
      </c>
      <c r="N6" s="75">
        <v>0.0</v>
      </c>
      <c r="O6" s="1">
        <v>0.0</v>
      </c>
      <c r="P6" s="2">
        <v>-99.0</v>
      </c>
      <c r="Q6" s="76" t="s">
        <v>83</v>
      </c>
      <c r="R6" s="1"/>
      <c r="S6" s="75">
        <f t="shared" ref="S6:S95" si="3">SUM(AC6:AY6)</f>
        <v>1</v>
      </c>
      <c r="T6" s="77">
        <f t="shared" ref="T6:T95" si="4">IF(OR(U6+AU6+AV6&gt;0,AZ6="BCS/ISEB",AZ6="IQBBA"),1,0)</f>
        <v>1</v>
      </c>
      <c r="U6" s="77">
        <f t="shared" ref="U6:U95" si="5">IF(SUM(AC6:AK6)&gt;0,1,0)</f>
        <v>1</v>
      </c>
      <c r="V6" s="77">
        <f t="shared" ref="V6:V95" si="6">IF(SUM(AL6:AQ6)&gt;0,1,0)</f>
        <v>0</v>
      </c>
      <c r="W6" s="77">
        <f t="shared" ref="W6:W95" si="7">if(Sum(AU6:AY6)&gt;0,1,0)</f>
        <v>0</v>
      </c>
      <c r="X6" s="77">
        <f t="shared" ref="X6:X95" si="8">IF(SUM(AR6:AT6)+AJ6&gt;0,1,0)</f>
        <v>0</v>
      </c>
      <c r="Y6" s="77">
        <f t="shared" ref="Y6:Y95" si="9">IF(AC6+AD6+AF6+AL6+AM6&gt;0,1,0)</f>
        <v>1</v>
      </c>
      <c r="Z6" s="77">
        <f t="shared" ref="Z6:Z95" si="10">IF(SUM(AG6:AK6)+SUM(AO6:AQ6)&gt;0,1,0)</f>
        <v>0</v>
      </c>
      <c r="AA6" s="77">
        <f t="shared" ref="AA6:AA95" si="11">IF(SUM(AC6:AY6)&gt;1,1,0)</f>
        <v>0</v>
      </c>
      <c r="AB6" s="77">
        <f t="shared" ref="AB6:AB95" si="12">IF(SUM(AC6:AY6)&gt;0,1,0)</f>
        <v>1</v>
      </c>
      <c r="AC6" s="77"/>
      <c r="AD6" s="1"/>
      <c r="AE6" s="1"/>
      <c r="AF6" s="1">
        <v>1.0</v>
      </c>
      <c r="AG6" s="1"/>
      <c r="AH6" s="1"/>
      <c r="AI6" s="1"/>
      <c r="AJ6" s="1"/>
      <c r="AK6" s="74"/>
      <c r="AL6" s="77"/>
      <c r="AM6" s="1"/>
      <c r="AN6" s="1"/>
      <c r="AO6" s="1"/>
      <c r="AP6" s="1"/>
      <c r="AQ6" s="74"/>
      <c r="AR6" s="77"/>
      <c r="AS6" s="1"/>
      <c r="AT6" s="74"/>
      <c r="AU6" s="1"/>
      <c r="AV6" s="1"/>
      <c r="AW6" s="1"/>
      <c r="AX6" s="74"/>
      <c r="AY6" s="77"/>
      <c r="AZ6" s="37"/>
      <c r="BA6" s="72">
        <v>4.0</v>
      </c>
      <c r="BB6" s="76" t="s">
        <v>84</v>
      </c>
      <c r="BC6" s="73" t="s">
        <v>85</v>
      </c>
      <c r="BD6" s="21">
        <v>10.0</v>
      </c>
      <c r="BE6" s="75">
        <f t="shared" ref="BE6:BE95" si="13">If(BD6&lt;=10,1,0)</f>
        <v>1</v>
      </c>
      <c r="BF6" s="75">
        <f t="shared" ref="BF6:BF95" si="14">IF(and(BD6&gt;10,BD6&lt;100),1,0)</f>
        <v>0</v>
      </c>
      <c r="BG6" s="78">
        <f t="shared" ref="BG6:BG95" si="15">if(BD6&gt;=100,1,0)</f>
        <v>0</v>
      </c>
      <c r="BH6" s="21">
        <v>2.0</v>
      </c>
      <c r="BI6" s="2">
        <v>-99.0</v>
      </c>
      <c r="BJ6" s="2"/>
      <c r="BK6" s="21">
        <v>10.0</v>
      </c>
      <c r="BL6" s="2">
        <v>-99.0</v>
      </c>
      <c r="BM6" s="2"/>
      <c r="BN6" s="2"/>
      <c r="BO6" s="2"/>
      <c r="BP6" s="21">
        <v>1.0</v>
      </c>
      <c r="BQ6" s="2"/>
      <c r="BR6" s="38">
        <v>-99.0</v>
      </c>
      <c r="BS6" s="2"/>
    </row>
    <row r="7" ht="14.25" customHeight="1">
      <c r="A7" s="1">
        <v>26.0</v>
      </c>
      <c r="B7" s="72">
        <v>33.0</v>
      </c>
      <c r="C7" s="73"/>
      <c r="D7" s="1">
        <f t="shared" si="1"/>
        <v>1</v>
      </c>
      <c r="E7" s="74">
        <f t="shared" si="2"/>
        <v>0</v>
      </c>
      <c r="F7" s="74">
        <v>1.0</v>
      </c>
      <c r="G7" s="75">
        <v>0.0</v>
      </c>
      <c r="H7" s="75">
        <v>0.0</v>
      </c>
      <c r="I7" s="75">
        <v>0.0</v>
      </c>
      <c r="J7" s="75">
        <v>0.0</v>
      </c>
      <c r="K7" s="75">
        <v>0.0</v>
      </c>
      <c r="L7" s="75">
        <v>0.0</v>
      </c>
      <c r="M7" s="75">
        <v>1.0</v>
      </c>
      <c r="N7" s="75">
        <v>0.0</v>
      </c>
      <c r="O7" s="1">
        <v>0.0</v>
      </c>
      <c r="P7" s="2">
        <v>-99.0</v>
      </c>
      <c r="Q7" s="76">
        <v>-99.0</v>
      </c>
      <c r="R7" s="1"/>
      <c r="S7" s="75">
        <f t="shared" si="3"/>
        <v>0</v>
      </c>
      <c r="T7" s="77">
        <f t="shared" si="4"/>
        <v>0</v>
      </c>
      <c r="U7" s="77">
        <f t="shared" si="5"/>
        <v>0</v>
      </c>
      <c r="V7" s="77">
        <f t="shared" si="6"/>
        <v>0</v>
      </c>
      <c r="W7" s="77">
        <f t="shared" si="7"/>
        <v>0</v>
      </c>
      <c r="X7" s="77">
        <f t="shared" si="8"/>
        <v>0</v>
      </c>
      <c r="Y7" s="77">
        <f t="shared" si="9"/>
        <v>0</v>
      </c>
      <c r="Z7" s="77">
        <f t="shared" si="10"/>
        <v>0</v>
      </c>
      <c r="AA7" s="77">
        <f t="shared" si="11"/>
        <v>0</v>
      </c>
      <c r="AB7" s="77">
        <f t="shared" si="12"/>
        <v>0</v>
      </c>
      <c r="AC7" s="77"/>
      <c r="AD7" s="1"/>
      <c r="AE7" s="1"/>
      <c r="AF7" s="1"/>
      <c r="AG7" s="1"/>
      <c r="AH7" s="1"/>
      <c r="AI7" s="1"/>
      <c r="AJ7" s="1"/>
      <c r="AK7" s="74"/>
      <c r="AL7" s="77"/>
      <c r="AM7" s="1"/>
      <c r="AN7" s="1"/>
      <c r="AO7" s="1"/>
      <c r="AP7" s="1"/>
      <c r="AQ7" s="74"/>
      <c r="AR7" s="77"/>
      <c r="AS7" s="1"/>
      <c r="AT7" s="74"/>
      <c r="AU7" s="1"/>
      <c r="AV7" s="1"/>
      <c r="AW7" s="1"/>
      <c r="AX7" s="74"/>
      <c r="AY7" s="77"/>
      <c r="AZ7" s="37"/>
      <c r="BA7" s="72">
        <v>4.0</v>
      </c>
      <c r="BB7" s="76" t="s">
        <v>86</v>
      </c>
      <c r="BC7" s="73" t="s">
        <v>86</v>
      </c>
      <c r="BD7" s="21">
        <v>4.0</v>
      </c>
      <c r="BE7" s="75">
        <f t="shared" si="13"/>
        <v>1</v>
      </c>
      <c r="BF7" s="75">
        <f t="shared" si="14"/>
        <v>0</v>
      </c>
      <c r="BG7" s="77">
        <f t="shared" si="15"/>
        <v>0</v>
      </c>
      <c r="BH7" s="21">
        <v>4.0</v>
      </c>
      <c r="BI7" s="2" t="s">
        <v>87</v>
      </c>
      <c r="BJ7" s="2"/>
      <c r="BK7" s="21">
        <v>3.0</v>
      </c>
      <c r="BL7" s="2">
        <v>-99.0</v>
      </c>
      <c r="BM7" s="2"/>
      <c r="BN7" s="2"/>
      <c r="BO7" s="2"/>
      <c r="BP7" s="21">
        <v>3.0</v>
      </c>
      <c r="BQ7" s="2"/>
      <c r="BR7" s="38">
        <v>-99.0</v>
      </c>
      <c r="BS7" s="2"/>
    </row>
    <row r="8" ht="14.25" customHeight="1">
      <c r="A8" s="1">
        <v>27.0</v>
      </c>
      <c r="B8" s="72">
        <v>75.0</v>
      </c>
      <c r="C8" s="73"/>
      <c r="D8" s="1">
        <f t="shared" si="1"/>
        <v>1</v>
      </c>
      <c r="E8" s="74">
        <f t="shared" si="2"/>
        <v>0</v>
      </c>
      <c r="F8" s="74">
        <v>1.0</v>
      </c>
      <c r="G8" s="75">
        <v>1.0</v>
      </c>
      <c r="H8" s="75">
        <v>0.0</v>
      </c>
      <c r="I8" s="75">
        <v>0.0</v>
      </c>
      <c r="J8" s="75">
        <v>0.0</v>
      </c>
      <c r="K8" s="75">
        <v>0.0</v>
      </c>
      <c r="L8" s="75">
        <v>1.0</v>
      </c>
      <c r="M8" s="75">
        <v>0.0</v>
      </c>
      <c r="N8" s="75">
        <v>0.0</v>
      </c>
      <c r="O8" s="79">
        <v>1.0</v>
      </c>
      <c r="P8" s="2" t="s">
        <v>88</v>
      </c>
      <c r="Q8" s="76" t="s">
        <v>89</v>
      </c>
      <c r="R8" s="1"/>
      <c r="S8" s="75">
        <f t="shared" si="3"/>
        <v>3</v>
      </c>
      <c r="T8" s="77">
        <f t="shared" si="4"/>
        <v>1</v>
      </c>
      <c r="U8" s="77">
        <f t="shared" si="5"/>
        <v>1</v>
      </c>
      <c r="V8" s="77">
        <f t="shared" si="6"/>
        <v>0</v>
      </c>
      <c r="W8" s="77">
        <f t="shared" si="7"/>
        <v>1</v>
      </c>
      <c r="X8" s="77">
        <f t="shared" si="8"/>
        <v>1</v>
      </c>
      <c r="Y8" s="77">
        <f t="shared" si="9"/>
        <v>1</v>
      </c>
      <c r="Z8" s="77">
        <f t="shared" si="10"/>
        <v>0</v>
      </c>
      <c r="AA8" s="77">
        <f t="shared" si="11"/>
        <v>1</v>
      </c>
      <c r="AB8" s="77">
        <f t="shared" si="12"/>
        <v>1</v>
      </c>
      <c r="AC8" s="77"/>
      <c r="AD8" s="1"/>
      <c r="AE8" s="1"/>
      <c r="AF8" s="1">
        <v>1.0</v>
      </c>
      <c r="AG8" s="1"/>
      <c r="AH8" s="1"/>
      <c r="AI8" s="1"/>
      <c r="AJ8" s="1"/>
      <c r="AK8" s="74"/>
      <c r="AL8" s="77"/>
      <c r="AM8" s="1"/>
      <c r="AN8" s="1"/>
      <c r="AO8" s="1"/>
      <c r="AP8" s="1"/>
      <c r="AQ8" s="74"/>
      <c r="AR8" s="77">
        <v>1.0</v>
      </c>
      <c r="AS8" s="1"/>
      <c r="AT8" s="74"/>
      <c r="AU8" s="1"/>
      <c r="AV8" s="1"/>
      <c r="AW8" s="1"/>
      <c r="AX8" s="74"/>
      <c r="AY8" s="77">
        <v>1.0</v>
      </c>
      <c r="AZ8" s="80" t="s">
        <v>90</v>
      </c>
      <c r="BA8" s="72">
        <v>4.0</v>
      </c>
      <c r="BB8" s="76" t="s">
        <v>91</v>
      </c>
      <c r="BC8" s="73" t="s">
        <v>92</v>
      </c>
      <c r="BD8" s="21">
        <v>20.0</v>
      </c>
      <c r="BE8" s="75">
        <f t="shared" si="13"/>
        <v>0</v>
      </c>
      <c r="BF8" s="75">
        <f t="shared" si="14"/>
        <v>1</v>
      </c>
      <c r="BG8" s="77">
        <f t="shared" si="15"/>
        <v>0</v>
      </c>
      <c r="BH8" s="21">
        <v>2.0</v>
      </c>
      <c r="BI8" s="2">
        <v>-99.0</v>
      </c>
      <c r="BJ8" s="2"/>
      <c r="BK8" s="21">
        <v>11.0</v>
      </c>
      <c r="BL8" s="2">
        <v>-99.0</v>
      </c>
      <c r="BM8" s="2"/>
      <c r="BN8" s="2"/>
      <c r="BO8" s="2"/>
      <c r="BP8" s="21">
        <v>2.0</v>
      </c>
      <c r="BQ8" s="2"/>
      <c r="BR8" s="38">
        <v>-99.0</v>
      </c>
      <c r="BS8" s="2"/>
    </row>
    <row r="9" ht="14.25" customHeight="1">
      <c r="A9" s="1">
        <v>51.0</v>
      </c>
      <c r="B9" s="72">
        <v>82.0</v>
      </c>
      <c r="C9" s="73"/>
      <c r="D9" s="1">
        <f t="shared" si="1"/>
        <v>1</v>
      </c>
      <c r="E9" s="74">
        <f t="shared" si="2"/>
        <v>0</v>
      </c>
      <c r="F9" s="74">
        <v>1.0</v>
      </c>
      <c r="G9" s="75">
        <v>1.0</v>
      </c>
      <c r="H9" s="75">
        <v>0.0</v>
      </c>
      <c r="I9" s="75">
        <v>0.0</v>
      </c>
      <c r="J9" s="75">
        <v>0.0</v>
      </c>
      <c r="K9" s="75">
        <v>0.0</v>
      </c>
      <c r="L9" s="75">
        <v>0.0</v>
      </c>
      <c r="M9" s="75">
        <v>0.0</v>
      </c>
      <c r="N9" s="75">
        <v>0.0</v>
      </c>
      <c r="O9" s="1">
        <v>0.0</v>
      </c>
      <c r="P9" s="2">
        <v>-99.0</v>
      </c>
      <c r="Q9" s="76" t="s">
        <v>93</v>
      </c>
      <c r="R9" s="1"/>
      <c r="S9" s="75">
        <f t="shared" si="3"/>
        <v>1</v>
      </c>
      <c r="T9" s="77">
        <f t="shared" si="4"/>
        <v>1</v>
      </c>
      <c r="U9" s="77">
        <f t="shared" si="5"/>
        <v>1</v>
      </c>
      <c r="V9" s="77">
        <f t="shared" si="6"/>
        <v>0</v>
      </c>
      <c r="W9" s="77">
        <f t="shared" si="7"/>
        <v>0</v>
      </c>
      <c r="X9" s="77">
        <f t="shared" si="8"/>
        <v>0</v>
      </c>
      <c r="Y9" s="77">
        <f t="shared" si="9"/>
        <v>1</v>
      </c>
      <c r="Z9" s="77">
        <f t="shared" si="10"/>
        <v>0</v>
      </c>
      <c r="AA9" s="77">
        <f t="shared" si="11"/>
        <v>0</v>
      </c>
      <c r="AB9" s="77">
        <f t="shared" si="12"/>
        <v>1</v>
      </c>
      <c r="AC9" s="77"/>
      <c r="AD9" s="1">
        <v>1.0</v>
      </c>
      <c r="AE9" s="1"/>
      <c r="AF9" s="1"/>
      <c r="AG9" s="1"/>
      <c r="AH9" s="1"/>
      <c r="AI9" s="1"/>
      <c r="AJ9" s="1"/>
      <c r="AK9" s="74"/>
      <c r="AL9" s="77"/>
      <c r="AM9" s="1"/>
      <c r="AN9" s="1"/>
      <c r="AO9" s="1"/>
      <c r="AP9" s="1"/>
      <c r="AQ9" s="74"/>
      <c r="AR9" s="77"/>
      <c r="AS9" s="1"/>
      <c r="AT9" s="74"/>
      <c r="AU9" s="1"/>
      <c r="AV9" s="1"/>
      <c r="AW9" s="1"/>
      <c r="AX9" s="74"/>
      <c r="AY9" s="77"/>
      <c r="AZ9" s="37"/>
      <c r="BA9" s="72">
        <v>4.0</v>
      </c>
      <c r="BB9" s="76" t="s">
        <v>94</v>
      </c>
      <c r="BC9" s="81" t="s">
        <v>95</v>
      </c>
      <c r="BD9" s="21">
        <v>15.0</v>
      </c>
      <c r="BE9" s="75">
        <f t="shared" si="13"/>
        <v>0</v>
      </c>
      <c r="BF9" s="75">
        <f t="shared" si="14"/>
        <v>1</v>
      </c>
      <c r="BG9" s="77">
        <f t="shared" si="15"/>
        <v>0</v>
      </c>
      <c r="BH9" s="21">
        <v>3.0</v>
      </c>
      <c r="BI9" s="2">
        <v>-99.0</v>
      </c>
      <c r="BJ9" s="2"/>
      <c r="BK9" s="21">
        <v>6.0</v>
      </c>
      <c r="BL9" s="2">
        <v>-99.0</v>
      </c>
      <c r="BM9" s="2"/>
      <c r="BN9" s="2"/>
      <c r="BO9" s="2"/>
      <c r="BP9" s="21">
        <v>2.0</v>
      </c>
      <c r="BQ9" s="2"/>
      <c r="BR9" s="38">
        <v>-99.0</v>
      </c>
      <c r="BS9" s="2"/>
    </row>
    <row r="10" ht="14.25" customHeight="1">
      <c r="A10" s="1">
        <v>52.0</v>
      </c>
      <c r="B10" s="72">
        <v>82.0</v>
      </c>
      <c r="C10" s="73"/>
      <c r="D10" s="1">
        <f t="shared" si="1"/>
        <v>1</v>
      </c>
      <c r="E10" s="74">
        <f t="shared" si="2"/>
        <v>0</v>
      </c>
      <c r="F10" s="74">
        <v>1.0</v>
      </c>
      <c r="G10" s="75">
        <v>0.0</v>
      </c>
      <c r="H10" s="75">
        <v>0.0</v>
      </c>
      <c r="I10" s="75">
        <v>0.0</v>
      </c>
      <c r="J10" s="75">
        <v>1.0</v>
      </c>
      <c r="K10" s="75">
        <v>0.0</v>
      </c>
      <c r="L10" s="75">
        <v>0.0</v>
      </c>
      <c r="M10" s="75">
        <v>0.0</v>
      </c>
      <c r="N10" s="75">
        <v>0.0</v>
      </c>
      <c r="O10" s="1">
        <v>0.0</v>
      </c>
      <c r="P10" s="2">
        <v>-99.0</v>
      </c>
      <c r="Q10" s="76">
        <v>-99.0</v>
      </c>
      <c r="R10" s="1"/>
      <c r="S10" s="75">
        <f t="shared" si="3"/>
        <v>0</v>
      </c>
      <c r="T10" s="77">
        <f t="shared" si="4"/>
        <v>0</v>
      </c>
      <c r="U10" s="77">
        <f t="shared" si="5"/>
        <v>0</v>
      </c>
      <c r="V10" s="77">
        <f t="shared" si="6"/>
        <v>0</v>
      </c>
      <c r="W10" s="77">
        <f t="shared" si="7"/>
        <v>0</v>
      </c>
      <c r="X10" s="77">
        <f t="shared" si="8"/>
        <v>0</v>
      </c>
      <c r="Y10" s="77">
        <f t="shared" si="9"/>
        <v>0</v>
      </c>
      <c r="Z10" s="77">
        <f t="shared" si="10"/>
        <v>0</v>
      </c>
      <c r="AA10" s="77">
        <f t="shared" si="11"/>
        <v>0</v>
      </c>
      <c r="AB10" s="77">
        <f t="shared" si="12"/>
        <v>0</v>
      </c>
      <c r="AC10" s="77"/>
      <c r="AD10" s="1"/>
      <c r="AE10" s="1"/>
      <c r="AF10" s="1"/>
      <c r="AG10" s="1"/>
      <c r="AH10" s="1"/>
      <c r="AI10" s="1"/>
      <c r="AJ10" s="1"/>
      <c r="AK10" s="74"/>
      <c r="AL10" s="77"/>
      <c r="AM10" s="1"/>
      <c r="AN10" s="1"/>
      <c r="AO10" s="1"/>
      <c r="AP10" s="1"/>
      <c r="AQ10" s="74"/>
      <c r="AR10" s="77"/>
      <c r="AS10" s="1"/>
      <c r="AT10" s="74"/>
      <c r="AU10" s="1"/>
      <c r="AV10" s="1"/>
      <c r="AW10" s="1"/>
      <c r="AX10" s="74"/>
      <c r="AY10" s="77"/>
      <c r="AZ10" s="37"/>
      <c r="BA10" s="72">
        <v>4.0</v>
      </c>
      <c r="BB10" s="76" t="s">
        <v>96</v>
      </c>
      <c r="BC10" s="81" t="s">
        <v>97</v>
      </c>
      <c r="BD10" s="21">
        <v>10.0</v>
      </c>
      <c r="BE10" s="75">
        <f t="shared" si="13"/>
        <v>1</v>
      </c>
      <c r="BF10" s="75">
        <f t="shared" si="14"/>
        <v>0</v>
      </c>
      <c r="BG10" s="77">
        <f t="shared" si="15"/>
        <v>0</v>
      </c>
      <c r="BH10" s="21">
        <v>1.0</v>
      </c>
      <c r="BI10" s="2">
        <v>-99.0</v>
      </c>
      <c r="BJ10" s="2"/>
      <c r="BK10" s="21">
        <v>8.0</v>
      </c>
      <c r="BL10" s="2">
        <v>-99.0</v>
      </c>
      <c r="BM10" s="2"/>
      <c r="BN10" s="2"/>
      <c r="BO10" s="2"/>
      <c r="BP10" s="21">
        <v>2.0</v>
      </c>
      <c r="BQ10" s="2"/>
      <c r="BR10" s="38">
        <v>-99.0</v>
      </c>
      <c r="BS10" s="2"/>
    </row>
    <row r="11" ht="14.25" customHeight="1">
      <c r="A11" s="1">
        <v>59.0</v>
      </c>
      <c r="B11" s="72">
        <v>100.0</v>
      </c>
      <c r="C11" s="73"/>
      <c r="D11" s="1">
        <f t="shared" si="1"/>
        <v>1</v>
      </c>
      <c r="E11" s="74">
        <f t="shared" si="2"/>
        <v>0</v>
      </c>
      <c r="F11" s="74">
        <v>0.0</v>
      </c>
      <c r="G11" s="75">
        <v>1.0</v>
      </c>
      <c r="H11" s="75">
        <v>1.0</v>
      </c>
      <c r="I11" s="75">
        <v>1.0</v>
      </c>
      <c r="J11" s="75">
        <v>0.0</v>
      </c>
      <c r="K11" s="75">
        <v>0.0</v>
      </c>
      <c r="L11" s="75">
        <v>0.0</v>
      </c>
      <c r="M11" s="75">
        <v>0.0</v>
      </c>
      <c r="N11" s="75">
        <v>1.0</v>
      </c>
      <c r="O11" s="1">
        <v>0.0</v>
      </c>
      <c r="P11" s="2">
        <v>-99.0</v>
      </c>
      <c r="Q11" s="76">
        <v>-99.0</v>
      </c>
      <c r="R11" s="1"/>
      <c r="S11" s="75">
        <f t="shared" si="3"/>
        <v>0</v>
      </c>
      <c r="T11" s="77">
        <f t="shared" si="4"/>
        <v>0</v>
      </c>
      <c r="U11" s="77">
        <f t="shared" si="5"/>
        <v>0</v>
      </c>
      <c r="V11" s="77">
        <f t="shared" si="6"/>
        <v>0</v>
      </c>
      <c r="W11" s="77">
        <f t="shared" si="7"/>
        <v>0</v>
      </c>
      <c r="X11" s="77">
        <f t="shared" si="8"/>
        <v>0</v>
      </c>
      <c r="Y11" s="77">
        <f t="shared" si="9"/>
        <v>0</v>
      </c>
      <c r="Z11" s="77">
        <f t="shared" si="10"/>
        <v>0</v>
      </c>
      <c r="AA11" s="77">
        <f t="shared" si="11"/>
        <v>0</v>
      </c>
      <c r="AB11" s="77">
        <f t="shared" si="12"/>
        <v>0</v>
      </c>
      <c r="AC11" s="77"/>
      <c r="AD11" s="1"/>
      <c r="AE11" s="1"/>
      <c r="AF11" s="1"/>
      <c r="AG11" s="1"/>
      <c r="AH11" s="1"/>
      <c r="AI11" s="1"/>
      <c r="AJ11" s="1"/>
      <c r="AK11" s="74"/>
      <c r="AL11" s="77"/>
      <c r="AM11" s="1"/>
      <c r="AN11" s="1"/>
      <c r="AO11" s="1"/>
      <c r="AP11" s="1"/>
      <c r="AQ11" s="74"/>
      <c r="AR11" s="77"/>
      <c r="AS11" s="1"/>
      <c r="AT11" s="74"/>
      <c r="AU11" s="1"/>
      <c r="AV11" s="1"/>
      <c r="AW11" s="1"/>
      <c r="AX11" s="74"/>
      <c r="AY11" s="77"/>
      <c r="AZ11" s="37"/>
      <c r="BA11" s="72">
        <v>2.0</v>
      </c>
      <c r="BB11" s="76" t="s">
        <v>98</v>
      </c>
      <c r="BC11" s="73" t="s">
        <v>85</v>
      </c>
      <c r="BD11" s="21">
        <v>5.0</v>
      </c>
      <c r="BE11" s="75">
        <f t="shared" si="13"/>
        <v>1</v>
      </c>
      <c r="BF11" s="75">
        <f t="shared" si="14"/>
        <v>0</v>
      </c>
      <c r="BG11" s="77">
        <f t="shared" si="15"/>
        <v>0</v>
      </c>
      <c r="BH11" s="21">
        <v>3.0</v>
      </c>
      <c r="BI11" s="2">
        <v>-99.0</v>
      </c>
      <c r="BJ11" s="2"/>
      <c r="BK11" s="21">
        <v>10.0</v>
      </c>
      <c r="BL11" s="2">
        <v>-99.0</v>
      </c>
      <c r="BM11" s="2"/>
      <c r="BN11" s="2"/>
      <c r="BO11" s="2"/>
      <c r="BP11" s="21">
        <v>3.0</v>
      </c>
      <c r="BQ11" s="2"/>
      <c r="BR11" s="38">
        <v>-99.0</v>
      </c>
      <c r="BS11" s="2"/>
    </row>
    <row r="12" ht="14.25" customHeight="1">
      <c r="A12" s="1">
        <v>60.0</v>
      </c>
      <c r="B12" s="72">
        <v>17.0</v>
      </c>
      <c r="C12" s="73"/>
      <c r="D12" s="1">
        <f t="shared" si="1"/>
        <v>1</v>
      </c>
      <c r="E12" s="74">
        <f t="shared" si="2"/>
        <v>0</v>
      </c>
      <c r="F12" s="74">
        <v>1.0</v>
      </c>
      <c r="G12" s="75">
        <v>1.0</v>
      </c>
      <c r="H12" s="75">
        <v>0.0</v>
      </c>
      <c r="I12" s="75">
        <v>1.0</v>
      </c>
      <c r="J12" s="75">
        <v>0.0</v>
      </c>
      <c r="K12" s="75">
        <v>0.0</v>
      </c>
      <c r="L12" s="75">
        <v>0.0</v>
      </c>
      <c r="M12" s="75">
        <v>0.0</v>
      </c>
      <c r="N12" s="75">
        <v>0.0</v>
      </c>
      <c r="O12" s="1">
        <v>0.0</v>
      </c>
      <c r="P12" s="2">
        <v>-99.0</v>
      </c>
      <c r="Q12" s="76" t="s">
        <v>99</v>
      </c>
      <c r="R12" s="1"/>
      <c r="S12" s="75">
        <f t="shared" si="3"/>
        <v>2</v>
      </c>
      <c r="T12" s="77">
        <f t="shared" si="4"/>
        <v>1</v>
      </c>
      <c r="U12" s="77">
        <f t="shared" si="5"/>
        <v>1</v>
      </c>
      <c r="V12" s="77">
        <f t="shared" si="6"/>
        <v>1</v>
      </c>
      <c r="W12" s="77">
        <f t="shared" si="7"/>
        <v>0</v>
      </c>
      <c r="X12" s="77">
        <f t="shared" si="8"/>
        <v>0</v>
      </c>
      <c r="Y12" s="77">
        <f t="shared" si="9"/>
        <v>1</v>
      </c>
      <c r="Z12" s="77">
        <f t="shared" si="10"/>
        <v>0</v>
      </c>
      <c r="AA12" s="77">
        <f t="shared" si="11"/>
        <v>1</v>
      </c>
      <c r="AB12" s="77">
        <f t="shared" si="12"/>
        <v>1</v>
      </c>
      <c r="AC12" s="77">
        <v>1.0</v>
      </c>
      <c r="AD12" s="1"/>
      <c r="AE12" s="1"/>
      <c r="AF12" s="1"/>
      <c r="AG12" s="1"/>
      <c r="AH12" s="1"/>
      <c r="AI12" s="1"/>
      <c r="AJ12" s="1"/>
      <c r="AK12" s="74"/>
      <c r="AL12" s="77">
        <v>1.0</v>
      </c>
      <c r="AM12" s="1"/>
      <c r="AN12" s="1"/>
      <c r="AO12" s="1"/>
      <c r="AP12" s="1"/>
      <c r="AQ12" s="74"/>
      <c r="AR12" s="77"/>
      <c r="AS12" s="1"/>
      <c r="AT12" s="74"/>
      <c r="AU12" s="1"/>
      <c r="AV12" s="1"/>
      <c r="AW12" s="1"/>
      <c r="AX12" s="74"/>
      <c r="AY12" s="77"/>
      <c r="AZ12" s="37"/>
      <c r="BA12" s="72">
        <v>4.0</v>
      </c>
      <c r="BB12" s="76" t="s">
        <v>100</v>
      </c>
      <c r="BC12" s="73" t="s">
        <v>86</v>
      </c>
      <c r="BD12" s="21">
        <v>10.0</v>
      </c>
      <c r="BE12" s="75">
        <f t="shared" si="13"/>
        <v>1</v>
      </c>
      <c r="BF12" s="75">
        <f t="shared" si="14"/>
        <v>0</v>
      </c>
      <c r="BG12" s="77">
        <f t="shared" si="15"/>
        <v>0</v>
      </c>
      <c r="BH12" s="21">
        <v>1.0</v>
      </c>
      <c r="BI12" s="2">
        <v>-99.0</v>
      </c>
      <c r="BJ12" s="2"/>
      <c r="BK12" s="21">
        <v>21.0</v>
      </c>
      <c r="BL12" s="82" t="s">
        <v>101</v>
      </c>
      <c r="BM12" s="2"/>
      <c r="BN12" s="2"/>
      <c r="BO12" s="2"/>
      <c r="BP12" s="21">
        <v>4.0</v>
      </c>
      <c r="BQ12" s="2"/>
      <c r="BR12" s="38" t="s">
        <v>102</v>
      </c>
      <c r="BS12" s="2"/>
    </row>
    <row r="13" ht="14.25" customHeight="1">
      <c r="A13" s="1">
        <v>62.0</v>
      </c>
      <c r="B13" s="72">
        <v>220.0</v>
      </c>
      <c r="C13" s="73"/>
      <c r="D13" s="1">
        <f t="shared" si="1"/>
        <v>0</v>
      </c>
      <c r="E13" s="74">
        <f t="shared" si="2"/>
        <v>1</v>
      </c>
      <c r="F13" s="74">
        <v>0.0</v>
      </c>
      <c r="G13" s="75">
        <v>0.0</v>
      </c>
      <c r="H13" s="75">
        <v>0.0</v>
      </c>
      <c r="I13" s="75">
        <v>1.0</v>
      </c>
      <c r="J13" s="75">
        <v>0.0</v>
      </c>
      <c r="K13" s="75">
        <v>0.0</v>
      </c>
      <c r="L13" s="75">
        <v>0.0</v>
      </c>
      <c r="M13" s="75">
        <v>0.0</v>
      </c>
      <c r="N13" s="75">
        <v>0.0</v>
      </c>
      <c r="O13" s="1">
        <v>0.0</v>
      </c>
      <c r="P13" s="2">
        <v>-99.0</v>
      </c>
      <c r="Q13" s="76">
        <v>-99.0</v>
      </c>
      <c r="R13" s="1"/>
      <c r="S13" s="75">
        <f t="shared" si="3"/>
        <v>0</v>
      </c>
      <c r="T13" s="77">
        <f t="shared" si="4"/>
        <v>0</v>
      </c>
      <c r="U13" s="77">
        <f t="shared" si="5"/>
        <v>0</v>
      </c>
      <c r="V13" s="77">
        <f t="shared" si="6"/>
        <v>0</v>
      </c>
      <c r="W13" s="77">
        <f t="shared" si="7"/>
        <v>0</v>
      </c>
      <c r="X13" s="77">
        <f t="shared" si="8"/>
        <v>0</v>
      </c>
      <c r="Y13" s="77">
        <f t="shared" si="9"/>
        <v>0</v>
      </c>
      <c r="Z13" s="77">
        <f t="shared" si="10"/>
        <v>0</v>
      </c>
      <c r="AA13" s="77">
        <f t="shared" si="11"/>
        <v>0</v>
      </c>
      <c r="AB13" s="77">
        <f t="shared" si="12"/>
        <v>0</v>
      </c>
      <c r="AC13" s="77"/>
      <c r="AD13" s="1"/>
      <c r="AE13" s="1"/>
      <c r="AF13" s="1"/>
      <c r="AG13" s="1"/>
      <c r="AH13" s="1"/>
      <c r="AI13" s="1"/>
      <c r="AJ13" s="1"/>
      <c r="AK13" s="74"/>
      <c r="AL13" s="77"/>
      <c r="AM13" s="1"/>
      <c r="AN13" s="1"/>
      <c r="AO13" s="1"/>
      <c r="AP13" s="1"/>
      <c r="AQ13" s="74"/>
      <c r="AR13" s="77"/>
      <c r="AS13" s="1"/>
      <c r="AT13" s="74"/>
      <c r="AU13" s="1"/>
      <c r="AV13" s="1"/>
      <c r="AW13" s="1"/>
      <c r="AX13" s="74"/>
      <c r="AY13" s="77"/>
      <c r="AZ13" s="37"/>
      <c r="BA13" s="72">
        <v>1.0</v>
      </c>
      <c r="BB13" s="76" t="s">
        <v>103</v>
      </c>
      <c r="BC13" s="73" t="s">
        <v>104</v>
      </c>
      <c r="BD13" s="21">
        <v>8.0</v>
      </c>
      <c r="BE13" s="75">
        <f t="shared" si="13"/>
        <v>1</v>
      </c>
      <c r="BF13" s="75">
        <f t="shared" si="14"/>
        <v>0</v>
      </c>
      <c r="BG13" s="77">
        <f t="shared" si="15"/>
        <v>0</v>
      </c>
      <c r="BH13" s="21">
        <v>3.0</v>
      </c>
      <c r="BI13" s="2">
        <v>-99.0</v>
      </c>
      <c r="BJ13" s="2"/>
      <c r="BK13" s="21">
        <v>4.0</v>
      </c>
      <c r="BL13" s="2">
        <v>-99.0</v>
      </c>
      <c r="BM13" s="2"/>
      <c r="BN13" s="2"/>
      <c r="BO13" s="2"/>
      <c r="BP13" s="21">
        <v>2.0</v>
      </c>
      <c r="BQ13" s="2"/>
      <c r="BR13" s="38">
        <v>-99.0</v>
      </c>
      <c r="BS13" s="2"/>
    </row>
    <row r="14" ht="14.25" customHeight="1">
      <c r="A14" s="1">
        <v>64.0</v>
      </c>
      <c r="B14" s="72">
        <v>33.0</v>
      </c>
      <c r="C14" s="73"/>
      <c r="D14" s="1">
        <f t="shared" si="1"/>
        <v>1</v>
      </c>
      <c r="E14" s="74">
        <f t="shared" si="2"/>
        <v>0</v>
      </c>
      <c r="F14" s="74">
        <v>1.0</v>
      </c>
      <c r="G14" s="75">
        <v>0.0</v>
      </c>
      <c r="H14" s="75">
        <v>1.0</v>
      </c>
      <c r="I14" s="75">
        <v>0.0</v>
      </c>
      <c r="J14" s="75">
        <v>0.0</v>
      </c>
      <c r="K14" s="75">
        <v>1.0</v>
      </c>
      <c r="L14" s="75">
        <v>0.0</v>
      </c>
      <c r="M14" s="75">
        <v>0.0</v>
      </c>
      <c r="N14" s="75">
        <v>0.0</v>
      </c>
      <c r="O14" s="1">
        <v>0.0</v>
      </c>
      <c r="P14" s="2">
        <v>-99.0</v>
      </c>
      <c r="Q14" s="76">
        <v>-99.0</v>
      </c>
      <c r="R14" s="1"/>
      <c r="S14" s="75">
        <f t="shared" si="3"/>
        <v>0</v>
      </c>
      <c r="T14" s="77">
        <f t="shared" si="4"/>
        <v>0</v>
      </c>
      <c r="U14" s="77">
        <f t="shared" si="5"/>
        <v>0</v>
      </c>
      <c r="V14" s="77">
        <f t="shared" si="6"/>
        <v>0</v>
      </c>
      <c r="W14" s="77">
        <f t="shared" si="7"/>
        <v>0</v>
      </c>
      <c r="X14" s="77">
        <f t="shared" si="8"/>
        <v>0</v>
      </c>
      <c r="Y14" s="77">
        <f t="shared" si="9"/>
        <v>0</v>
      </c>
      <c r="Z14" s="77">
        <f t="shared" si="10"/>
        <v>0</v>
      </c>
      <c r="AA14" s="77">
        <f t="shared" si="11"/>
        <v>0</v>
      </c>
      <c r="AB14" s="77">
        <f t="shared" si="12"/>
        <v>0</v>
      </c>
      <c r="AC14" s="77"/>
      <c r="AD14" s="1"/>
      <c r="AE14" s="1"/>
      <c r="AF14" s="1"/>
      <c r="AG14" s="1"/>
      <c r="AH14" s="1"/>
      <c r="AI14" s="1"/>
      <c r="AJ14" s="1"/>
      <c r="AK14" s="74"/>
      <c r="AL14" s="77"/>
      <c r="AM14" s="1"/>
      <c r="AN14" s="1"/>
      <c r="AO14" s="1"/>
      <c r="AP14" s="1"/>
      <c r="AQ14" s="74"/>
      <c r="AR14" s="77"/>
      <c r="AS14" s="1"/>
      <c r="AT14" s="74"/>
      <c r="AU14" s="1"/>
      <c r="AV14" s="1"/>
      <c r="AW14" s="1"/>
      <c r="AX14" s="74"/>
      <c r="AY14" s="77"/>
      <c r="AZ14" s="37"/>
      <c r="BA14" s="72">
        <v>4.0</v>
      </c>
      <c r="BB14" s="76" t="s">
        <v>105</v>
      </c>
      <c r="BC14" s="73" t="s">
        <v>85</v>
      </c>
      <c r="BD14" s="21">
        <v>5.0</v>
      </c>
      <c r="BE14" s="75">
        <f t="shared" si="13"/>
        <v>1</v>
      </c>
      <c r="BF14" s="75">
        <f t="shared" si="14"/>
        <v>0</v>
      </c>
      <c r="BG14" s="77">
        <f t="shared" si="15"/>
        <v>0</v>
      </c>
      <c r="BH14" s="21">
        <v>2.0</v>
      </c>
      <c r="BI14" s="2">
        <v>-99.0</v>
      </c>
      <c r="BJ14" s="2"/>
      <c r="BK14" s="21">
        <v>21.0</v>
      </c>
      <c r="BL14" s="82" t="s">
        <v>106</v>
      </c>
      <c r="BM14" s="2"/>
      <c r="BN14" s="2"/>
      <c r="BO14" s="2"/>
      <c r="BP14" s="21">
        <v>2.0</v>
      </c>
      <c r="BQ14" s="2"/>
      <c r="BR14" s="38">
        <v>-99.0</v>
      </c>
      <c r="BS14" s="2"/>
    </row>
    <row r="15" ht="14.25" customHeight="1">
      <c r="A15" s="1">
        <v>65.0</v>
      </c>
      <c r="B15" s="72">
        <v>152.0</v>
      </c>
      <c r="C15" s="73"/>
      <c r="D15" s="1">
        <f t="shared" si="1"/>
        <v>1</v>
      </c>
      <c r="E15" s="74">
        <f t="shared" si="2"/>
        <v>0</v>
      </c>
      <c r="F15" s="74">
        <v>0.0</v>
      </c>
      <c r="G15" s="83">
        <v>1.0</v>
      </c>
      <c r="H15" s="75">
        <v>0.0</v>
      </c>
      <c r="I15" s="75">
        <v>0.0</v>
      </c>
      <c r="J15" s="75">
        <v>0.0</v>
      </c>
      <c r="K15" s="75">
        <v>0.0</v>
      </c>
      <c r="L15" s="75">
        <v>0.0</v>
      </c>
      <c r="M15" s="75">
        <v>0.0</v>
      </c>
      <c r="N15" s="75">
        <v>1.0</v>
      </c>
      <c r="O15" s="84">
        <v>0.0</v>
      </c>
      <c r="P15" s="85" t="s">
        <v>107</v>
      </c>
      <c r="Q15" s="76" t="s">
        <v>108</v>
      </c>
      <c r="R15" s="1"/>
      <c r="S15" s="75">
        <f t="shared" si="3"/>
        <v>1</v>
      </c>
      <c r="T15" s="77">
        <f t="shared" si="4"/>
        <v>0</v>
      </c>
      <c r="U15" s="77">
        <f t="shared" si="5"/>
        <v>0</v>
      </c>
      <c r="V15" s="77">
        <f t="shared" si="6"/>
        <v>0</v>
      </c>
      <c r="W15" s="77">
        <f t="shared" si="7"/>
        <v>1</v>
      </c>
      <c r="X15" s="77">
        <f t="shared" si="8"/>
        <v>0</v>
      </c>
      <c r="Y15" s="77">
        <f t="shared" si="9"/>
        <v>0</v>
      </c>
      <c r="Z15" s="77">
        <f t="shared" si="10"/>
        <v>0</v>
      </c>
      <c r="AA15" s="77">
        <f t="shared" si="11"/>
        <v>0</v>
      </c>
      <c r="AB15" s="77">
        <f t="shared" si="12"/>
        <v>1</v>
      </c>
      <c r="AC15" s="77"/>
      <c r="AD15" s="1"/>
      <c r="AE15" s="1"/>
      <c r="AF15" s="1"/>
      <c r="AG15" s="1"/>
      <c r="AH15" s="1"/>
      <c r="AI15" s="1"/>
      <c r="AJ15" s="1"/>
      <c r="AK15" s="74"/>
      <c r="AL15" s="77"/>
      <c r="AM15" s="1"/>
      <c r="AN15" s="1"/>
      <c r="AO15" s="1"/>
      <c r="AP15" s="1"/>
      <c r="AQ15" s="74"/>
      <c r="AR15" s="77"/>
      <c r="AS15" s="1"/>
      <c r="AT15" s="74"/>
      <c r="AU15" s="1"/>
      <c r="AV15" s="1"/>
      <c r="AW15" s="1"/>
      <c r="AX15" s="74"/>
      <c r="AY15" s="77">
        <v>1.0</v>
      </c>
      <c r="AZ15" s="37" t="s">
        <v>108</v>
      </c>
      <c r="BA15" s="72">
        <v>3.0</v>
      </c>
      <c r="BB15" s="76" t="s">
        <v>109</v>
      </c>
      <c r="BC15" s="73" t="s">
        <v>85</v>
      </c>
      <c r="BD15" s="21">
        <v>7.0</v>
      </c>
      <c r="BE15" s="75">
        <f t="shared" si="13"/>
        <v>1</v>
      </c>
      <c r="BF15" s="75">
        <f t="shared" si="14"/>
        <v>0</v>
      </c>
      <c r="BG15" s="77">
        <f t="shared" si="15"/>
        <v>0</v>
      </c>
      <c r="BH15" s="21">
        <v>3.0</v>
      </c>
      <c r="BI15" s="2">
        <v>-99.0</v>
      </c>
      <c r="BJ15" s="2"/>
      <c r="BK15" s="21">
        <v>6.0</v>
      </c>
      <c r="BL15" s="2">
        <v>-99.0</v>
      </c>
      <c r="BM15" s="2"/>
      <c r="BN15" s="2"/>
      <c r="BO15" s="2"/>
      <c r="BP15" s="21">
        <v>2.0</v>
      </c>
      <c r="BQ15" s="2"/>
      <c r="BR15" s="38">
        <v>-99.0</v>
      </c>
      <c r="BS15" s="2"/>
    </row>
    <row r="16" ht="14.25" customHeight="1">
      <c r="A16" s="1">
        <v>69.0</v>
      </c>
      <c r="B16" s="72">
        <v>74.0</v>
      </c>
      <c r="C16" s="73"/>
      <c r="D16" s="1">
        <f t="shared" si="1"/>
        <v>1</v>
      </c>
      <c r="E16" s="74">
        <f t="shared" si="2"/>
        <v>0</v>
      </c>
      <c r="F16" s="74">
        <v>0.0</v>
      </c>
      <c r="G16" s="75">
        <v>0.0</v>
      </c>
      <c r="H16" s="75">
        <v>0.0</v>
      </c>
      <c r="I16" s="75">
        <v>0.0</v>
      </c>
      <c r="J16" s="75">
        <v>0.0</v>
      </c>
      <c r="K16" s="75">
        <v>1.0</v>
      </c>
      <c r="L16" s="75">
        <v>1.0</v>
      </c>
      <c r="M16" s="75">
        <v>0.0</v>
      </c>
      <c r="N16" s="75">
        <v>0.0</v>
      </c>
      <c r="O16" s="1">
        <v>0.0</v>
      </c>
      <c r="P16" s="2">
        <v>-99.0</v>
      </c>
      <c r="Q16" s="76">
        <v>-99.0</v>
      </c>
      <c r="R16" s="1"/>
      <c r="S16" s="75">
        <f t="shared" si="3"/>
        <v>0</v>
      </c>
      <c r="T16" s="77">
        <f t="shared" si="4"/>
        <v>0</v>
      </c>
      <c r="U16" s="77">
        <f t="shared" si="5"/>
        <v>0</v>
      </c>
      <c r="V16" s="77">
        <f t="shared" si="6"/>
        <v>0</v>
      </c>
      <c r="W16" s="77">
        <f t="shared" si="7"/>
        <v>0</v>
      </c>
      <c r="X16" s="77">
        <f t="shared" si="8"/>
        <v>0</v>
      </c>
      <c r="Y16" s="77">
        <f t="shared" si="9"/>
        <v>0</v>
      </c>
      <c r="Z16" s="77">
        <f t="shared" si="10"/>
        <v>0</v>
      </c>
      <c r="AA16" s="77">
        <f t="shared" si="11"/>
        <v>0</v>
      </c>
      <c r="AB16" s="77">
        <f t="shared" si="12"/>
        <v>0</v>
      </c>
      <c r="AC16" s="77"/>
      <c r="AD16" s="1"/>
      <c r="AE16" s="1"/>
      <c r="AF16" s="1"/>
      <c r="AG16" s="1"/>
      <c r="AH16" s="1"/>
      <c r="AI16" s="1"/>
      <c r="AJ16" s="1"/>
      <c r="AK16" s="74"/>
      <c r="AL16" s="77"/>
      <c r="AM16" s="1"/>
      <c r="AN16" s="1"/>
      <c r="AO16" s="1"/>
      <c r="AP16" s="1"/>
      <c r="AQ16" s="74"/>
      <c r="AR16" s="77"/>
      <c r="AS16" s="1"/>
      <c r="AT16" s="74"/>
      <c r="AU16" s="1"/>
      <c r="AV16" s="1"/>
      <c r="AW16" s="1"/>
      <c r="AX16" s="74"/>
      <c r="AY16" s="77"/>
      <c r="AZ16" s="37"/>
      <c r="BA16" s="72">
        <v>4.0</v>
      </c>
      <c r="BB16" s="76" t="s">
        <v>85</v>
      </c>
      <c r="BC16" s="73" t="s">
        <v>85</v>
      </c>
      <c r="BD16" s="21">
        <v>80.0</v>
      </c>
      <c r="BE16" s="75">
        <f t="shared" si="13"/>
        <v>0</v>
      </c>
      <c r="BF16" s="75">
        <f t="shared" si="14"/>
        <v>1</v>
      </c>
      <c r="BG16" s="77">
        <f t="shared" si="15"/>
        <v>0</v>
      </c>
      <c r="BH16" s="21">
        <v>3.0</v>
      </c>
      <c r="BI16" s="2">
        <v>-99.0</v>
      </c>
      <c r="BJ16" s="2"/>
      <c r="BK16" s="21">
        <v>17.0</v>
      </c>
      <c r="BL16" s="2">
        <v>-99.0</v>
      </c>
      <c r="BM16" s="2"/>
      <c r="BN16" s="2"/>
      <c r="BO16" s="2"/>
      <c r="BP16" s="21">
        <v>1.0</v>
      </c>
      <c r="BQ16" s="2"/>
      <c r="BR16" s="38">
        <v>-99.0</v>
      </c>
      <c r="BS16" s="2"/>
    </row>
    <row r="17" ht="14.25" customHeight="1">
      <c r="A17" s="1">
        <v>72.0</v>
      </c>
      <c r="B17" s="72">
        <v>187.0</v>
      </c>
      <c r="C17" s="73"/>
      <c r="D17" s="1">
        <f t="shared" si="1"/>
        <v>1</v>
      </c>
      <c r="E17" s="74">
        <f t="shared" si="2"/>
        <v>0</v>
      </c>
      <c r="F17" s="74">
        <v>1.0</v>
      </c>
      <c r="G17" s="75">
        <v>0.0</v>
      </c>
      <c r="H17" s="75">
        <v>0.0</v>
      </c>
      <c r="I17" s="75">
        <v>0.0</v>
      </c>
      <c r="J17" s="75">
        <v>0.0</v>
      </c>
      <c r="K17" s="75">
        <v>0.0</v>
      </c>
      <c r="L17" s="75">
        <v>1.0</v>
      </c>
      <c r="M17" s="75">
        <v>0.0</v>
      </c>
      <c r="N17" s="75">
        <v>1.0</v>
      </c>
      <c r="O17" s="1">
        <v>0.0</v>
      </c>
      <c r="P17" s="2">
        <v>-99.0</v>
      </c>
      <c r="Q17" s="76">
        <v>-99.0</v>
      </c>
      <c r="R17" s="1"/>
      <c r="S17" s="75">
        <f t="shared" si="3"/>
        <v>0</v>
      </c>
      <c r="T17" s="77">
        <f t="shared" si="4"/>
        <v>0</v>
      </c>
      <c r="U17" s="77">
        <f t="shared" si="5"/>
        <v>0</v>
      </c>
      <c r="V17" s="77">
        <f t="shared" si="6"/>
        <v>0</v>
      </c>
      <c r="W17" s="77">
        <f t="shared" si="7"/>
        <v>0</v>
      </c>
      <c r="X17" s="77">
        <f t="shared" si="8"/>
        <v>0</v>
      </c>
      <c r="Y17" s="77">
        <f t="shared" si="9"/>
        <v>0</v>
      </c>
      <c r="Z17" s="77">
        <f t="shared" si="10"/>
        <v>0</v>
      </c>
      <c r="AA17" s="77">
        <f t="shared" si="11"/>
        <v>0</v>
      </c>
      <c r="AB17" s="77">
        <f t="shared" si="12"/>
        <v>0</v>
      </c>
      <c r="AC17" s="77"/>
      <c r="AD17" s="1"/>
      <c r="AE17" s="1"/>
      <c r="AF17" s="1"/>
      <c r="AG17" s="1"/>
      <c r="AH17" s="1"/>
      <c r="AI17" s="1"/>
      <c r="AJ17" s="1"/>
      <c r="AK17" s="74"/>
      <c r="AL17" s="77"/>
      <c r="AM17" s="1"/>
      <c r="AN17" s="1"/>
      <c r="AO17" s="1"/>
      <c r="AP17" s="1"/>
      <c r="AQ17" s="74"/>
      <c r="AR17" s="77"/>
      <c r="AS17" s="1"/>
      <c r="AT17" s="74"/>
      <c r="AU17" s="1"/>
      <c r="AV17" s="1"/>
      <c r="AW17" s="1"/>
      <c r="AX17" s="74"/>
      <c r="AY17" s="77"/>
      <c r="AZ17" s="37"/>
      <c r="BA17" s="72">
        <v>3.0</v>
      </c>
      <c r="BB17" s="76" t="s">
        <v>110</v>
      </c>
      <c r="BC17" s="73" t="s">
        <v>85</v>
      </c>
      <c r="BD17" s="21">
        <v>20.0</v>
      </c>
      <c r="BE17" s="75">
        <f t="shared" si="13"/>
        <v>0</v>
      </c>
      <c r="BF17" s="75">
        <f t="shared" si="14"/>
        <v>1</v>
      </c>
      <c r="BG17" s="77">
        <f t="shared" si="15"/>
        <v>0</v>
      </c>
      <c r="BH17" s="21">
        <v>2.0</v>
      </c>
      <c r="BI17" s="2">
        <v>-99.0</v>
      </c>
      <c r="BJ17" s="2"/>
      <c r="BK17" s="21">
        <v>7.0</v>
      </c>
      <c r="BL17" s="2">
        <v>-99.0</v>
      </c>
      <c r="BM17" s="2"/>
      <c r="BN17" s="2"/>
      <c r="BO17" s="2"/>
      <c r="BP17" s="21">
        <v>1.0</v>
      </c>
      <c r="BQ17" s="2"/>
      <c r="BR17" s="38">
        <v>-99.0</v>
      </c>
      <c r="BS17" s="2"/>
    </row>
    <row r="18" ht="14.25" customHeight="1">
      <c r="A18" s="1">
        <v>74.0</v>
      </c>
      <c r="B18" s="72">
        <v>82.0</v>
      </c>
      <c r="C18" s="73"/>
      <c r="D18" s="1">
        <f t="shared" si="1"/>
        <v>0</v>
      </c>
      <c r="E18" s="74">
        <f t="shared" si="2"/>
        <v>1</v>
      </c>
      <c r="F18" s="74">
        <v>0.0</v>
      </c>
      <c r="G18" s="75">
        <v>0.0</v>
      </c>
      <c r="H18" s="75">
        <v>0.0</v>
      </c>
      <c r="I18" s="75">
        <v>0.0</v>
      </c>
      <c r="J18" s="75">
        <v>0.0</v>
      </c>
      <c r="K18" s="75">
        <v>0.0</v>
      </c>
      <c r="L18" s="75">
        <v>0.0</v>
      </c>
      <c r="M18" s="75">
        <v>0.0</v>
      </c>
      <c r="N18" s="75">
        <v>0.0</v>
      </c>
      <c r="O18" s="1">
        <v>1.0</v>
      </c>
      <c r="P18" s="2" t="s">
        <v>111</v>
      </c>
      <c r="Q18" s="76" t="s">
        <v>112</v>
      </c>
      <c r="R18" s="1"/>
      <c r="S18" s="75">
        <f t="shared" si="3"/>
        <v>2</v>
      </c>
      <c r="T18" s="77">
        <f t="shared" si="4"/>
        <v>1</v>
      </c>
      <c r="U18" s="77">
        <f t="shared" si="5"/>
        <v>1</v>
      </c>
      <c r="V18" s="77">
        <f t="shared" si="6"/>
        <v>0</v>
      </c>
      <c r="W18" s="77">
        <f t="shared" si="7"/>
        <v>1</v>
      </c>
      <c r="X18" s="77">
        <f t="shared" si="8"/>
        <v>0</v>
      </c>
      <c r="Y18" s="77">
        <f t="shared" si="9"/>
        <v>1</v>
      </c>
      <c r="Z18" s="77">
        <f t="shared" si="10"/>
        <v>0</v>
      </c>
      <c r="AA18" s="77">
        <f t="shared" si="11"/>
        <v>1</v>
      </c>
      <c r="AB18" s="77">
        <f t="shared" si="12"/>
        <v>1</v>
      </c>
      <c r="AC18" s="77"/>
      <c r="AD18" s="1"/>
      <c r="AE18" s="1"/>
      <c r="AF18" s="1">
        <v>1.0</v>
      </c>
      <c r="AG18" s="1"/>
      <c r="AH18" s="1"/>
      <c r="AI18" s="1"/>
      <c r="AJ18" s="1"/>
      <c r="AK18" s="74"/>
      <c r="AL18" s="77"/>
      <c r="AM18" s="1"/>
      <c r="AN18" s="1"/>
      <c r="AO18" s="1"/>
      <c r="AP18" s="1"/>
      <c r="AQ18" s="74"/>
      <c r="AR18" s="77"/>
      <c r="AS18" s="1"/>
      <c r="AT18" s="74"/>
      <c r="AU18" s="1"/>
      <c r="AV18" s="1"/>
      <c r="AW18" s="1"/>
      <c r="AX18" s="74"/>
      <c r="AY18" s="77">
        <v>1.0</v>
      </c>
      <c r="AZ18" s="37" t="s">
        <v>113</v>
      </c>
      <c r="BA18" s="72">
        <v>4.0</v>
      </c>
      <c r="BB18" s="76" t="s">
        <v>114</v>
      </c>
      <c r="BC18" s="73" t="s">
        <v>85</v>
      </c>
      <c r="BD18" s="21">
        <v>5.0</v>
      </c>
      <c r="BE18" s="75">
        <f t="shared" si="13"/>
        <v>1</v>
      </c>
      <c r="BF18" s="75">
        <f t="shared" si="14"/>
        <v>0</v>
      </c>
      <c r="BG18" s="77">
        <f t="shared" si="15"/>
        <v>0</v>
      </c>
      <c r="BH18" s="21">
        <v>2.0</v>
      </c>
      <c r="BI18" s="2">
        <v>-99.0</v>
      </c>
      <c r="BJ18" s="2"/>
      <c r="BK18" s="21">
        <v>4.0</v>
      </c>
      <c r="BL18" s="2">
        <v>-99.0</v>
      </c>
      <c r="BM18" s="2"/>
      <c r="BN18" s="2"/>
      <c r="BO18" s="2"/>
      <c r="BP18" s="21">
        <v>2.0</v>
      </c>
      <c r="BQ18" s="2"/>
      <c r="BR18" s="38">
        <v>-99.0</v>
      </c>
      <c r="BS18" s="2"/>
    </row>
    <row r="19" ht="14.25" customHeight="1">
      <c r="A19" s="1">
        <v>75.0</v>
      </c>
      <c r="B19" s="72">
        <v>82.0</v>
      </c>
      <c r="C19" s="73"/>
      <c r="D19" s="1">
        <f t="shared" si="1"/>
        <v>1</v>
      </c>
      <c r="E19" s="74">
        <f t="shared" si="2"/>
        <v>0</v>
      </c>
      <c r="F19" s="74">
        <v>1.0</v>
      </c>
      <c r="G19" s="75">
        <v>1.0</v>
      </c>
      <c r="H19" s="75">
        <v>1.0</v>
      </c>
      <c r="I19" s="75">
        <v>1.0</v>
      </c>
      <c r="J19" s="75">
        <v>0.0</v>
      </c>
      <c r="K19" s="75">
        <v>1.0</v>
      </c>
      <c r="L19" s="75">
        <v>0.0</v>
      </c>
      <c r="M19" s="75">
        <v>0.0</v>
      </c>
      <c r="N19" s="75">
        <v>0.0</v>
      </c>
      <c r="O19" s="1">
        <v>0.0</v>
      </c>
      <c r="P19" s="2">
        <v>-99.0</v>
      </c>
      <c r="Q19" s="76">
        <v>-99.0</v>
      </c>
      <c r="R19" s="1"/>
      <c r="S19" s="75">
        <f t="shared" si="3"/>
        <v>0</v>
      </c>
      <c r="T19" s="77">
        <f t="shared" si="4"/>
        <v>0</v>
      </c>
      <c r="U19" s="77">
        <f t="shared" si="5"/>
        <v>0</v>
      </c>
      <c r="V19" s="77">
        <f t="shared" si="6"/>
        <v>0</v>
      </c>
      <c r="W19" s="77">
        <f t="shared" si="7"/>
        <v>0</v>
      </c>
      <c r="X19" s="77">
        <f t="shared" si="8"/>
        <v>0</v>
      </c>
      <c r="Y19" s="77">
        <f t="shared" si="9"/>
        <v>0</v>
      </c>
      <c r="Z19" s="77">
        <f t="shared" si="10"/>
        <v>0</v>
      </c>
      <c r="AA19" s="77">
        <f t="shared" si="11"/>
        <v>0</v>
      </c>
      <c r="AB19" s="77">
        <f t="shared" si="12"/>
        <v>0</v>
      </c>
      <c r="AC19" s="77"/>
      <c r="AD19" s="1"/>
      <c r="AE19" s="1"/>
      <c r="AF19" s="1"/>
      <c r="AG19" s="1"/>
      <c r="AH19" s="1"/>
      <c r="AI19" s="1"/>
      <c r="AJ19" s="1"/>
      <c r="AK19" s="74"/>
      <c r="AL19" s="77"/>
      <c r="AM19" s="1"/>
      <c r="AN19" s="1"/>
      <c r="AO19" s="1"/>
      <c r="AP19" s="1"/>
      <c r="AQ19" s="74"/>
      <c r="AR19" s="77"/>
      <c r="AS19" s="1"/>
      <c r="AT19" s="74"/>
      <c r="AU19" s="1"/>
      <c r="AV19" s="1"/>
      <c r="AW19" s="1"/>
      <c r="AX19" s="74"/>
      <c r="AY19" s="77"/>
      <c r="AZ19" s="37"/>
      <c r="BA19" s="72">
        <v>4.0</v>
      </c>
      <c r="BB19" s="76" t="s">
        <v>115</v>
      </c>
      <c r="BC19" s="81" t="s">
        <v>97</v>
      </c>
      <c r="BD19" s="21">
        <v>100.0</v>
      </c>
      <c r="BE19" s="75">
        <f t="shared" si="13"/>
        <v>0</v>
      </c>
      <c r="BF19" s="75">
        <f t="shared" si="14"/>
        <v>0</v>
      </c>
      <c r="BG19" s="77">
        <f t="shared" si="15"/>
        <v>1</v>
      </c>
      <c r="BH19" s="21">
        <v>1.0</v>
      </c>
      <c r="BI19" s="2">
        <v>-99.0</v>
      </c>
      <c r="BJ19" s="2"/>
      <c r="BK19" s="21">
        <v>10.0</v>
      </c>
      <c r="BL19" s="2">
        <v>-99.0</v>
      </c>
      <c r="BM19" s="2"/>
      <c r="BN19" s="2"/>
      <c r="BO19" s="2"/>
      <c r="BP19" s="21">
        <v>1.0</v>
      </c>
      <c r="BQ19" s="2"/>
      <c r="BR19" s="38">
        <v>-99.0</v>
      </c>
      <c r="BS19" s="2"/>
    </row>
    <row r="20" ht="14.25" customHeight="1">
      <c r="A20" s="1">
        <v>76.0</v>
      </c>
      <c r="B20" s="72">
        <v>219.0</v>
      </c>
      <c r="C20" s="73"/>
      <c r="D20" s="1">
        <f t="shared" si="1"/>
        <v>0</v>
      </c>
      <c r="E20" s="74">
        <f t="shared" si="2"/>
        <v>1</v>
      </c>
      <c r="F20" s="74">
        <v>1.0</v>
      </c>
      <c r="G20" s="75">
        <v>0.0</v>
      </c>
      <c r="H20" s="75">
        <v>0.0</v>
      </c>
      <c r="I20" s="75">
        <v>0.0</v>
      </c>
      <c r="J20" s="75">
        <v>0.0</v>
      </c>
      <c r="K20" s="75">
        <v>0.0</v>
      </c>
      <c r="L20" s="75">
        <v>0.0</v>
      </c>
      <c r="M20" s="75">
        <v>0.0</v>
      </c>
      <c r="N20" s="75">
        <v>0.0</v>
      </c>
      <c r="O20" s="1">
        <v>0.0</v>
      </c>
      <c r="P20" s="2">
        <v>-99.0</v>
      </c>
      <c r="Q20" s="76" t="s">
        <v>116</v>
      </c>
      <c r="R20" s="1"/>
      <c r="S20" s="75">
        <f t="shared" si="3"/>
        <v>1</v>
      </c>
      <c r="T20" s="86">
        <f t="shared" si="4"/>
        <v>1</v>
      </c>
      <c r="U20" s="77">
        <f t="shared" si="5"/>
        <v>0</v>
      </c>
      <c r="V20" s="77">
        <f t="shared" si="6"/>
        <v>0</v>
      </c>
      <c r="W20" s="77">
        <f t="shared" si="7"/>
        <v>1</v>
      </c>
      <c r="X20" s="77">
        <f t="shared" si="8"/>
        <v>0</v>
      </c>
      <c r="Y20" s="77">
        <f t="shared" si="9"/>
        <v>0</v>
      </c>
      <c r="Z20" s="77">
        <f t="shared" si="10"/>
        <v>0</v>
      </c>
      <c r="AA20" s="77">
        <f t="shared" si="11"/>
        <v>0</v>
      </c>
      <c r="AB20" s="77">
        <f t="shared" si="12"/>
        <v>1</v>
      </c>
      <c r="AC20" s="77"/>
      <c r="AD20" s="1"/>
      <c r="AE20" s="1"/>
      <c r="AF20" s="1"/>
      <c r="AG20" s="1"/>
      <c r="AH20" s="1"/>
      <c r="AI20" s="1"/>
      <c r="AJ20" s="1"/>
      <c r="AK20" s="74"/>
      <c r="AL20" s="77"/>
      <c r="AM20" s="1"/>
      <c r="AN20" s="1"/>
      <c r="AO20" s="1"/>
      <c r="AP20" s="1"/>
      <c r="AQ20" s="74"/>
      <c r="AR20" s="77"/>
      <c r="AS20" s="1"/>
      <c r="AT20" s="74"/>
      <c r="AU20" s="1"/>
      <c r="AV20" s="1"/>
      <c r="AW20" s="1"/>
      <c r="AX20" s="74"/>
      <c r="AY20" s="77">
        <v>1.0</v>
      </c>
      <c r="AZ20" s="80" t="s">
        <v>117</v>
      </c>
      <c r="BA20" s="72">
        <v>3.0</v>
      </c>
      <c r="BB20" s="76" t="s">
        <v>118</v>
      </c>
      <c r="BC20" s="73" t="s">
        <v>85</v>
      </c>
      <c r="BD20" s="21">
        <v>10.0</v>
      </c>
      <c r="BE20" s="75">
        <f t="shared" si="13"/>
        <v>1</v>
      </c>
      <c r="BF20" s="75">
        <f t="shared" si="14"/>
        <v>0</v>
      </c>
      <c r="BG20" s="77">
        <f t="shared" si="15"/>
        <v>0</v>
      </c>
      <c r="BH20" s="21">
        <v>3.0</v>
      </c>
      <c r="BI20" s="2">
        <v>-99.0</v>
      </c>
      <c r="BJ20" s="2"/>
      <c r="BK20" s="21">
        <v>12.0</v>
      </c>
      <c r="BL20" s="2">
        <v>-99.0</v>
      </c>
      <c r="BM20" s="2"/>
      <c r="BN20" s="2"/>
      <c r="BO20" s="2"/>
      <c r="BP20" s="21">
        <v>2.0</v>
      </c>
      <c r="BQ20" s="2"/>
      <c r="BR20" s="38">
        <v>-99.0</v>
      </c>
      <c r="BS20" s="2"/>
    </row>
    <row r="21" ht="14.25" customHeight="1">
      <c r="A21" s="1">
        <v>80.0</v>
      </c>
      <c r="B21" s="72">
        <v>25.0</v>
      </c>
      <c r="C21" s="73"/>
      <c r="D21" s="1">
        <f t="shared" si="1"/>
        <v>1</v>
      </c>
      <c r="E21" s="74">
        <f t="shared" si="2"/>
        <v>0</v>
      </c>
      <c r="F21" s="74">
        <v>1.0</v>
      </c>
      <c r="G21" s="75">
        <v>0.0</v>
      </c>
      <c r="H21" s="75">
        <v>0.0</v>
      </c>
      <c r="I21" s="75">
        <v>0.0</v>
      </c>
      <c r="J21" s="75">
        <v>0.0</v>
      </c>
      <c r="K21" s="75">
        <v>1.0</v>
      </c>
      <c r="L21" s="75">
        <v>1.0</v>
      </c>
      <c r="M21" s="75">
        <v>0.0</v>
      </c>
      <c r="N21" s="75">
        <v>1.0</v>
      </c>
      <c r="O21" s="1">
        <v>0.0</v>
      </c>
      <c r="P21" s="2">
        <v>-99.0</v>
      </c>
      <c r="Q21" s="76" t="s">
        <v>119</v>
      </c>
      <c r="R21" s="1"/>
      <c r="S21" s="75">
        <f t="shared" si="3"/>
        <v>2</v>
      </c>
      <c r="T21" s="77">
        <f t="shared" si="4"/>
        <v>1</v>
      </c>
      <c r="U21" s="77">
        <f t="shared" si="5"/>
        <v>1</v>
      </c>
      <c r="V21" s="77">
        <f t="shared" si="6"/>
        <v>0</v>
      </c>
      <c r="W21" s="77">
        <f t="shared" si="7"/>
        <v>1</v>
      </c>
      <c r="X21" s="77">
        <f t="shared" si="8"/>
        <v>0</v>
      </c>
      <c r="Y21" s="77">
        <f t="shared" si="9"/>
        <v>1</v>
      </c>
      <c r="Z21" s="77">
        <f t="shared" si="10"/>
        <v>0</v>
      </c>
      <c r="AA21" s="77">
        <f t="shared" si="11"/>
        <v>1</v>
      </c>
      <c r="AB21" s="77">
        <f t="shared" si="12"/>
        <v>1</v>
      </c>
      <c r="AC21" s="77"/>
      <c r="AD21" s="1"/>
      <c r="AE21" s="1"/>
      <c r="AF21" s="1">
        <v>1.0</v>
      </c>
      <c r="AG21" s="1"/>
      <c r="AH21" s="1"/>
      <c r="AI21" s="1"/>
      <c r="AJ21" s="1"/>
      <c r="AK21" s="74"/>
      <c r="AL21" s="77"/>
      <c r="AM21" s="1"/>
      <c r="AN21" s="1"/>
      <c r="AO21" s="1"/>
      <c r="AP21" s="1"/>
      <c r="AQ21" s="74"/>
      <c r="AR21" s="77"/>
      <c r="AS21" s="1"/>
      <c r="AT21" s="74"/>
      <c r="AU21" s="1"/>
      <c r="AV21" s="1"/>
      <c r="AW21" s="1"/>
      <c r="AX21" s="74"/>
      <c r="AY21" s="77">
        <v>1.0</v>
      </c>
      <c r="AZ21" s="37" t="s">
        <v>120</v>
      </c>
      <c r="BA21" s="72">
        <v>4.0</v>
      </c>
      <c r="BB21" s="76" t="s">
        <v>121</v>
      </c>
      <c r="BC21" s="73" t="s">
        <v>85</v>
      </c>
      <c r="BD21" s="21">
        <v>20.0</v>
      </c>
      <c r="BE21" s="75">
        <f t="shared" si="13"/>
        <v>0</v>
      </c>
      <c r="BF21" s="75">
        <f t="shared" si="14"/>
        <v>1</v>
      </c>
      <c r="BG21" s="77">
        <f t="shared" si="15"/>
        <v>0</v>
      </c>
      <c r="BH21" s="21">
        <v>2.0</v>
      </c>
      <c r="BI21" s="2">
        <v>-99.0</v>
      </c>
      <c r="BJ21" s="2"/>
      <c r="BK21" s="21">
        <v>3.0</v>
      </c>
      <c r="BL21" s="2">
        <v>-99.0</v>
      </c>
      <c r="BM21" s="2"/>
      <c r="BN21" s="2"/>
      <c r="BO21" s="2"/>
      <c r="BP21" s="21">
        <v>2.0</v>
      </c>
      <c r="BQ21" s="2"/>
      <c r="BR21" s="38">
        <v>-99.0</v>
      </c>
      <c r="BS21" s="2"/>
    </row>
    <row r="22" ht="14.25" customHeight="1">
      <c r="A22" s="1">
        <v>81.0</v>
      </c>
      <c r="B22" s="72">
        <v>162.0</v>
      </c>
      <c r="C22" s="73"/>
      <c r="D22" s="1">
        <f t="shared" si="1"/>
        <v>1</v>
      </c>
      <c r="E22" s="74">
        <f t="shared" si="2"/>
        <v>0</v>
      </c>
      <c r="F22" s="74">
        <v>1.0</v>
      </c>
      <c r="G22" s="75">
        <v>1.0</v>
      </c>
      <c r="H22" s="75">
        <v>0.0</v>
      </c>
      <c r="I22" s="75">
        <v>0.0</v>
      </c>
      <c r="J22" s="75">
        <v>0.0</v>
      </c>
      <c r="K22" s="75">
        <v>0.0</v>
      </c>
      <c r="L22" s="75">
        <v>1.0</v>
      </c>
      <c r="M22" s="75">
        <v>0.0</v>
      </c>
      <c r="N22" s="75">
        <v>1.0</v>
      </c>
      <c r="O22" s="1">
        <v>0.0</v>
      </c>
      <c r="P22" s="2">
        <v>-99.0</v>
      </c>
      <c r="Q22" s="76" t="s">
        <v>122</v>
      </c>
      <c r="R22" s="1"/>
      <c r="S22" s="75">
        <f t="shared" si="3"/>
        <v>0</v>
      </c>
      <c r="T22" s="77">
        <f t="shared" si="4"/>
        <v>0</v>
      </c>
      <c r="U22" s="77">
        <f t="shared" si="5"/>
        <v>0</v>
      </c>
      <c r="V22" s="77">
        <f t="shared" si="6"/>
        <v>0</v>
      </c>
      <c r="W22" s="77">
        <f t="shared" si="7"/>
        <v>0</v>
      </c>
      <c r="X22" s="77">
        <f t="shared" si="8"/>
        <v>0</v>
      </c>
      <c r="Y22" s="77">
        <f t="shared" si="9"/>
        <v>0</v>
      </c>
      <c r="Z22" s="77">
        <f t="shared" si="10"/>
        <v>0</v>
      </c>
      <c r="AA22" s="77">
        <f t="shared" si="11"/>
        <v>0</v>
      </c>
      <c r="AB22" s="77">
        <f t="shared" si="12"/>
        <v>0</v>
      </c>
      <c r="AC22" s="77"/>
      <c r="AD22" s="1"/>
      <c r="AE22" s="1"/>
      <c r="AF22" s="1"/>
      <c r="AG22" s="1"/>
      <c r="AH22" s="1"/>
      <c r="AI22" s="1"/>
      <c r="AJ22" s="1"/>
      <c r="AK22" s="74"/>
      <c r="AL22" s="77"/>
      <c r="AM22" s="1"/>
      <c r="AN22" s="1"/>
      <c r="AO22" s="1"/>
      <c r="AP22" s="1"/>
      <c r="AQ22" s="74"/>
      <c r="AR22" s="77"/>
      <c r="AS22" s="1"/>
      <c r="AT22" s="74"/>
      <c r="AU22" s="1"/>
      <c r="AV22" s="1"/>
      <c r="AW22" s="1"/>
      <c r="AX22" s="74"/>
      <c r="AY22" s="77"/>
      <c r="AZ22" s="37"/>
      <c r="BA22" s="72">
        <v>2.0</v>
      </c>
      <c r="BB22" s="76" t="s">
        <v>123</v>
      </c>
      <c r="BC22" s="73" t="s">
        <v>104</v>
      </c>
      <c r="BD22" s="21">
        <v>10.0</v>
      </c>
      <c r="BE22" s="75">
        <f t="shared" si="13"/>
        <v>1</v>
      </c>
      <c r="BF22" s="75">
        <f t="shared" si="14"/>
        <v>0</v>
      </c>
      <c r="BG22" s="77">
        <f t="shared" si="15"/>
        <v>0</v>
      </c>
      <c r="BH22" s="21">
        <v>3.0</v>
      </c>
      <c r="BI22" s="2">
        <v>-99.0</v>
      </c>
      <c r="BJ22" s="2"/>
      <c r="BK22" s="21">
        <v>4.0</v>
      </c>
      <c r="BL22" s="2">
        <v>-99.0</v>
      </c>
      <c r="BM22" s="2"/>
      <c r="BN22" s="2"/>
      <c r="BO22" s="2"/>
      <c r="BP22" s="21">
        <v>2.0</v>
      </c>
      <c r="BQ22" s="2"/>
      <c r="BR22" s="38">
        <v>-99.0</v>
      </c>
      <c r="BS22" s="2"/>
    </row>
    <row r="23" ht="14.25" customHeight="1">
      <c r="A23" s="1">
        <v>83.0</v>
      </c>
      <c r="B23" s="72">
        <v>107.0</v>
      </c>
      <c r="C23" s="73"/>
      <c r="D23" s="1">
        <f t="shared" si="1"/>
        <v>0</v>
      </c>
      <c r="E23" s="74">
        <f t="shared" si="2"/>
        <v>1</v>
      </c>
      <c r="F23" s="74">
        <v>1.0</v>
      </c>
      <c r="G23" s="75">
        <v>0.0</v>
      </c>
      <c r="H23" s="75">
        <v>0.0</v>
      </c>
      <c r="I23" s="75">
        <v>0.0</v>
      </c>
      <c r="J23" s="75">
        <v>0.0</v>
      </c>
      <c r="K23" s="75">
        <v>0.0</v>
      </c>
      <c r="L23" s="75">
        <v>0.0</v>
      </c>
      <c r="M23" s="75">
        <v>0.0</v>
      </c>
      <c r="N23" s="75">
        <v>0.0</v>
      </c>
      <c r="O23" s="1">
        <v>0.0</v>
      </c>
      <c r="P23" s="2">
        <v>-99.0</v>
      </c>
      <c r="Q23" s="76" t="s">
        <v>48</v>
      </c>
      <c r="R23" s="1"/>
      <c r="S23" s="75">
        <f t="shared" si="3"/>
        <v>1</v>
      </c>
      <c r="T23" s="77">
        <f t="shared" si="4"/>
        <v>0</v>
      </c>
      <c r="U23" s="77">
        <f t="shared" si="5"/>
        <v>0</v>
      </c>
      <c r="V23" s="77">
        <f t="shared" si="6"/>
        <v>0</v>
      </c>
      <c r="W23" s="77">
        <f t="shared" si="7"/>
        <v>1</v>
      </c>
      <c r="X23" s="77">
        <f t="shared" si="8"/>
        <v>0</v>
      </c>
      <c r="Y23" s="77">
        <f t="shared" si="9"/>
        <v>0</v>
      </c>
      <c r="Z23" s="77">
        <f t="shared" si="10"/>
        <v>0</v>
      </c>
      <c r="AA23" s="77">
        <f t="shared" si="11"/>
        <v>0</v>
      </c>
      <c r="AB23" s="77">
        <f t="shared" si="12"/>
        <v>1</v>
      </c>
      <c r="AC23" s="77"/>
      <c r="AD23" s="1"/>
      <c r="AE23" s="1"/>
      <c r="AF23" s="1"/>
      <c r="AG23" s="1"/>
      <c r="AH23" s="1"/>
      <c r="AI23" s="1"/>
      <c r="AJ23" s="1"/>
      <c r="AK23" s="74"/>
      <c r="AL23" s="77"/>
      <c r="AM23" s="1"/>
      <c r="AN23" s="1"/>
      <c r="AO23" s="1"/>
      <c r="AP23" s="1"/>
      <c r="AQ23" s="74"/>
      <c r="AR23" s="77"/>
      <c r="AS23" s="1"/>
      <c r="AT23" s="74"/>
      <c r="AU23" s="1"/>
      <c r="AV23" s="1"/>
      <c r="AW23" s="1">
        <v>1.0</v>
      </c>
      <c r="AX23" s="74"/>
      <c r="AY23" s="77"/>
      <c r="AZ23" s="37"/>
      <c r="BA23" s="72">
        <v>3.0</v>
      </c>
      <c r="BB23" s="76" t="s">
        <v>124</v>
      </c>
      <c r="BC23" s="73" t="s">
        <v>85</v>
      </c>
      <c r="BD23" s="21">
        <v>20.0</v>
      </c>
      <c r="BE23" s="75">
        <f t="shared" si="13"/>
        <v>0</v>
      </c>
      <c r="BF23" s="75">
        <f t="shared" si="14"/>
        <v>1</v>
      </c>
      <c r="BG23" s="77">
        <f t="shared" si="15"/>
        <v>0</v>
      </c>
      <c r="BH23" s="21">
        <v>1.0</v>
      </c>
      <c r="BI23" s="2">
        <v>-99.0</v>
      </c>
      <c r="BJ23" s="2"/>
      <c r="BK23" s="21">
        <v>20.0</v>
      </c>
      <c r="BL23" s="2">
        <v>-99.0</v>
      </c>
      <c r="BM23" s="2"/>
      <c r="BN23" s="2"/>
      <c r="BO23" s="2"/>
      <c r="BP23" s="21">
        <v>2.0</v>
      </c>
      <c r="BQ23" s="2"/>
      <c r="BR23" s="38">
        <v>-99.0</v>
      </c>
      <c r="BS23" s="2"/>
    </row>
    <row r="24" ht="14.25" customHeight="1">
      <c r="A24" s="1">
        <v>84.0</v>
      </c>
      <c r="B24" s="72">
        <v>18.0</v>
      </c>
      <c r="C24" s="73"/>
      <c r="D24" s="1">
        <f t="shared" si="1"/>
        <v>0</v>
      </c>
      <c r="E24" s="74">
        <f t="shared" si="2"/>
        <v>1</v>
      </c>
      <c r="F24" s="74">
        <v>1.0</v>
      </c>
      <c r="G24" s="75">
        <v>0.0</v>
      </c>
      <c r="H24" s="75">
        <v>0.0</v>
      </c>
      <c r="I24" s="75">
        <v>0.0</v>
      </c>
      <c r="J24" s="75">
        <v>0.0</v>
      </c>
      <c r="K24" s="75">
        <v>0.0</v>
      </c>
      <c r="L24" s="75">
        <v>0.0</v>
      </c>
      <c r="M24" s="75">
        <v>0.0</v>
      </c>
      <c r="N24" s="75">
        <v>0.0</v>
      </c>
      <c r="O24" s="1">
        <v>0.0</v>
      </c>
      <c r="P24" s="2">
        <v>-99.0</v>
      </c>
      <c r="Q24" s="76" t="s">
        <v>125</v>
      </c>
      <c r="R24" s="1"/>
      <c r="S24" s="75">
        <f t="shared" si="3"/>
        <v>1</v>
      </c>
      <c r="T24" s="77">
        <f t="shared" si="4"/>
        <v>1</v>
      </c>
      <c r="U24" s="77">
        <f t="shared" si="5"/>
        <v>1</v>
      </c>
      <c r="V24" s="77">
        <f t="shared" si="6"/>
        <v>0</v>
      </c>
      <c r="W24" s="77">
        <f t="shared" si="7"/>
        <v>0</v>
      </c>
      <c r="X24" s="77">
        <f t="shared" si="8"/>
        <v>0</v>
      </c>
      <c r="Y24" s="77">
        <f t="shared" si="9"/>
        <v>1</v>
      </c>
      <c r="Z24" s="77">
        <f t="shared" si="10"/>
        <v>0</v>
      </c>
      <c r="AA24" s="77">
        <f t="shared" si="11"/>
        <v>0</v>
      </c>
      <c r="AB24" s="77">
        <f t="shared" si="12"/>
        <v>1</v>
      </c>
      <c r="AC24" s="77"/>
      <c r="AD24" s="1"/>
      <c r="AE24" s="1"/>
      <c r="AF24" s="1">
        <v>1.0</v>
      </c>
      <c r="AG24" s="1"/>
      <c r="AH24" s="1"/>
      <c r="AI24" s="1"/>
      <c r="AJ24" s="1"/>
      <c r="AK24" s="74"/>
      <c r="AL24" s="77"/>
      <c r="AM24" s="1"/>
      <c r="AN24" s="1"/>
      <c r="AO24" s="1"/>
      <c r="AP24" s="1"/>
      <c r="AQ24" s="74"/>
      <c r="AR24" s="77"/>
      <c r="AS24" s="1"/>
      <c r="AT24" s="74"/>
      <c r="AU24" s="1"/>
      <c r="AV24" s="1"/>
      <c r="AW24" s="1"/>
      <c r="AX24" s="74"/>
      <c r="AY24" s="77"/>
      <c r="AZ24" s="37"/>
      <c r="BA24" s="72">
        <v>3.0</v>
      </c>
      <c r="BB24" s="76" t="s">
        <v>126</v>
      </c>
      <c r="BC24" s="73" t="s">
        <v>86</v>
      </c>
      <c r="BD24" s="21">
        <v>10.0</v>
      </c>
      <c r="BE24" s="75">
        <f t="shared" si="13"/>
        <v>1</v>
      </c>
      <c r="BF24" s="75">
        <f t="shared" si="14"/>
        <v>0</v>
      </c>
      <c r="BG24" s="77">
        <f t="shared" si="15"/>
        <v>0</v>
      </c>
      <c r="BH24" s="21">
        <v>4.0</v>
      </c>
      <c r="BI24" s="2" t="s">
        <v>127</v>
      </c>
      <c r="BJ24" s="2"/>
      <c r="BK24" s="21">
        <v>7.0</v>
      </c>
      <c r="BL24" s="2">
        <v>-99.0</v>
      </c>
      <c r="BM24" s="2"/>
      <c r="BN24" s="2"/>
      <c r="BO24" s="2"/>
      <c r="BP24" s="21">
        <v>2.0</v>
      </c>
      <c r="BQ24" s="2"/>
      <c r="BR24" s="38">
        <v>-99.0</v>
      </c>
      <c r="BS24" s="2"/>
    </row>
    <row r="25" ht="14.25" customHeight="1">
      <c r="A25" s="1">
        <v>86.0</v>
      </c>
      <c r="B25" s="72">
        <v>82.0</v>
      </c>
      <c r="C25" s="73"/>
      <c r="D25" s="1">
        <f t="shared" si="1"/>
        <v>1</v>
      </c>
      <c r="E25" s="74">
        <f t="shared" si="2"/>
        <v>0</v>
      </c>
      <c r="F25" s="74">
        <v>0.0</v>
      </c>
      <c r="G25" s="75">
        <v>0.0</v>
      </c>
      <c r="H25" s="75">
        <v>0.0</v>
      </c>
      <c r="I25" s="75">
        <v>0.0</v>
      </c>
      <c r="J25" s="75">
        <v>1.0</v>
      </c>
      <c r="K25" s="75">
        <v>1.0</v>
      </c>
      <c r="L25" s="75">
        <v>0.0</v>
      </c>
      <c r="M25" s="75">
        <v>0.0</v>
      </c>
      <c r="N25" s="75">
        <v>0.0</v>
      </c>
      <c r="O25" s="1">
        <v>0.0</v>
      </c>
      <c r="P25" s="2">
        <v>-99.0</v>
      </c>
      <c r="Q25" s="76" t="s">
        <v>128</v>
      </c>
      <c r="R25" s="1"/>
      <c r="S25" s="75">
        <f t="shared" si="3"/>
        <v>2</v>
      </c>
      <c r="T25" s="77">
        <f t="shared" si="4"/>
        <v>1</v>
      </c>
      <c r="U25" s="77">
        <f t="shared" si="5"/>
        <v>1</v>
      </c>
      <c r="V25" s="77">
        <f t="shared" si="6"/>
        <v>1</v>
      </c>
      <c r="W25" s="77">
        <f t="shared" si="7"/>
        <v>0</v>
      </c>
      <c r="X25" s="77">
        <f t="shared" si="8"/>
        <v>0</v>
      </c>
      <c r="Y25" s="77">
        <f t="shared" si="9"/>
        <v>1</v>
      </c>
      <c r="Z25" s="77">
        <f t="shared" si="10"/>
        <v>1</v>
      </c>
      <c r="AA25" s="77">
        <f t="shared" si="11"/>
        <v>1</v>
      </c>
      <c r="AB25" s="77">
        <f t="shared" si="12"/>
        <v>1</v>
      </c>
      <c r="AC25" s="77"/>
      <c r="AD25" s="1"/>
      <c r="AE25" s="1"/>
      <c r="AF25" s="1">
        <v>1.0</v>
      </c>
      <c r="AG25" s="1"/>
      <c r="AH25" s="1"/>
      <c r="AI25" s="1"/>
      <c r="AJ25" s="1"/>
      <c r="AK25" s="74"/>
      <c r="AL25" s="77"/>
      <c r="AM25" s="1"/>
      <c r="AN25" s="1"/>
      <c r="AO25" s="1"/>
      <c r="AP25" s="1"/>
      <c r="AQ25" s="74">
        <v>1.0</v>
      </c>
      <c r="AR25" s="77"/>
      <c r="AS25" s="1"/>
      <c r="AT25" s="74"/>
      <c r="AU25" s="1"/>
      <c r="AV25" s="1"/>
      <c r="AW25" s="1"/>
      <c r="AX25" s="74"/>
      <c r="AY25" s="77"/>
      <c r="AZ25" s="37"/>
      <c r="BA25" s="72">
        <v>3.0</v>
      </c>
      <c r="BB25" s="76" t="s">
        <v>129</v>
      </c>
      <c r="BC25" s="81" t="s">
        <v>97</v>
      </c>
      <c r="BD25" s="21">
        <v>20.0</v>
      </c>
      <c r="BE25" s="75">
        <f t="shared" si="13"/>
        <v>0</v>
      </c>
      <c r="BF25" s="75">
        <f t="shared" si="14"/>
        <v>1</v>
      </c>
      <c r="BG25" s="77">
        <f t="shared" si="15"/>
        <v>0</v>
      </c>
      <c r="BH25" s="21">
        <v>1.0</v>
      </c>
      <c r="BI25" s="2">
        <v>-99.0</v>
      </c>
      <c r="BJ25" s="2"/>
      <c r="BK25" s="21">
        <v>6.0</v>
      </c>
      <c r="BL25" s="2">
        <v>-99.0</v>
      </c>
      <c r="BM25" s="2"/>
      <c r="BN25" s="2"/>
      <c r="BO25" s="2"/>
      <c r="BP25" s="21">
        <v>1.0</v>
      </c>
      <c r="BQ25" s="2"/>
      <c r="BR25" s="38">
        <v>-99.0</v>
      </c>
      <c r="BS25" s="2"/>
    </row>
    <row r="26" ht="14.25" customHeight="1">
      <c r="A26" s="1">
        <v>87.0</v>
      </c>
      <c r="B26" s="72">
        <v>117.0</v>
      </c>
      <c r="C26" s="73"/>
      <c r="D26" s="1">
        <f t="shared" si="1"/>
        <v>1</v>
      </c>
      <c r="E26" s="74">
        <f t="shared" si="2"/>
        <v>0</v>
      </c>
      <c r="F26" s="74">
        <v>1.0</v>
      </c>
      <c r="G26" s="75">
        <v>1.0</v>
      </c>
      <c r="H26" s="75">
        <v>0.0</v>
      </c>
      <c r="I26" s="75">
        <v>0.0</v>
      </c>
      <c r="J26" s="75">
        <v>0.0</v>
      </c>
      <c r="K26" s="75">
        <v>0.0</v>
      </c>
      <c r="L26" s="75">
        <v>0.0</v>
      </c>
      <c r="M26" s="75">
        <v>0.0</v>
      </c>
      <c r="N26" s="75">
        <v>0.0</v>
      </c>
      <c r="O26" s="1">
        <v>0.0</v>
      </c>
      <c r="P26" s="2">
        <v>-99.0</v>
      </c>
      <c r="Q26" s="76" t="s">
        <v>46</v>
      </c>
      <c r="R26" s="1"/>
      <c r="S26" s="75">
        <f t="shared" si="3"/>
        <v>1</v>
      </c>
      <c r="T26" s="87">
        <f t="shared" si="4"/>
        <v>1</v>
      </c>
      <c r="U26" s="77">
        <f t="shared" si="5"/>
        <v>0</v>
      </c>
      <c r="V26" s="77">
        <f t="shared" si="6"/>
        <v>0</v>
      </c>
      <c r="W26" s="77">
        <f t="shared" si="7"/>
        <v>1</v>
      </c>
      <c r="X26" s="77">
        <f t="shared" si="8"/>
        <v>0</v>
      </c>
      <c r="Y26" s="77">
        <f t="shared" si="9"/>
        <v>0</v>
      </c>
      <c r="Z26" s="77">
        <f t="shared" si="10"/>
        <v>0</v>
      </c>
      <c r="AA26" s="77">
        <f t="shared" si="11"/>
        <v>0</v>
      </c>
      <c r="AB26" s="77">
        <f t="shared" si="12"/>
        <v>1</v>
      </c>
      <c r="AC26" s="77"/>
      <c r="AD26" s="1"/>
      <c r="AE26" s="1"/>
      <c r="AF26" s="1"/>
      <c r="AG26" s="1"/>
      <c r="AH26" s="1"/>
      <c r="AI26" s="1"/>
      <c r="AJ26" s="1"/>
      <c r="AK26" s="74"/>
      <c r="AL26" s="77"/>
      <c r="AM26" s="1"/>
      <c r="AN26" s="1"/>
      <c r="AO26" s="1"/>
      <c r="AP26" s="1"/>
      <c r="AQ26" s="74"/>
      <c r="AR26" s="77"/>
      <c r="AS26" s="1"/>
      <c r="AT26" s="74"/>
      <c r="AU26" s="1">
        <v>1.0</v>
      </c>
      <c r="AV26" s="1"/>
      <c r="AW26" s="1"/>
      <c r="AX26" s="74"/>
      <c r="AY26" s="77"/>
      <c r="AZ26" s="37"/>
      <c r="BA26" s="72">
        <v>3.0</v>
      </c>
      <c r="BB26" s="76" t="s">
        <v>104</v>
      </c>
      <c r="BC26" s="73" t="s">
        <v>104</v>
      </c>
      <c r="BD26" s="21">
        <v>5.0</v>
      </c>
      <c r="BE26" s="75">
        <f t="shared" si="13"/>
        <v>1</v>
      </c>
      <c r="BF26" s="75">
        <f t="shared" si="14"/>
        <v>0</v>
      </c>
      <c r="BG26" s="77">
        <f t="shared" si="15"/>
        <v>0</v>
      </c>
      <c r="BH26" s="21">
        <v>2.0</v>
      </c>
      <c r="BI26" s="2">
        <v>-99.0</v>
      </c>
      <c r="BJ26" s="2"/>
      <c r="BK26" s="21">
        <v>7.0</v>
      </c>
      <c r="BL26" s="2">
        <v>-99.0</v>
      </c>
      <c r="BM26" s="2"/>
      <c r="BN26" s="2"/>
      <c r="BO26" s="2"/>
      <c r="BP26" s="21">
        <v>2.0</v>
      </c>
      <c r="BQ26" s="2"/>
      <c r="BR26" s="38">
        <v>-99.0</v>
      </c>
      <c r="BS26" s="2"/>
    </row>
    <row r="27" ht="14.25" customHeight="1">
      <c r="A27" s="1">
        <v>88.0</v>
      </c>
      <c r="B27" s="72">
        <v>82.0</v>
      </c>
      <c r="C27" s="73"/>
      <c r="D27" s="1">
        <f t="shared" si="1"/>
        <v>1</v>
      </c>
      <c r="E27" s="74">
        <f t="shared" si="2"/>
        <v>0</v>
      </c>
      <c r="F27" s="74">
        <v>1.0</v>
      </c>
      <c r="G27" s="75">
        <v>1.0</v>
      </c>
      <c r="H27" s="75">
        <v>0.0</v>
      </c>
      <c r="I27" s="75">
        <v>0.0</v>
      </c>
      <c r="J27" s="75">
        <v>0.0</v>
      </c>
      <c r="K27" s="75">
        <v>0.0</v>
      </c>
      <c r="L27" s="75">
        <v>0.0</v>
      </c>
      <c r="M27" s="75">
        <v>0.0</v>
      </c>
      <c r="N27" s="75">
        <v>0.0</v>
      </c>
      <c r="O27" s="1">
        <v>0.0</v>
      </c>
      <c r="P27" s="2">
        <v>-99.0</v>
      </c>
      <c r="Q27" s="76" t="s">
        <v>130</v>
      </c>
      <c r="R27" s="1"/>
      <c r="S27" s="75">
        <f t="shared" si="3"/>
        <v>1</v>
      </c>
      <c r="T27" s="77">
        <f t="shared" si="4"/>
        <v>1</v>
      </c>
      <c r="U27" s="77">
        <f t="shared" si="5"/>
        <v>1</v>
      </c>
      <c r="V27" s="77">
        <f t="shared" si="6"/>
        <v>0</v>
      </c>
      <c r="W27" s="77">
        <f t="shared" si="7"/>
        <v>0</v>
      </c>
      <c r="X27" s="77">
        <f t="shared" si="8"/>
        <v>0</v>
      </c>
      <c r="Y27" s="77">
        <f t="shared" si="9"/>
        <v>1</v>
      </c>
      <c r="Z27" s="77">
        <f t="shared" si="10"/>
        <v>0</v>
      </c>
      <c r="AA27" s="77">
        <f t="shared" si="11"/>
        <v>0</v>
      </c>
      <c r="AB27" s="77">
        <f t="shared" si="12"/>
        <v>1</v>
      </c>
      <c r="AC27" s="77"/>
      <c r="AD27" s="1"/>
      <c r="AE27" s="1"/>
      <c r="AF27" s="1">
        <v>1.0</v>
      </c>
      <c r="AG27" s="1"/>
      <c r="AH27" s="1"/>
      <c r="AI27" s="1"/>
      <c r="AJ27" s="1"/>
      <c r="AK27" s="74"/>
      <c r="AL27" s="77"/>
      <c r="AM27" s="1"/>
      <c r="AN27" s="1"/>
      <c r="AO27" s="1"/>
      <c r="AP27" s="1"/>
      <c r="AQ27" s="74"/>
      <c r="AR27" s="77"/>
      <c r="AS27" s="1"/>
      <c r="AT27" s="74"/>
      <c r="AU27" s="1"/>
      <c r="AV27" s="1"/>
      <c r="AW27" s="1"/>
      <c r="AX27" s="74"/>
      <c r="AY27" s="77"/>
      <c r="AZ27" s="37"/>
      <c r="BA27" s="72">
        <v>2.0</v>
      </c>
      <c r="BB27" s="76" t="s">
        <v>131</v>
      </c>
      <c r="BC27" s="73" t="s">
        <v>104</v>
      </c>
      <c r="BD27" s="21">
        <v>8.0</v>
      </c>
      <c r="BE27" s="75">
        <f t="shared" si="13"/>
        <v>1</v>
      </c>
      <c r="BF27" s="75">
        <f t="shared" si="14"/>
        <v>0</v>
      </c>
      <c r="BG27" s="77">
        <f t="shared" si="15"/>
        <v>0</v>
      </c>
      <c r="BH27" s="21">
        <v>1.0</v>
      </c>
      <c r="BI27" s="2">
        <v>-99.0</v>
      </c>
      <c r="BJ27" s="2"/>
      <c r="BK27" s="21">
        <v>6.0</v>
      </c>
      <c r="BL27" s="2">
        <v>-99.0</v>
      </c>
      <c r="BM27" s="2"/>
      <c r="BN27" s="2"/>
      <c r="BO27" s="2"/>
      <c r="BP27" s="21">
        <v>4.0</v>
      </c>
      <c r="BQ27" s="2"/>
      <c r="BR27" s="38" t="s">
        <v>132</v>
      </c>
      <c r="BS27" s="2"/>
    </row>
    <row r="28" ht="14.25" customHeight="1">
      <c r="A28" s="1">
        <v>89.0</v>
      </c>
      <c r="B28" s="72">
        <v>169.0</v>
      </c>
      <c r="C28" s="73"/>
      <c r="D28" s="1">
        <f t="shared" si="1"/>
        <v>0</v>
      </c>
      <c r="E28" s="74">
        <f t="shared" si="2"/>
        <v>1</v>
      </c>
      <c r="F28" s="74">
        <v>1.0</v>
      </c>
      <c r="G28" s="75">
        <v>0.0</v>
      </c>
      <c r="H28" s="75">
        <v>0.0</v>
      </c>
      <c r="I28" s="75">
        <v>0.0</v>
      </c>
      <c r="J28" s="75">
        <v>0.0</v>
      </c>
      <c r="K28" s="75">
        <v>0.0</v>
      </c>
      <c r="L28" s="75">
        <v>0.0</v>
      </c>
      <c r="M28" s="75">
        <v>0.0</v>
      </c>
      <c r="N28" s="75">
        <v>0.0</v>
      </c>
      <c r="O28" s="1">
        <v>0.0</v>
      </c>
      <c r="P28" s="2">
        <v>-99.0</v>
      </c>
      <c r="Q28" s="76" t="s">
        <v>133</v>
      </c>
      <c r="R28" s="1"/>
      <c r="S28" s="75">
        <f t="shared" si="3"/>
        <v>0</v>
      </c>
      <c r="T28" s="77">
        <f t="shared" si="4"/>
        <v>0</v>
      </c>
      <c r="U28" s="77">
        <f t="shared" si="5"/>
        <v>0</v>
      </c>
      <c r="V28" s="77">
        <f t="shared" si="6"/>
        <v>0</v>
      </c>
      <c r="W28" s="77">
        <f t="shared" si="7"/>
        <v>0</v>
      </c>
      <c r="X28" s="77">
        <f t="shared" si="8"/>
        <v>0</v>
      </c>
      <c r="Y28" s="77">
        <f t="shared" si="9"/>
        <v>0</v>
      </c>
      <c r="Z28" s="77">
        <f t="shared" si="10"/>
        <v>0</v>
      </c>
      <c r="AA28" s="77">
        <f t="shared" si="11"/>
        <v>0</v>
      </c>
      <c r="AB28" s="77">
        <f t="shared" si="12"/>
        <v>0</v>
      </c>
      <c r="AC28" s="77"/>
      <c r="AD28" s="1"/>
      <c r="AE28" s="1"/>
      <c r="AF28" s="1"/>
      <c r="AG28" s="1"/>
      <c r="AH28" s="1"/>
      <c r="AI28" s="1"/>
      <c r="AJ28" s="1"/>
      <c r="AK28" s="74"/>
      <c r="AL28" s="77"/>
      <c r="AM28" s="1"/>
      <c r="AN28" s="1"/>
      <c r="AO28" s="1"/>
      <c r="AP28" s="1"/>
      <c r="AQ28" s="74"/>
      <c r="AR28" s="77"/>
      <c r="AS28" s="1"/>
      <c r="AT28" s="74"/>
      <c r="AU28" s="1"/>
      <c r="AV28" s="1"/>
      <c r="AW28" s="1"/>
      <c r="AX28" s="74"/>
      <c r="AY28" s="77"/>
      <c r="AZ28" s="37"/>
      <c r="BA28" s="72">
        <v>2.0</v>
      </c>
      <c r="BB28" s="76" t="s">
        <v>134</v>
      </c>
      <c r="BC28" s="73" t="s">
        <v>104</v>
      </c>
      <c r="BD28" s="21">
        <v>30.0</v>
      </c>
      <c r="BE28" s="75">
        <f t="shared" si="13"/>
        <v>0</v>
      </c>
      <c r="BF28" s="75">
        <f t="shared" si="14"/>
        <v>1</v>
      </c>
      <c r="BG28" s="77">
        <f t="shared" si="15"/>
        <v>0</v>
      </c>
      <c r="BH28" s="21">
        <v>1.0</v>
      </c>
      <c r="BI28" s="2">
        <v>-99.0</v>
      </c>
      <c r="BJ28" s="2"/>
      <c r="BK28" s="21">
        <v>20.0</v>
      </c>
      <c r="BL28" s="2">
        <v>-99.0</v>
      </c>
      <c r="BM28" s="2"/>
      <c r="BN28" s="2"/>
      <c r="BO28" s="2"/>
      <c r="BP28" s="21">
        <v>2.0</v>
      </c>
      <c r="BQ28" s="2"/>
      <c r="BR28" s="38">
        <v>-99.0</v>
      </c>
      <c r="BS28" s="2"/>
    </row>
    <row r="29" ht="14.25" customHeight="1">
      <c r="A29" s="1">
        <v>95.0</v>
      </c>
      <c r="B29" s="72">
        <v>82.0</v>
      </c>
      <c r="C29" s="73"/>
      <c r="D29" s="1">
        <f t="shared" si="1"/>
        <v>1</v>
      </c>
      <c r="E29" s="74">
        <f t="shared" si="2"/>
        <v>0</v>
      </c>
      <c r="F29" s="74">
        <v>1.0</v>
      </c>
      <c r="G29" s="75">
        <v>0.0</v>
      </c>
      <c r="H29" s="75">
        <v>1.0</v>
      </c>
      <c r="I29" s="75">
        <v>0.0</v>
      </c>
      <c r="J29" s="75">
        <v>0.0</v>
      </c>
      <c r="K29" s="75">
        <v>1.0</v>
      </c>
      <c r="L29" s="75">
        <v>1.0</v>
      </c>
      <c r="M29" s="75">
        <v>1.0</v>
      </c>
      <c r="N29" s="75">
        <v>0.0</v>
      </c>
      <c r="O29" s="1">
        <v>0.0</v>
      </c>
      <c r="P29" s="2">
        <v>-99.0</v>
      </c>
      <c r="Q29" s="76" t="s">
        <v>135</v>
      </c>
      <c r="R29" s="1"/>
      <c r="S29" s="75">
        <f t="shared" si="3"/>
        <v>2</v>
      </c>
      <c r="T29" s="77">
        <f t="shared" si="4"/>
        <v>1</v>
      </c>
      <c r="U29" s="77">
        <f t="shared" si="5"/>
        <v>1</v>
      </c>
      <c r="V29" s="77">
        <f t="shared" si="6"/>
        <v>0</v>
      </c>
      <c r="W29" s="77">
        <f t="shared" si="7"/>
        <v>1</v>
      </c>
      <c r="X29" s="77">
        <f t="shared" si="8"/>
        <v>0</v>
      </c>
      <c r="Y29" s="77">
        <f t="shared" si="9"/>
        <v>1</v>
      </c>
      <c r="Z29" s="77">
        <f t="shared" si="10"/>
        <v>0</v>
      </c>
      <c r="AA29" s="77">
        <f t="shared" si="11"/>
        <v>1</v>
      </c>
      <c r="AB29" s="77">
        <f t="shared" si="12"/>
        <v>1</v>
      </c>
      <c r="AC29" s="77"/>
      <c r="AD29" s="1"/>
      <c r="AE29" s="1"/>
      <c r="AF29" s="1">
        <v>1.0</v>
      </c>
      <c r="AG29" s="1"/>
      <c r="AH29" s="1"/>
      <c r="AI29" s="1"/>
      <c r="AJ29" s="1"/>
      <c r="AK29" s="74"/>
      <c r="AL29" s="77"/>
      <c r="AM29" s="1"/>
      <c r="AN29" s="1"/>
      <c r="AO29" s="1"/>
      <c r="AP29" s="1"/>
      <c r="AQ29" s="74"/>
      <c r="AR29" s="77"/>
      <c r="AS29" s="1"/>
      <c r="AT29" s="74"/>
      <c r="AU29" s="1"/>
      <c r="AV29" s="1"/>
      <c r="AW29" s="1"/>
      <c r="AX29" s="74"/>
      <c r="AY29" s="77">
        <v>1.0</v>
      </c>
      <c r="AZ29" s="37" t="s">
        <v>136</v>
      </c>
      <c r="BA29" s="72">
        <v>4.0</v>
      </c>
      <c r="BB29" s="76" t="s">
        <v>137</v>
      </c>
      <c r="BC29" s="81" t="s">
        <v>97</v>
      </c>
      <c r="BD29" s="21">
        <v>50.0</v>
      </c>
      <c r="BE29" s="75">
        <f t="shared" si="13"/>
        <v>0</v>
      </c>
      <c r="BF29" s="75">
        <f t="shared" si="14"/>
        <v>1</v>
      </c>
      <c r="BG29" s="77">
        <f t="shared" si="15"/>
        <v>0</v>
      </c>
      <c r="BH29" s="21">
        <v>4.0</v>
      </c>
      <c r="BI29" s="2" t="s">
        <v>138</v>
      </c>
      <c r="BJ29" s="2"/>
      <c r="BK29" s="21">
        <v>21.0</v>
      </c>
      <c r="BL29" s="2" t="s">
        <v>139</v>
      </c>
      <c r="BM29" s="2"/>
      <c r="BN29" s="2"/>
      <c r="BO29" s="2"/>
      <c r="BP29" s="21">
        <v>4.0</v>
      </c>
      <c r="BQ29" s="2"/>
      <c r="BR29" s="38" t="s">
        <v>140</v>
      </c>
      <c r="BS29" s="2"/>
    </row>
    <row r="30" ht="14.25" customHeight="1">
      <c r="A30" s="1">
        <v>96.0</v>
      </c>
      <c r="B30" s="72">
        <v>85.0</v>
      </c>
      <c r="C30" s="73"/>
      <c r="D30" s="1">
        <f t="shared" si="1"/>
        <v>1</v>
      </c>
      <c r="E30" s="74">
        <f t="shared" si="2"/>
        <v>0</v>
      </c>
      <c r="F30" s="74">
        <v>1.0</v>
      </c>
      <c r="G30" s="75">
        <v>1.0</v>
      </c>
      <c r="H30" s="75">
        <v>0.0</v>
      </c>
      <c r="I30" s="75">
        <v>0.0</v>
      </c>
      <c r="J30" s="75">
        <v>0.0</v>
      </c>
      <c r="K30" s="75">
        <v>0.0</v>
      </c>
      <c r="L30" s="75">
        <v>0.0</v>
      </c>
      <c r="M30" s="75">
        <v>1.0</v>
      </c>
      <c r="N30" s="75">
        <v>1.0</v>
      </c>
      <c r="O30" s="1">
        <v>0.0</v>
      </c>
      <c r="P30" s="2">
        <v>-99.0</v>
      </c>
      <c r="Q30" s="76">
        <v>-99.0</v>
      </c>
      <c r="R30" s="1"/>
      <c r="S30" s="75">
        <f t="shared" si="3"/>
        <v>0</v>
      </c>
      <c r="T30" s="77">
        <f t="shared" si="4"/>
        <v>0</v>
      </c>
      <c r="U30" s="77">
        <f t="shared" si="5"/>
        <v>0</v>
      </c>
      <c r="V30" s="77">
        <f t="shared" si="6"/>
        <v>0</v>
      </c>
      <c r="W30" s="77">
        <f t="shared" si="7"/>
        <v>0</v>
      </c>
      <c r="X30" s="77">
        <f t="shared" si="8"/>
        <v>0</v>
      </c>
      <c r="Y30" s="77">
        <f t="shared" si="9"/>
        <v>0</v>
      </c>
      <c r="Z30" s="77">
        <f t="shared" si="10"/>
        <v>0</v>
      </c>
      <c r="AA30" s="77">
        <f t="shared" si="11"/>
        <v>0</v>
      </c>
      <c r="AB30" s="77">
        <f t="shared" si="12"/>
        <v>0</v>
      </c>
      <c r="AC30" s="77"/>
      <c r="AD30" s="1"/>
      <c r="AE30" s="1"/>
      <c r="AF30" s="1"/>
      <c r="AG30" s="1"/>
      <c r="AH30" s="1"/>
      <c r="AI30" s="1"/>
      <c r="AJ30" s="1"/>
      <c r="AK30" s="74"/>
      <c r="AL30" s="77"/>
      <c r="AM30" s="1"/>
      <c r="AN30" s="1"/>
      <c r="AO30" s="1"/>
      <c r="AP30" s="1"/>
      <c r="AQ30" s="74"/>
      <c r="AR30" s="77"/>
      <c r="AS30" s="1"/>
      <c r="AT30" s="74"/>
      <c r="AU30" s="1"/>
      <c r="AV30" s="1"/>
      <c r="AW30" s="1"/>
      <c r="AX30" s="74"/>
      <c r="AY30" s="77"/>
      <c r="AZ30" s="37"/>
      <c r="BA30" s="72">
        <v>2.0</v>
      </c>
      <c r="BB30" s="76" t="s">
        <v>141</v>
      </c>
      <c r="BC30" s="73" t="s">
        <v>92</v>
      </c>
      <c r="BD30" s="21">
        <v>30.0</v>
      </c>
      <c r="BE30" s="75">
        <f t="shared" si="13"/>
        <v>0</v>
      </c>
      <c r="BF30" s="75">
        <f t="shared" si="14"/>
        <v>1</v>
      </c>
      <c r="BG30" s="77">
        <f t="shared" si="15"/>
        <v>0</v>
      </c>
      <c r="BH30" s="21">
        <v>1.0</v>
      </c>
      <c r="BI30" s="2">
        <v>-99.0</v>
      </c>
      <c r="BJ30" s="2"/>
      <c r="BK30" s="21">
        <v>6.0</v>
      </c>
      <c r="BL30" s="2">
        <v>-99.0</v>
      </c>
      <c r="BM30" s="2"/>
      <c r="BN30" s="2"/>
      <c r="BO30" s="2"/>
      <c r="BP30" s="21">
        <v>2.0</v>
      </c>
      <c r="BQ30" s="2"/>
      <c r="BR30" s="38">
        <v>-99.0</v>
      </c>
      <c r="BS30" s="2"/>
    </row>
    <row r="31" ht="14.25" customHeight="1">
      <c r="A31" s="1">
        <v>98.0</v>
      </c>
      <c r="B31" s="72">
        <v>82.0</v>
      </c>
      <c r="C31" s="73"/>
      <c r="D31" s="1">
        <f t="shared" si="1"/>
        <v>1</v>
      </c>
      <c r="E31" s="74">
        <f t="shared" si="2"/>
        <v>0</v>
      </c>
      <c r="F31" s="74">
        <v>1.0</v>
      </c>
      <c r="G31" s="75">
        <v>0.0</v>
      </c>
      <c r="H31" s="75">
        <v>0.0</v>
      </c>
      <c r="I31" s="75">
        <v>0.0</v>
      </c>
      <c r="J31" s="75">
        <v>0.0</v>
      </c>
      <c r="K31" s="75">
        <v>0.0</v>
      </c>
      <c r="L31" s="75">
        <v>0.0</v>
      </c>
      <c r="M31" s="75">
        <v>0.0</v>
      </c>
      <c r="N31" s="75">
        <v>0.0</v>
      </c>
      <c r="O31" s="1">
        <v>1.0</v>
      </c>
      <c r="P31" s="2" t="s">
        <v>142</v>
      </c>
      <c r="Q31" s="76" t="s">
        <v>32</v>
      </c>
      <c r="R31" s="1"/>
      <c r="S31" s="75">
        <f t="shared" si="3"/>
        <v>1</v>
      </c>
      <c r="T31" s="77">
        <f t="shared" si="4"/>
        <v>1</v>
      </c>
      <c r="U31" s="77">
        <f t="shared" si="5"/>
        <v>1</v>
      </c>
      <c r="V31" s="77">
        <f t="shared" si="6"/>
        <v>0</v>
      </c>
      <c r="W31" s="77">
        <f t="shared" si="7"/>
        <v>0</v>
      </c>
      <c r="X31" s="77">
        <f t="shared" si="8"/>
        <v>0</v>
      </c>
      <c r="Y31" s="77">
        <f t="shared" si="9"/>
        <v>1</v>
      </c>
      <c r="Z31" s="77">
        <f t="shared" si="10"/>
        <v>0</v>
      </c>
      <c r="AA31" s="77">
        <f t="shared" si="11"/>
        <v>0</v>
      </c>
      <c r="AB31" s="77">
        <f t="shared" si="12"/>
        <v>1</v>
      </c>
      <c r="AC31" s="77"/>
      <c r="AD31" s="1"/>
      <c r="AE31" s="1"/>
      <c r="AF31" s="1">
        <v>1.0</v>
      </c>
      <c r="AG31" s="1"/>
      <c r="AH31" s="1"/>
      <c r="AI31" s="1"/>
      <c r="AJ31" s="1"/>
      <c r="AK31" s="74"/>
      <c r="AL31" s="77"/>
      <c r="AM31" s="1"/>
      <c r="AN31" s="1"/>
      <c r="AO31" s="1"/>
      <c r="AP31" s="1"/>
      <c r="AQ31" s="74"/>
      <c r="AR31" s="77"/>
      <c r="AS31" s="1"/>
      <c r="AT31" s="74"/>
      <c r="AU31" s="1"/>
      <c r="AV31" s="1"/>
      <c r="AW31" s="1"/>
      <c r="AX31" s="74"/>
      <c r="AY31" s="77"/>
      <c r="AZ31" s="37"/>
      <c r="BA31" s="72">
        <v>2.0</v>
      </c>
      <c r="BB31" s="76" t="s">
        <v>143</v>
      </c>
      <c r="BC31" s="81" t="s">
        <v>97</v>
      </c>
      <c r="BD31" s="21">
        <v>5.0</v>
      </c>
      <c r="BE31" s="75">
        <f t="shared" si="13"/>
        <v>1</v>
      </c>
      <c r="BF31" s="75">
        <f t="shared" si="14"/>
        <v>0</v>
      </c>
      <c r="BG31" s="77">
        <f t="shared" si="15"/>
        <v>0</v>
      </c>
      <c r="BH31" s="21">
        <v>2.0</v>
      </c>
      <c r="BI31" s="2">
        <v>-99.0</v>
      </c>
      <c r="BJ31" s="2"/>
      <c r="BK31" s="21">
        <v>2.0</v>
      </c>
      <c r="BL31" s="2">
        <v>-99.0</v>
      </c>
      <c r="BM31" s="2"/>
      <c r="BN31" s="2"/>
      <c r="BO31" s="2"/>
      <c r="BP31" s="21">
        <v>4.0</v>
      </c>
      <c r="BQ31" s="2"/>
      <c r="BR31" s="38" t="s">
        <v>144</v>
      </c>
      <c r="BS31" s="2"/>
    </row>
    <row r="32" ht="14.25" customHeight="1">
      <c r="A32" s="1">
        <v>101.0</v>
      </c>
      <c r="B32" s="72">
        <v>42.0</v>
      </c>
      <c r="C32" s="73"/>
      <c r="D32" s="1">
        <f t="shared" si="1"/>
        <v>0</v>
      </c>
      <c r="E32" s="74">
        <f t="shared" si="2"/>
        <v>1</v>
      </c>
      <c r="F32" s="74">
        <v>1.0</v>
      </c>
      <c r="G32" s="75">
        <v>0.0</v>
      </c>
      <c r="H32" s="75">
        <v>0.0</v>
      </c>
      <c r="I32" s="75">
        <v>0.0</v>
      </c>
      <c r="J32" s="75">
        <v>0.0</v>
      </c>
      <c r="K32" s="75">
        <v>0.0</v>
      </c>
      <c r="L32" s="75">
        <v>0.0</v>
      </c>
      <c r="M32" s="75">
        <v>0.0</v>
      </c>
      <c r="N32" s="75">
        <v>0.0</v>
      </c>
      <c r="O32" s="1">
        <v>0.0</v>
      </c>
      <c r="P32" s="2">
        <v>-99.0</v>
      </c>
      <c r="Q32" s="76" t="s">
        <v>122</v>
      </c>
      <c r="R32" s="1"/>
      <c r="S32" s="75">
        <f t="shared" si="3"/>
        <v>0</v>
      </c>
      <c r="T32" s="77">
        <f t="shared" si="4"/>
        <v>0</v>
      </c>
      <c r="U32" s="77">
        <f t="shared" si="5"/>
        <v>0</v>
      </c>
      <c r="V32" s="77">
        <f t="shared" si="6"/>
        <v>0</v>
      </c>
      <c r="W32" s="77">
        <f t="shared" si="7"/>
        <v>0</v>
      </c>
      <c r="X32" s="77">
        <f t="shared" si="8"/>
        <v>0</v>
      </c>
      <c r="Y32" s="77">
        <f t="shared" si="9"/>
        <v>0</v>
      </c>
      <c r="Z32" s="77">
        <f t="shared" si="10"/>
        <v>0</v>
      </c>
      <c r="AA32" s="77">
        <f t="shared" si="11"/>
        <v>0</v>
      </c>
      <c r="AB32" s="77">
        <f t="shared" si="12"/>
        <v>0</v>
      </c>
      <c r="AC32" s="77"/>
      <c r="AD32" s="1"/>
      <c r="AE32" s="1"/>
      <c r="AF32" s="1"/>
      <c r="AG32" s="1"/>
      <c r="AH32" s="1"/>
      <c r="AI32" s="1"/>
      <c r="AJ32" s="1"/>
      <c r="AK32" s="74"/>
      <c r="AL32" s="77"/>
      <c r="AM32" s="1"/>
      <c r="AN32" s="1"/>
      <c r="AO32" s="1"/>
      <c r="AP32" s="1"/>
      <c r="AQ32" s="74"/>
      <c r="AR32" s="77"/>
      <c r="AS32" s="1"/>
      <c r="AT32" s="74"/>
      <c r="AU32" s="1"/>
      <c r="AV32" s="1"/>
      <c r="AW32" s="1"/>
      <c r="AX32" s="74"/>
      <c r="AY32" s="77"/>
      <c r="AZ32" s="37"/>
      <c r="BA32" s="72">
        <v>4.0</v>
      </c>
      <c r="BB32" s="76" t="s">
        <v>118</v>
      </c>
      <c r="BC32" s="73" t="s">
        <v>85</v>
      </c>
      <c r="BD32" s="21">
        <v>30.0</v>
      </c>
      <c r="BE32" s="75">
        <f t="shared" si="13"/>
        <v>0</v>
      </c>
      <c r="BF32" s="75">
        <f t="shared" si="14"/>
        <v>1</v>
      </c>
      <c r="BG32" s="77">
        <f t="shared" si="15"/>
        <v>0</v>
      </c>
      <c r="BH32" s="21">
        <v>1.0</v>
      </c>
      <c r="BI32" s="2">
        <v>-99.0</v>
      </c>
      <c r="BJ32" s="2"/>
      <c r="BK32" s="21">
        <v>13.0</v>
      </c>
      <c r="BL32" s="2">
        <v>-99.0</v>
      </c>
      <c r="BM32" s="2"/>
      <c r="BN32" s="2"/>
      <c r="BO32" s="2"/>
      <c r="BP32" s="21">
        <v>2.0</v>
      </c>
      <c r="BQ32" s="2"/>
      <c r="BR32" s="38">
        <v>-99.0</v>
      </c>
      <c r="BS32" s="2"/>
    </row>
    <row r="33" ht="14.25" customHeight="1">
      <c r="A33" s="1">
        <v>102.0</v>
      </c>
      <c r="B33" s="72">
        <v>100.0</v>
      </c>
      <c r="C33" s="73"/>
      <c r="D33" s="1">
        <f t="shared" si="1"/>
        <v>1</v>
      </c>
      <c r="E33" s="74">
        <f t="shared" si="2"/>
        <v>0</v>
      </c>
      <c r="F33" s="74">
        <v>1.0</v>
      </c>
      <c r="G33" s="75">
        <v>1.0</v>
      </c>
      <c r="H33" s="75">
        <v>0.0</v>
      </c>
      <c r="I33" s="75">
        <v>0.0</v>
      </c>
      <c r="J33" s="75">
        <v>0.0</v>
      </c>
      <c r="K33" s="75">
        <v>0.0</v>
      </c>
      <c r="L33" s="75">
        <v>1.0</v>
      </c>
      <c r="M33" s="75">
        <v>0.0</v>
      </c>
      <c r="N33" s="75">
        <v>0.0</v>
      </c>
      <c r="O33" s="1">
        <v>0.0</v>
      </c>
      <c r="P33" s="2">
        <v>-99.0</v>
      </c>
      <c r="Q33" s="76" t="s">
        <v>145</v>
      </c>
      <c r="R33" s="1"/>
      <c r="S33" s="75">
        <f t="shared" si="3"/>
        <v>6</v>
      </c>
      <c r="T33" s="77">
        <f t="shared" si="4"/>
        <v>1</v>
      </c>
      <c r="U33" s="77">
        <f t="shared" si="5"/>
        <v>1</v>
      </c>
      <c r="V33" s="77">
        <f t="shared" si="6"/>
        <v>0</v>
      </c>
      <c r="W33" s="77">
        <f t="shared" si="7"/>
        <v>1</v>
      </c>
      <c r="X33" s="77">
        <f t="shared" si="8"/>
        <v>0</v>
      </c>
      <c r="Y33" s="77">
        <f t="shared" si="9"/>
        <v>1</v>
      </c>
      <c r="Z33" s="77">
        <f t="shared" si="10"/>
        <v>1</v>
      </c>
      <c r="AA33" s="77">
        <f t="shared" si="11"/>
        <v>1</v>
      </c>
      <c r="AB33" s="77">
        <f t="shared" si="12"/>
        <v>1</v>
      </c>
      <c r="AC33" s="77"/>
      <c r="AD33" s="1"/>
      <c r="AE33" s="1">
        <v>1.0</v>
      </c>
      <c r="AF33" s="1">
        <v>1.0</v>
      </c>
      <c r="AG33" s="1"/>
      <c r="AH33" s="1">
        <v>1.0</v>
      </c>
      <c r="AI33" s="1"/>
      <c r="AJ33" s="1"/>
      <c r="AK33" s="74">
        <v>1.0</v>
      </c>
      <c r="AL33" s="77"/>
      <c r="AM33" s="1"/>
      <c r="AN33" s="1"/>
      <c r="AO33" s="1"/>
      <c r="AP33" s="1"/>
      <c r="AQ33" s="74"/>
      <c r="AR33" s="77"/>
      <c r="AS33" s="1"/>
      <c r="AT33" s="74"/>
      <c r="AU33" s="1">
        <v>1.0</v>
      </c>
      <c r="AV33" s="1">
        <v>1.0</v>
      </c>
      <c r="AW33" s="1"/>
      <c r="AX33" s="74"/>
      <c r="AY33" s="77"/>
      <c r="AZ33" s="37"/>
      <c r="BA33" s="72">
        <v>4.0</v>
      </c>
      <c r="BB33" s="76" t="s">
        <v>146</v>
      </c>
      <c r="BC33" s="73" t="s">
        <v>85</v>
      </c>
      <c r="BD33" s="21">
        <v>20.0</v>
      </c>
      <c r="BE33" s="75">
        <f t="shared" si="13"/>
        <v>0</v>
      </c>
      <c r="BF33" s="75">
        <f t="shared" si="14"/>
        <v>1</v>
      </c>
      <c r="BG33" s="77">
        <f t="shared" si="15"/>
        <v>0</v>
      </c>
      <c r="BH33" s="21">
        <v>2.0</v>
      </c>
      <c r="BI33" s="2">
        <v>-99.0</v>
      </c>
      <c r="BJ33" s="2"/>
      <c r="BK33" s="21">
        <v>3.0</v>
      </c>
      <c r="BL33" s="2">
        <v>-99.0</v>
      </c>
      <c r="BM33" s="2"/>
      <c r="BN33" s="2"/>
      <c r="BO33" s="2"/>
      <c r="BP33" s="21">
        <v>2.0</v>
      </c>
      <c r="BQ33" s="2"/>
      <c r="BR33" s="38">
        <v>-99.0</v>
      </c>
      <c r="BS33" s="2"/>
    </row>
    <row r="34" ht="14.25" customHeight="1">
      <c r="A34" s="1">
        <v>103.0</v>
      </c>
      <c r="B34" s="72">
        <v>42.0</v>
      </c>
      <c r="C34" s="73"/>
      <c r="D34" s="1">
        <f t="shared" si="1"/>
        <v>1</v>
      </c>
      <c r="E34" s="74">
        <f t="shared" si="2"/>
        <v>0</v>
      </c>
      <c r="F34" s="74">
        <v>0.0</v>
      </c>
      <c r="G34" s="75">
        <v>0.0</v>
      </c>
      <c r="H34" s="75">
        <v>0.0</v>
      </c>
      <c r="I34" s="75">
        <v>0.0</v>
      </c>
      <c r="J34" s="75">
        <v>0.0</v>
      </c>
      <c r="K34" s="75">
        <v>0.0</v>
      </c>
      <c r="L34" s="75">
        <v>0.0</v>
      </c>
      <c r="M34" s="75">
        <v>1.0</v>
      </c>
      <c r="N34" s="75">
        <v>1.0</v>
      </c>
      <c r="O34" s="1">
        <v>0.0</v>
      </c>
      <c r="P34" s="2">
        <v>-99.0</v>
      </c>
      <c r="Q34" s="76" t="s">
        <v>147</v>
      </c>
      <c r="R34" s="1"/>
      <c r="S34" s="75">
        <f t="shared" si="3"/>
        <v>0</v>
      </c>
      <c r="T34" s="77">
        <f t="shared" si="4"/>
        <v>0</v>
      </c>
      <c r="U34" s="77">
        <f t="shared" si="5"/>
        <v>0</v>
      </c>
      <c r="V34" s="77">
        <f t="shared" si="6"/>
        <v>0</v>
      </c>
      <c r="W34" s="77">
        <f t="shared" si="7"/>
        <v>0</v>
      </c>
      <c r="X34" s="77">
        <f t="shared" si="8"/>
        <v>0</v>
      </c>
      <c r="Y34" s="77">
        <f t="shared" si="9"/>
        <v>0</v>
      </c>
      <c r="Z34" s="77">
        <f t="shared" si="10"/>
        <v>0</v>
      </c>
      <c r="AA34" s="77">
        <f t="shared" si="11"/>
        <v>0</v>
      </c>
      <c r="AB34" s="77">
        <f t="shared" si="12"/>
        <v>0</v>
      </c>
      <c r="AC34" s="77"/>
      <c r="AD34" s="1"/>
      <c r="AE34" s="1"/>
      <c r="AF34" s="1"/>
      <c r="AG34" s="1"/>
      <c r="AH34" s="1"/>
      <c r="AI34" s="1"/>
      <c r="AJ34" s="1"/>
      <c r="AK34" s="74"/>
      <c r="AL34" s="77"/>
      <c r="AM34" s="1"/>
      <c r="AN34" s="1"/>
      <c r="AO34" s="1"/>
      <c r="AP34" s="1"/>
      <c r="AQ34" s="74"/>
      <c r="AR34" s="77"/>
      <c r="AS34" s="1"/>
      <c r="AT34" s="74"/>
      <c r="AU34" s="1"/>
      <c r="AV34" s="1"/>
      <c r="AW34" s="1"/>
      <c r="AX34" s="74"/>
      <c r="AY34" s="77"/>
      <c r="AZ34" s="37"/>
      <c r="BA34" s="72">
        <v>3.0</v>
      </c>
      <c r="BB34" s="76" t="s">
        <v>148</v>
      </c>
      <c r="BC34" s="73" t="s">
        <v>104</v>
      </c>
      <c r="BD34" s="21">
        <v>5.0</v>
      </c>
      <c r="BE34" s="75">
        <f t="shared" si="13"/>
        <v>1</v>
      </c>
      <c r="BF34" s="75">
        <f t="shared" si="14"/>
        <v>0</v>
      </c>
      <c r="BG34" s="77">
        <f t="shared" si="15"/>
        <v>0</v>
      </c>
      <c r="BH34" s="21">
        <v>3.0</v>
      </c>
      <c r="BI34" s="2">
        <v>-99.0</v>
      </c>
      <c r="BJ34" s="2"/>
      <c r="BK34" s="21">
        <v>2.0</v>
      </c>
      <c r="BL34" s="2">
        <v>-99.0</v>
      </c>
      <c r="BM34" s="2"/>
      <c r="BN34" s="2"/>
      <c r="BO34" s="2"/>
      <c r="BP34" s="21">
        <v>1.0</v>
      </c>
      <c r="BQ34" s="2"/>
      <c r="BR34" s="38">
        <v>-99.0</v>
      </c>
      <c r="BS34" s="2"/>
    </row>
    <row r="35" ht="14.25" customHeight="1">
      <c r="A35" s="1">
        <v>107.0</v>
      </c>
      <c r="B35" s="72">
        <v>75.0</v>
      </c>
      <c r="C35" s="73"/>
      <c r="D35" s="1">
        <f t="shared" si="1"/>
        <v>1</v>
      </c>
      <c r="E35" s="74">
        <f t="shared" si="2"/>
        <v>0</v>
      </c>
      <c r="F35" s="74">
        <v>0.0</v>
      </c>
      <c r="G35" s="75">
        <v>0.0</v>
      </c>
      <c r="H35" s="75">
        <v>0.0</v>
      </c>
      <c r="I35" s="75">
        <v>0.0</v>
      </c>
      <c r="J35" s="75">
        <v>0.0</v>
      </c>
      <c r="K35" s="75">
        <v>1.0</v>
      </c>
      <c r="L35" s="75">
        <v>1.0</v>
      </c>
      <c r="M35" s="75">
        <v>0.0</v>
      </c>
      <c r="N35" s="75">
        <v>0.0</v>
      </c>
      <c r="O35" s="1">
        <v>1.0</v>
      </c>
      <c r="P35" s="2" t="s">
        <v>149</v>
      </c>
      <c r="Q35" s="76" t="s">
        <v>150</v>
      </c>
      <c r="R35" s="1"/>
      <c r="S35" s="75">
        <f t="shared" si="3"/>
        <v>0</v>
      </c>
      <c r="T35" s="77">
        <f t="shared" si="4"/>
        <v>0</v>
      </c>
      <c r="U35" s="77">
        <f t="shared" si="5"/>
        <v>0</v>
      </c>
      <c r="V35" s="77">
        <f t="shared" si="6"/>
        <v>0</v>
      </c>
      <c r="W35" s="77">
        <f t="shared" si="7"/>
        <v>0</v>
      </c>
      <c r="X35" s="77">
        <f t="shared" si="8"/>
        <v>0</v>
      </c>
      <c r="Y35" s="77">
        <f t="shared" si="9"/>
        <v>0</v>
      </c>
      <c r="Z35" s="77">
        <f t="shared" si="10"/>
        <v>0</v>
      </c>
      <c r="AA35" s="77">
        <f t="shared" si="11"/>
        <v>0</v>
      </c>
      <c r="AB35" s="77">
        <f t="shared" si="12"/>
        <v>0</v>
      </c>
      <c r="AC35" s="77"/>
      <c r="AD35" s="1"/>
      <c r="AE35" s="1"/>
      <c r="AF35" s="1"/>
      <c r="AG35" s="1"/>
      <c r="AH35" s="1"/>
      <c r="AI35" s="1"/>
      <c r="AJ35" s="1"/>
      <c r="AK35" s="74"/>
      <c r="AL35" s="77"/>
      <c r="AM35" s="1"/>
      <c r="AN35" s="1"/>
      <c r="AO35" s="1"/>
      <c r="AP35" s="1"/>
      <c r="AQ35" s="74"/>
      <c r="AR35" s="77"/>
      <c r="AS35" s="1"/>
      <c r="AT35" s="74"/>
      <c r="AU35" s="1"/>
      <c r="AV35" s="1"/>
      <c r="AW35" s="1"/>
      <c r="AX35" s="74"/>
      <c r="AY35" s="77"/>
      <c r="AZ35" s="37"/>
      <c r="BA35" s="72">
        <v>2.0</v>
      </c>
      <c r="BB35" s="76" t="s">
        <v>151</v>
      </c>
      <c r="BC35" s="73" t="s">
        <v>92</v>
      </c>
      <c r="BD35" s="21">
        <v>3.0</v>
      </c>
      <c r="BE35" s="75">
        <f t="shared" si="13"/>
        <v>1</v>
      </c>
      <c r="BF35" s="75">
        <f t="shared" si="14"/>
        <v>0</v>
      </c>
      <c r="BG35" s="77">
        <f t="shared" si="15"/>
        <v>0</v>
      </c>
      <c r="BH35" s="21">
        <v>2.0</v>
      </c>
      <c r="BI35" s="2">
        <v>-99.0</v>
      </c>
      <c r="BJ35" s="2"/>
      <c r="BK35" s="21">
        <v>21.0</v>
      </c>
      <c r="BL35" s="82" t="s">
        <v>152</v>
      </c>
      <c r="BM35" s="2"/>
      <c r="BN35" s="2"/>
      <c r="BO35" s="2"/>
      <c r="BP35" s="21">
        <v>1.0</v>
      </c>
      <c r="BQ35" s="2"/>
      <c r="BR35" s="38">
        <v>-99.0</v>
      </c>
      <c r="BS35" s="2"/>
    </row>
    <row r="36" ht="14.25" customHeight="1">
      <c r="A36" s="1">
        <v>108.0</v>
      </c>
      <c r="B36" s="72">
        <v>82.0</v>
      </c>
      <c r="C36" s="73"/>
      <c r="D36" s="1">
        <f t="shared" si="1"/>
        <v>1</v>
      </c>
      <c r="E36" s="74">
        <f t="shared" si="2"/>
        <v>0</v>
      </c>
      <c r="F36" s="74">
        <v>1.0</v>
      </c>
      <c r="G36" s="75">
        <v>0.0</v>
      </c>
      <c r="H36" s="75">
        <v>1.0</v>
      </c>
      <c r="I36" s="75">
        <v>1.0</v>
      </c>
      <c r="J36" s="75">
        <v>0.0</v>
      </c>
      <c r="K36" s="75">
        <v>0.0</v>
      </c>
      <c r="L36" s="75">
        <v>1.0</v>
      </c>
      <c r="M36" s="75">
        <v>0.0</v>
      </c>
      <c r="N36" s="75">
        <v>1.0</v>
      </c>
      <c r="O36" s="1">
        <v>0.0</v>
      </c>
      <c r="P36" s="2">
        <v>-99.0</v>
      </c>
      <c r="Q36" s="76">
        <v>-99.0</v>
      </c>
      <c r="R36" s="1"/>
      <c r="S36" s="75">
        <f t="shared" si="3"/>
        <v>0</v>
      </c>
      <c r="T36" s="77">
        <f t="shared" si="4"/>
        <v>0</v>
      </c>
      <c r="U36" s="77">
        <f t="shared" si="5"/>
        <v>0</v>
      </c>
      <c r="V36" s="77">
        <f t="shared" si="6"/>
        <v>0</v>
      </c>
      <c r="W36" s="77">
        <f t="shared" si="7"/>
        <v>0</v>
      </c>
      <c r="X36" s="77">
        <f t="shared" si="8"/>
        <v>0</v>
      </c>
      <c r="Y36" s="77">
        <f t="shared" si="9"/>
        <v>0</v>
      </c>
      <c r="Z36" s="77">
        <f t="shared" si="10"/>
        <v>0</v>
      </c>
      <c r="AA36" s="77">
        <f t="shared" si="11"/>
        <v>0</v>
      </c>
      <c r="AB36" s="77">
        <f t="shared" si="12"/>
        <v>0</v>
      </c>
      <c r="AC36" s="77"/>
      <c r="AD36" s="1"/>
      <c r="AE36" s="1"/>
      <c r="AF36" s="1"/>
      <c r="AG36" s="1"/>
      <c r="AH36" s="1"/>
      <c r="AI36" s="1"/>
      <c r="AJ36" s="1"/>
      <c r="AK36" s="74"/>
      <c r="AL36" s="77"/>
      <c r="AM36" s="1"/>
      <c r="AN36" s="1"/>
      <c r="AO36" s="1"/>
      <c r="AP36" s="1"/>
      <c r="AQ36" s="74"/>
      <c r="AR36" s="77"/>
      <c r="AS36" s="1"/>
      <c r="AT36" s="74"/>
      <c r="AU36" s="1"/>
      <c r="AV36" s="1"/>
      <c r="AW36" s="1"/>
      <c r="AX36" s="74"/>
      <c r="AY36" s="77"/>
      <c r="AZ36" s="37"/>
      <c r="BA36" s="72">
        <v>3.0</v>
      </c>
      <c r="BB36" s="76" t="s">
        <v>153</v>
      </c>
      <c r="BC36" s="73" t="s">
        <v>85</v>
      </c>
      <c r="BD36" s="21">
        <v>60.0</v>
      </c>
      <c r="BE36" s="75">
        <f t="shared" si="13"/>
        <v>0</v>
      </c>
      <c r="BF36" s="75">
        <f t="shared" si="14"/>
        <v>1</v>
      </c>
      <c r="BG36" s="77">
        <f t="shared" si="15"/>
        <v>0</v>
      </c>
      <c r="BH36" s="21">
        <v>1.0</v>
      </c>
      <c r="BI36" s="2">
        <v>-99.0</v>
      </c>
      <c r="BJ36" s="2"/>
      <c r="BK36" s="21">
        <v>2.0</v>
      </c>
      <c r="BL36" s="2">
        <v>-99.0</v>
      </c>
      <c r="BM36" s="2"/>
      <c r="BN36" s="2"/>
      <c r="BO36" s="2"/>
      <c r="BP36" s="21">
        <v>1.0</v>
      </c>
      <c r="BQ36" s="2"/>
      <c r="BR36" s="38">
        <v>-99.0</v>
      </c>
      <c r="BS36" s="2"/>
    </row>
    <row r="37" ht="14.25" customHeight="1">
      <c r="A37" s="1">
        <v>110.0</v>
      </c>
      <c r="B37" s="72">
        <v>100.0</v>
      </c>
      <c r="C37" s="73"/>
      <c r="D37" s="1">
        <f t="shared" si="1"/>
        <v>1</v>
      </c>
      <c r="E37" s="74">
        <f t="shared" si="2"/>
        <v>0</v>
      </c>
      <c r="F37" s="74">
        <v>1.0</v>
      </c>
      <c r="G37" s="75">
        <v>0.0</v>
      </c>
      <c r="H37" s="75">
        <v>0.0</v>
      </c>
      <c r="I37" s="75">
        <v>0.0</v>
      </c>
      <c r="J37" s="75">
        <v>0.0</v>
      </c>
      <c r="K37" s="75">
        <v>0.0</v>
      </c>
      <c r="L37" s="75">
        <v>1.0</v>
      </c>
      <c r="M37" s="75">
        <v>0.0</v>
      </c>
      <c r="N37" s="75">
        <v>0.0</v>
      </c>
      <c r="O37" s="1">
        <v>0.0</v>
      </c>
      <c r="P37" s="2">
        <v>-99.0</v>
      </c>
      <c r="Q37" s="76" t="s">
        <v>154</v>
      </c>
      <c r="R37" s="1"/>
      <c r="S37" s="75">
        <f t="shared" si="3"/>
        <v>3</v>
      </c>
      <c r="T37" s="77">
        <f t="shared" si="4"/>
        <v>1</v>
      </c>
      <c r="U37" s="77">
        <f t="shared" si="5"/>
        <v>1</v>
      </c>
      <c r="V37" s="77">
        <f t="shared" si="6"/>
        <v>0</v>
      </c>
      <c r="W37" s="77">
        <f t="shared" si="7"/>
        <v>1</v>
      </c>
      <c r="X37" s="77">
        <f t="shared" si="8"/>
        <v>1</v>
      </c>
      <c r="Y37" s="77">
        <f t="shared" si="9"/>
        <v>1</v>
      </c>
      <c r="Z37" s="77">
        <f t="shared" si="10"/>
        <v>0</v>
      </c>
      <c r="AA37" s="77">
        <f t="shared" si="11"/>
        <v>1</v>
      </c>
      <c r="AB37" s="77">
        <f t="shared" si="12"/>
        <v>1</v>
      </c>
      <c r="AC37" s="77"/>
      <c r="AD37" s="1"/>
      <c r="AE37" s="1"/>
      <c r="AF37" s="1">
        <v>1.0</v>
      </c>
      <c r="AG37" s="1"/>
      <c r="AH37" s="1"/>
      <c r="AI37" s="1"/>
      <c r="AJ37" s="1"/>
      <c r="AK37" s="74"/>
      <c r="AL37" s="77"/>
      <c r="AM37" s="1"/>
      <c r="AN37" s="1"/>
      <c r="AO37" s="1"/>
      <c r="AP37" s="1"/>
      <c r="AQ37" s="74"/>
      <c r="AR37" s="77"/>
      <c r="AS37" s="1">
        <v>1.0</v>
      </c>
      <c r="AT37" s="74"/>
      <c r="AU37" s="1">
        <v>1.0</v>
      </c>
      <c r="AV37" s="1"/>
      <c r="AW37" s="1"/>
      <c r="AX37" s="74"/>
      <c r="AY37" s="77"/>
      <c r="AZ37" s="37"/>
      <c r="BA37" s="72">
        <v>4.0</v>
      </c>
      <c r="BB37" s="76" t="s">
        <v>155</v>
      </c>
      <c r="BC37" s="73" t="s">
        <v>85</v>
      </c>
      <c r="BD37" s="21">
        <v>50.0</v>
      </c>
      <c r="BE37" s="75">
        <f t="shared" si="13"/>
        <v>0</v>
      </c>
      <c r="BF37" s="75">
        <f t="shared" si="14"/>
        <v>1</v>
      </c>
      <c r="BG37" s="77">
        <f t="shared" si="15"/>
        <v>0</v>
      </c>
      <c r="BH37" s="21">
        <v>1.0</v>
      </c>
      <c r="BI37" s="2">
        <v>-99.0</v>
      </c>
      <c r="BJ37" s="2"/>
      <c r="BK37" s="21">
        <v>20.0</v>
      </c>
      <c r="BL37" s="2">
        <v>-99.0</v>
      </c>
      <c r="BM37" s="2"/>
      <c r="BN37" s="2"/>
      <c r="BO37" s="2"/>
      <c r="BP37" s="21">
        <v>3.0</v>
      </c>
      <c r="BQ37" s="2"/>
      <c r="BR37" s="38">
        <v>-99.0</v>
      </c>
      <c r="BS37" s="2"/>
    </row>
    <row r="38" ht="14.25" customHeight="1">
      <c r="A38" s="1">
        <v>112.0</v>
      </c>
      <c r="B38" s="72">
        <v>82.0</v>
      </c>
      <c r="C38" s="73"/>
      <c r="D38" s="1">
        <f t="shared" si="1"/>
        <v>1</v>
      </c>
      <c r="E38" s="74">
        <f t="shared" si="2"/>
        <v>0</v>
      </c>
      <c r="F38" s="74">
        <v>1.0</v>
      </c>
      <c r="G38" s="75">
        <v>0.0</v>
      </c>
      <c r="H38" s="75">
        <v>1.0</v>
      </c>
      <c r="I38" s="75">
        <v>1.0</v>
      </c>
      <c r="J38" s="75">
        <v>1.0</v>
      </c>
      <c r="K38" s="75">
        <v>1.0</v>
      </c>
      <c r="L38" s="75">
        <v>0.0</v>
      </c>
      <c r="M38" s="75">
        <v>1.0</v>
      </c>
      <c r="N38" s="75">
        <v>0.0</v>
      </c>
      <c r="O38" s="1">
        <v>0.0</v>
      </c>
      <c r="P38" s="2">
        <v>-99.0</v>
      </c>
      <c r="Q38" s="76" t="s">
        <v>156</v>
      </c>
      <c r="R38" s="1"/>
      <c r="S38" s="75">
        <f t="shared" si="3"/>
        <v>4</v>
      </c>
      <c r="T38" s="77">
        <f t="shared" si="4"/>
        <v>1</v>
      </c>
      <c r="U38" s="77">
        <f t="shared" si="5"/>
        <v>1</v>
      </c>
      <c r="V38" s="77">
        <f t="shared" si="6"/>
        <v>1</v>
      </c>
      <c r="W38" s="77">
        <f t="shared" si="7"/>
        <v>1</v>
      </c>
      <c r="X38" s="77">
        <f t="shared" si="8"/>
        <v>1</v>
      </c>
      <c r="Y38" s="77">
        <f t="shared" si="9"/>
        <v>1</v>
      </c>
      <c r="Z38" s="77">
        <f t="shared" si="10"/>
        <v>1</v>
      </c>
      <c r="AA38" s="77">
        <f t="shared" si="11"/>
        <v>1</v>
      </c>
      <c r="AB38" s="77">
        <f t="shared" si="12"/>
        <v>1</v>
      </c>
      <c r="AC38" s="77"/>
      <c r="AD38" s="1"/>
      <c r="AE38" s="1"/>
      <c r="AF38" s="1">
        <v>1.0</v>
      </c>
      <c r="AG38" s="1"/>
      <c r="AH38" s="1"/>
      <c r="AI38" s="1"/>
      <c r="AJ38" s="1">
        <v>1.0</v>
      </c>
      <c r="AK38" s="74"/>
      <c r="AL38" s="77">
        <v>1.0</v>
      </c>
      <c r="AM38" s="1"/>
      <c r="AN38" s="1"/>
      <c r="AO38" s="1"/>
      <c r="AP38" s="1"/>
      <c r="AQ38" s="74"/>
      <c r="AR38" s="77"/>
      <c r="AS38" s="1"/>
      <c r="AT38" s="74"/>
      <c r="AU38" s="1"/>
      <c r="AV38" s="1"/>
      <c r="AW38" s="1"/>
      <c r="AX38" s="74"/>
      <c r="AY38" s="77">
        <v>1.0</v>
      </c>
      <c r="AZ38" s="37" t="s">
        <v>157</v>
      </c>
      <c r="BA38" s="72">
        <v>3.0</v>
      </c>
      <c r="BB38" s="76" t="s">
        <v>158</v>
      </c>
      <c r="BC38" s="73" t="s">
        <v>85</v>
      </c>
      <c r="BD38" s="21">
        <v>12.0</v>
      </c>
      <c r="BE38" s="75">
        <f t="shared" si="13"/>
        <v>0</v>
      </c>
      <c r="BF38" s="75">
        <f t="shared" si="14"/>
        <v>1</v>
      </c>
      <c r="BG38" s="77">
        <f t="shared" si="15"/>
        <v>0</v>
      </c>
      <c r="BH38" s="21">
        <v>1.0</v>
      </c>
      <c r="BI38" s="2">
        <v>-99.0</v>
      </c>
      <c r="BJ38" s="2"/>
      <c r="BK38" s="21">
        <v>7.0</v>
      </c>
      <c r="BL38" s="2">
        <v>-99.0</v>
      </c>
      <c r="BM38" s="2"/>
      <c r="BN38" s="2"/>
      <c r="BO38" s="2"/>
      <c r="BP38" s="21">
        <v>3.0</v>
      </c>
      <c r="BQ38" s="2"/>
      <c r="BR38" s="38">
        <v>-99.0</v>
      </c>
      <c r="BS38" s="2"/>
    </row>
    <row r="39" ht="14.25" customHeight="1">
      <c r="A39" s="1">
        <v>116.0</v>
      </c>
      <c r="B39" s="72">
        <v>18.0</v>
      </c>
      <c r="C39" s="73"/>
      <c r="D39" s="1">
        <f t="shared" si="1"/>
        <v>1</v>
      </c>
      <c r="E39" s="74">
        <f t="shared" si="2"/>
        <v>0</v>
      </c>
      <c r="F39" s="74">
        <v>1.0</v>
      </c>
      <c r="G39" s="75">
        <v>1.0</v>
      </c>
      <c r="H39" s="75">
        <v>0.0</v>
      </c>
      <c r="I39" s="75">
        <v>0.0</v>
      </c>
      <c r="J39" s="75">
        <v>0.0</v>
      </c>
      <c r="K39" s="75">
        <v>0.0</v>
      </c>
      <c r="L39" s="75">
        <v>0.0</v>
      </c>
      <c r="M39" s="75">
        <v>0.0</v>
      </c>
      <c r="N39" s="75">
        <v>0.0</v>
      </c>
      <c r="O39" s="1">
        <v>0.0</v>
      </c>
      <c r="P39" s="2">
        <v>-99.0</v>
      </c>
      <c r="Q39" s="76" t="s">
        <v>159</v>
      </c>
      <c r="R39" s="1"/>
      <c r="S39" s="75">
        <f t="shared" si="3"/>
        <v>2</v>
      </c>
      <c r="T39" s="77">
        <f t="shared" si="4"/>
        <v>1</v>
      </c>
      <c r="U39" s="77">
        <f t="shared" si="5"/>
        <v>1</v>
      </c>
      <c r="V39" s="77">
        <f t="shared" si="6"/>
        <v>0</v>
      </c>
      <c r="W39" s="77">
        <f t="shared" si="7"/>
        <v>0</v>
      </c>
      <c r="X39" s="77">
        <f t="shared" si="8"/>
        <v>0</v>
      </c>
      <c r="Y39" s="77">
        <f t="shared" si="9"/>
        <v>1</v>
      </c>
      <c r="Z39" s="77">
        <f t="shared" si="10"/>
        <v>1</v>
      </c>
      <c r="AA39" s="77">
        <f t="shared" si="11"/>
        <v>1</v>
      </c>
      <c r="AB39" s="77">
        <f t="shared" si="12"/>
        <v>1</v>
      </c>
      <c r="AC39" s="77"/>
      <c r="AD39" s="1"/>
      <c r="AE39" s="1"/>
      <c r="AF39" s="1">
        <v>1.0</v>
      </c>
      <c r="AG39" s="1"/>
      <c r="AH39" s="1"/>
      <c r="AI39" s="1"/>
      <c r="AJ39" s="1"/>
      <c r="AK39" s="74">
        <v>1.0</v>
      </c>
      <c r="AL39" s="77"/>
      <c r="AM39" s="1"/>
      <c r="AN39" s="1"/>
      <c r="AO39" s="1"/>
      <c r="AP39" s="1"/>
      <c r="AQ39" s="74"/>
      <c r="AR39" s="77"/>
      <c r="AS39" s="1"/>
      <c r="AT39" s="74"/>
      <c r="AU39" s="1"/>
      <c r="AV39" s="1"/>
      <c r="AW39" s="1"/>
      <c r="AX39" s="74"/>
      <c r="AY39" s="77"/>
      <c r="AZ39" s="37"/>
      <c r="BA39" s="72">
        <v>4.0</v>
      </c>
      <c r="BB39" s="76" t="s">
        <v>160</v>
      </c>
      <c r="BC39" s="73" t="s">
        <v>85</v>
      </c>
      <c r="BD39" s="21">
        <v>150.0</v>
      </c>
      <c r="BE39" s="75">
        <f t="shared" si="13"/>
        <v>0</v>
      </c>
      <c r="BF39" s="75">
        <f t="shared" si="14"/>
        <v>0</v>
      </c>
      <c r="BG39" s="77">
        <f t="shared" si="15"/>
        <v>1</v>
      </c>
      <c r="BH39" s="21">
        <v>2.0</v>
      </c>
      <c r="BI39" s="2">
        <v>-99.0</v>
      </c>
      <c r="BJ39" s="2"/>
      <c r="BK39" s="21">
        <v>9.0</v>
      </c>
      <c r="BL39" s="2">
        <v>-99.0</v>
      </c>
      <c r="BM39" s="2"/>
      <c r="BN39" s="2"/>
      <c r="BO39" s="2"/>
      <c r="BP39" s="21">
        <v>2.0</v>
      </c>
      <c r="BQ39" s="2"/>
      <c r="BR39" s="38">
        <v>-99.0</v>
      </c>
      <c r="BS39" s="2"/>
    </row>
    <row r="40" ht="14.25" customHeight="1">
      <c r="A40" s="1">
        <v>117.0</v>
      </c>
      <c r="B40" s="72">
        <v>172.0</v>
      </c>
      <c r="C40" s="73"/>
      <c r="D40" s="1">
        <f t="shared" si="1"/>
        <v>1</v>
      </c>
      <c r="E40" s="74">
        <f t="shared" si="2"/>
        <v>0</v>
      </c>
      <c r="F40" s="74">
        <v>1.0</v>
      </c>
      <c r="G40" s="75">
        <v>0.0</v>
      </c>
      <c r="H40" s="75">
        <v>0.0</v>
      </c>
      <c r="I40" s="75">
        <v>0.0</v>
      </c>
      <c r="J40" s="75">
        <v>1.0</v>
      </c>
      <c r="K40" s="75">
        <v>1.0</v>
      </c>
      <c r="L40" s="75">
        <v>0.0</v>
      </c>
      <c r="M40" s="75">
        <v>1.0</v>
      </c>
      <c r="N40" s="75">
        <v>0.0</v>
      </c>
      <c r="O40" s="1">
        <v>0.0</v>
      </c>
      <c r="P40" s="2">
        <v>-99.0</v>
      </c>
      <c r="Q40" s="76" t="s">
        <v>122</v>
      </c>
      <c r="R40" s="1"/>
      <c r="S40" s="75">
        <f t="shared" si="3"/>
        <v>0</v>
      </c>
      <c r="T40" s="77">
        <f t="shared" si="4"/>
        <v>0</v>
      </c>
      <c r="U40" s="77">
        <f t="shared" si="5"/>
        <v>0</v>
      </c>
      <c r="V40" s="77">
        <f t="shared" si="6"/>
        <v>0</v>
      </c>
      <c r="W40" s="77">
        <f t="shared" si="7"/>
        <v>0</v>
      </c>
      <c r="X40" s="77">
        <f t="shared" si="8"/>
        <v>0</v>
      </c>
      <c r="Y40" s="77">
        <f t="shared" si="9"/>
        <v>0</v>
      </c>
      <c r="Z40" s="77">
        <f t="shared" si="10"/>
        <v>0</v>
      </c>
      <c r="AA40" s="77">
        <f t="shared" si="11"/>
        <v>0</v>
      </c>
      <c r="AB40" s="77">
        <f t="shared" si="12"/>
        <v>0</v>
      </c>
      <c r="AC40" s="77"/>
      <c r="AD40" s="1"/>
      <c r="AE40" s="1"/>
      <c r="AF40" s="1"/>
      <c r="AG40" s="1"/>
      <c r="AH40" s="1"/>
      <c r="AI40" s="1"/>
      <c r="AJ40" s="1"/>
      <c r="AK40" s="74"/>
      <c r="AL40" s="77"/>
      <c r="AM40" s="1"/>
      <c r="AN40" s="1"/>
      <c r="AO40" s="1"/>
      <c r="AP40" s="1"/>
      <c r="AQ40" s="74"/>
      <c r="AR40" s="77"/>
      <c r="AS40" s="1"/>
      <c r="AT40" s="74"/>
      <c r="AU40" s="1"/>
      <c r="AV40" s="1"/>
      <c r="AW40" s="1"/>
      <c r="AX40" s="74"/>
      <c r="AY40" s="77"/>
      <c r="AZ40" s="37"/>
      <c r="BA40" s="72">
        <v>4.0</v>
      </c>
      <c r="BB40" s="76" t="s">
        <v>161</v>
      </c>
      <c r="BC40" s="73" t="s">
        <v>85</v>
      </c>
      <c r="BD40" s="21">
        <v>10.0</v>
      </c>
      <c r="BE40" s="75">
        <f t="shared" si="13"/>
        <v>1</v>
      </c>
      <c r="BF40" s="75">
        <f t="shared" si="14"/>
        <v>0</v>
      </c>
      <c r="BG40" s="77">
        <f t="shared" si="15"/>
        <v>0</v>
      </c>
      <c r="BH40" s="21">
        <v>3.0</v>
      </c>
      <c r="BI40" s="2">
        <v>-99.0</v>
      </c>
      <c r="BJ40" s="2"/>
      <c r="BK40" s="21">
        <v>7.0</v>
      </c>
      <c r="BL40" s="2">
        <v>-99.0</v>
      </c>
      <c r="BM40" s="2"/>
      <c r="BN40" s="2"/>
      <c r="BO40" s="2"/>
      <c r="BP40" s="21">
        <v>2.0</v>
      </c>
      <c r="BQ40" s="2"/>
      <c r="BR40" s="38">
        <v>-99.0</v>
      </c>
      <c r="BS40" s="2"/>
    </row>
    <row r="41" ht="14.25" customHeight="1">
      <c r="A41" s="1">
        <v>120.0</v>
      </c>
      <c r="B41" s="72">
        <v>82.0</v>
      </c>
      <c r="C41" s="73"/>
      <c r="D41" s="1">
        <f t="shared" si="1"/>
        <v>1</v>
      </c>
      <c r="E41" s="74">
        <f t="shared" si="2"/>
        <v>0</v>
      </c>
      <c r="F41" s="74">
        <v>1.0</v>
      </c>
      <c r="G41" s="75">
        <v>0.0</v>
      </c>
      <c r="H41" s="75">
        <v>0.0</v>
      </c>
      <c r="I41" s="75">
        <v>0.0</v>
      </c>
      <c r="J41" s="75">
        <v>0.0</v>
      </c>
      <c r="K41" s="75">
        <v>0.0</v>
      </c>
      <c r="L41" s="75">
        <v>0.0</v>
      </c>
      <c r="M41" s="75">
        <v>0.0</v>
      </c>
      <c r="N41" s="75">
        <v>0.0</v>
      </c>
      <c r="O41" s="1">
        <v>1.0</v>
      </c>
      <c r="P41" s="2" t="s">
        <v>162</v>
      </c>
      <c r="Q41" s="76" t="s">
        <v>93</v>
      </c>
      <c r="R41" s="1"/>
      <c r="S41" s="75">
        <f t="shared" si="3"/>
        <v>1</v>
      </c>
      <c r="T41" s="77">
        <f t="shared" si="4"/>
        <v>1</v>
      </c>
      <c r="U41" s="77">
        <f t="shared" si="5"/>
        <v>1</v>
      </c>
      <c r="V41" s="77">
        <f t="shared" si="6"/>
        <v>0</v>
      </c>
      <c r="W41" s="77">
        <f t="shared" si="7"/>
        <v>0</v>
      </c>
      <c r="X41" s="77">
        <f t="shared" si="8"/>
        <v>0</v>
      </c>
      <c r="Y41" s="77">
        <f t="shared" si="9"/>
        <v>1</v>
      </c>
      <c r="Z41" s="77">
        <f t="shared" si="10"/>
        <v>0</v>
      </c>
      <c r="AA41" s="77">
        <f t="shared" si="11"/>
        <v>0</v>
      </c>
      <c r="AB41" s="77">
        <f t="shared" si="12"/>
        <v>1</v>
      </c>
      <c r="AC41" s="77"/>
      <c r="AD41" s="1">
        <v>1.0</v>
      </c>
      <c r="AE41" s="1"/>
      <c r="AF41" s="1"/>
      <c r="AG41" s="1"/>
      <c r="AH41" s="1"/>
      <c r="AI41" s="1"/>
      <c r="AJ41" s="1"/>
      <c r="AK41" s="74"/>
      <c r="AL41" s="77"/>
      <c r="AM41" s="1"/>
      <c r="AN41" s="1"/>
      <c r="AO41" s="1"/>
      <c r="AP41" s="1"/>
      <c r="AQ41" s="74"/>
      <c r="AR41" s="77"/>
      <c r="AS41" s="1"/>
      <c r="AT41" s="74"/>
      <c r="AU41" s="1"/>
      <c r="AV41" s="1"/>
      <c r="AW41" s="1"/>
      <c r="AX41" s="74"/>
      <c r="AY41" s="77"/>
      <c r="AZ41" s="37"/>
      <c r="BA41" s="72">
        <v>4.0</v>
      </c>
      <c r="BB41" s="76" t="s">
        <v>126</v>
      </c>
      <c r="BC41" s="73" t="s">
        <v>86</v>
      </c>
      <c r="BD41" s="21">
        <v>10.0</v>
      </c>
      <c r="BE41" s="75">
        <f t="shared" si="13"/>
        <v>1</v>
      </c>
      <c r="BF41" s="75">
        <f t="shared" si="14"/>
        <v>0</v>
      </c>
      <c r="BG41" s="77">
        <f t="shared" si="15"/>
        <v>0</v>
      </c>
      <c r="BH41" s="21">
        <v>3.0</v>
      </c>
      <c r="BI41" s="2">
        <v>-99.0</v>
      </c>
      <c r="BJ41" s="2"/>
      <c r="BK41" s="21">
        <v>6.0</v>
      </c>
      <c r="BL41" s="2">
        <v>-99.0</v>
      </c>
      <c r="BM41" s="2"/>
      <c r="BN41" s="2"/>
      <c r="BO41" s="2"/>
      <c r="BP41" s="21">
        <v>2.0</v>
      </c>
      <c r="BQ41" s="2"/>
      <c r="BR41" s="38">
        <v>-99.0</v>
      </c>
      <c r="BS41" s="2"/>
    </row>
    <row r="42" ht="14.25" customHeight="1">
      <c r="A42" s="1">
        <v>122.0</v>
      </c>
      <c r="B42" s="72">
        <v>220.0</v>
      </c>
      <c r="C42" s="73"/>
      <c r="D42" s="1">
        <f t="shared" si="1"/>
        <v>0</v>
      </c>
      <c r="E42" s="74">
        <f t="shared" si="2"/>
        <v>1</v>
      </c>
      <c r="F42" s="74">
        <v>1.0</v>
      </c>
      <c r="G42" s="75">
        <v>0.0</v>
      </c>
      <c r="H42" s="75">
        <v>0.0</v>
      </c>
      <c r="I42" s="75">
        <v>0.0</v>
      </c>
      <c r="J42" s="75">
        <v>0.0</v>
      </c>
      <c r="K42" s="75">
        <v>0.0</v>
      </c>
      <c r="L42" s="75">
        <v>0.0</v>
      </c>
      <c r="M42" s="75">
        <v>0.0</v>
      </c>
      <c r="N42" s="75">
        <v>0.0</v>
      </c>
      <c r="O42" s="1">
        <v>0.0</v>
      </c>
      <c r="P42" s="2">
        <v>-99.0</v>
      </c>
      <c r="Q42" s="76" t="s">
        <v>122</v>
      </c>
      <c r="R42" s="1"/>
      <c r="S42" s="75">
        <f t="shared" si="3"/>
        <v>0</v>
      </c>
      <c r="T42" s="77">
        <f t="shared" si="4"/>
        <v>0</v>
      </c>
      <c r="U42" s="77">
        <f t="shared" si="5"/>
        <v>0</v>
      </c>
      <c r="V42" s="77">
        <f t="shared" si="6"/>
        <v>0</v>
      </c>
      <c r="W42" s="77">
        <f t="shared" si="7"/>
        <v>0</v>
      </c>
      <c r="X42" s="77">
        <f t="shared" si="8"/>
        <v>0</v>
      </c>
      <c r="Y42" s="77">
        <f t="shared" si="9"/>
        <v>0</v>
      </c>
      <c r="Z42" s="77">
        <f t="shared" si="10"/>
        <v>0</v>
      </c>
      <c r="AA42" s="77">
        <f t="shared" si="11"/>
        <v>0</v>
      </c>
      <c r="AB42" s="77">
        <f t="shared" si="12"/>
        <v>0</v>
      </c>
      <c r="AC42" s="77"/>
      <c r="AD42" s="1"/>
      <c r="AE42" s="1"/>
      <c r="AF42" s="1"/>
      <c r="AG42" s="1"/>
      <c r="AH42" s="1"/>
      <c r="AI42" s="1"/>
      <c r="AJ42" s="1"/>
      <c r="AK42" s="74"/>
      <c r="AL42" s="77"/>
      <c r="AM42" s="1"/>
      <c r="AN42" s="1"/>
      <c r="AO42" s="1"/>
      <c r="AP42" s="1"/>
      <c r="AQ42" s="74"/>
      <c r="AR42" s="77"/>
      <c r="AS42" s="1"/>
      <c r="AT42" s="74"/>
      <c r="AU42" s="1"/>
      <c r="AV42" s="1"/>
      <c r="AW42" s="1"/>
      <c r="AX42" s="74"/>
      <c r="AY42" s="77"/>
      <c r="AZ42" s="37"/>
      <c r="BA42" s="72">
        <v>4.0</v>
      </c>
      <c r="BB42" s="76" t="s">
        <v>163</v>
      </c>
      <c r="BC42" s="73" t="s">
        <v>85</v>
      </c>
      <c r="BD42" s="21">
        <v>200.0</v>
      </c>
      <c r="BE42" s="75">
        <f t="shared" si="13"/>
        <v>0</v>
      </c>
      <c r="BF42" s="75">
        <f t="shared" si="14"/>
        <v>0</v>
      </c>
      <c r="BG42" s="77">
        <f t="shared" si="15"/>
        <v>1</v>
      </c>
      <c r="BH42" s="21">
        <v>3.0</v>
      </c>
      <c r="BI42" s="2">
        <v>-99.0</v>
      </c>
      <c r="BJ42" s="2"/>
      <c r="BK42" s="21">
        <v>21.0</v>
      </c>
      <c r="BL42" s="82" t="s">
        <v>164</v>
      </c>
      <c r="BM42" s="2"/>
      <c r="BN42" s="2"/>
      <c r="BO42" s="2"/>
      <c r="BP42" s="21">
        <v>1.0</v>
      </c>
      <c r="BQ42" s="2"/>
      <c r="BR42" s="38">
        <v>-99.0</v>
      </c>
      <c r="BS42" s="2"/>
    </row>
    <row r="43" ht="14.25" customHeight="1">
      <c r="A43" s="1">
        <v>125.0</v>
      </c>
      <c r="B43" s="72">
        <v>141.0</v>
      </c>
      <c r="C43" s="73"/>
      <c r="D43" s="1">
        <f t="shared" si="1"/>
        <v>0</v>
      </c>
      <c r="E43" s="74">
        <f t="shared" si="2"/>
        <v>1</v>
      </c>
      <c r="F43" s="74">
        <v>0.0</v>
      </c>
      <c r="G43" s="75">
        <v>0.0</v>
      </c>
      <c r="H43" s="75">
        <v>0.0</v>
      </c>
      <c r="I43" s="75">
        <v>0.0</v>
      </c>
      <c r="J43" s="75">
        <v>0.0</v>
      </c>
      <c r="K43" s="75">
        <v>0.0</v>
      </c>
      <c r="L43" s="75">
        <v>0.0</v>
      </c>
      <c r="M43" s="75">
        <v>0.0</v>
      </c>
      <c r="N43" s="83">
        <v>1.0</v>
      </c>
      <c r="O43" s="84">
        <v>0.0</v>
      </c>
      <c r="P43" s="85" t="s">
        <v>165</v>
      </c>
      <c r="Q43" s="76" t="s">
        <v>166</v>
      </c>
      <c r="R43" s="1"/>
      <c r="S43" s="75">
        <f t="shared" si="3"/>
        <v>0</v>
      </c>
      <c r="T43" s="77">
        <f t="shared" si="4"/>
        <v>0</v>
      </c>
      <c r="U43" s="77">
        <f t="shared" si="5"/>
        <v>0</v>
      </c>
      <c r="V43" s="77">
        <f t="shared" si="6"/>
        <v>0</v>
      </c>
      <c r="W43" s="77">
        <f t="shared" si="7"/>
        <v>0</v>
      </c>
      <c r="X43" s="77">
        <f t="shared" si="8"/>
        <v>0</v>
      </c>
      <c r="Y43" s="77">
        <f t="shared" si="9"/>
        <v>0</v>
      </c>
      <c r="Z43" s="77">
        <f t="shared" si="10"/>
        <v>0</v>
      </c>
      <c r="AA43" s="77">
        <f t="shared" si="11"/>
        <v>0</v>
      </c>
      <c r="AB43" s="77">
        <f t="shared" si="12"/>
        <v>0</v>
      </c>
      <c r="AC43" s="77"/>
      <c r="AD43" s="1"/>
      <c r="AE43" s="1"/>
      <c r="AF43" s="1"/>
      <c r="AG43" s="1"/>
      <c r="AH43" s="1"/>
      <c r="AI43" s="1"/>
      <c r="AJ43" s="1"/>
      <c r="AK43" s="74"/>
      <c r="AL43" s="77"/>
      <c r="AM43" s="1"/>
      <c r="AN43" s="1"/>
      <c r="AO43" s="1"/>
      <c r="AP43" s="1"/>
      <c r="AQ43" s="74"/>
      <c r="AR43" s="77"/>
      <c r="AS43" s="1"/>
      <c r="AT43" s="74"/>
      <c r="AU43" s="1"/>
      <c r="AV43" s="1"/>
      <c r="AW43" s="1"/>
      <c r="AX43" s="74"/>
      <c r="AY43" s="77"/>
      <c r="AZ43" s="37"/>
      <c r="BA43" s="72">
        <v>4.0</v>
      </c>
      <c r="BB43" s="76" t="s">
        <v>167</v>
      </c>
      <c r="BC43" s="73" t="s">
        <v>104</v>
      </c>
      <c r="BD43" s="21">
        <v>20.0</v>
      </c>
      <c r="BE43" s="75">
        <f t="shared" si="13"/>
        <v>0</v>
      </c>
      <c r="BF43" s="75">
        <f t="shared" si="14"/>
        <v>1</v>
      </c>
      <c r="BG43" s="77">
        <f t="shared" si="15"/>
        <v>0</v>
      </c>
      <c r="BH43" s="21">
        <v>4.0</v>
      </c>
      <c r="BI43" s="2" t="s">
        <v>168</v>
      </c>
      <c r="BJ43" s="2"/>
      <c r="BK43" s="21">
        <v>14.0</v>
      </c>
      <c r="BL43" s="2">
        <v>-99.0</v>
      </c>
      <c r="BM43" s="2"/>
      <c r="BN43" s="2"/>
      <c r="BO43" s="2"/>
      <c r="BP43" s="21">
        <v>2.0</v>
      </c>
      <c r="BQ43" s="2"/>
      <c r="BR43" s="38">
        <v>-99.0</v>
      </c>
      <c r="BS43" s="2"/>
    </row>
    <row r="44" ht="14.25" customHeight="1">
      <c r="A44" s="1">
        <v>126.0</v>
      </c>
      <c r="B44" s="72">
        <v>49.0</v>
      </c>
      <c r="C44" s="73"/>
      <c r="D44" s="1">
        <f t="shared" si="1"/>
        <v>1</v>
      </c>
      <c r="E44" s="74">
        <f t="shared" si="2"/>
        <v>0</v>
      </c>
      <c r="F44" s="74">
        <v>1.0</v>
      </c>
      <c r="G44" s="75">
        <v>0.0</v>
      </c>
      <c r="H44" s="75">
        <v>0.0</v>
      </c>
      <c r="I44" s="75">
        <v>1.0</v>
      </c>
      <c r="J44" s="75">
        <v>0.0</v>
      </c>
      <c r="K44" s="75">
        <v>0.0</v>
      </c>
      <c r="L44" s="75">
        <v>1.0</v>
      </c>
      <c r="M44" s="75">
        <v>0.0</v>
      </c>
      <c r="N44" s="75">
        <v>0.0</v>
      </c>
      <c r="O44" s="1">
        <v>0.0</v>
      </c>
      <c r="P44" s="2">
        <v>-99.0</v>
      </c>
      <c r="Q44" s="76" t="s">
        <v>169</v>
      </c>
      <c r="R44" s="1"/>
      <c r="S44" s="75">
        <f t="shared" si="3"/>
        <v>1</v>
      </c>
      <c r="T44" s="77">
        <f t="shared" si="4"/>
        <v>1</v>
      </c>
      <c r="U44" s="77">
        <f t="shared" si="5"/>
        <v>1</v>
      </c>
      <c r="V44" s="77">
        <f t="shared" si="6"/>
        <v>0</v>
      </c>
      <c r="W44" s="77">
        <f t="shared" si="7"/>
        <v>0</v>
      </c>
      <c r="X44" s="77">
        <f t="shared" si="8"/>
        <v>0</v>
      </c>
      <c r="Y44" s="77">
        <f t="shared" si="9"/>
        <v>1</v>
      </c>
      <c r="Z44" s="77">
        <f t="shared" si="10"/>
        <v>0</v>
      </c>
      <c r="AA44" s="77">
        <f t="shared" si="11"/>
        <v>0</v>
      </c>
      <c r="AB44" s="77">
        <f t="shared" si="12"/>
        <v>1</v>
      </c>
      <c r="AC44" s="77"/>
      <c r="AD44" s="1"/>
      <c r="AE44" s="1"/>
      <c r="AF44" s="1">
        <v>1.0</v>
      </c>
      <c r="AG44" s="1"/>
      <c r="AH44" s="1"/>
      <c r="AI44" s="1"/>
      <c r="AJ44" s="1"/>
      <c r="AK44" s="74"/>
      <c r="AL44" s="77"/>
      <c r="AM44" s="1"/>
      <c r="AN44" s="1"/>
      <c r="AO44" s="1"/>
      <c r="AP44" s="1"/>
      <c r="AQ44" s="74"/>
      <c r="AR44" s="77"/>
      <c r="AS44" s="1"/>
      <c r="AT44" s="74"/>
      <c r="AU44" s="1"/>
      <c r="AV44" s="1"/>
      <c r="AW44" s="1"/>
      <c r="AX44" s="74"/>
      <c r="AY44" s="77"/>
      <c r="AZ44" s="37"/>
      <c r="BA44" s="72">
        <v>2.0</v>
      </c>
      <c r="BB44" s="76" t="s">
        <v>160</v>
      </c>
      <c r="BC44" s="73" t="s">
        <v>85</v>
      </c>
      <c r="BD44" s="21">
        <v>8.0</v>
      </c>
      <c r="BE44" s="75">
        <f t="shared" si="13"/>
        <v>1</v>
      </c>
      <c r="BF44" s="75">
        <f t="shared" si="14"/>
        <v>0</v>
      </c>
      <c r="BG44" s="77">
        <f t="shared" si="15"/>
        <v>0</v>
      </c>
      <c r="BH44" s="21">
        <v>3.0</v>
      </c>
      <c r="BI44" s="2">
        <v>-99.0</v>
      </c>
      <c r="BJ44" s="2"/>
      <c r="BK44" s="21">
        <v>3.0</v>
      </c>
      <c r="BL44" s="2">
        <v>-99.0</v>
      </c>
      <c r="BM44" s="2"/>
      <c r="BN44" s="2"/>
      <c r="BO44" s="2"/>
      <c r="BP44" s="21">
        <v>1.0</v>
      </c>
      <c r="BQ44" s="2"/>
      <c r="BR44" s="38">
        <v>-99.0</v>
      </c>
      <c r="BS44" s="2"/>
    </row>
    <row r="45" ht="14.25" customHeight="1">
      <c r="A45" s="1">
        <v>130.0</v>
      </c>
      <c r="B45" s="72">
        <v>219.0</v>
      </c>
      <c r="C45" s="73"/>
      <c r="D45" s="1">
        <f t="shared" si="1"/>
        <v>1</v>
      </c>
      <c r="E45" s="74">
        <f t="shared" si="2"/>
        <v>0</v>
      </c>
      <c r="F45" s="74">
        <v>1.0</v>
      </c>
      <c r="G45" s="75">
        <v>1.0</v>
      </c>
      <c r="H45" s="75">
        <v>0.0</v>
      </c>
      <c r="I45" s="75">
        <v>0.0</v>
      </c>
      <c r="J45" s="75">
        <v>1.0</v>
      </c>
      <c r="K45" s="75">
        <v>1.0</v>
      </c>
      <c r="L45" s="75">
        <v>1.0</v>
      </c>
      <c r="M45" s="75">
        <v>0.0</v>
      </c>
      <c r="N45" s="75">
        <v>0.0</v>
      </c>
      <c r="O45" s="1">
        <v>0.0</v>
      </c>
      <c r="P45" s="2">
        <v>-99.0</v>
      </c>
      <c r="Q45" s="76" t="s">
        <v>170</v>
      </c>
      <c r="R45" s="1"/>
      <c r="S45" s="75">
        <f t="shared" si="3"/>
        <v>4</v>
      </c>
      <c r="T45" s="77">
        <f t="shared" si="4"/>
        <v>1</v>
      </c>
      <c r="U45" s="77">
        <f t="shared" si="5"/>
        <v>1</v>
      </c>
      <c r="V45" s="77">
        <f t="shared" si="6"/>
        <v>0</v>
      </c>
      <c r="W45" s="77">
        <f t="shared" si="7"/>
        <v>0</v>
      </c>
      <c r="X45" s="77">
        <f t="shared" si="8"/>
        <v>1</v>
      </c>
      <c r="Y45" s="77">
        <f t="shared" si="9"/>
        <v>1</v>
      </c>
      <c r="Z45" s="77">
        <f t="shared" si="10"/>
        <v>1</v>
      </c>
      <c r="AA45" s="77">
        <f t="shared" si="11"/>
        <v>1</v>
      </c>
      <c r="AB45" s="77">
        <f t="shared" si="12"/>
        <v>1</v>
      </c>
      <c r="AC45" s="77"/>
      <c r="AD45" s="1"/>
      <c r="AE45" s="1"/>
      <c r="AF45" s="1">
        <v>1.0</v>
      </c>
      <c r="AG45" s="1"/>
      <c r="AH45" s="1"/>
      <c r="AI45" s="1"/>
      <c r="AJ45" s="1"/>
      <c r="AK45" s="74">
        <v>1.0</v>
      </c>
      <c r="AL45" s="77"/>
      <c r="AM45" s="1"/>
      <c r="AN45" s="1"/>
      <c r="AO45" s="1"/>
      <c r="AP45" s="1"/>
      <c r="AQ45" s="74"/>
      <c r="AR45" s="77">
        <v>1.0</v>
      </c>
      <c r="AS45" s="1"/>
      <c r="AT45" s="74">
        <v>1.0</v>
      </c>
      <c r="AU45" s="1"/>
      <c r="AV45" s="1"/>
      <c r="AW45" s="1"/>
      <c r="AX45" s="74"/>
      <c r="AY45" s="77"/>
      <c r="AZ45" s="37"/>
      <c r="BA45" s="72">
        <v>3.0</v>
      </c>
      <c r="BB45" s="76" t="s">
        <v>171</v>
      </c>
      <c r="BC45" s="73" t="s">
        <v>85</v>
      </c>
      <c r="BD45" s="21">
        <v>4.0</v>
      </c>
      <c r="BE45" s="75">
        <f t="shared" si="13"/>
        <v>1</v>
      </c>
      <c r="BF45" s="75">
        <f t="shared" si="14"/>
        <v>0</v>
      </c>
      <c r="BG45" s="77">
        <f t="shared" si="15"/>
        <v>0</v>
      </c>
      <c r="BH45" s="21">
        <v>3.0</v>
      </c>
      <c r="BI45" s="2">
        <v>-99.0</v>
      </c>
      <c r="BJ45" s="2"/>
      <c r="BK45" s="21">
        <v>3.0</v>
      </c>
      <c r="BL45" s="2">
        <v>-99.0</v>
      </c>
      <c r="BM45" s="2"/>
      <c r="BN45" s="2"/>
      <c r="BO45" s="2"/>
      <c r="BP45" s="21">
        <v>2.0</v>
      </c>
      <c r="BQ45" s="2"/>
      <c r="BR45" s="38">
        <v>-99.0</v>
      </c>
      <c r="BS45" s="2"/>
    </row>
    <row r="46" ht="14.25" customHeight="1">
      <c r="A46" s="1">
        <v>132.0</v>
      </c>
      <c r="B46" s="72">
        <v>82.0</v>
      </c>
      <c r="C46" s="73"/>
      <c r="D46" s="1">
        <f t="shared" si="1"/>
        <v>1</v>
      </c>
      <c r="E46" s="74">
        <f t="shared" si="2"/>
        <v>0</v>
      </c>
      <c r="F46" s="74">
        <v>1.0</v>
      </c>
      <c r="G46" s="75">
        <v>0.0</v>
      </c>
      <c r="H46" s="75">
        <v>0.0</v>
      </c>
      <c r="I46" s="75">
        <v>0.0</v>
      </c>
      <c r="J46" s="75">
        <v>0.0</v>
      </c>
      <c r="K46" s="75">
        <v>0.0</v>
      </c>
      <c r="L46" s="75">
        <v>1.0</v>
      </c>
      <c r="M46" s="75">
        <v>0.0</v>
      </c>
      <c r="N46" s="75">
        <v>0.0</v>
      </c>
      <c r="O46" s="1">
        <v>0.0</v>
      </c>
      <c r="P46" s="2">
        <v>-99.0</v>
      </c>
      <c r="Q46" s="76" t="s">
        <v>83</v>
      </c>
      <c r="R46" s="1"/>
      <c r="S46" s="75">
        <f t="shared" si="3"/>
        <v>1</v>
      </c>
      <c r="T46" s="77">
        <f t="shared" si="4"/>
        <v>1</v>
      </c>
      <c r="U46" s="77">
        <f t="shared" si="5"/>
        <v>1</v>
      </c>
      <c r="V46" s="77">
        <f t="shared" si="6"/>
        <v>0</v>
      </c>
      <c r="W46" s="77">
        <f t="shared" si="7"/>
        <v>0</v>
      </c>
      <c r="X46" s="77">
        <f t="shared" si="8"/>
        <v>0</v>
      </c>
      <c r="Y46" s="77">
        <f t="shared" si="9"/>
        <v>1</v>
      </c>
      <c r="Z46" s="77">
        <f t="shared" si="10"/>
        <v>0</v>
      </c>
      <c r="AA46" s="77">
        <f t="shared" si="11"/>
        <v>0</v>
      </c>
      <c r="AB46" s="77">
        <f t="shared" si="12"/>
        <v>1</v>
      </c>
      <c r="AC46" s="77"/>
      <c r="AD46" s="1"/>
      <c r="AE46" s="1"/>
      <c r="AF46" s="1">
        <v>1.0</v>
      </c>
      <c r="AG46" s="1"/>
      <c r="AH46" s="1"/>
      <c r="AI46" s="1"/>
      <c r="AJ46" s="1"/>
      <c r="AK46" s="74"/>
      <c r="AL46" s="77"/>
      <c r="AM46" s="1"/>
      <c r="AN46" s="1"/>
      <c r="AO46" s="1"/>
      <c r="AP46" s="1"/>
      <c r="AQ46" s="74"/>
      <c r="AR46" s="77"/>
      <c r="AS46" s="1"/>
      <c r="AT46" s="74"/>
      <c r="AU46" s="1"/>
      <c r="AV46" s="1"/>
      <c r="AW46" s="1"/>
      <c r="AX46" s="74"/>
      <c r="AY46" s="77"/>
      <c r="AZ46" s="37"/>
      <c r="BA46" s="72">
        <v>4.0</v>
      </c>
      <c r="BB46" s="76" t="s">
        <v>172</v>
      </c>
      <c r="BC46" s="73" t="s">
        <v>104</v>
      </c>
      <c r="BD46" s="21">
        <v>50.0</v>
      </c>
      <c r="BE46" s="75">
        <f t="shared" si="13"/>
        <v>0</v>
      </c>
      <c r="BF46" s="75">
        <f t="shared" si="14"/>
        <v>1</v>
      </c>
      <c r="BG46" s="77">
        <f t="shared" si="15"/>
        <v>0</v>
      </c>
      <c r="BH46" s="21">
        <v>3.0</v>
      </c>
      <c r="BI46" s="2">
        <v>-99.0</v>
      </c>
      <c r="BJ46" s="2"/>
      <c r="BK46" s="21">
        <v>11.0</v>
      </c>
      <c r="BL46" s="2">
        <v>-99.0</v>
      </c>
      <c r="BM46" s="2"/>
      <c r="BN46" s="2"/>
      <c r="BO46" s="2"/>
      <c r="BP46" s="21">
        <v>1.0</v>
      </c>
      <c r="BQ46" s="2"/>
      <c r="BR46" s="38">
        <v>-99.0</v>
      </c>
      <c r="BS46" s="2"/>
    </row>
    <row r="47" ht="14.25" customHeight="1">
      <c r="A47" s="1">
        <v>133.0</v>
      </c>
      <c r="B47" s="72">
        <v>202.0</v>
      </c>
      <c r="C47" s="73"/>
      <c r="D47" s="1">
        <f t="shared" si="1"/>
        <v>1</v>
      </c>
      <c r="E47" s="74">
        <f t="shared" si="2"/>
        <v>0</v>
      </c>
      <c r="F47" s="74">
        <v>1.0</v>
      </c>
      <c r="G47" s="75">
        <v>0.0</v>
      </c>
      <c r="H47" s="75">
        <v>0.0</v>
      </c>
      <c r="I47" s="75">
        <v>0.0</v>
      </c>
      <c r="J47" s="75">
        <v>1.0</v>
      </c>
      <c r="K47" s="75">
        <v>0.0</v>
      </c>
      <c r="L47" s="75">
        <v>1.0</v>
      </c>
      <c r="M47" s="75">
        <v>0.0</v>
      </c>
      <c r="N47" s="75">
        <v>1.0</v>
      </c>
      <c r="O47" s="1">
        <v>0.0</v>
      </c>
      <c r="P47" s="2">
        <v>-99.0</v>
      </c>
      <c r="Q47" s="76" t="s">
        <v>173</v>
      </c>
      <c r="R47" s="1"/>
      <c r="S47" s="75">
        <f t="shared" si="3"/>
        <v>2</v>
      </c>
      <c r="T47" s="77">
        <f t="shared" si="4"/>
        <v>1</v>
      </c>
      <c r="U47" s="77">
        <f t="shared" si="5"/>
        <v>1</v>
      </c>
      <c r="V47" s="77">
        <f t="shared" si="6"/>
        <v>0</v>
      </c>
      <c r="W47" s="77">
        <f t="shared" si="7"/>
        <v>1</v>
      </c>
      <c r="X47" s="77">
        <f t="shared" si="8"/>
        <v>0</v>
      </c>
      <c r="Y47" s="77">
        <f t="shared" si="9"/>
        <v>1</v>
      </c>
      <c r="Z47" s="77">
        <f t="shared" si="10"/>
        <v>0</v>
      </c>
      <c r="AA47" s="77">
        <f t="shared" si="11"/>
        <v>1</v>
      </c>
      <c r="AB47" s="77">
        <f t="shared" si="12"/>
        <v>1</v>
      </c>
      <c r="AC47" s="77"/>
      <c r="AD47" s="1"/>
      <c r="AE47" s="1"/>
      <c r="AF47" s="1">
        <v>1.0</v>
      </c>
      <c r="AG47" s="1"/>
      <c r="AH47" s="1"/>
      <c r="AI47" s="1"/>
      <c r="AJ47" s="1"/>
      <c r="AK47" s="74"/>
      <c r="AL47" s="77"/>
      <c r="AM47" s="1"/>
      <c r="AN47" s="1"/>
      <c r="AO47" s="1"/>
      <c r="AP47" s="1"/>
      <c r="AQ47" s="74"/>
      <c r="AR47" s="77"/>
      <c r="AS47" s="1"/>
      <c r="AT47" s="74"/>
      <c r="AU47" s="1"/>
      <c r="AV47" s="1"/>
      <c r="AW47" s="1"/>
      <c r="AX47" s="74"/>
      <c r="AY47" s="77">
        <v>1.0</v>
      </c>
      <c r="AZ47" s="37" t="s">
        <v>174</v>
      </c>
      <c r="BA47" s="72">
        <v>3.0</v>
      </c>
      <c r="BB47" s="76" t="s">
        <v>85</v>
      </c>
      <c r="BC47" s="73" t="s">
        <v>85</v>
      </c>
      <c r="BD47" s="21">
        <v>15.0</v>
      </c>
      <c r="BE47" s="75">
        <f t="shared" si="13"/>
        <v>0</v>
      </c>
      <c r="BF47" s="75">
        <f t="shared" si="14"/>
        <v>1</v>
      </c>
      <c r="BG47" s="77">
        <f t="shared" si="15"/>
        <v>0</v>
      </c>
      <c r="BH47" s="21">
        <v>1.0</v>
      </c>
      <c r="BI47" s="2">
        <v>-99.0</v>
      </c>
      <c r="BJ47" s="2"/>
      <c r="BK47" s="21">
        <v>19.0</v>
      </c>
      <c r="BL47" s="2">
        <v>-99.0</v>
      </c>
      <c r="BM47" s="2"/>
      <c r="BN47" s="2"/>
      <c r="BO47" s="2"/>
      <c r="BP47" s="21">
        <v>3.0</v>
      </c>
      <c r="BQ47" s="2"/>
      <c r="BR47" s="38">
        <v>-99.0</v>
      </c>
      <c r="BS47" s="2"/>
    </row>
    <row r="48" ht="14.25" customHeight="1">
      <c r="A48" s="1">
        <v>134.0</v>
      </c>
      <c r="B48" s="72">
        <v>36.0</v>
      </c>
      <c r="C48" s="73"/>
      <c r="D48" s="1">
        <f t="shared" si="1"/>
        <v>0</v>
      </c>
      <c r="E48" s="74">
        <f t="shared" si="2"/>
        <v>1</v>
      </c>
      <c r="F48" s="74">
        <v>1.0</v>
      </c>
      <c r="G48" s="75">
        <v>0.0</v>
      </c>
      <c r="H48" s="75">
        <v>0.0</v>
      </c>
      <c r="I48" s="75">
        <v>0.0</v>
      </c>
      <c r="J48" s="75">
        <v>0.0</v>
      </c>
      <c r="K48" s="75">
        <v>0.0</v>
      </c>
      <c r="L48" s="75">
        <v>0.0</v>
      </c>
      <c r="M48" s="75">
        <v>0.0</v>
      </c>
      <c r="N48" s="75">
        <v>0.0</v>
      </c>
      <c r="O48" s="1">
        <v>0.0</v>
      </c>
      <c r="P48" s="2">
        <v>-99.0</v>
      </c>
      <c r="Q48" s="76" t="s">
        <v>122</v>
      </c>
      <c r="R48" s="1"/>
      <c r="S48" s="75">
        <f t="shared" si="3"/>
        <v>0</v>
      </c>
      <c r="T48" s="77">
        <f t="shared" si="4"/>
        <v>0</v>
      </c>
      <c r="U48" s="77">
        <f t="shared" si="5"/>
        <v>0</v>
      </c>
      <c r="V48" s="77">
        <f t="shared" si="6"/>
        <v>0</v>
      </c>
      <c r="W48" s="77">
        <f t="shared" si="7"/>
        <v>0</v>
      </c>
      <c r="X48" s="77">
        <f t="shared" si="8"/>
        <v>0</v>
      </c>
      <c r="Y48" s="77">
        <f t="shared" si="9"/>
        <v>0</v>
      </c>
      <c r="Z48" s="77">
        <f t="shared" si="10"/>
        <v>0</v>
      </c>
      <c r="AA48" s="77">
        <f t="shared" si="11"/>
        <v>0</v>
      </c>
      <c r="AB48" s="77">
        <f t="shared" si="12"/>
        <v>0</v>
      </c>
      <c r="AC48" s="77"/>
      <c r="AD48" s="1"/>
      <c r="AE48" s="1"/>
      <c r="AF48" s="1"/>
      <c r="AG48" s="1"/>
      <c r="AH48" s="1"/>
      <c r="AI48" s="1"/>
      <c r="AJ48" s="1"/>
      <c r="AK48" s="74"/>
      <c r="AL48" s="77"/>
      <c r="AM48" s="1"/>
      <c r="AN48" s="1"/>
      <c r="AO48" s="1"/>
      <c r="AP48" s="1"/>
      <c r="AQ48" s="74"/>
      <c r="AR48" s="77"/>
      <c r="AS48" s="1"/>
      <c r="AT48" s="74"/>
      <c r="AU48" s="1"/>
      <c r="AV48" s="1"/>
      <c r="AW48" s="1"/>
      <c r="AX48" s="74"/>
      <c r="AY48" s="77"/>
      <c r="AZ48" s="37"/>
      <c r="BA48" s="72">
        <v>3.0</v>
      </c>
      <c r="BB48" s="76" t="s">
        <v>175</v>
      </c>
      <c r="BC48" s="81" t="s">
        <v>26</v>
      </c>
      <c r="BD48" s="21">
        <v>10.0</v>
      </c>
      <c r="BE48" s="75">
        <f t="shared" si="13"/>
        <v>1</v>
      </c>
      <c r="BF48" s="75">
        <f t="shared" si="14"/>
        <v>0</v>
      </c>
      <c r="BG48" s="77">
        <f t="shared" si="15"/>
        <v>0</v>
      </c>
      <c r="BH48" s="21">
        <v>3.0</v>
      </c>
      <c r="BI48" s="2">
        <v>-99.0</v>
      </c>
      <c r="BJ48" s="2"/>
      <c r="BK48" s="21">
        <v>21.0</v>
      </c>
      <c r="BL48" s="82" t="s">
        <v>176</v>
      </c>
      <c r="BM48" s="2"/>
      <c r="BN48" s="2"/>
      <c r="BO48" s="2"/>
      <c r="BP48" s="21">
        <v>1.0</v>
      </c>
      <c r="BQ48" s="2"/>
      <c r="BR48" s="38">
        <v>-99.0</v>
      </c>
      <c r="BS48" s="2"/>
    </row>
    <row r="49" ht="14.25" customHeight="1">
      <c r="A49" s="1">
        <v>135.0</v>
      </c>
      <c r="B49" s="72">
        <v>202.0</v>
      </c>
      <c r="C49" s="73"/>
      <c r="D49" s="1">
        <f t="shared" si="1"/>
        <v>1</v>
      </c>
      <c r="E49" s="74">
        <f t="shared" si="2"/>
        <v>0</v>
      </c>
      <c r="F49" s="74">
        <v>1.0</v>
      </c>
      <c r="G49" s="75">
        <v>0.0</v>
      </c>
      <c r="H49" s="75">
        <v>0.0</v>
      </c>
      <c r="I49" s="75">
        <v>0.0</v>
      </c>
      <c r="J49" s="75">
        <v>1.0</v>
      </c>
      <c r="K49" s="75">
        <v>1.0</v>
      </c>
      <c r="L49" s="75">
        <v>1.0</v>
      </c>
      <c r="M49" s="75">
        <v>0.0</v>
      </c>
      <c r="N49" s="75">
        <v>0.0</v>
      </c>
      <c r="O49" s="1">
        <v>0.0</v>
      </c>
      <c r="P49" s="2">
        <v>-99.0</v>
      </c>
      <c r="Q49" s="76" t="s">
        <v>177</v>
      </c>
      <c r="R49" s="1"/>
      <c r="S49" s="75">
        <f t="shared" si="3"/>
        <v>9</v>
      </c>
      <c r="T49" s="77">
        <f t="shared" si="4"/>
        <v>1</v>
      </c>
      <c r="U49" s="77">
        <f t="shared" si="5"/>
        <v>1</v>
      </c>
      <c r="V49" s="77">
        <f t="shared" si="6"/>
        <v>1</v>
      </c>
      <c r="W49" s="77">
        <f t="shared" si="7"/>
        <v>1</v>
      </c>
      <c r="X49" s="77">
        <f t="shared" si="8"/>
        <v>0</v>
      </c>
      <c r="Y49" s="77">
        <f t="shared" si="9"/>
        <v>1</v>
      </c>
      <c r="Z49" s="77">
        <f t="shared" si="10"/>
        <v>1</v>
      </c>
      <c r="AA49" s="77">
        <f t="shared" si="11"/>
        <v>1</v>
      </c>
      <c r="AB49" s="77">
        <f t="shared" si="12"/>
        <v>1</v>
      </c>
      <c r="AC49" s="77"/>
      <c r="AD49" s="1"/>
      <c r="AE49" s="1"/>
      <c r="AF49" s="1">
        <v>1.0</v>
      </c>
      <c r="AG49" s="1"/>
      <c r="AH49" s="1">
        <v>1.0</v>
      </c>
      <c r="AI49" s="1"/>
      <c r="AJ49" s="1"/>
      <c r="AK49" s="74">
        <v>1.0</v>
      </c>
      <c r="AL49" s="77"/>
      <c r="AM49" s="1">
        <v>1.0</v>
      </c>
      <c r="AN49" s="1">
        <v>1.0</v>
      </c>
      <c r="AO49" s="1"/>
      <c r="AP49" s="1">
        <v>1.0</v>
      </c>
      <c r="AQ49" s="74"/>
      <c r="AR49" s="77"/>
      <c r="AS49" s="1"/>
      <c r="AT49" s="74"/>
      <c r="AU49" s="1"/>
      <c r="AV49" s="1"/>
      <c r="AW49" s="1"/>
      <c r="AX49" s="74"/>
      <c r="AY49" s="77">
        <v>3.0</v>
      </c>
      <c r="AZ49" s="37" t="s">
        <v>178</v>
      </c>
      <c r="BA49" s="72">
        <v>4.0</v>
      </c>
      <c r="BB49" s="76" t="s">
        <v>179</v>
      </c>
      <c r="BC49" s="73" t="s">
        <v>86</v>
      </c>
      <c r="BD49" s="21">
        <v>50.0</v>
      </c>
      <c r="BE49" s="75">
        <f t="shared" si="13"/>
        <v>0</v>
      </c>
      <c r="BF49" s="75">
        <f t="shared" si="14"/>
        <v>1</v>
      </c>
      <c r="BG49" s="77">
        <f t="shared" si="15"/>
        <v>0</v>
      </c>
      <c r="BH49" s="21">
        <v>2.0</v>
      </c>
      <c r="BI49" s="2">
        <v>-99.0</v>
      </c>
      <c r="BJ49" s="2"/>
      <c r="BK49" s="21">
        <v>13.0</v>
      </c>
      <c r="BL49" s="2">
        <v>-99.0</v>
      </c>
      <c r="BM49" s="2"/>
      <c r="BN49" s="2"/>
      <c r="BO49" s="2"/>
      <c r="BP49" s="21">
        <v>2.0</v>
      </c>
      <c r="BQ49" s="2"/>
      <c r="BR49" s="38">
        <v>-99.0</v>
      </c>
      <c r="BS49" s="2"/>
    </row>
    <row r="50" ht="14.25" customHeight="1">
      <c r="A50" s="1">
        <v>137.0</v>
      </c>
      <c r="B50" s="72">
        <v>82.0</v>
      </c>
      <c r="C50" s="73"/>
      <c r="D50" s="1">
        <f t="shared" si="1"/>
        <v>1</v>
      </c>
      <c r="E50" s="74">
        <f t="shared" si="2"/>
        <v>0</v>
      </c>
      <c r="F50" s="74">
        <v>1.0</v>
      </c>
      <c r="G50" s="75">
        <v>1.0</v>
      </c>
      <c r="H50" s="75">
        <v>0.0</v>
      </c>
      <c r="I50" s="75">
        <v>0.0</v>
      </c>
      <c r="J50" s="75">
        <v>0.0</v>
      </c>
      <c r="K50" s="75">
        <v>0.0</v>
      </c>
      <c r="L50" s="75">
        <v>0.0</v>
      </c>
      <c r="M50" s="75">
        <v>0.0</v>
      </c>
      <c r="N50" s="83">
        <v>1.0</v>
      </c>
      <c r="O50" s="84">
        <v>0.0</v>
      </c>
      <c r="P50" s="85" t="s">
        <v>165</v>
      </c>
      <c r="Q50" s="76" t="s">
        <v>180</v>
      </c>
      <c r="R50" s="1"/>
      <c r="S50" s="75">
        <f t="shared" si="3"/>
        <v>3</v>
      </c>
      <c r="T50" s="77">
        <f t="shared" si="4"/>
        <v>1</v>
      </c>
      <c r="U50" s="77">
        <f t="shared" si="5"/>
        <v>1</v>
      </c>
      <c r="V50" s="77">
        <f t="shared" si="6"/>
        <v>0</v>
      </c>
      <c r="W50" s="77">
        <f t="shared" si="7"/>
        <v>0</v>
      </c>
      <c r="X50" s="77">
        <f t="shared" si="8"/>
        <v>0</v>
      </c>
      <c r="Y50" s="77">
        <f t="shared" si="9"/>
        <v>1</v>
      </c>
      <c r="Z50" s="77">
        <f t="shared" si="10"/>
        <v>1</v>
      </c>
      <c r="AA50" s="77">
        <f t="shared" si="11"/>
        <v>1</v>
      </c>
      <c r="AB50" s="77">
        <f t="shared" si="12"/>
        <v>1</v>
      </c>
      <c r="AC50" s="77"/>
      <c r="AD50" s="1"/>
      <c r="AE50" s="1"/>
      <c r="AF50" s="1">
        <v>1.0</v>
      </c>
      <c r="AG50" s="1"/>
      <c r="AH50" s="1">
        <v>1.0</v>
      </c>
      <c r="AI50" s="1">
        <v>1.0</v>
      </c>
      <c r="AJ50" s="1"/>
      <c r="AK50" s="74"/>
      <c r="AL50" s="77"/>
      <c r="AM50" s="1"/>
      <c r="AN50" s="1"/>
      <c r="AO50" s="1"/>
      <c r="AP50" s="1"/>
      <c r="AQ50" s="74"/>
      <c r="AR50" s="77"/>
      <c r="AS50" s="1"/>
      <c r="AT50" s="74"/>
      <c r="AU50" s="1"/>
      <c r="AV50" s="1"/>
      <c r="AW50" s="1"/>
      <c r="AX50" s="74"/>
      <c r="AY50" s="77"/>
      <c r="AZ50" s="37"/>
      <c r="BA50" s="72">
        <v>4.0</v>
      </c>
      <c r="BB50" s="76" t="s">
        <v>181</v>
      </c>
      <c r="BC50" s="73" t="s">
        <v>86</v>
      </c>
      <c r="BD50" s="21">
        <v>6.0</v>
      </c>
      <c r="BE50" s="75">
        <f t="shared" si="13"/>
        <v>1</v>
      </c>
      <c r="BF50" s="75">
        <f t="shared" si="14"/>
        <v>0</v>
      </c>
      <c r="BG50" s="77">
        <f t="shared" si="15"/>
        <v>0</v>
      </c>
      <c r="BH50" s="21">
        <v>3.0</v>
      </c>
      <c r="BI50" s="2">
        <v>-99.0</v>
      </c>
      <c r="BJ50" s="2"/>
      <c r="BK50" s="21">
        <v>20.0</v>
      </c>
      <c r="BL50" s="2">
        <v>-99.0</v>
      </c>
      <c r="BM50" s="2"/>
      <c r="BN50" s="2"/>
      <c r="BO50" s="2"/>
      <c r="BP50" s="21">
        <v>2.0</v>
      </c>
      <c r="BQ50" s="2"/>
      <c r="BR50" s="38">
        <v>-99.0</v>
      </c>
      <c r="BS50" s="2"/>
    </row>
    <row r="51" ht="14.25" customHeight="1">
      <c r="A51" s="1">
        <v>138.0</v>
      </c>
      <c r="B51" s="72">
        <v>75.0</v>
      </c>
      <c r="C51" s="73"/>
      <c r="D51" s="1">
        <f t="shared" si="1"/>
        <v>1</v>
      </c>
      <c r="E51" s="74">
        <f t="shared" si="2"/>
        <v>0</v>
      </c>
      <c r="F51" s="74">
        <v>1.0</v>
      </c>
      <c r="G51" s="75">
        <v>0.0</v>
      </c>
      <c r="H51" s="75">
        <v>1.0</v>
      </c>
      <c r="I51" s="75">
        <v>0.0</v>
      </c>
      <c r="J51" s="75">
        <v>0.0</v>
      </c>
      <c r="K51" s="75">
        <v>0.0</v>
      </c>
      <c r="L51" s="75">
        <v>0.0</v>
      </c>
      <c r="M51" s="75">
        <v>0.0</v>
      </c>
      <c r="N51" s="75">
        <v>0.0</v>
      </c>
      <c r="O51" s="1">
        <v>0.0</v>
      </c>
      <c r="P51" s="2">
        <v>-99.0</v>
      </c>
      <c r="Q51" s="76" t="s">
        <v>182</v>
      </c>
      <c r="R51" s="1"/>
      <c r="S51" s="75">
        <f t="shared" si="3"/>
        <v>1</v>
      </c>
      <c r="T51" s="77">
        <f t="shared" si="4"/>
        <v>1</v>
      </c>
      <c r="U51" s="77">
        <f t="shared" si="5"/>
        <v>1</v>
      </c>
      <c r="V51" s="77">
        <f t="shared" si="6"/>
        <v>0</v>
      </c>
      <c r="W51" s="77">
        <f t="shared" si="7"/>
        <v>0</v>
      </c>
      <c r="X51" s="77">
        <f t="shared" si="8"/>
        <v>0</v>
      </c>
      <c r="Y51" s="77">
        <f t="shared" si="9"/>
        <v>1</v>
      </c>
      <c r="Z51" s="77">
        <f t="shared" si="10"/>
        <v>0</v>
      </c>
      <c r="AA51" s="77">
        <f t="shared" si="11"/>
        <v>0</v>
      </c>
      <c r="AB51" s="77">
        <f t="shared" si="12"/>
        <v>1</v>
      </c>
      <c r="AC51" s="77"/>
      <c r="AD51" s="1"/>
      <c r="AE51" s="1"/>
      <c r="AF51" s="1">
        <v>1.0</v>
      </c>
      <c r="AG51" s="1"/>
      <c r="AH51" s="1"/>
      <c r="AI51" s="1"/>
      <c r="AJ51" s="1"/>
      <c r="AK51" s="74"/>
      <c r="AL51" s="77"/>
      <c r="AM51" s="1"/>
      <c r="AN51" s="1"/>
      <c r="AO51" s="1"/>
      <c r="AP51" s="1"/>
      <c r="AQ51" s="74"/>
      <c r="AR51" s="77"/>
      <c r="AS51" s="1"/>
      <c r="AT51" s="74"/>
      <c r="AU51" s="1"/>
      <c r="AV51" s="1"/>
      <c r="AW51" s="1"/>
      <c r="AX51" s="74"/>
      <c r="AY51" s="77"/>
      <c r="AZ51" s="37"/>
      <c r="BA51" s="72">
        <v>3.0</v>
      </c>
      <c r="BB51" s="76" t="s">
        <v>91</v>
      </c>
      <c r="BC51" s="73" t="s">
        <v>92</v>
      </c>
      <c r="BD51" s="21">
        <v>25.0</v>
      </c>
      <c r="BE51" s="75">
        <f t="shared" si="13"/>
        <v>0</v>
      </c>
      <c r="BF51" s="75">
        <f t="shared" si="14"/>
        <v>1</v>
      </c>
      <c r="BG51" s="77">
        <f t="shared" si="15"/>
        <v>0</v>
      </c>
      <c r="BH51" s="21">
        <v>1.0</v>
      </c>
      <c r="BI51" s="2">
        <v>-99.0</v>
      </c>
      <c r="BJ51" s="2"/>
      <c r="BK51" s="21">
        <v>2.0</v>
      </c>
      <c r="BL51" s="2">
        <v>-99.0</v>
      </c>
      <c r="BM51" s="2"/>
      <c r="BN51" s="2"/>
      <c r="BO51" s="2"/>
      <c r="BP51" s="21">
        <v>4.0</v>
      </c>
      <c r="BQ51" s="2"/>
      <c r="BR51" s="38" t="s">
        <v>183</v>
      </c>
      <c r="BS51" s="2"/>
    </row>
    <row r="52" ht="14.25" customHeight="1">
      <c r="A52" s="1">
        <v>139.0</v>
      </c>
      <c r="B52" s="72">
        <v>196.0</v>
      </c>
      <c r="C52" s="73"/>
      <c r="D52" s="1">
        <f t="shared" si="1"/>
        <v>1</v>
      </c>
      <c r="E52" s="74">
        <f t="shared" si="2"/>
        <v>0</v>
      </c>
      <c r="F52" s="74">
        <v>1.0</v>
      </c>
      <c r="G52" s="75">
        <v>0.0</v>
      </c>
      <c r="H52" s="75">
        <v>0.0</v>
      </c>
      <c r="I52" s="75">
        <v>0.0</v>
      </c>
      <c r="J52" s="75">
        <v>0.0</v>
      </c>
      <c r="K52" s="75">
        <v>0.0</v>
      </c>
      <c r="L52" s="75">
        <v>0.0</v>
      </c>
      <c r="M52" s="75">
        <v>0.0</v>
      </c>
      <c r="N52" s="75">
        <v>1.0</v>
      </c>
      <c r="O52" s="1">
        <v>0.0</v>
      </c>
      <c r="P52" s="2">
        <v>-99.0</v>
      </c>
      <c r="Q52" s="76" t="s">
        <v>184</v>
      </c>
      <c r="R52" s="1"/>
      <c r="S52" s="75">
        <f t="shared" si="3"/>
        <v>1</v>
      </c>
      <c r="T52" s="77">
        <f t="shared" si="4"/>
        <v>1</v>
      </c>
      <c r="U52" s="77">
        <f t="shared" si="5"/>
        <v>1</v>
      </c>
      <c r="V52" s="77">
        <f t="shared" si="6"/>
        <v>0</v>
      </c>
      <c r="W52" s="77">
        <f t="shared" si="7"/>
        <v>0</v>
      </c>
      <c r="X52" s="77">
        <f t="shared" si="8"/>
        <v>0</v>
      </c>
      <c r="Y52" s="77">
        <f t="shared" si="9"/>
        <v>1</v>
      </c>
      <c r="Z52" s="77">
        <f t="shared" si="10"/>
        <v>0</v>
      </c>
      <c r="AA52" s="77">
        <f t="shared" si="11"/>
        <v>0</v>
      </c>
      <c r="AB52" s="77">
        <f t="shared" si="12"/>
        <v>1</v>
      </c>
      <c r="AC52" s="77"/>
      <c r="AD52" s="1"/>
      <c r="AE52" s="1"/>
      <c r="AF52" s="1">
        <v>1.0</v>
      </c>
      <c r="AG52" s="1"/>
      <c r="AH52" s="1"/>
      <c r="AI52" s="1"/>
      <c r="AJ52" s="1"/>
      <c r="AK52" s="74"/>
      <c r="AL52" s="77"/>
      <c r="AM52" s="1"/>
      <c r="AN52" s="1"/>
      <c r="AO52" s="1"/>
      <c r="AP52" s="1"/>
      <c r="AQ52" s="74"/>
      <c r="AR52" s="77"/>
      <c r="AS52" s="1"/>
      <c r="AT52" s="74"/>
      <c r="AU52" s="1"/>
      <c r="AV52" s="1"/>
      <c r="AW52" s="1"/>
      <c r="AX52" s="74"/>
      <c r="AY52" s="77"/>
      <c r="AZ52" s="37"/>
      <c r="BA52" s="72">
        <v>4.0</v>
      </c>
      <c r="BB52" s="76" t="s">
        <v>185</v>
      </c>
      <c r="BC52" s="73" t="s">
        <v>85</v>
      </c>
      <c r="BD52" s="21">
        <v>3.0</v>
      </c>
      <c r="BE52" s="75">
        <f t="shared" si="13"/>
        <v>1</v>
      </c>
      <c r="BF52" s="75">
        <f t="shared" si="14"/>
        <v>0</v>
      </c>
      <c r="BG52" s="77">
        <f t="shared" si="15"/>
        <v>0</v>
      </c>
      <c r="BH52" s="21">
        <v>2.0</v>
      </c>
      <c r="BI52" s="2">
        <v>-99.0</v>
      </c>
      <c r="BJ52" s="2"/>
      <c r="BK52" s="21">
        <v>9.0</v>
      </c>
      <c r="BL52" s="2">
        <v>-99.0</v>
      </c>
      <c r="BM52" s="2"/>
      <c r="BN52" s="2"/>
      <c r="BO52" s="2"/>
      <c r="BP52" s="21">
        <v>3.0</v>
      </c>
      <c r="BQ52" s="2"/>
      <c r="BR52" s="38">
        <v>-99.0</v>
      </c>
      <c r="BS52" s="2"/>
    </row>
    <row r="53" ht="14.25" customHeight="1">
      <c r="A53" s="1">
        <v>142.0</v>
      </c>
      <c r="B53" s="72">
        <v>202.0</v>
      </c>
      <c r="C53" s="73"/>
      <c r="D53" s="1">
        <f t="shared" si="1"/>
        <v>0</v>
      </c>
      <c r="E53" s="74">
        <f t="shared" si="2"/>
        <v>1</v>
      </c>
      <c r="F53" s="74">
        <v>1.0</v>
      </c>
      <c r="G53" s="75">
        <v>0.0</v>
      </c>
      <c r="H53" s="75">
        <v>0.0</v>
      </c>
      <c r="I53" s="75">
        <v>0.0</v>
      </c>
      <c r="J53" s="75">
        <v>0.0</v>
      </c>
      <c r="K53" s="75">
        <v>0.0</v>
      </c>
      <c r="L53" s="75">
        <v>0.0</v>
      </c>
      <c r="M53" s="75">
        <v>0.0</v>
      </c>
      <c r="N53" s="75">
        <v>0.0</v>
      </c>
      <c r="O53" s="1">
        <v>0.0</v>
      </c>
      <c r="P53" s="2">
        <v>-99.0</v>
      </c>
      <c r="Q53" s="76" t="s">
        <v>186</v>
      </c>
      <c r="R53" s="1"/>
      <c r="S53" s="75">
        <f t="shared" si="3"/>
        <v>2</v>
      </c>
      <c r="T53" s="77">
        <f t="shared" si="4"/>
        <v>1</v>
      </c>
      <c r="U53" s="77">
        <f t="shared" si="5"/>
        <v>1</v>
      </c>
      <c r="V53" s="77">
        <f t="shared" si="6"/>
        <v>0</v>
      </c>
      <c r="W53" s="77">
        <f t="shared" si="7"/>
        <v>0</v>
      </c>
      <c r="X53" s="77">
        <f t="shared" si="8"/>
        <v>1</v>
      </c>
      <c r="Y53" s="77">
        <f t="shared" si="9"/>
        <v>1</v>
      </c>
      <c r="Z53" s="77">
        <f t="shared" si="10"/>
        <v>1</v>
      </c>
      <c r="AA53" s="77">
        <f t="shared" si="11"/>
        <v>1</v>
      </c>
      <c r="AB53" s="77">
        <f t="shared" si="12"/>
        <v>1</v>
      </c>
      <c r="AC53" s="77"/>
      <c r="AD53" s="1"/>
      <c r="AE53" s="1"/>
      <c r="AF53" s="1">
        <v>1.0</v>
      </c>
      <c r="AG53" s="1"/>
      <c r="AH53" s="1"/>
      <c r="AI53" s="1"/>
      <c r="AJ53" s="1">
        <v>1.0</v>
      </c>
      <c r="AK53" s="74"/>
      <c r="AL53" s="77"/>
      <c r="AM53" s="1"/>
      <c r="AN53" s="1"/>
      <c r="AO53" s="1"/>
      <c r="AP53" s="1"/>
      <c r="AQ53" s="74"/>
      <c r="AR53" s="77"/>
      <c r="AS53" s="1"/>
      <c r="AT53" s="74"/>
      <c r="AU53" s="1"/>
      <c r="AV53" s="1"/>
      <c r="AW53" s="1"/>
      <c r="AX53" s="74"/>
      <c r="AY53" s="77"/>
      <c r="AZ53" s="37"/>
      <c r="BA53" s="72">
        <v>4.0</v>
      </c>
      <c r="BB53" s="76" t="s">
        <v>187</v>
      </c>
      <c r="BC53" s="73" t="s">
        <v>104</v>
      </c>
      <c r="BD53" s="21">
        <v>10.0</v>
      </c>
      <c r="BE53" s="75">
        <f t="shared" si="13"/>
        <v>1</v>
      </c>
      <c r="BF53" s="75">
        <f t="shared" si="14"/>
        <v>0</v>
      </c>
      <c r="BG53" s="77">
        <f t="shared" si="15"/>
        <v>0</v>
      </c>
      <c r="BH53" s="21">
        <v>4.0</v>
      </c>
      <c r="BI53" s="2" t="s">
        <v>188</v>
      </c>
      <c r="BJ53" s="2"/>
      <c r="BK53" s="21">
        <v>7.0</v>
      </c>
      <c r="BL53" s="2">
        <v>-99.0</v>
      </c>
      <c r="BM53" s="2"/>
      <c r="BN53" s="2"/>
      <c r="BO53" s="2"/>
      <c r="BP53" s="21">
        <v>2.0</v>
      </c>
      <c r="BQ53" s="2"/>
      <c r="BR53" s="38">
        <v>-99.0</v>
      </c>
      <c r="BS53" s="2"/>
    </row>
    <row r="54" ht="14.25" customHeight="1">
      <c r="A54" s="1">
        <v>143.0</v>
      </c>
      <c r="B54" s="72">
        <v>170.0</v>
      </c>
      <c r="C54" s="73"/>
      <c r="D54" s="1">
        <f t="shared" si="1"/>
        <v>1</v>
      </c>
      <c r="E54" s="74">
        <f t="shared" si="2"/>
        <v>0</v>
      </c>
      <c r="F54" s="74">
        <v>1.0</v>
      </c>
      <c r="G54" s="75">
        <v>0.0</v>
      </c>
      <c r="H54" s="75">
        <v>1.0</v>
      </c>
      <c r="I54" s="75">
        <v>0.0</v>
      </c>
      <c r="J54" s="75">
        <v>1.0</v>
      </c>
      <c r="K54" s="75">
        <v>0.0</v>
      </c>
      <c r="L54" s="75">
        <v>0.0</v>
      </c>
      <c r="M54" s="75">
        <v>1.0</v>
      </c>
      <c r="N54" s="75">
        <v>0.0</v>
      </c>
      <c r="O54" s="1">
        <v>0.0</v>
      </c>
      <c r="P54" s="2">
        <v>-99.0</v>
      </c>
      <c r="Q54" s="76" t="s">
        <v>189</v>
      </c>
      <c r="R54" s="1"/>
      <c r="S54" s="75">
        <f t="shared" si="3"/>
        <v>1</v>
      </c>
      <c r="T54" s="77">
        <f t="shared" si="4"/>
        <v>0</v>
      </c>
      <c r="U54" s="77">
        <f t="shared" si="5"/>
        <v>0</v>
      </c>
      <c r="V54" s="77">
        <f t="shared" si="6"/>
        <v>0</v>
      </c>
      <c r="W54" s="77">
        <f t="shared" si="7"/>
        <v>1</v>
      </c>
      <c r="X54" s="77">
        <f t="shared" si="8"/>
        <v>0</v>
      </c>
      <c r="Y54" s="77">
        <f t="shared" si="9"/>
        <v>0</v>
      </c>
      <c r="Z54" s="77">
        <f t="shared" si="10"/>
        <v>0</v>
      </c>
      <c r="AA54" s="77">
        <f t="shared" si="11"/>
        <v>0</v>
      </c>
      <c r="AB54" s="77">
        <f t="shared" si="12"/>
        <v>1</v>
      </c>
      <c r="AC54" s="77"/>
      <c r="AD54" s="1"/>
      <c r="AE54" s="1"/>
      <c r="AF54" s="1"/>
      <c r="AG54" s="1"/>
      <c r="AH54" s="1"/>
      <c r="AI54" s="1"/>
      <c r="AJ54" s="1"/>
      <c r="AK54" s="74"/>
      <c r="AL54" s="77"/>
      <c r="AM54" s="1"/>
      <c r="AN54" s="1"/>
      <c r="AO54" s="1"/>
      <c r="AP54" s="1"/>
      <c r="AQ54" s="74"/>
      <c r="AR54" s="77"/>
      <c r="AS54" s="1"/>
      <c r="AT54" s="74"/>
      <c r="AU54" s="1"/>
      <c r="AV54" s="1"/>
      <c r="AW54" s="1">
        <v>1.0</v>
      </c>
      <c r="AX54" s="74"/>
      <c r="AY54" s="77"/>
      <c r="AZ54" s="37"/>
      <c r="BA54" s="72">
        <v>3.0</v>
      </c>
      <c r="BB54" s="76" t="s">
        <v>118</v>
      </c>
      <c r="BC54" s="73" t="s">
        <v>85</v>
      </c>
      <c r="BD54" s="21">
        <v>4.0</v>
      </c>
      <c r="BE54" s="75">
        <f t="shared" si="13"/>
        <v>1</v>
      </c>
      <c r="BF54" s="75">
        <f t="shared" si="14"/>
        <v>0</v>
      </c>
      <c r="BG54" s="77">
        <f t="shared" si="15"/>
        <v>0</v>
      </c>
      <c r="BH54" s="21">
        <v>2.0</v>
      </c>
      <c r="BI54" s="2">
        <v>-99.0</v>
      </c>
      <c r="BJ54" s="2"/>
      <c r="BK54" s="21">
        <v>6.0</v>
      </c>
      <c r="BL54" s="2">
        <v>-99.0</v>
      </c>
      <c r="BM54" s="2"/>
      <c r="BN54" s="2"/>
      <c r="BO54" s="2"/>
      <c r="BP54" s="21">
        <v>2.0</v>
      </c>
      <c r="BQ54" s="2"/>
      <c r="BR54" s="38">
        <v>-99.0</v>
      </c>
      <c r="BS54" s="2"/>
    </row>
    <row r="55" ht="14.25" customHeight="1">
      <c r="A55" s="1">
        <v>144.0</v>
      </c>
      <c r="B55" s="72">
        <v>18.0</v>
      </c>
      <c r="C55" s="73"/>
      <c r="D55" s="1">
        <f t="shared" si="1"/>
        <v>0</v>
      </c>
      <c r="E55" s="74">
        <f t="shared" si="2"/>
        <v>1</v>
      </c>
      <c r="F55" s="74">
        <v>0.0</v>
      </c>
      <c r="G55" s="75">
        <v>0.0</v>
      </c>
      <c r="H55" s="75">
        <v>0.0</v>
      </c>
      <c r="I55" s="75">
        <v>0.0</v>
      </c>
      <c r="J55" s="75">
        <v>1.0</v>
      </c>
      <c r="K55" s="75">
        <v>0.0</v>
      </c>
      <c r="L55" s="75">
        <v>0.0</v>
      </c>
      <c r="M55" s="75">
        <v>0.0</v>
      </c>
      <c r="N55" s="75">
        <v>0.0</v>
      </c>
      <c r="O55" s="1">
        <v>0.0</v>
      </c>
      <c r="P55" s="2">
        <v>-99.0</v>
      </c>
      <c r="Q55" s="76" t="s">
        <v>182</v>
      </c>
      <c r="R55" s="1"/>
      <c r="S55" s="75">
        <f t="shared" si="3"/>
        <v>1</v>
      </c>
      <c r="T55" s="77">
        <f t="shared" si="4"/>
        <v>1</v>
      </c>
      <c r="U55" s="77">
        <f t="shared" si="5"/>
        <v>1</v>
      </c>
      <c r="V55" s="77">
        <f t="shared" si="6"/>
        <v>0</v>
      </c>
      <c r="W55" s="77">
        <f t="shared" si="7"/>
        <v>0</v>
      </c>
      <c r="X55" s="77">
        <f t="shared" si="8"/>
        <v>0</v>
      </c>
      <c r="Y55" s="77">
        <f t="shared" si="9"/>
        <v>1</v>
      </c>
      <c r="Z55" s="77">
        <f t="shared" si="10"/>
        <v>0</v>
      </c>
      <c r="AA55" s="77">
        <f t="shared" si="11"/>
        <v>0</v>
      </c>
      <c r="AB55" s="77">
        <f t="shared" si="12"/>
        <v>1</v>
      </c>
      <c r="AC55" s="77"/>
      <c r="AD55" s="1"/>
      <c r="AE55" s="1"/>
      <c r="AF55" s="1">
        <v>1.0</v>
      </c>
      <c r="AG55" s="1"/>
      <c r="AH55" s="1"/>
      <c r="AI55" s="1"/>
      <c r="AJ55" s="1"/>
      <c r="AK55" s="74"/>
      <c r="AL55" s="77"/>
      <c r="AM55" s="1"/>
      <c r="AN55" s="1"/>
      <c r="AO55" s="1"/>
      <c r="AP55" s="1"/>
      <c r="AQ55" s="74"/>
      <c r="AR55" s="77"/>
      <c r="AS55" s="1"/>
      <c r="AT55" s="74"/>
      <c r="AU55" s="1"/>
      <c r="AV55" s="1"/>
      <c r="AW55" s="1"/>
      <c r="AX55" s="74"/>
      <c r="AY55" s="77"/>
      <c r="AZ55" s="37"/>
      <c r="BA55" s="72">
        <v>2.0</v>
      </c>
      <c r="BB55" s="76" t="s">
        <v>190</v>
      </c>
      <c r="BC55" s="73" t="s">
        <v>85</v>
      </c>
      <c r="BD55" s="21">
        <v>15.0</v>
      </c>
      <c r="BE55" s="75">
        <f t="shared" si="13"/>
        <v>0</v>
      </c>
      <c r="BF55" s="75">
        <f t="shared" si="14"/>
        <v>1</v>
      </c>
      <c r="BG55" s="77">
        <f t="shared" si="15"/>
        <v>0</v>
      </c>
      <c r="BH55" s="21">
        <v>1.0</v>
      </c>
      <c r="BI55" s="2">
        <v>-99.0</v>
      </c>
      <c r="BJ55" s="2"/>
      <c r="BK55" s="21">
        <v>8.0</v>
      </c>
      <c r="BL55" s="2">
        <v>-99.0</v>
      </c>
      <c r="BM55" s="2"/>
      <c r="BN55" s="2"/>
      <c r="BO55" s="2"/>
      <c r="BP55" s="21">
        <v>2.0</v>
      </c>
      <c r="BQ55" s="2"/>
      <c r="BR55" s="38">
        <v>-99.0</v>
      </c>
      <c r="BS55" s="2"/>
    </row>
    <row r="56" ht="14.25" customHeight="1">
      <c r="A56" s="1">
        <v>145.0</v>
      </c>
      <c r="B56" s="72">
        <v>202.0</v>
      </c>
      <c r="C56" s="73"/>
      <c r="D56" s="1">
        <f t="shared" si="1"/>
        <v>0</v>
      </c>
      <c r="E56" s="74">
        <f t="shared" si="2"/>
        <v>1</v>
      </c>
      <c r="F56" s="74">
        <v>1.0</v>
      </c>
      <c r="G56" s="75">
        <v>0.0</v>
      </c>
      <c r="H56" s="75">
        <v>0.0</v>
      </c>
      <c r="I56" s="75">
        <v>0.0</v>
      </c>
      <c r="J56" s="75">
        <v>0.0</v>
      </c>
      <c r="K56" s="75">
        <v>0.0</v>
      </c>
      <c r="L56" s="75">
        <v>0.0</v>
      </c>
      <c r="M56" s="75">
        <v>0.0</v>
      </c>
      <c r="N56" s="75">
        <v>0.0</v>
      </c>
      <c r="O56" s="1">
        <v>0.0</v>
      </c>
      <c r="P56" s="2">
        <v>-99.0</v>
      </c>
      <c r="Q56" s="76" t="s">
        <v>191</v>
      </c>
      <c r="R56" s="1"/>
      <c r="S56" s="75">
        <f t="shared" si="3"/>
        <v>0</v>
      </c>
      <c r="T56" s="77">
        <f t="shared" si="4"/>
        <v>0</v>
      </c>
      <c r="U56" s="77">
        <f t="shared" si="5"/>
        <v>0</v>
      </c>
      <c r="V56" s="77">
        <f t="shared" si="6"/>
        <v>0</v>
      </c>
      <c r="W56" s="77">
        <f t="shared" si="7"/>
        <v>0</v>
      </c>
      <c r="X56" s="77">
        <f t="shared" si="8"/>
        <v>0</v>
      </c>
      <c r="Y56" s="77">
        <f t="shared" si="9"/>
        <v>0</v>
      </c>
      <c r="Z56" s="77">
        <f t="shared" si="10"/>
        <v>0</v>
      </c>
      <c r="AA56" s="77">
        <f t="shared" si="11"/>
        <v>0</v>
      </c>
      <c r="AB56" s="77">
        <f t="shared" si="12"/>
        <v>0</v>
      </c>
      <c r="AC56" s="77"/>
      <c r="AD56" s="1"/>
      <c r="AE56" s="1"/>
      <c r="AF56" s="1"/>
      <c r="AG56" s="1"/>
      <c r="AH56" s="1"/>
      <c r="AI56" s="1"/>
      <c r="AJ56" s="1"/>
      <c r="AK56" s="74"/>
      <c r="AL56" s="77"/>
      <c r="AM56" s="1"/>
      <c r="AN56" s="1"/>
      <c r="AO56" s="1"/>
      <c r="AP56" s="1"/>
      <c r="AQ56" s="74"/>
      <c r="AR56" s="77"/>
      <c r="AS56" s="1"/>
      <c r="AT56" s="74"/>
      <c r="AU56" s="1"/>
      <c r="AV56" s="1"/>
      <c r="AW56" s="1"/>
      <c r="AX56" s="74"/>
      <c r="AY56" s="77"/>
      <c r="AZ56" s="37"/>
      <c r="BA56" s="72">
        <v>4.0</v>
      </c>
      <c r="BB56" s="76" t="s">
        <v>192</v>
      </c>
      <c r="BC56" s="81" t="s">
        <v>95</v>
      </c>
      <c r="BD56" s="21">
        <v>8.0</v>
      </c>
      <c r="BE56" s="75">
        <f t="shared" si="13"/>
        <v>1</v>
      </c>
      <c r="BF56" s="75">
        <f t="shared" si="14"/>
        <v>0</v>
      </c>
      <c r="BG56" s="77">
        <f t="shared" si="15"/>
        <v>0</v>
      </c>
      <c r="BH56" s="21">
        <v>3.0</v>
      </c>
      <c r="BI56" s="2">
        <v>-99.0</v>
      </c>
      <c r="BJ56" s="2"/>
      <c r="BK56" s="21">
        <v>4.0</v>
      </c>
      <c r="BL56" s="2">
        <v>-99.0</v>
      </c>
      <c r="BM56" s="2"/>
      <c r="BN56" s="2"/>
      <c r="BO56" s="2"/>
      <c r="BP56" s="21">
        <v>3.0</v>
      </c>
      <c r="BQ56" s="2"/>
      <c r="BR56" s="38">
        <v>-99.0</v>
      </c>
      <c r="BS56" s="2"/>
    </row>
    <row r="57" ht="14.25" customHeight="1">
      <c r="A57" s="1">
        <v>148.0</v>
      </c>
      <c r="B57" s="72">
        <v>65.0</v>
      </c>
      <c r="C57" s="73"/>
      <c r="D57" s="1">
        <f t="shared" si="1"/>
        <v>1</v>
      </c>
      <c r="E57" s="74">
        <f t="shared" si="2"/>
        <v>0</v>
      </c>
      <c r="F57" s="74">
        <v>0.0</v>
      </c>
      <c r="G57" s="75">
        <v>0.0</v>
      </c>
      <c r="H57" s="75">
        <v>0.0</v>
      </c>
      <c r="I57" s="75">
        <v>1.0</v>
      </c>
      <c r="J57" s="75">
        <v>1.0</v>
      </c>
      <c r="K57" s="75">
        <v>1.0</v>
      </c>
      <c r="L57" s="75">
        <v>0.0</v>
      </c>
      <c r="M57" s="75">
        <v>0.0</v>
      </c>
      <c r="N57" s="75">
        <v>1.0</v>
      </c>
      <c r="O57" s="1">
        <v>0.0</v>
      </c>
      <c r="P57" s="2">
        <v>-99.0</v>
      </c>
      <c r="Q57" s="76">
        <v>-99.0</v>
      </c>
      <c r="R57" s="1"/>
      <c r="S57" s="75">
        <f t="shared" si="3"/>
        <v>0</v>
      </c>
      <c r="T57" s="77">
        <f t="shared" si="4"/>
        <v>0</v>
      </c>
      <c r="U57" s="77">
        <f t="shared" si="5"/>
        <v>0</v>
      </c>
      <c r="V57" s="77">
        <f t="shared" si="6"/>
        <v>0</v>
      </c>
      <c r="W57" s="77">
        <f t="shared" si="7"/>
        <v>0</v>
      </c>
      <c r="X57" s="77">
        <f t="shared" si="8"/>
        <v>0</v>
      </c>
      <c r="Y57" s="77">
        <f t="shared" si="9"/>
        <v>0</v>
      </c>
      <c r="Z57" s="77">
        <f t="shared" si="10"/>
        <v>0</v>
      </c>
      <c r="AA57" s="77">
        <f t="shared" si="11"/>
        <v>0</v>
      </c>
      <c r="AB57" s="77">
        <f t="shared" si="12"/>
        <v>0</v>
      </c>
      <c r="AC57" s="77"/>
      <c r="AD57" s="1"/>
      <c r="AE57" s="1"/>
      <c r="AF57" s="1"/>
      <c r="AG57" s="1"/>
      <c r="AH57" s="1"/>
      <c r="AI57" s="1"/>
      <c r="AJ57" s="1"/>
      <c r="AK57" s="74"/>
      <c r="AL57" s="77"/>
      <c r="AM57" s="1"/>
      <c r="AN57" s="1"/>
      <c r="AO57" s="1"/>
      <c r="AP57" s="1"/>
      <c r="AQ57" s="74"/>
      <c r="AR57" s="77"/>
      <c r="AS57" s="1"/>
      <c r="AT57" s="74"/>
      <c r="AU57" s="1"/>
      <c r="AV57" s="1"/>
      <c r="AW57" s="1"/>
      <c r="AX57" s="74"/>
      <c r="AY57" s="77"/>
      <c r="AZ57" s="37"/>
      <c r="BA57" s="72">
        <v>2.0</v>
      </c>
      <c r="BB57" s="76" t="s">
        <v>172</v>
      </c>
      <c r="BC57" s="73" t="s">
        <v>104</v>
      </c>
      <c r="BD57" s="21">
        <v>4.0</v>
      </c>
      <c r="BE57" s="75">
        <f t="shared" si="13"/>
        <v>1</v>
      </c>
      <c r="BF57" s="75">
        <f t="shared" si="14"/>
        <v>0</v>
      </c>
      <c r="BG57" s="77">
        <f t="shared" si="15"/>
        <v>0</v>
      </c>
      <c r="BH57" s="21">
        <v>3.0</v>
      </c>
      <c r="BI57" s="2">
        <v>-99.0</v>
      </c>
      <c r="BJ57" s="2"/>
      <c r="BK57" s="21">
        <v>3.0</v>
      </c>
      <c r="BL57" s="2">
        <v>-99.0</v>
      </c>
      <c r="BM57" s="2"/>
      <c r="BN57" s="2"/>
      <c r="BO57" s="2"/>
      <c r="BP57" s="21">
        <v>2.0</v>
      </c>
      <c r="BQ57" s="2"/>
      <c r="BR57" s="38">
        <v>-99.0</v>
      </c>
      <c r="BS57" s="2"/>
    </row>
    <row r="58" ht="14.25" customHeight="1">
      <c r="A58" s="1">
        <v>149.0</v>
      </c>
      <c r="B58" s="72">
        <v>204.0</v>
      </c>
      <c r="C58" s="73"/>
      <c r="D58" s="1">
        <f t="shared" si="1"/>
        <v>0</v>
      </c>
      <c r="E58" s="74">
        <f t="shared" si="2"/>
        <v>1</v>
      </c>
      <c r="F58" s="74">
        <v>1.0</v>
      </c>
      <c r="G58" s="75">
        <v>0.0</v>
      </c>
      <c r="H58" s="75">
        <v>0.0</v>
      </c>
      <c r="I58" s="75">
        <v>0.0</v>
      </c>
      <c r="J58" s="75">
        <v>0.0</v>
      </c>
      <c r="K58" s="75">
        <v>0.0</v>
      </c>
      <c r="L58" s="75">
        <v>0.0</v>
      </c>
      <c r="M58" s="75">
        <v>0.0</v>
      </c>
      <c r="N58" s="75">
        <v>0.0</v>
      </c>
      <c r="O58" s="1">
        <v>0.0</v>
      </c>
      <c r="P58" s="2">
        <v>-99.0</v>
      </c>
      <c r="Q58" s="76">
        <v>-99.0</v>
      </c>
      <c r="R58" s="1"/>
      <c r="S58" s="75">
        <f t="shared" si="3"/>
        <v>0</v>
      </c>
      <c r="T58" s="77">
        <f t="shared" si="4"/>
        <v>0</v>
      </c>
      <c r="U58" s="77">
        <f t="shared" si="5"/>
        <v>0</v>
      </c>
      <c r="V58" s="77">
        <f t="shared" si="6"/>
        <v>0</v>
      </c>
      <c r="W58" s="77">
        <f t="shared" si="7"/>
        <v>0</v>
      </c>
      <c r="X58" s="77">
        <f t="shared" si="8"/>
        <v>0</v>
      </c>
      <c r="Y58" s="77">
        <f t="shared" si="9"/>
        <v>0</v>
      </c>
      <c r="Z58" s="77">
        <f t="shared" si="10"/>
        <v>0</v>
      </c>
      <c r="AA58" s="77">
        <f t="shared" si="11"/>
        <v>0</v>
      </c>
      <c r="AB58" s="77">
        <f t="shared" si="12"/>
        <v>0</v>
      </c>
      <c r="AC58" s="77"/>
      <c r="AD58" s="1"/>
      <c r="AE58" s="1"/>
      <c r="AF58" s="1"/>
      <c r="AG58" s="1"/>
      <c r="AH58" s="1"/>
      <c r="AI58" s="1"/>
      <c r="AJ58" s="1"/>
      <c r="AK58" s="74"/>
      <c r="AL58" s="77"/>
      <c r="AM58" s="1"/>
      <c r="AN58" s="1"/>
      <c r="AO58" s="1"/>
      <c r="AP58" s="1"/>
      <c r="AQ58" s="74"/>
      <c r="AR58" s="77"/>
      <c r="AS58" s="1"/>
      <c r="AT58" s="74"/>
      <c r="AU58" s="1"/>
      <c r="AV58" s="1"/>
      <c r="AW58" s="1"/>
      <c r="AX58" s="74"/>
      <c r="AY58" s="77"/>
      <c r="AZ58" s="37"/>
      <c r="BA58" s="72">
        <v>3.0</v>
      </c>
      <c r="BB58" s="76" t="s">
        <v>193</v>
      </c>
      <c r="BC58" s="73" t="s">
        <v>104</v>
      </c>
      <c r="BD58" s="21">
        <v>5.0</v>
      </c>
      <c r="BE58" s="75">
        <f t="shared" si="13"/>
        <v>1</v>
      </c>
      <c r="BF58" s="75">
        <f t="shared" si="14"/>
        <v>0</v>
      </c>
      <c r="BG58" s="77">
        <f t="shared" si="15"/>
        <v>0</v>
      </c>
      <c r="BH58" s="21">
        <v>2.0</v>
      </c>
      <c r="BI58" s="2">
        <v>-99.0</v>
      </c>
      <c r="BJ58" s="2"/>
      <c r="BK58" s="21">
        <v>9.0</v>
      </c>
      <c r="BL58" s="2">
        <v>-99.0</v>
      </c>
      <c r="BM58" s="2"/>
      <c r="BN58" s="2"/>
      <c r="BO58" s="2"/>
      <c r="BP58" s="21">
        <v>1.0</v>
      </c>
      <c r="BQ58" s="2"/>
      <c r="BR58" s="38">
        <v>-99.0</v>
      </c>
      <c r="BS58" s="2"/>
    </row>
    <row r="59" ht="14.25" customHeight="1">
      <c r="A59" s="1">
        <v>151.0</v>
      </c>
      <c r="B59" s="72">
        <v>219.0</v>
      </c>
      <c r="C59" s="73"/>
      <c r="D59" s="1">
        <f t="shared" si="1"/>
        <v>1</v>
      </c>
      <c r="E59" s="74">
        <f t="shared" si="2"/>
        <v>0</v>
      </c>
      <c r="F59" s="74">
        <v>1.0</v>
      </c>
      <c r="G59" s="75">
        <v>0.0</v>
      </c>
      <c r="H59" s="75">
        <v>1.0</v>
      </c>
      <c r="I59" s="75">
        <v>0.0</v>
      </c>
      <c r="J59" s="75">
        <v>0.0</v>
      </c>
      <c r="K59" s="75">
        <v>0.0</v>
      </c>
      <c r="L59" s="75">
        <v>0.0</v>
      </c>
      <c r="M59" s="75">
        <v>0.0</v>
      </c>
      <c r="N59" s="75">
        <v>1.0</v>
      </c>
      <c r="O59" s="1">
        <v>1.0</v>
      </c>
      <c r="P59" s="2" t="s">
        <v>194</v>
      </c>
      <c r="Q59" s="76" t="s">
        <v>122</v>
      </c>
      <c r="R59" s="1"/>
      <c r="S59" s="75">
        <f t="shared" si="3"/>
        <v>0</v>
      </c>
      <c r="T59" s="77">
        <f t="shared" si="4"/>
        <v>0</v>
      </c>
      <c r="U59" s="77">
        <f t="shared" si="5"/>
        <v>0</v>
      </c>
      <c r="V59" s="77">
        <f t="shared" si="6"/>
        <v>0</v>
      </c>
      <c r="W59" s="77">
        <f t="shared" si="7"/>
        <v>0</v>
      </c>
      <c r="X59" s="77">
        <f t="shared" si="8"/>
        <v>0</v>
      </c>
      <c r="Y59" s="77">
        <f t="shared" si="9"/>
        <v>0</v>
      </c>
      <c r="Z59" s="77">
        <f t="shared" si="10"/>
        <v>0</v>
      </c>
      <c r="AA59" s="77">
        <f t="shared" si="11"/>
        <v>0</v>
      </c>
      <c r="AB59" s="77">
        <f t="shared" si="12"/>
        <v>0</v>
      </c>
      <c r="AC59" s="77"/>
      <c r="AD59" s="1"/>
      <c r="AE59" s="1"/>
      <c r="AF59" s="1"/>
      <c r="AG59" s="1"/>
      <c r="AH59" s="1"/>
      <c r="AI59" s="1"/>
      <c r="AJ59" s="1"/>
      <c r="AK59" s="74"/>
      <c r="AL59" s="77"/>
      <c r="AM59" s="1"/>
      <c r="AN59" s="1"/>
      <c r="AO59" s="1"/>
      <c r="AP59" s="1"/>
      <c r="AQ59" s="74"/>
      <c r="AR59" s="77"/>
      <c r="AS59" s="1"/>
      <c r="AT59" s="74"/>
      <c r="AU59" s="1"/>
      <c r="AV59" s="1"/>
      <c r="AW59" s="1"/>
      <c r="AX59" s="74"/>
      <c r="AY59" s="77"/>
      <c r="AZ59" s="37"/>
      <c r="BA59" s="72">
        <v>3.0</v>
      </c>
      <c r="BB59" s="76" t="s">
        <v>122</v>
      </c>
      <c r="BC59" s="81" t="s">
        <v>26</v>
      </c>
      <c r="BD59" s="21">
        <v>800.0</v>
      </c>
      <c r="BE59" s="75">
        <f t="shared" si="13"/>
        <v>0</v>
      </c>
      <c r="BF59" s="75">
        <f t="shared" si="14"/>
        <v>0</v>
      </c>
      <c r="BG59" s="77">
        <f t="shared" si="15"/>
        <v>1</v>
      </c>
      <c r="BH59" s="21">
        <v>3.0</v>
      </c>
      <c r="BI59" s="2">
        <v>-99.0</v>
      </c>
      <c r="BJ59" s="2"/>
      <c r="BK59" s="21">
        <v>21.0</v>
      </c>
      <c r="BL59" s="82" t="s">
        <v>195</v>
      </c>
      <c r="BM59" s="2"/>
      <c r="BN59" s="2"/>
      <c r="BO59" s="2"/>
      <c r="BP59" s="21">
        <v>3.0</v>
      </c>
      <c r="BQ59" s="2"/>
      <c r="BR59" s="38">
        <v>-99.0</v>
      </c>
      <c r="BS59" s="2"/>
    </row>
    <row r="60" ht="14.25" customHeight="1">
      <c r="A60" s="1">
        <v>154.0</v>
      </c>
      <c r="B60" s="72">
        <v>202.0</v>
      </c>
      <c r="C60" s="73"/>
      <c r="D60" s="1">
        <f t="shared" si="1"/>
        <v>1</v>
      </c>
      <c r="E60" s="74">
        <f t="shared" si="2"/>
        <v>0</v>
      </c>
      <c r="F60" s="74">
        <v>1.0</v>
      </c>
      <c r="G60" s="75">
        <v>0.0</v>
      </c>
      <c r="H60" s="75">
        <v>1.0</v>
      </c>
      <c r="I60" s="75">
        <v>1.0</v>
      </c>
      <c r="J60" s="75">
        <v>0.0</v>
      </c>
      <c r="K60" s="75">
        <v>0.0</v>
      </c>
      <c r="L60" s="75">
        <v>0.0</v>
      </c>
      <c r="M60" s="75">
        <v>0.0</v>
      </c>
      <c r="N60" s="75">
        <v>0.0</v>
      </c>
      <c r="O60" s="1">
        <v>0.0</v>
      </c>
      <c r="P60" s="2">
        <v>-99.0</v>
      </c>
      <c r="Q60" s="76" t="s">
        <v>11</v>
      </c>
      <c r="R60" s="1"/>
      <c r="S60" s="75">
        <f t="shared" si="3"/>
        <v>1</v>
      </c>
      <c r="T60" s="77">
        <f t="shared" si="4"/>
        <v>1</v>
      </c>
      <c r="U60" s="77">
        <f t="shared" si="5"/>
        <v>1</v>
      </c>
      <c r="V60" s="77">
        <f t="shared" si="6"/>
        <v>0</v>
      </c>
      <c r="W60" s="77">
        <f t="shared" si="7"/>
        <v>0</v>
      </c>
      <c r="X60" s="77">
        <f t="shared" si="8"/>
        <v>0</v>
      </c>
      <c r="Y60" s="77">
        <f t="shared" si="9"/>
        <v>0</v>
      </c>
      <c r="Z60" s="77">
        <f t="shared" si="10"/>
        <v>1</v>
      </c>
      <c r="AA60" s="77">
        <f t="shared" si="11"/>
        <v>0</v>
      </c>
      <c r="AB60" s="77">
        <f t="shared" si="12"/>
        <v>1</v>
      </c>
      <c r="AC60" s="77"/>
      <c r="AD60" s="1"/>
      <c r="AE60" s="1"/>
      <c r="AF60" s="1"/>
      <c r="AG60" s="1">
        <v>1.0</v>
      </c>
      <c r="AH60" s="1"/>
      <c r="AI60" s="1"/>
      <c r="AJ60" s="1"/>
      <c r="AK60" s="74"/>
      <c r="AL60" s="77"/>
      <c r="AM60" s="1"/>
      <c r="AN60" s="1"/>
      <c r="AO60" s="1"/>
      <c r="AP60" s="1"/>
      <c r="AQ60" s="74"/>
      <c r="AR60" s="77"/>
      <c r="AS60" s="1"/>
      <c r="AT60" s="74"/>
      <c r="AU60" s="1"/>
      <c r="AV60" s="1"/>
      <c r="AW60" s="1"/>
      <c r="AX60" s="74"/>
      <c r="AY60" s="77"/>
      <c r="AZ60" s="37"/>
      <c r="BA60" s="72">
        <v>3.0</v>
      </c>
      <c r="BB60" s="76" t="s">
        <v>196</v>
      </c>
      <c r="BC60" s="73" t="s">
        <v>85</v>
      </c>
      <c r="BD60" s="21">
        <v>100.0</v>
      </c>
      <c r="BE60" s="75">
        <f t="shared" si="13"/>
        <v>0</v>
      </c>
      <c r="BF60" s="75">
        <f t="shared" si="14"/>
        <v>0</v>
      </c>
      <c r="BG60" s="77">
        <f t="shared" si="15"/>
        <v>1</v>
      </c>
      <c r="BH60" s="21">
        <v>3.0</v>
      </c>
      <c r="BI60" s="2">
        <v>-99.0</v>
      </c>
      <c r="BJ60" s="2"/>
      <c r="BK60" s="21">
        <v>4.0</v>
      </c>
      <c r="BL60" s="2">
        <v>-99.0</v>
      </c>
      <c r="BM60" s="2"/>
      <c r="BN60" s="2"/>
      <c r="BO60" s="2"/>
      <c r="BP60" s="21">
        <v>3.0</v>
      </c>
      <c r="BQ60" s="2"/>
      <c r="BR60" s="38">
        <v>-99.0</v>
      </c>
      <c r="BS60" s="2"/>
    </row>
    <row r="61" ht="14.25" customHeight="1">
      <c r="A61" s="1">
        <v>155.0</v>
      </c>
      <c r="B61" s="72">
        <v>116.0</v>
      </c>
      <c r="C61" s="73"/>
      <c r="D61" s="1">
        <f t="shared" si="1"/>
        <v>1</v>
      </c>
      <c r="E61" s="74">
        <f t="shared" si="2"/>
        <v>0</v>
      </c>
      <c r="F61" s="74">
        <v>0.0</v>
      </c>
      <c r="G61" s="75">
        <v>0.0</v>
      </c>
      <c r="H61" s="75">
        <v>0.0</v>
      </c>
      <c r="I61" s="75">
        <v>0.0</v>
      </c>
      <c r="J61" s="75">
        <v>0.0</v>
      </c>
      <c r="K61" s="75">
        <v>1.0</v>
      </c>
      <c r="L61" s="75">
        <v>0.0</v>
      </c>
      <c r="M61" s="75">
        <v>0.0</v>
      </c>
      <c r="N61" s="75">
        <v>0.0</v>
      </c>
      <c r="O61" s="79">
        <v>1.0</v>
      </c>
      <c r="P61" s="88" t="s">
        <v>197</v>
      </c>
      <c r="Q61" s="76" t="s">
        <v>198</v>
      </c>
      <c r="R61" s="1"/>
      <c r="S61" s="75">
        <f t="shared" si="3"/>
        <v>1</v>
      </c>
      <c r="T61" s="77">
        <f t="shared" si="4"/>
        <v>1</v>
      </c>
      <c r="U61" s="77">
        <f t="shared" si="5"/>
        <v>1</v>
      </c>
      <c r="V61" s="77">
        <f t="shared" si="6"/>
        <v>0</v>
      </c>
      <c r="W61" s="77">
        <f t="shared" si="7"/>
        <v>0</v>
      </c>
      <c r="X61" s="77">
        <f t="shared" si="8"/>
        <v>0</v>
      </c>
      <c r="Y61" s="77">
        <f t="shared" si="9"/>
        <v>1</v>
      </c>
      <c r="Z61" s="77">
        <f t="shared" si="10"/>
        <v>0</v>
      </c>
      <c r="AA61" s="77">
        <f t="shared" si="11"/>
        <v>0</v>
      </c>
      <c r="AB61" s="77">
        <f t="shared" si="12"/>
        <v>1</v>
      </c>
      <c r="AC61" s="77"/>
      <c r="AD61" s="1">
        <v>1.0</v>
      </c>
      <c r="AE61" s="1"/>
      <c r="AF61" s="1"/>
      <c r="AG61" s="1"/>
      <c r="AH61" s="1"/>
      <c r="AI61" s="1"/>
      <c r="AJ61" s="1"/>
      <c r="AK61" s="74"/>
      <c r="AL61" s="77"/>
      <c r="AM61" s="1"/>
      <c r="AN61" s="1"/>
      <c r="AO61" s="1"/>
      <c r="AP61" s="1"/>
      <c r="AQ61" s="74"/>
      <c r="AR61" s="77"/>
      <c r="AS61" s="1"/>
      <c r="AT61" s="74"/>
      <c r="AU61" s="1"/>
      <c r="AV61" s="1"/>
      <c r="AW61" s="1"/>
      <c r="AX61" s="74"/>
      <c r="AY61" s="77"/>
      <c r="AZ61" s="37"/>
      <c r="BA61" s="72">
        <v>3.0</v>
      </c>
      <c r="BB61" s="76" t="s">
        <v>199</v>
      </c>
      <c r="BC61" s="73" t="s">
        <v>85</v>
      </c>
      <c r="BD61" s="21">
        <v>5.0</v>
      </c>
      <c r="BE61" s="75">
        <f t="shared" si="13"/>
        <v>1</v>
      </c>
      <c r="BF61" s="75">
        <f t="shared" si="14"/>
        <v>0</v>
      </c>
      <c r="BG61" s="77">
        <f t="shared" si="15"/>
        <v>0</v>
      </c>
      <c r="BH61" s="21">
        <v>2.0</v>
      </c>
      <c r="BI61" s="2">
        <v>-99.0</v>
      </c>
      <c r="BJ61" s="2"/>
      <c r="BK61" s="21">
        <v>2.0</v>
      </c>
      <c r="BL61" s="2">
        <v>-99.0</v>
      </c>
      <c r="BM61" s="2"/>
      <c r="BN61" s="2"/>
      <c r="BO61" s="2"/>
      <c r="BP61" s="21">
        <v>1.0</v>
      </c>
      <c r="BQ61" s="2"/>
      <c r="BR61" s="38">
        <v>-99.0</v>
      </c>
      <c r="BS61" s="2"/>
    </row>
    <row r="62" ht="14.25" customHeight="1">
      <c r="A62" s="1">
        <v>156.0</v>
      </c>
      <c r="B62" s="72">
        <v>220.0</v>
      </c>
      <c r="C62" s="73"/>
      <c r="D62" s="1">
        <f t="shared" si="1"/>
        <v>1</v>
      </c>
      <c r="E62" s="74">
        <f t="shared" si="2"/>
        <v>0</v>
      </c>
      <c r="F62" s="74">
        <v>1.0</v>
      </c>
      <c r="G62" s="75">
        <v>0.0</v>
      </c>
      <c r="H62" s="75">
        <v>0.0</v>
      </c>
      <c r="I62" s="75">
        <v>0.0</v>
      </c>
      <c r="J62" s="75">
        <v>1.0</v>
      </c>
      <c r="K62" s="75">
        <v>1.0</v>
      </c>
      <c r="L62" s="75">
        <v>1.0</v>
      </c>
      <c r="M62" s="75">
        <v>0.0</v>
      </c>
      <c r="N62" s="75">
        <v>0.0</v>
      </c>
      <c r="O62" s="1">
        <v>0.0</v>
      </c>
      <c r="P62" s="2">
        <v>-99.0</v>
      </c>
      <c r="Q62" s="76" t="s">
        <v>200</v>
      </c>
      <c r="R62" s="1"/>
      <c r="S62" s="75">
        <f t="shared" si="3"/>
        <v>1</v>
      </c>
      <c r="T62" s="77">
        <f t="shared" si="4"/>
        <v>1</v>
      </c>
      <c r="U62" s="77">
        <f t="shared" si="5"/>
        <v>1</v>
      </c>
      <c r="V62" s="77">
        <f t="shared" si="6"/>
        <v>0</v>
      </c>
      <c r="W62" s="77">
        <f t="shared" si="7"/>
        <v>0</v>
      </c>
      <c r="X62" s="77">
        <f t="shared" si="8"/>
        <v>0</v>
      </c>
      <c r="Y62" s="77">
        <f t="shared" si="9"/>
        <v>1</v>
      </c>
      <c r="Z62" s="77">
        <f t="shared" si="10"/>
        <v>0</v>
      </c>
      <c r="AA62" s="77">
        <f t="shared" si="11"/>
        <v>0</v>
      </c>
      <c r="AB62" s="77">
        <f t="shared" si="12"/>
        <v>1</v>
      </c>
      <c r="AC62" s="77"/>
      <c r="AD62" s="1"/>
      <c r="AE62" s="1"/>
      <c r="AF62" s="1">
        <v>1.0</v>
      </c>
      <c r="AG62" s="1"/>
      <c r="AH62" s="1"/>
      <c r="AI62" s="1"/>
      <c r="AJ62" s="1"/>
      <c r="AK62" s="74"/>
      <c r="AL62" s="77"/>
      <c r="AM62" s="1"/>
      <c r="AN62" s="1"/>
      <c r="AO62" s="1"/>
      <c r="AP62" s="1"/>
      <c r="AQ62" s="74"/>
      <c r="AR62" s="77"/>
      <c r="AS62" s="1"/>
      <c r="AT62" s="74"/>
      <c r="AU62" s="1"/>
      <c r="AV62" s="1"/>
      <c r="AW62" s="1"/>
      <c r="AX62" s="74"/>
      <c r="AY62" s="77"/>
      <c r="AZ62" s="37"/>
      <c r="BA62" s="72">
        <v>4.0</v>
      </c>
      <c r="BB62" s="76" t="s">
        <v>201</v>
      </c>
      <c r="BC62" s="73" t="s">
        <v>104</v>
      </c>
      <c r="BD62" s="21">
        <v>25.0</v>
      </c>
      <c r="BE62" s="75">
        <f t="shared" si="13"/>
        <v>0</v>
      </c>
      <c r="BF62" s="75">
        <f t="shared" si="14"/>
        <v>1</v>
      </c>
      <c r="BG62" s="77">
        <f t="shared" si="15"/>
        <v>0</v>
      </c>
      <c r="BH62" s="21">
        <v>3.0</v>
      </c>
      <c r="BI62" s="2">
        <v>-99.0</v>
      </c>
      <c r="BJ62" s="2"/>
      <c r="BK62" s="21">
        <v>4.0</v>
      </c>
      <c r="BL62" s="2">
        <v>-99.0</v>
      </c>
      <c r="BM62" s="2"/>
      <c r="BN62" s="2"/>
      <c r="BO62" s="2"/>
      <c r="BP62" s="21">
        <v>2.0</v>
      </c>
      <c r="BQ62" s="2"/>
      <c r="BR62" s="38">
        <v>-99.0</v>
      </c>
      <c r="BS62" s="2"/>
    </row>
    <row r="63" ht="14.25" customHeight="1">
      <c r="A63" s="1">
        <v>158.0</v>
      </c>
      <c r="B63" s="72">
        <v>220.0</v>
      </c>
      <c r="C63" s="73"/>
      <c r="D63" s="1">
        <f t="shared" si="1"/>
        <v>1</v>
      </c>
      <c r="E63" s="74">
        <f t="shared" si="2"/>
        <v>0</v>
      </c>
      <c r="F63" s="74">
        <v>1.0</v>
      </c>
      <c r="G63" s="75">
        <v>0.0</v>
      </c>
      <c r="H63" s="75">
        <v>1.0</v>
      </c>
      <c r="I63" s="75">
        <v>1.0</v>
      </c>
      <c r="J63" s="75">
        <v>1.0</v>
      </c>
      <c r="K63" s="75">
        <v>0.0</v>
      </c>
      <c r="L63" s="75">
        <v>0.0</v>
      </c>
      <c r="M63" s="75">
        <v>0.0</v>
      </c>
      <c r="N63" s="75">
        <v>0.0</v>
      </c>
      <c r="O63" s="1">
        <v>1.0</v>
      </c>
      <c r="P63" s="2" t="s">
        <v>202</v>
      </c>
      <c r="Q63" s="76" t="s">
        <v>203</v>
      </c>
      <c r="R63" s="1"/>
      <c r="S63" s="75">
        <f t="shared" si="3"/>
        <v>0</v>
      </c>
      <c r="T63" s="77">
        <f t="shared" si="4"/>
        <v>0</v>
      </c>
      <c r="U63" s="77">
        <f t="shared" si="5"/>
        <v>0</v>
      </c>
      <c r="V63" s="77">
        <f t="shared" si="6"/>
        <v>0</v>
      </c>
      <c r="W63" s="77">
        <f t="shared" si="7"/>
        <v>0</v>
      </c>
      <c r="X63" s="77">
        <f t="shared" si="8"/>
        <v>0</v>
      </c>
      <c r="Y63" s="77">
        <f t="shared" si="9"/>
        <v>0</v>
      </c>
      <c r="Z63" s="77">
        <f t="shared" si="10"/>
        <v>0</v>
      </c>
      <c r="AA63" s="77">
        <f t="shared" si="11"/>
        <v>0</v>
      </c>
      <c r="AB63" s="77">
        <f t="shared" si="12"/>
        <v>0</v>
      </c>
      <c r="AC63" s="77"/>
      <c r="AD63" s="1"/>
      <c r="AE63" s="1"/>
      <c r="AF63" s="1"/>
      <c r="AG63" s="1"/>
      <c r="AH63" s="1"/>
      <c r="AI63" s="1"/>
      <c r="AJ63" s="1"/>
      <c r="AK63" s="74"/>
      <c r="AL63" s="77"/>
      <c r="AM63" s="1"/>
      <c r="AN63" s="1"/>
      <c r="AO63" s="1"/>
      <c r="AP63" s="1"/>
      <c r="AQ63" s="74"/>
      <c r="AR63" s="77"/>
      <c r="AS63" s="1"/>
      <c r="AT63" s="74"/>
      <c r="AU63" s="1"/>
      <c r="AV63" s="1"/>
      <c r="AW63" s="1"/>
      <c r="AX63" s="74"/>
      <c r="AY63" s="77"/>
      <c r="AZ63" s="37"/>
      <c r="BA63" s="72">
        <v>4.0</v>
      </c>
      <c r="BB63" s="76" t="s">
        <v>118</v>
      </c>
      <c r="BC63" s="73" t="s">
        <v>85</v>
      </c>
      <c r="BD63" s="21">
        <v>15.0</v>
      </c>
      <c r="BE63" s="75">
        <f t="shared" si="13"/>
        <v>0</v>
      </c>
      <c r="BF63" s="75">
        <f t="shared" si="14"/>
        <v>1</v>
      </c>
      <c r="BG63" s="77">
        <f t="shared" si="15"/>
        <v>0</v>
      </c>
      <c r="BH63" s="21">
        <v>2.0</v>
      </c>
      <c r="BI63" s="2">
        <v>-99.0</v>
      </c>
      <c r="BJ63" s="2"/>
      <c r="BK63" s="21">
        <v>10.0</v>
      </c>
      <c r="BL63" s="2">
        <v>-99.0</v>
      </c>
      <c r="BM63" s="2"/>
      <c r="BN63" s="2"/>
      <c r="BO63" s="2"/>
      <c r="BP63" s="21">
        <v>1.0</v>
      </c>
      <c r="BQ63" s="2"/>
      <c r="BR63" s="38">
        <v>-99.0</v>
      </c>
      <c r="BS63" s="2"/>
    </row>
    <row r="64" ht="14.25" customHeight="1">
      <c r="A64" s="1">
        <v>159.0</v>
      </c>
      <c r="B64" s="72">
        <v>219.0</v>
      </c>
      <c r="C64" s="73"/>
      <c r="D64" s="1">
        <f t="shared" si="1"/>
        <v>1</v>
      </c>
      <c r="E64" s="74">
        <f t="shared" si="2"/>
        <v>0</v>
      </c>
      <c r="F64" s="74">
        <v>1.0</v>
      </c>
      <c r="G64" s="75">
        <v>1.0</v>
      </c>
      <c r="H64" s="75">
        <v>0.0</v>
      </c>
      <c r="I64" s="75">
        <v>0.0</v>
      </c>
      <c r="J64" s="75">
        <v>0.0</v>
      </c>
      <c r="K64" s="75">
        <v>0.0</v>
      </c>
      <c r="L64" s="75">
        <v>0.0</v>
      </c>
      <c r="M64" s="75">
        <v>0.0</v>
      </c>
      <c r="N64" s="75">
        <v>1.0</v>
      </c>
      <c r="O64" s="1">
        <v>0.0</v>
      </c>
      <c r="P64" s="2">
        <v>-99.0</v>
      </c>
      <c r="Q64" s="76" t="s">
        <v>122</v>
      </c>
      <c r="R64" s="1"/>
      <c r="S64" s="75">
        <f t="shared" si="3"/>
        <v>0</v>
      </c>
      <c r="T64" s="77">
        <f t="shared" si="4"/>
        <v>0</v>
      </c>
      <c r="U64" s="77">
        <f t="shared" si="5"/>
        <v>0</v>
      </c>
      <c r="V64" s="77">
        <f t="shared" si="6"/>
        <v>0</v>
      </c>
      <c r="W64" s="77">
        <f t="shared" si="7"/>
        <v>0</v>
      </c>
      <c r="X64" s="77">
        <f t="shared" si="8"/>
        <v>0</v>
      </c>
      <c r="Y64" s="77">
        <f t="shared" si="9"/>
        <v>0</v>
      </c>
      <c r="Z64" s="77">
        <f t="shared" si="10"/>
        <v>0</v>
      </c>
      <c r="AA64" s="77">
        <f t="shared" si="11"/>
        <v>0</v>
      </c>
      <c r="AB64" s="77">
        <f t="shared" si="12"/>
        <v>0</v>
      </c>
      <c r="AC64" s="77"/>
      <c r="AD64" s="1"/>
      <c r="AE64" s="1"/>
      <c r="AF64" s="1"/>
      <c r="AG64" s="1"/>
      <c r="AH64" s="1"/>
      <c r="AI64" s="1"/>
      <c r="AJ64" s="1"/>
      <c r="AK64" s="74"/>
      <c r="AL64" s="77"/>
      <c r="AM64" s="1"/>
      <c r="AN64" s="1"/>
      <c r="AO64" s="1"/>
      <c r="AP64" s="1"/>
      <c r="AQ64" s="74"/>
      <c r="AR64" s="77"/>
      <c r="AS64" s="1"/>
      <c r="AT64" s="74"/>
      <c r="AU64" s="1"/>
      <c r="AV64" s="1"/>
      <c r="AW64" s="1"/>
      <c r="AX64" s="74"/>
      <c r="AY64" s="77"/>
      <c r="AZ64" s="37"/>
      <c r="BA64" s="72">
        <v>4.0</v>
      </c>
      <c r="BB64" s="76" t="s">
        <v>204</v>
      </c>
      <c r="BC64" s="81" t="s">
        <v>26</v>
      </c>
      <c r="BD64" s="21">
        <v>35.0</v>
      </c>
      <c r="BE64" s="75">
        <f t="shared" si="13"/>
        <v>0</v>
      </c>
      <c r="BF64" s="75">
        <f t="shared" si="14"/>
        <v>1</v>
      </c>
      <c r="BG64" s="77">
        <f t="shared" si="15"/>
        <v>0</v>
      </c>
      <c r="BH64" s="21">
        <v>1.0</v>
      </c>
      <c r="BI64" s="2">
        <v>-99.0</v>
      </c>
      <c r="BJ64" s="2"/>
      <c r="BK64" s="21">
        <v>11.0</v>
      </c>
      <c r="BL64" s="2">
        <v>-99.0</v>
      </c>
      <c r="BM64" s="2"/>
      <c r="BN64" s="2"/>
      <c r="BO64" s="2"/>
      <c r="BP64" s="21">
        <v>3.0</v>
      </c>
      <c r="BQ64" s="2"/>
      <c r="BR64" s="38">
        <v>-99.0</v>
      </c>
      <c r="BS64" s="2"/>
    </row>
    <row r="65" ht="14.25" customHeight="1">
      <c r="A65" s="1">
        <v>160.0</v>
      </c>
      <c r="B65" s="72">
        <v>141.0</v>
      </c>
      <c r="C65" s="73"/>
      <c r="D65" s="1">
        <f t="shared" si="1"/>
        <v>0</v>
      </c>
      <c r="E65" s="74">
        <f t="shared" si="2"/>
        <v>1</v>
      </c>
      <c r="F65" s="74">
        <v>0.0</v>
      </c>
      <c r="G65" s="75">
        <v>0.0</v>
      </c>
      <c r="H65" s="75">
        <v>0.0</v>
      </c>
      <c r="I65" s="75">
        <v>0.0</v>
      </c>
      <c r="J65" s="75">
        <v>0.0</v>
      </c>
      <c r="K65" s="75">
        <v>0.0</v>
      </c>
      <c r="L65" s="75">
        <v>0.0</v>
      </c>
      <c r="M65" s="75">
        <v>1.0</v>
      </c>
      <c r="N65" s="75">
        <v>0.0</v>
      </c>
      <c r="O65" s="1">
        <v>0.0</v>
      </c>
      <c r="P65" s="2">
        <v>-99.0</v>
      </c>
      <c r="Q65" s="76">
        <v>-99.0</v>
      </c>
      <c r="R65" s="1"/>
      <c r="S65" s="75">
        <f t="shared" si="3"/>
        <v>0</v>
      </c>
      <c r="T65" s="77">
        <f t="shared" si="4"/>
        <v>0</v>
      </c>
      <c r="U65" s="77">
        <f t="shared" si="5"/>
        <v>0</v>
      </c>
      <c r="V65" s="77">
        <f t="shared" si="6"/>
        <v>0</v>
      </c>
      <c r="W65" s="77">
        <f t="shared" si="7"/>
        <v>0</v>
      </c>
      <c r="X65" s="77">
        <f t="shared" si="8"/>
        <v>0</v>
      </c>
      <c r="Y65" s="77">
        <f t="shared" si="9"/>
        <v>0</v>
      </c>
      <c r="Z65" s="77">
        <f t="shared" si="10"/>
        <v>0</v>
      </c>
      <c r="AA65" s="77">
        <f t="shared" si="11"/>
        <v>0</v>
      </c>
      <c r="AB65" s="77">
        <f t="shared" si="12"/>
        <v>0</v>
      </c>
      <c r="AC65" s="77"/>
      <c r="AD65" s="1"/>
      <c r="AE65" s="1"/>
      <c r="AF65" s="1"/>
      <c r="AG65" s="1"/>
      <c r="AH65" s="1"/>
      <c r="AI65" s="1"/>
      <c r="AJ65" s="1"/>
      <c r="AK65" s="74"/>
      <c r="AL65" s="77"/>
      <c r="AM65" s="1"/>
      <c r="AN65" s="1"/>
      <c r="AO65" s="1"/>
      <c r="AP65" s="1"/>
      <c r="AQ65" s="74"/>
      <c r="AR65" s="77"/>
      <c r="AS65" s="1"/>
      <c r="AT65" s="74"/>
      <c r="AU65" s="1"/>
      <c r="AV65" s="1"/>
      <c r="AW65" s="1"/>
      <c r="AX65" s="74"/>
      <c r="AY65" s="77"/>
      <c r="AZ65" s="37"/>
      <c r="BA65" s="72">
        <v>3.0</v>
      </c>
      <c r="BB65" s="76" t="s">
        <v>86</v>
      </c>
      <c r="BC65" s="73" t="s">
        <v>86</v>
      </c>
      <c r="BD65" s="21">
        <v>6.0</v>
      </c>
      <c r="BE65" s="75">
        <f t="shared" si="13"/>
        <v>1</v>
      </c>
      <c r="BF65" s="75">
        <f t="shared" si="14"/>
        <v>0</v>
      </c>
      <c r="BG65" s="77">
        <f t="shared" si="15"/>
        <v>0</v>
      </c>
      <c r="BH65" s="21">
        <v>1.0</v>
      </c>
      <c r="BI65" s="2">
        <v>-99.0</v>
      </c>
      <c r="BJ65" s="2"/>
      <c r="BK65" s="21">
        <v>13.0</v>
      </c>
      <c r="BL65" s="2">
        <v>-99.0</v>
      </c>
      <c r="BM65" s="2"/>
      <c r="BN65" s="2"/>
      <c r="BO65" s="2"/>
      <c r="BP65" s="21">
        <v>2.0</v>
      </c>
      <c r="BQ65" s="2"/>
      <c r="BR65" s="38">
        <v>-99.0</v>
      </c>
      <c r="BS65" s="2"/>
    </row>
    <row r="66" ht="14.25" customHeight="1">
      <c r="A66" s="1">
        <v>163.0</v>
      </c>
      <c r="B66" s="72">
        <v>17.0</v>
      </c>
      <c r="C66" s="73"/>
      <c r="D66" s="1">
        <f t="shared" si="1"/>
        <v>0</v>
      </c>
      <c r="E66" s="74">
        <f t="shared" si="2"/>
        <v>1</v>
      </c>
      <c r="F66" s="74">
        <v>0.0</v>
      </c>
      <c r="G66" s="75">
        <v>0.0</v>
      </c>
      <c r="H66" s="75">
        <v>0.0</v>
      </c>
      <c r="I66" s="75">
        <v>1.0</v>
      </c>
      <c r="J66" s="75">
        <v>0.0</v>
      </c>
      <c r="K66" s="75">
        <v>0.0</v>
      </c>
      <c r="L66" s="75">
        <v>0.0</v>
      </c>
      <c r="M66" s="75">
        <v>0.0</v>
      </c>
      <c r="N66" s="75">
        <v>0.0</v>
      </c>
      <c r="O66" s="1">
        <v>0.0</v>
      </c>
      <c r="P66" s="2">
        <v>-99.0</v>
      </c>
      <c r="Q66" s="76" t="s">
        <v>122</v>
      </c>
      <c r="R66" s="1"/>
      <c r="S66" s="75">
        <f t="shared" si="3"/>
        <v>0</v>
      </c>
      <c r="T66" s="77">
        <f t="shared" si="4"/>
        <v>0</v>
      </c>
      <c r="U66" s="77">
        <f t="shared" si="5"/>
        <v>0</v>
      </c>
      <c r="V66" s="77">
        <f t="shared" si="6"/>
        <v>0</v>
      </c>
      <c r="W66" s="77">
        <f t="shared" si="7"/>
        <v>0</v>
      </c>
      <c r="X66" s="77">
        <f t="shared" si="8"/>
        <v>0</v>
      </c>
      <c r="Y66" s="77">
        <f t="shared" si="9"/>
        <v>0</v>
      </c>
      <c r="Z66" s="77">
        <f t="shared" si="10"/>
        <v>0</v>
      </c>
      <c r="AA66" s="77">
        <f t="shared" si="11"/>
        <v>0</v>
      </c>
      <c r="AB66" s="77">
        <f t="shared" si="12"/>
        <v>0</v>
      </c>
      <c r="AC66" s="77"/>
      <c r="AD66" s="1"/>
      <c r="AE66" s="1"/>
      <c r="AF66" s="1"/>
      <c r="AG66" s="1"/>
      <c r="AH66" s="1"/>
      <c r="AI66" s="1"/>
      <c r="AJ66" s="1"/>
      <c r="AK66" s="74"/>
      <c r="AL66" s="77"/>
      <c r="AM66" s="1"/>
      <c r="AN66" s="1"/>
      <c r="AO66" s="1"/>
      <c r="AP66" s="1"/>
      <c r="AQ66" s="74"/>
      <c r="AR66" s="77"/>
      <c r="AS66" s="1"/>
      <c r="AT66" s="74"/>
      <c r="AU66" s="1"/>
      <c r="AV66" s="1"/>
      <c r="AW66" s="1"/>
      <c r="AX66" s="74"/>
      <c r="AY66" s="77"/>
      <c r="AZ66" s="37"/>
      <c r="BA66" s="72">
        <v>2.0</v>
      </c>
      <c r="BB66" s="76" t="s">
        <v>205</v>
      </c>
      <c r="BC66" s="73" t="s">
        <v>104</v>
      </c>
      <c r="BD66" s="21">
        <v>60.0</v>
      </c>
      <c r="BE66" s="75">
        <f t="shared" si="13"/>
        <v>0</v>
      </c>
      <c r="BF66" s="75">
        <f t="shared" si="14"/>
        <v>1</v>
      </c>
      <c r="BG66" s="77">
        <f t="shared" si="15"/>
        <v>0</v>
      </c>
      <c r="BH66" s="21">
        <v>1.0</v>
      </c>
      <c r="BI66" s="2">
        <v>-99.0</v>
      </c>
      <c r="BJ66" s="2"/>
      <c r="BK66" s="21">
        <v>3.0</v>
      </c>
      <c r="BL66" s="2">
        <v>-99.0</v>
      </c>
      <c r="BM66" s="2"/>
      <c r="BN66" s="2"/>
      <c r="BO66" s="2"/>
      <c r="BP66" s="21">
        <v>2.0</v>
      </c>
      <c r="BQ66" s="2"/>
      <c r="BR66" s="38">
        <v>-99.0</v>
      </c>
      <c r="BS66" s="2"/>
    </row>
    <row r="67" ht="14.25" customHeight="1">
      <c r="A67" s="1">
        <v>168.0</v>
      </c>
      <c r="B67" s="72">
        <v>82.0</v>
      </c>
      <c r="C67" s="73"/>
      <c r="D67" s="1">
        <f t="shared" si="1"/>
        <v>1</v>
      </c>
      <c r="E67" s="74">
        <f t="shared" si="2"/>
        <v>0</v>
      </c>
      <c r="F67" s="74">
        <v>1.0</v>
      </c>
      <c r="G67" s="75">
        <v>0.0</v>
      </c>
      <c r="H67" s="75">
        <v>0.0</v>
      </c>
      <c r="I67" s="75">
        <v>0.0</v>
      </c>
      <c r="J67" s="75">
        <v>0.0</v>
      </c>
      <c r="K67" s="75">
        <v>0.0</v>
      </c>
      <c r="L67" s="75">
        <v>1.0</v>
      </c>
      <c r="M67" s="75">
        <v>0.0</v>
      </c>
      <c r="N67" s="75">
        <v>0.0</v>
      </c>
      <c r="O67" s="1">
        <v>0.0</v>
      </c>
      <c r="P67" s="2">
        <v>-99.0</v>
      </c>
      <c r="Q67" s="76" t="s">
        <v>206</v>
      </c>
      <c r="R67" s="1"/>
      <c r="S67" s="75">
        <f t="shared" si="3"/>
        <v>2</v>
      </c>
      <c r="T67" s="77">
        <f t="shared" si="4"/>
        <v>1</v>
      </c>
      <c r="U67" s="77">
        <f t="shared" si="5"/>
        <v>1</v>
      </c>
      <c r="V67" s="77">
        <f t="shared" si="6"/>
        <v>1</v>
      </c>
      <c r="W67" s="77">
        <f t="shared" si="7"/>
        <v>0</v>
      </c>
      <c r="X67" s="77">
        <f t="shared" si="8"/>
        <v>0</v>
      </c>
      <c r="Y67" s="77">
        <f t="shared" si="9"/>
        <v>1</v>
      </c>
      <c r="Z67" s="77">
        <f t="shared" si="10"/>
        <v>0</v>
      </c>
      <c r="AA67" s="77">
        <f t="shared" si="11"/>
        <v>1</v>
      </c>
      <c r="AB67" s="77">
        <f t="shared" si="12"/>
        <v>1</v>
      </c>
      <c r="AC67" s="77">
        <v>1.0</v>
      </c>
      <c r="AD67" s="1"/>
      <c r="AE67" s="1"/>
      <c r="AF67" s="1"/>
      <c r="AG67" s="1"/>
      <c r="AH67" s="1"/>
      <c r="AI67" s="1"/>
      <c r="AJ67" s="1"/>
      <c r="AK67" s="74"/>
      <c r="AL67" s="77">
        <v>1.0</v>
      </c>
      <c r="AM67" s="1"/>
      <c r="AN67" s="1"/>
      <c r="AO67" s="1"/>
      <c r="AP67" s="1"/>
      <c r="AQ67" s="74"/>
      <c r="AR67" s="77"/>
      <c r="AS67" s="1"/>
      <c r="AT67" s="74"/>
      <c r="AU67" s="1"/>
      <c r="AV67" s="1"/>
      <c r="AW67" s="1"/>
      <c r="AX67" s="74"/>
      <c r="AY67" s="77"/>
      <c r="AZ67" s="37"/>
      <c r="BA67" s="72">
        <v>4.0</v>
      </c>
      <c r="BB67" s="76" t="s">
        <v>94</v>
      </c>
      <c r="BC67" s="81" t="s">
        <v>95</v>
      </c>
      <c r="BD67" s="21">
        <v>20.0</v>
      </c>
      <c r="BE67" s="75">
        <f t="shared" si="13"/>
        <v>0</v>
      </c>
      <c r="BF67" s="75">
        <f t="shared" si="14"/>
        <v>1</v>
      </c>
      <c r="BG67" s="77">
        <f t="shared" si="15"/>
        <v>0</v>
      </c>
      <c r="BH67" s="21">
        <v>1.0</v>
      </c>
      <c r="BI67" s="2">
        <v>-99.0</v>
      </c>
      <c r="BJ67" s="2"/>
      <c r="BK67" s="21">
        <v>2.0</v>
      </c>
      <c r="BL67" s="2">
        <v>-99.0</v>
      </c>
      <c r="BM67" s="2"/>
      <c r="BN67" s="2"/>
      <c r="BO67" s="2"/>
      <c r="BP67" s="21">
        <v>3.0</v>
      </c>
      <c r="BQ67" s="2"/>
      <c r="BR67" s="38">
        <v>-99.0</v>
      </c>
      <c r="BS67" s="2"/>
    </row>
    <row r="68" ht="14.25" customHeight="1">
      <c r="A68" s="1">
        <v>169.0</v>
      </c>
      <c r="B68" s="72">
        <v>48.0</v>
      </c>
      <c r="C68" s="73"/>
      <c r="D68" s="1">
        <f t="shared" si="1"/>
        <v>1</v>
      </c>
      <c r="E68" s="74">
        <f t="shared" si="2"/>
        <v>0</v>
      </c>
      <c r="F68" s="74">
        <v>1.0</v>
      </c>
      <c r="G68" s="75">
        <v>0.0</v>
      </c>
      <c r="H68" s="75">
        <v>0.0</v>
      </c>
      <c r="I68" s="75">
        <v>0.0</v>
      </c>
      <c r="J68" s="75">
        <v>0.0</v>
      </c>
      <c r="K68" s="75">
        <v>0.0</v>
      </c>
      <c r="L68" s="75">
        <v>0.0</v>
      </c>
      <c r="M68" s="75">
        <v>0.0</v>
      </c>
      <c r="N68" s="75">
        <v>1.0</v>
      </c>
      <c r="O68" s="1">
        <v>0.0</v>
      </c>
      <c r="P68" s="2">
        <v>-99.0</v>
      </c>
      <c r="Q68" s="76">
        <v>-99.0</v>
      </c>
      <c r="R68" s="1"/>
      <c r="S68" s="75">
        <f t="shared" si="3"/>
        <v>0</v>
      </c>
      <c r="T68" s="77">
        <f t="shared" si="4"/>
        <v>0</v>
      </c>
      <c r="U68" s="77">
        <f t="shared" si="5"/>
        <v>0</v>
      </c>
      <c r="V68" s="77">
        <f t="shared" si="6"/>
        <v>0</v>
      </c>
      <c r="W68" s="77">
        <f t="shared" si="7"/>
        <v>0</v>
      </c>
      <c r="X68" s="77">
        <f t="shared" si="8"/>
        <v>0</v>
      </c>
      <c r="Y68" s="77">
        <f t="shared" si="9"/>
        <v>0</v>
      </c>
      <c r="Z68" s="77">
        <f t="shared" si="10"/>
        <v>0</v>
      </c>
      <c r="AA68" s="77">
        <f t="shared" si="11"/>
        <v>0</v>
      </c>
      <c r="AB68" s="77">
        <f t="shared" si="12"/>
        <v>0</v>
      </c>
      <c r="AC68" s="77"/>
      <c r="AD68" s="1"/>
      <c r="AE68" s="1"/>
      <c r="AF68" s="1"/>
      <c r="AG68" s="1"/>
      <c r="AH68" s="1"/>
      <c r="AI68" s="1"/>
      <c r="AJ68" s="1"/>
      <c r="AK68" s="74"/>
      <c r="AL68" s="77"/>
      <c r="AM68" s="1"/>
      <c r="AN68" s="1"/>
      <c r="AO68" s="1"/>
      <c r="AP68" s="1"/>
      <c r="AQ68" s="74"/>
      <c r="AR68" s="77"/>
      <c r="AS68" s="1"/>
      <c r="AT68" s="74"/>
      <c r="AU68" s="1"/>
      <c r="AV68" s="1"/>
      <c r="AW68" s="1"/>
      <c r="AX68" s="74"/>
      <c r="AY68" s="77"/>
      <c r="AZ68" s="37"/>
      <c r="BA68" s="72">
        <v>3.0</v>
      </c>
      <c r="BB68" s="76" t="s">
        <v>172</v>
      </c>
      <c r="BC68" s="73" t="s">
        <v>104</v>
      </c>
      <c r="BD68" s="21">
        <v>20.0</v>
      </c>
      <c r="BE68" s="75">
        <f t="shared" si="13"/>
        <v>0</v>
      </c>
      <c r="BF68" s="75">
        <f t="shared" si="14"/>
        <v>1</v>
      </c>
      <c r="BG68" s="77">
        <f t="shared" si="15"/>
        <v>0</v>
      </c>
      <c r="BH68" s="21">
        <v>1.0</v>
      </c>
      <c r="BI68" s="2">
        <v>-99.0</v>
      </c>
      <c r="BJ68" s="2"/>
      <c r="BK68" s="21">
        <v>4.0</v>
      </c>
      <c r="BL68" s="2">
        <v>-99.0</v>
      </c>
      <c r="BM68" s="2"/>
      <c r="BN68" s="2"/>
      <c r="BO68" s="2"/>
      <c r="BP68" s="21">
        <v>2.0</v>
      </c>
      <c r="BQ68" s="2"/>
      <c r="BR68" s="38">
        <v>-99.0</v>
      </c>
      <c r="BS68" s="2"/>
    </row>
    <row r="69" ht="14.25" customHeight="1">
      <c r="A69" s="1">
        <v>170.0</v>
      </c>
      <c r="B69" s="72">
        <v>48.0</v>
      </c>
      <c r="C69" s="73"/>
      <c r="D69" s="1">
        <f t="shared" si="1"/>
        <v>1</v>
      </c>
      <c r="E69" s="74">
        <f t="shared" si="2"/>
        <v>0</v>
      </c>
      <c r="F69" s="74">
        <v>1.0</v>
      </c>
      <c r="G69" s="75">
        <v>0.0</v>
      </c>
      <c r="H69" s="75">
        <v>1.0</v>
      </c>
      <c r="I69" s="75">
        <v>0.0</v>
      </c>
      <c r="J69" s="75">
        <v>0.0</v>
      </c>
      <c r="K69" s="75">
        <v>0.0</v>
      </c>
      <c r="L69" s="75">
        <v>0.0</v>
      </c>
      <c r="M69" s="75">
        <v>0.0</v>
      </c>
      <c r="N69" s="75">
        <v>0.0</v>
      </c>
      <c r="O69" s="1">
        <v>0.0</v>
      </c>
      <c r="P69" s="2">
        <v>-99.0</v>
      </c>
      <c r="Q69" s="76" t="s">
        <v>207</v>
      </c>
      <c r="R69" s="1"/>
      <c r="S69" s="75">
        <f t="shared" si="3"/>
        <v>1</v>
      </c>
      <c r="T69" s="77">
        <f t="shared" si="4"/>
        <v>1</v>
      </c>
      <c r="U69" s="77">
        <f t="shared" si="5"/>
        <v>1</v>
      </c>
      <c r="V69" s="77">
        <f t="shared" si="6"/>
        <v>0</v>
      </c>
      <c r="W69" s="77">
        <f t="shared" si="7"/>
        <v>0</v>
      </c>
      <c r="X69" s="77">
        <f t="shared" si="8"/>
        <v>0</v>
      </c>
      <c r="Y69" s="77">
        <f t="shared" si="9"/>
        <v>1</v>
      </c>
      <c r="Z69" s="77">
        <f t="shared" si="10"/>
        <v>0</v>
      </c>
      <c r="AA69" s="77">
        <f t="shared" si="11"/>
        <v>0</v>
      </c>
      <c r="AB69" s="77">
        <f t="shared" si="12"/>
        <v>1</v>
      </c>
      <c r="AC69" s="77">
        <v>1.0</v>
      </c>
      <c r="AD69" s="1"/>
      <c r="AE69" s="1"/>
      <c r="AF69" s="1"/>
      <c r="AG69" s="1"/>
      <c r="AH69" s="1"/>
      <c r="AI69" s="1"/>
      <c r="AJ69" s="1"/>
      <c r="AK69" s="74"/>
      <c r="AL69" s="77"/>
      <c r="AM69" s="1"/>
      <c r="AN69" s="1"/>
      <c r="AO69" s="1"/>
      <c r="AP69" s="1"/>
      <c r="AQ69" s="74"/>
      <c r="AR69" s="77"/>
      <c r="AS69" s="1"/>
      <c r="AT69" s="74"/>
      <c r="AU69" s="1"/>
      <c r="AV69" s="1"/>
      <c r="AW69" s="1"/>
      <c r="AX69" s="74"/>
      <c r="AY69" s="77"/>
      <c r="AZ69" s="37"/>
      <c r="BA69" s="72">
        <v>3.0</v>
      </c>
      <c r="BB69" s="76" t="s">
        <v>208</v>
      </c>
      <c r="BC69" s="73" t="s">
        <v>85</v>
      </c>
      <c r="BD69" s="21">
        <v>30.0</v>
      </c>
      <c r="BE69" s="75">
        <f t="shared" si="13"/>
        <v>0</v>
      </c>
      <c r="BF69" s="75">
        <f t="shared" si="14"/>
        <v>1</v>
      </c>
      <c r="BG69" s="77">
        <f t="shared" si="15"/>
        <v>0</v>
      </c>
      <c r="BH69" s="21">
        <v>3.0</v>
      </c>
      <c r="BI69" s="2">
        <v>-99.0</v>
      </c>
      <c r="BJ69" s="2"/>
      <c r="BK69" s="21">
        <v>2.0</v>
      </c>
      <c r="BL69" s="2">
        <v>-99.0</v>
      </c>
      <c r="BM69" s="2"/>
      <c r="BN69" s="2"/>
      <c r="BO69" s="2"/>
      <c r="BP69" s="21">
        <v>1.0</v>
      </c>
      <c r="BQ69" s="2"/>
      <c r="BR69" s="38">
        <v>-99.0</v>
      </c>
      <c r="BS69" s="2"/>
    </row>
    <row r="70" ht="14.25" customHeight="1">
      <c r="A70" s="1">
        <v>172.0</v>
      </c>
      <c r="B70" s="72">
        <v>48.0</v>
      </c>
      <c r="C70" s="73"/>
      <c r="D70" s="1">
        <f t="shared" si="1"/>
        <v>1</v>
      </c>
      <c r="E70" s="74">
        <f t="shared" si="2"/>
        <v>0</v>
      </c>
      <c r="F70" s="74">
        <v>1.0</v>
      </c>
      <c r="G70" s="75">
        <v>0.0</v>
      </c>
      <c r="H70" s="75">
        <v>0.0</v>
      </c>
      <c r="I70" s="75">
        <v>1.0</v>
      </c>
      <c r="J70" s="75">
        <v>0.0</v>
      </c>
      <c r="K70" s="75">
        <v>0.0</v>
      </c>
      <c r="L70" s="75">
        <v>0.0</v>
      </c>
      <c r="M70" s="75">
        <v>0.0</v>
      </c>
      <c r="N70" s="75">
        <v>1.0</v>
      </c>
      <c r="O70" s="1">
        <v>0.0</v>
      </c>
      <c r="P70" s="2">
        <v>-99.0</v>
      </c>
      <c r="Q70" s="76" t="s">
        <v>29</v>
      </c>
      <c r="R70" s="1"/>
      <c r="S70" s="75">
        <f t="shared" si="3"/>
        <v>1</v>
      </c>
      <c r="T70" s="77">
        <f t="shared" si="4"/>
        <v>1</v>
      </c>
      <c r="U70" s="77">
        <f t="shared" si="5"/>
        <v>1</v>
      </c>
      <c r="V70" s="77">
        <f t="shared" si="6"/>
        <v>0</v>
      </c>
      <c r="W70" s="77">
        <f t="shared" si="7"/>
        <v>0</v>
      </c>
      <c r="X70" s="77">
        <f t="shared" si="8"/>
        <v>0</v>
      </c>
      <c r="Y70" s="77">
        <f t="shared" si="9"/>
        <v>1</v>
      </c>
      <c r="Z70" s="77">
        <f t="shared" si="10"/>
        <v>0</v>
      </c>
      <c r="AA70" s="77">
        <f t="shared" si="11"/>
        <v>0</v>
      </c>
      <c r="AB70" s="77">
        <f t="shared" si="12"/>
        <v>1</v>
      </c>
      <c r="AC70" s="77">
        <v>1.0</v>
      </c>
      <c r="AD70" s="1"/>
      <c r="AE70" s="1"/>
      <c r="AF70" s="1"/>
      <c r="AG70" s="1"/>
      <c r="AH70" s="1"/>
      <c r="AI70" s="1"/>
      <c r="AJ70" s="1"/>
      <c r="AK70" s="74"/>
      <c r="AL70" s="77"/>
      <c r="AM70" s="1"/>
      <c r="AN70" s="1"/>
      <c r="AO70" s="1"/>
      <c r="AP70" s="1"/>
      <c r="AQ70" s="74"/>
      <c r="AR70" s="77"/>
      <c r="AS70" s="1"/>
      <c r="AT70" s="74"/>
      <c r="AU70" s="1"/>
      <c r="AV70" s="1"/>
      <c r="AW70" s="1"/>
      <c r="AX70" s="74"/>
      <c r="AY70" s="77"/>
      <c r="AZ70" s="37"/>
      <c r="BA70" s="72">
        <v>2.0</v>
      </c>
      <c r="BB70" s="76" t="s">
        <v>134</v>
      </c>
      <c r="BC70" s="73" t="s">
        <v>104</v>
      </c>
      <c r="BD70" s="21">
        <v>10.0</v>
      </c>
      <c r="BE70" s="75">
        <f t="shared" si="13"/>
        <v>1</v>
      </c>
      <c r="BF70" s="75">
        <f t="shared" si="14"/>
        <v>0</v>
      </c>
      <c r="BG70" s="77">
        <f t="shared" si="15"/>
        <v>0</v>
      </c>
      <c r="BH70" s="21">
        <v>2.0</v>
      </c>
      <c r="BI70" s="2">
        <v>-99.0</v>
      </c>
      <c r="BJ70" s="2"/>
      <c r="BK70" s="21">
        <v>20.0</v>
      </c>
      <c r="BL70" s="2">
        <v>-99.0</v>
      </c>
      <c r="BM70" s="2"/>
      <c r="BN70" s="2"/>
      <c r="BO70" s="2"/>
      <c r="BP70" s="21">
        <v>3.0</v>
      </c>
      <c r="BQ70" s="2"/>
      <c r="BR70" s="38">
        <v>-99.0</v>
      </c>
      <c r="BS70" s="2"/>
    </row>
    <row r="71" ht="14.25" customHeight="1">
      <c r="A71" s="1">
        <v>175.0</v>
      </c>
      <c r="B71" s="72">
        <v>48.0</v>
      </c>
      <c r="C71" s="73"/>
      <c r="D71" s="1">
        <f t="shared" si="1"/>
        <v>0</v>
      </c>
      <c r="E71" s="74">
        <f t="shared" si="2"/>
        <v>1</v>
      </c>
      <c r="F71" s="74">
        <v>0.0</v>
      </c>
      <c r="G71" s="75">
        <v>1.0</v>
      </c>
      <c r="H71" s="75">
        <v>0.0</v>
      </c>
      <c r="I71" s="75">
        <v>0.0</v>
      </c>
      <c r="J71" s="75">
        <v>0.0</v>
      </c>
      <c r="K71" s="75">
        <v>0.0</v>
      </c>
      <c r="L71" s="75">
        <v>0.0</v>
      </c>
      <c r="M71" s="75">
        <v>0.0</v>
      </c>
      <c r="N71" s="75">
        <v>0.0</v>
      </c>
      <c r="O71" s="1">
        <v>0.0</v>
      </c>
      <c r="P71" s="2">
        <v>-99.0</v>
      </c>
      <c r="Q71" s="76">
        <v>-99.0</v>
      </c>
      <c r="R71" s="1"/>
      <c r="S71" s="75">
        <f t="shared" si="3"/>
        <v>0</v>
      </c>
      <c r="T71" s="77">
        <f t="shared" si="4"/>
        <v>0</v>
      </c>
      <c r="U71" s="77">
        <f t="shared" si="5"/>
        <v>0</v>
      </c>
      <c r="V71" s="77">
        <f t="shared" si="6"/>
        <v>0</v>
      </c>
      <c r="W71" s="77">
        <f t="shared" si="7"/>
        <v>0</v>
      </c>
      <c r="X71" s="77">
        <f t="shared" si="8"/>
        <v>0</v>
      </c>
      <c r="Y71" s="77">
        <f t="shared" si="9"/>
        <v>0</v>
      </c>
      <c r="Z71" s="77">
        <f t="shared" si="10"/>
        <v>0</v>
      </c>
      <c r="AA71" s="77">
        <f t="shared" si="11"/>
        <v>0</v>
      </c>
      <c r="AB71" s="77">
        <f t="shared" si="12"/>
        <v>0</v>
      </c>
      <c r="AC71" s="77"/>
      <c r="AD71" s="1"/>
      <c r="AE71" s="1"/>
      <c r="AF71" s="1"/>
      <c r="AG71" s="1"/>
      <c r="AH71" s="1"/>
      <c r="AI71" s="1"/>
      <c r="AJ71" s="1"/>
      <c r="AK71" s="74"/>
      <c r="AL71" s="77"/>
      <c r="AM71" s="1"/>
      <c r="AN71" s="1"/>
      <c r="AO71" s="1"/>
      <c r="AP71" s="1"/>
      <c r="AQ71" s="74"/>
      <c r="AR71" s="77"/>
      <c r="AS71" s="1"/>
      <c r="AT71" s="74"/>
      <c r="AU71" s="1"/>
      <c r="AV71" s="1"/>
      <c r="AW71" s="1"/>
      <c r="AX71" s="74"/>
      <c r="AY71" s="77"/>
      <c r="AZ71" s="37"/>
      <c r="BA71" s="72">
        <v>3.0</v>
      </c>
      <c r="BB71" s="76" t="s">
        <v>208</v>
      </c>
      <c r="BC71" s="73" t="s">
        <v>85</v>
      </c>
      <c r="BD71" s="21">
        <v>5.0</v>
      </c>
      <c r="BE71" s="75">
        <f t="shared" si="13"/>
        <v>1</v>
      </c>
      <c r="BF71" s="75">
        <f t="shared" si="14"/>
        <v>0</v>
      </c>
      <c r="BG71" s="77">
        <f t="shared" si="15"/>
        <v>0</v>
      </c>
      <c r="BH71" s="21">
        <v>1.0</v>
      </c>
      <c r="BI71" s="2">
        <v>-99.0</v>
      </c>
      <c r="BJ71" s="2"/>
      <c r="BK71" s="21">
        <v>3.0</v>
      </c>
      <c r="BL71" s="2">
        <v>-99.0</v>
      </c>
      <c r="BM71" s="2"/>
      <c r="BN71" s="2"/>
      <c r="BO71" s="2"/>
      <c r="BP71" s="21">
        <v>3.0</v>
      </c>
      <c r="BQ71" s="2"/>
      <c r="BR71" s="38">
        <v>-99.0</v>
      </c>
      <c r="BS71" s="2"/>
    </row>
    <row r="72" ht="14.25" customHeight="1">
      <c r="A72" s="1">
        <v>178.0</v>
      </c>
      <c r="B72" s="72">
        <v>48.0</v>
      </c>
      <c r="C72" s="73"/>
      <c r="D72" s="1">
        <f t="shared" si="1"/>
        <v>1</v>
      </c>
      <c r="E72" s="74">
        <f t="shared" si="2"/>
        <v>0</v>
      </c>
      <c r="F72" s="74">
        <v>1.0</v>
      </c>
      <c r="G72" s="75">
        <v>1.0</v>
      </c>
      <c r="H72" s="75">
        <v>1.0</v>
      </c>
      <c r="I72" s="75">
        <v>1.0</v>
      </c>
      <c r="J72" s="75">
        <v>0.0</v>
      </c>
      <c r="K72" s="75">
        <v>0.0</v>
      </c>
      <c r="L72" s="75">
        <v>0.0</v>
      </c>
      <c r="M72" s="75">
        <v>0.0</v>
      </c>
      <c r="N72" s="75">
        <v>1.0</v>
      </c>
      <c r="O72" s="1">
        <v>0.0</v>
      </c>
      <c r="P72" s="2">
        <v>-99.0</v>
      </c>
      <c r="Q72" s="76">
        <v>-99.0</v>
      </c>
      <c r="R72" s="1"/>
      <c r="S72" s="75">
        <f t="shared" si="3"/>
        <v>0</v>
      </c>
      <c r="T72" s="77">
        <f t="shared" si="4"/>
        <v>0</v>
      </c>
      <c r="U72" s="77">
        <f t="shared" si="5"/>
        <v>0</v>
      </c>
      <c r="V72" s="77">
        <f t="shared" si="6"/>
        <v>0</v>
      </c>
      <c r="W72" s="77">
        <f t="shared" si="7"/>
        <v>0</v>
      </c>
      <c r="X72" s="77">
        <f t="shared" si="8"/>
        <v>0</v>
      </c>
      <c r="Y72" s="77">
        <f t="shared" si="9"/>
        <v>0</v>
      </c>
      <c r="Z72" s="77">
        <f t="shared" si="10"/>
        <v>0</v>
      </c>
      <c r="AA72" s="77">
        <f t="shared" si="11"/>
        <v>0</v>
      </c>
      <c r="AB72" s="77">
        <f t="shared" si="12"/>
        <v>0</v>
      </c>
      <c r="AC72" s="77"/>
      <c r="AD72" s="1"/>
      <c r="AE72" s="1"/>
      <c r="AF72" s="1"/>
      <c r="AG72" s="1"/>
      <c r="AH72" s="1"/>
      <c r="AI72" s="1"/>
      <c r="AJ72" s="1"/>
      <c r="AK72" s="74"/>
      <c r="AL72" s="77"/>
      <c r="AM72" s="1"/>
      <c r="AN72" s="1"/>
      <c r="AO72" s="1"/>
      <c r="AP72" s="1"/>
      <c r="AQ72" s="74"/>
      <c r="AR72" s="77"/>
      <c r="AS72" s="1"/>
      <c r="AT72" s="74"/>
      <c r="AU72" s="1"/>
      <c r="AV72" s="1"/>
      <c r="AW72" s="1"/>
      <c r="AX72" s="74"/>
      <c r="AY72" s="77"/>
      <c r="AZ72" s="37"/>
      <c r="BA72" s="72">
        <v>3.0</v>
      </c>
      <c r="BB72" s="76" t="s">
        <v>209</v>
      </c>
      <c r="BC72" s="73" t="s">
        <v>104</v>
      </c>
      <c r="BD72" s="21">
        <v>12.0</v>
      </c>
      <c r="BE72" s="75">
        <f t="shared" si="13"/>
        <v>0</v>
      </c>
      <c r="BF72" s="75">
        <f t="shared" si="14"/>
        <v>1</v>
      </c>
      <c r="BG72" s="77">
        <f t="shared" si="15"/>
        <v>0</v>
      </c>
      <c r="BH72" s="21">
        <v>3.0</v>
      </c>
      <c r="BI72" s="2">
        <v>-99.0</v>
      </c>
      <c r="BJ72" s="2"/>
      <c r="BK72" s="21">
        <v>3.0</v>
      </c>
      <c r="BL72" s="2">
        <v>-99.0</v>
      </c>
      <c r="BM72" s="2"/>
      <c r="BN72" s="2"/>
      <c r="BO72" s="2"/>
      <c r="BP72" s="21">
        <v>2.0</v>
      </c>
      <c r="BQ72" s="2"/>
      <c r="BR72" s="38">
        <v>-99.0</v>
      </c>
      <c r="BS72" s="2"/>
    </row>
    <row r="73" ht="14.25" customHeight="1">
      <c r="A73" s="1">
        <v>179.0</v>
      </c>
      <c r="B73" s="72">
        <v>48.0</v>
      </c>
      <c r="C73" s="73"/>
      <c r="D73" s="1">
        <f t="shared" si="1"/>
        <v>1</v>
      </c>
      <c r="E73" s="74">
        <f t="shared" si="2"/>
        <v>0</v>
      </c>
      <c r="F73" s="74">
        <v>1.0</v>
      </c>
      <c r="G73" s="75">
        <v>0.0</v>
      </c>
      <c r="H73" s="75">
        <v>1.0</v>
      </c>
      <c r="I73" s="75">
        <v>1.0</v>
      </c>
      <c r="J73" s="75">
        <v>1.0</v>
      </c>
      <c r="K73" s="75">
        <v>0.0</v>
      </c>
      <c r="L73" s="75">
        <v>1.0</v>
      </c>
      <c r="M73" s="75">
        <v>0.0</v>
      </c>
      <c r="N73" s="75">
        <v>0.0</v>
      </c>
      <c r="O73" s="1">
        <v>0.0</v>
      </c>
      <c r="P73" s="2">
        <v>-99.0</v>
      </c>
      <c r="Q73" s="76" t="s">
        <v>210</v>
      </c>
      <c r="R73" s="1"/>
      <c r="S73" s="75">
        <f t="shared" si="3"/>
        <v>2</v>
      </c>
      <c r="T73" s="77">
        <f t="shared" si="4"/>
        <v>1</v>
      </c>
      <c r="U73" s="77">
        <f t="shared" si="5"/>
        <v>1</v>
      </c>
      <c r="V73" s="77">
        <f t="shared" si="6"/>
        <v>0</v>
      </c>
      <c r="W73" s="77">
        <f t="shared" si="7"/>
        <v>1</v>
      </c>
      <c r="X73" s="77">
        <f t="shared" si="8"/>
        <v>0</v>
      </c>
      <c r="Y73" s="77">
        <f t="shared" si="9"/>
        <v>1</v>
      </c>
      <c r="Z73" s="77">
        <f t="shared" si="10"/>
        <v>0</v>
      </c>
      <c r="AA73" s="77">
        <f t="shared" si="11"/>
        <v>1</v>
      </c>
      <c r="AB73" s="77">
        <f t="shared" si="12"/>
        <v>1</v>
      </c>
      <c r="AC73" s="77">
        <v>1.0</v>
      </c>
      <c r="AD73" s="1"/>
      <c r="AE73" s="1"/>
      <c r="AF73" s="1"/>
      <c r="AG73" s="1"/>
      <c r="AH73" s="1"/>
      <c r="AI73" s="1"/>
      <c r="AJ73" s="1"/>
      <c r="AK73" s="74"/>
      <c r="AL73" s="77"/>
      <c r="AM73" s="1"/>
      <c r="AN73" s="1"/>
      <c r="AO73" s="1"/>
      <c r="AP73" s="1"/>
      <c r="AQ73" s="74"/>
      <c r="AR73" s="77"/>
      <c r="AS73" s="1"/>
      <c r="AT73" s="74"/>
      <c r="AU73" s="1"/>
      <c r="AV73" s="1"/>
      <c r="AW73" s="1"/>
      <c r="AX73" s="74">
        <v>1.0</v>
      </c>
      <c r="AY73" s="77"/>
      <c r="AZ73" s="37"/>
      <c r="BA73" s="72">
        <v>3.0</v>
      </c>
      <c r="BB73" s="76" t="s">
        <v>211</v>
      </c>
      <c r="BC73" s="73" t="s">
        <v>104</v>
      </c>
      <c r="BD73" s="21">
        <v>5.0</v>
      </c>
      <c r="BE73" s="75">
        <f t="shared" si="13"/>
        <v>1</v>
      </c>
      <c r="BF73" s="75">
        <f t="shared" si="14"/>
        <v>0</v>
      </c>
      <c r="BG73" s="77">
        <f t="shared" si="15"/>
        <v>0</v>
      </c>
      <c r="BH73" s="21">
        <v>2.0</v>
      </c>
      <c r="BI73" s="2">
        <v>-99.0</v>
      </c>
      <c r="BJ73" s="2"/>
      <c r="BK73" s="21">
        <v>6.0</v>
      </c>
      <c r="BL73" s="2">
        <v>-99.0</v>
      </c>
      <c r="BM73" s="2"/>
      <c r="BN73" s="2"/>
      <c r="BO73" s="2"/>
      <c r="BP73" s="21">
        <v>2.0</v>
      </c>
      <c r="BQ73" s="2"/>
      <c r="BR73" s="38">
        <v>-99.0</v>
      </c>
      <c r="BS73" s="2"/>
    </row>
    <row r="74" ht="14.25" customHeight="1">
      <c r="A74" s="1">
        <v>188.0</v>
      </c>
      <c r="B74" s="72">
        <v>48.0</v>
      </c>
      <c r="C74" s="73"/>
      <c r="D74" s="1">
        <f t="shared" si="1"/>
        <v>1</v>
      </c>
      <c r="E74" s="74">
        <f t="shared" si="2"/>
        <v>0</v>
      </c>
      <c r="F74" s="74">
        <v>1.0</v>
      </c>
      <c r="G74" s="75">
        <v>1.0</v>
      </c>
      <c r="H74" s="75">
        <v>1.0</v>
      </c>
      <c r="I74" s="75">
        <v>1.0</v>
      </c>
      <c r="J74" s="75">
        <v>0.0</v>
      </c>
      <c r="K74" s="75">
        <v>1.0</v>
      </c>
      <c r="L74" s="75">
        <v>0.0</v>
      </c>
      <c r="M74" s="75">
        <v>0.0</v>
      </c>
      <c r="N74" s="75">
        <v>1.0</v>
      </c>
      <c r="O74" s="1">
        <v>0.0</v>
      </c>
      <c r="P74" s="2">
        <v>-99.0</v>
      </c>
      <c r="Q74" s="76" t="s">
        <v>49</v>
      </c>
      <c r="R74" s="1"/>
      <c r="S74" s="75">
        <f t="shared" si="3"/>
        <v>1</v>
      </c>
      <c r="T74" s="77">
        <f t="shared" si="4"/>
        <v>0</v>
      </c>
      <c r="U74" s="77">
        <f t="shared" si="5"/>
        <v>0</v>
      </c>
      <c r="V74" s="77">
        <f t="shared" si="6"/>
        <v>0</v>
      </c>
      <c r="W74" s="77">
        <f t="shared" si="7"/>
        <v>1</v>
      </c>
      <c r="X74" s="77">
        <f t="shared" si="8"/>
        <v>0</v>
      </c>
      <c r="Y74" s="77">
        <f t="shared" si="9"/>
        <v>0</v>
      </c>
      <c r="Z74" s="77">
        <f t="shared" si="10"/>
        <v>0</v>
      </c>
      <c r="AA74" s="77">
        <f t="shared" si="11"/>
        <v>0</v>
      </c>
      <c r="AB74" s="77">
        <f t="shared" si="12"/>
        <v>1</v>
      </c>
      <c r="AC74" s="77"/>
      <c r="AD74" s="1"/>
      <c r="AE74" s="1"/>
      <c r="AF74" s="1"/>
      <c r="AG74" s="1"/>
      <c r="AH74" s="1"/>
      <c r="AI74" s="1"/>
      <c r="AJ74" s="1"/>
      <c r="AK74" s="74"/>
      <c r="AL74" s="77"/>
      <c r="AM74" s="1"/>
      <c r="AN74" s="1"/>
      <c r="AO74" s="1"/>
      <c r="AP74" s="1"/>
      <c r="AQ74" s="74"/>
      <c r="AR74" s="77"/>
      <c r="AS74" s="1"/>
      <c r="AT74" s="74"/>
      <c r="AU74" s="1"/>
      <c r="AV74" s="1"/>
      <c r="AW74" s="1"/>
      <c r="AX74" s="74">
        <v>1.0</v>
      </c>
      <c r="AY74" s="77"/>
      <c r="AZ74" s="37"/>
      <c r="BA74" s="72">
        <v>4.0</v>
      </c>
      <c r="BB74" s="76" t="s">
        <v>172</v>
      </c>
      <c r="BC74" s="73" t="s">
        <v>104</v>
      </c>
      <c r="BD74" s="21">
        <v>50.0</v>
      </c>
      <c r="BE74" s="75">
        <f t="shared" si="13"/>
        <v>0</v>
      </c>
      <c r="BF74" s="75">
        <f t="shared" si="14"/>
        <v>1</v>
      </c>
      <c r="BG74" s="77">
        <f t="shared" si="15"/>
        <v>0</v>
      </c>
      <c r="BH74" s="21">
        <v>3.0</v>
      </c>
      <c r="BI74" s="2">
        <v>-99.0</v>
      </c>
      <c r="BJ74" s="2"/>
      <c r="BK74" s="21">
        <v>3.0</v>
      </c>
      <c r="BL74" s="2">
        <v>-99.0</v>
      </c>
      <c r="BM74" s="2"/>
      <c r="BN74" s="2"/>
      <c r="BO74" s="2"/>
      <c r="BP74" s="21">
        <v>3.0</v>
      </c>
      <c r="BQ74" s="2"/>
      <c r="BR74" s="38">
        <v>-99.0</v>
      </c>
      <c r="BS74" s="2"/>
    </row>
    <row r="75" ht="14.25" customHeight="1">
      <c r="A75" s="1">
        <v>194.0</v>
      </c>
      <c r="B75" s="72">
        <v>48.0</v>
      </c>
      <c r="C75" s="73"/>
      <c r="D75" s="1">
        <f t="shared" si="1"/>
        <v>1</v>
      </c>
      <c r="E75" s="74">
        <f t="shared" si="2"/>
        <v>0</v>
      </c>
      <c r="F75" s="74">
        <v>1.0</v>
      </c>
      <c r="G75" s="75">
        <v>0.0</v>
      </c>
      <c r="H75" s="75">
        <v>1.0</v>
      </c>
      <c r="I75" s="75">
        <v>1.0</v>
      </c>
      <c r="J75" s="75">
        <v>0.0</v>
      </c>
      <c r="K75" s="75">
        <v>0.0</v>
      </c>
      <c r="L75" s="75">
        <v>0.0</v>
      </c>
      <c r="M75" s="75">
        <v>0.0</v>
      </c>
      <c r="N75" s="75">
        <v>1.0</v>
      </c>
      <c r="O75" s="1">
        <v>0.0</v>
      </c>
      <c r="P75" s="2">
        <v>-99.0</v>
      </c>
      <c r="Q75" s="76" t="s">
        <v>212</v>
      </c>
      <c r="R75" s="1"/>
      <c r="S75" s="75">
        <f t="shared" si="3"/>
        <v>0</v>
      </c>
      <c r="T75" s="77">
        <f t="shared" si="4"/>
        <v>0</v>
      </c>
      <c r="U75" s="77">
        <f t="shared" si="5"/>
        <v>0</v>
      </c>
      <c r="V75" s="77">
        <f t="shared" si="6"/>
        <v>0</v>
      </c>
      <c r="W75" s="77">
        <f t="shared" si="7"/>
        <v>0</v>
      </c>
      <c r="X75" s="77">
        <f t="shared" si="8"/>
        <v>0</v>
      </c>
      <c r="Y75" s="77">
        <f t="shared" si="9"/>
        <v>0</v>
      </c>
      <c r="Z75" s="77">
        <f t="shared" si="10"/>
        <v>0</v>
      </c>
      <c r="AA75" s="77">
        <f t="shared" si="11"/>
        <v>0</v>
      </c>
      <c r="AB75" s="77">
        <f t="shared" si="12"/>
        <v>0</v>
      </c>
      <c r="AC75" s="77"/>
      <c r="AD75" s="1"/>
      <c r="AE75" s="1"/>
      <c r="AF75" s="1"/>
      <c r="AG75" s="1"/>
      <c r="AH75" s="1"/>
      <c r="AI75" s="1"/>
      <c r="AJ75" s="1"/>
      <c r="AK75" s="74"/>
      <c r="AL75" s="77"/>
      <c r="AM75" s="1"/>
      <c r="AN75" s="1"/>
      <c r="AO75" s="1"/>
      <c r="AP75" s="1"/>
      <c r="AQ75" s="74"/>
      <c r="AR75" s="77"/>
      <c r="AS75" s="1"/>
      <c r="AT75" s="74"/>
      <c r="AU75" s="1"/>
      <c r="AV75" s="1"/>
      <c r="AW75" s="1"/>
      <c r="AX75" s="74"/>
      <c r="AY75" s="77"/>
      <c r="AZ75" s="37"/>
      <c r="BA75" s="72">
        <v>2.0</v>
      </c>
      <c r="BB75" s="76" t="s">
        <v>213</v>
      </c>
      <c r="BC75" s="73" t="s">
        <v>104</v>
      </c>
      <c r="BD75" s="21">
        <v>10.0</v>
      </c>
      <c r="BE75" s="75">
        <f t="shared" si="13"/>
        <v>1</v>
      </c>
      <c r="BF75" s="75">
        <f t="shared" si="14"/>
        <v>0</v>
      </c>
      <c r="BG75" s="77">
        <f t="shared" si="15"/>
        <v>0</v>
      </c>
      <c r="BH75" s="21">
        <v>1.0</v>
      </c>
      <c r="BI75" s="2">
        <v>-99.0</v>
      </c>
      <c r="BJ75" s="2"/>
      <c r="BK75" s="21">
        <v>3.0</v>
      </c>
      <c r="BL75" s="2">
        <v>-99.0</v>
      </c>
      <c r="BM75" s="2"/>
      <c r="BN75" s="2"/>
      <c r="BO75" s="2"/>
      <c r="BP75" s="21">
        <v>3.0</v>
      </c>
      <c r="BQ75" s="2"/>
      <c r="BR75" s="38">
        <v>-99.0</v>
      </c>
      <c r="BS75" s="2"/>
    </row>
    <row r="76" ht="14.25" customHeight="1">
      <c r="A76" s="1">
        <v>195.0</v>
      </c>
      <c r="B76" s="72">
        <v>196.0</v>
      </c>
      <c r="C76" s="73"/>
      <c r="D76" s="1">
        <f t="shared" si="1"/>
        <v>1</v>
      </c>
      <c r="E76" s="74">
        <f t="shared" si="2"/>
        <v>0</v>
      </c>
      <c r="F76" s="74">
        <v>0.0</v>
      </c>
      <c r="G76" s="75">
        <v>0.0</v>
      </c>
      <c r="H76" s="75">
        <v>0.0</v>
      </c>
      <c r="I76" s="75">
        <v>0.0</v>
      </c>
      <c r="J76" s="75">
        <v>0.0</v>
      </c>
      <c r="K76" s="75">
        <v>0.0</v>
      </c>
      <c r="L76" s="75">
        <v>1.0</v>
      </c>
      <c r="M76" s="75">
        <v>0.0</v>
      </c>
      <c r="N76" s="75">
        <v>0.0</v>
      </c>
      <c r="O76" s="1">
        <v>1.0</v>
      </c>
      <c r="P76" s="2" t="s">
        <v>214</v>
      </c>
      <c r="Q76" s="76">
        <v>-99.0</v>
      </c>
      <c r="R76" s="1"/>
      <c r="S76" s="75">
        <f t="shared" si="3"/>
        <v>0</v>
      </c>
      <c r="T76" s="77">
        <f t="shared" si="4"/>
        <v>0</v>
      </c>
      <c r="U76" s="77">
        <f t="shared" si="5"/>
        <v>0</v>
      </c>
      <c r="V76" s="77">
        <f t="shared" si="6"/>
        <v>0</v>
      </c>
      <c r="W76" s="77">
        <f t="shared" si="7"/>
        <v>0</v>
      </c>
      <c r="X76" s="77">
        <f t="shared" si="8"/>
        <v>0</v>
      </c>
      <c r="Y76" s="77">
        <f t="shared" si="9"/>
        <v>0</v>
      </c>
      <c r="Z76" s="77">
        <f t="shared" si="10"/>
        <v>0</v>
      </c>
      <c r="AA76" s="77">
        <f t="shared" si="11"/>
        <v>0</v>
      </c>
      <c r="AB76" s="77">
        <f t="shared" si="12"/>
        <v>0</v>
      </c>
      <c r="AC76" s="77"/>
      <c r="AD76" s="1"/>
      <c r="AE76" s="1"/>
      <c r="AF76" s="1"/>
      <c r="AG76" s="1"/>
      <c r="AH76" s="1"/>
      <c r="AI76" s="1"/>
      <c r="AJ76" s="1"/>
      <c r="AK76" s="74"/>
      <c r="AL76" s="77"/>
      <c r="AM76" s="1"/>
      <c r="AN76" s="1"/>
      <c r="AO76" s="1"/>
      <c r="AP76" s="1"/>
      <c r="AQ76" s="74"/>
      <c r="AR76" s="77"/>
      <c r="AS76" s="1"/>
      <c r="AT76" s="74"/>
      <c r="AU76" s="1"/>
      <c r="AV76" s="1"/>
      <c r="AW76" s="1"/>
      <c r="AX76" s="74"/>
      <c r="AY76" s="77"/>
      <c r="AZ76" s="37"/>
      <c r="BA76" s="72">
        <v>4.0</v>
      </c>
      <c r="BB76" s="76" t="s">
        <v>215</v>
      </c>
      <c r="BC76" s="81" t="s">
        <v>86</v>
      </c>
      <c r="BD76" s="21">
        <v>5.0</v>
      </c>
      <c r="BE76" s="75">
        <f t="shared" si="13"/>
        <v>1</v>
      </c>
      <c r="BF76" s="75">
        <f t="shared" si="14"/>
        <v>0</v>
      </c>
      <c r="BG76" s="77">
        <f t="shared" si="15"/>
        <v>0</v>
      </c>
      <c r="BH76" s="21">
        <v>1.0</v>
      </c>
      <c r="BI76" s="2">
        <v>-99.0</v>
      </c>
      <c r="BJ76" s="2"/>
      <c r="BK76" s="21">
        <v>4.0</v>
      </c>
      <c r="BL76" s="2">
        <v>-99.0</v>
      </c>
      <c r="BM76" s="2"/>
      <c r="BN76" s="2"/>
      <c r="BO76" s="2"/>
      <c r="BP76" s="21">
        <v>4.0</v>
      </c>
      <c r="BQ76" s="2"/>
      <c r="BR76" s="38" t="s">
        <v>216</v>
      </c>
      <c r="BS76" s="2"/>
    </row>
    <row r="77" ht="14.25" customHeight="1">
      <c r="A77" s="1">
        <v>198.0</v>
      </c>
      <c r="B77" s="72">
        <v>48.0</v>
      </c>
      <c r="C77" s="73"/>
      <c r="D77" s="1">
        <f t="shared" si="1"/>
        <v>1</v>
      </c>
      <c r="E77" s="74">
        <f t="shared" si="2"/>
        <v>0</v>
      </c>
      <c r="F77" s="74">
        <v>1.0</v>
      </c>
      <c r="G77" s="75">
        <v>1.0</v>
      </c>
      <c r="H77" s="75">
        <v>1.0</v>
      </c>
      <c r="I77" s="75">
        <v>0.0</v>
      </c>
      <c r="J77" s="75">
        <v>0.0</v>
      </c>
      <c r="K77" s="75">
        <v>0.0</v>
      </c>
      <c r="L77" s="75">
        <v>1.0</v>
      </c>
      <c r="M77" s="75">
        <v>0.0</v>
      </c>
      <c r="N77" s="75">
        <v>1.0</v>
      </c>
      <c r="O77" s="1">
        <v>0.0</v>
      </c>
      <c r="P77" s="2">
        <v>-99.0</v>
      </c>
      <c r="Q77" s="76" t="s">
        <v>217</v>
      </c>
      <c r="R77" s="1"/>
      <c r="S77" s="75">
        <f t="shared" si="3"/>
        <v>1</v>
      </c>
      <c r="T77" s="77">
        <f t="shared" si="4"/>
        <v>1</v>
      </c>
      <c r="U77" s="77">
        <f t="shared" si="5"/>
        <v>1</v>
      </c>
      <c r="V77" s="77">
        <f t="shared" si="6"/>
        <v>0</v>
      </c>
      <c r="W77" s="77">
        <f t="shared" si="7"/>
        <v>0</v>
      </c>
      <c r="X77" s="77">
        <f t="shared" si="8"/>
        <v>0</v>
      </c>
      <c r="Y77" s="77">
        <f t="shared" si="9"/>
        <v>1</v>
      </c>
      <c r="Z77" s="77">
        <f t="shared" si="10"/>
        <v>0</v>
      </c>
      <c r="AA77" s="77">
        <f t="shared" si="11"/>
        <v>0</v>
      </c>
      <c r="AB77" s="77">
        <f t="shared" si="12"/>
        <v>1</v>
      </c>
      <c r="AC77" s="77"/>
      <c r="AD77" s="1"/>
      <c r="AE77" s="1"/>
      <c r="AF77" s="1">
        <v>1.0</v>
      </c>
      <c r="AG77" s="1"/>
      <c r="AH77" s="1"/>
      <c r="AI77" s="1"/>
      <c r="AJ77" s="1"/>
      <c r="AK77" s="74"/>
      <c r="AL77" s="77"/>
      <c r="AM77" s="1"/>
      <c r="AN77" s="1"/>
      <c r="AO77" s="1"/>
      <c r="AP77" s="1"/>
      <c r="AQ77" s="74"/>
      <c r="AR77" s="77"/>
      <c r="AS77" s="1"/>
      <c r="AT77" s="74"/>
      <c r="AU77" s="1"/>
      <c r="AV77" s="1"/>
      <c r="AW77" s="1"/>
      <c r="AX77" s="74"/>
      <c r="AY77" s="77"/>
      <c r="AZ77" s="37"/>
      <c r="BA77" s="72">
        <v>3.0</v>
      </c>
      <c r="BB77" s="76" t="s">
        <v>134</v>
      </c>
      <c r="BC77" s="73" t="s">
        <v>104</v>
      </c>
      <c r="BD77" s="21">
        <v>12.0</v>
      </c>
      <c r="BE77" s="75">
        <f t="shared" si="13"/>
        <v>0</v>
      </c>
      <c r="BF77" s="75">
        <f t="shared" si="14"/>
        <v>1</v>
      </c>
      <c r="BG77" s="77">
        <f t="shared" si="15"/>
        <v>0</v>
      </c>
      <c r="BH77" s="21">
        <v>1.0</v>
      </c>
      <c r="BI77" s="2">
        <v>-99.0</v>
      </c>
      <c r="BJ77" s="2"/>
      <c r="BK77" s="21">
        <v>4.0</v>
      </c>
      <c r="BL77" s="2">
        <v>-99.0</v>
      </c>
      <c r="BM77" s="2"/>
      <c r="BN77" s="2"/>
      <c r="BO77" s="2"/>
      <c r="BP77" s="21">
        <v>4.0</v>
      </c>
      <c r="BQ77" s="2"/>
      <c r="BR77" s="38" t="s">
        <v>218</v>
      </c>
      <c r="BS77" s="2"/>
    </row>
    <row r="78" ht="14.25" customHeight="1">
      <c r="A78" s="1">
        <v>206.0</v>
      </c>
      <c r="B78" s="72">
        <v>48.0</v>
      </c>
      <c r="C78" s="73"/>
      <c r="D78" s="1">
        <f t="shared" si="1"/>
        <v>0</v>
      </c>
      <c r="E78" s="74">
        <f t="shared" si="2"/>
        <v>1</v>
      </c>
      <c r="F78" s="74">
        <v>0.0</v>
      </c>
      <c r="G78" s="75">
        <v>0.0</v>
      </c>
      <c r="H78" s="75">
        <v>0.0</v>
      </c>
      <c r="I78" s="75">
        <v>1.0</v>
      </c>
      <c r="J78" s="75">
        <v>0.0</v>
      </c>
      <c r="K78" s="75">
        <v>0.0</v>
      </c>
      <c r="L78" s="75">
        <v>0.0</v>
      </c>
      <c r="M78" s="75">
        <v>0.0</v>
      </c>
      <c r="N78" s="75">
        <v>0.0</v>
      </c>
      <c r="O78" s="1">
        <v>0.0</v>
      </c>
      <c r="P78" s="2">
        <v>-99.0</v>
      </c>
      <c r="Q78" s="76" t="s">
        <v>166</v>
      </c>
      <c r="R78" s="1"/>
      <c r="S78" s="75">
        <f t="shared" si="3"/>
        <v>0</v>
      </c>
      <c r="T78" s="77">
        <f t="shared" si="4"/>
        <v>0</v>
      </c>
      <c r="U78" s="77">
        <f t="shared" si="5"/>
        <v>0</v>
      </c>
      <c r="V78" s="77">
        <f t="shared" si="6"/>
        <v>0</v>
      </c>
      <c r="W78" s="77">
        <f t="shared" si="7"/>
        <v>0</v>
      </c>
      <c r="X78" s="77">
        <f t="shared" si="8"/>
        <v>0</v>
      </c>
      <c r="Y78" s="77">
        <f t="shared" si="9"/>
        <v>0</v>
      </c>
      <c r="Z78" s="77">
        <f t="shared" si="10"/>
        <v>0</v>
      </c>
      <c r="AA78" s="77">
        <f t="shared" si="11"/>
        <v>0</v>
      </c>
      <c r="AB78" s="77">
        <f t="shared" si="12"/>
        <v>0</v>
      </c>
      <c r="AC78" s="77"/>
      <c r="AD78" s="1"/>
      <c r="AE78" s="1"/>
      <c r="AF78" s="1"/>
      <c r="AG78" s="1"/>
      <c r="AH78" s="1"/>
      <c r="AI78" s="1"/>
      <c r="AJ78" s="1"/>
      <c r="AK78" s="74"/>
      <c r="AL78" s="77"/>
      <c r="AM78" s="1"/>
      <c r="AN78" s="1"/>
      <c r="AO78" s="1"/>
      <c r="AP78" s="1"/>
      <c r="AQ78" s="74"/>
      <c r="AR78" s="77"/>
      <c r="AS78" s="1"/>
      <c r="AT78" s="74"/>
      <c r="AU78" s="1"/>
      <c r="AV78" s="1"/>
      <c r="AW78" s="1"/>
      <c r="AX78" s="74"/>
      <c r="AY78" s="77"/>
      <c r="AZ78" s="37"/>
      <c r="BA78" s="72">
        <v>4.0</v>
      </c>
      <c r="BB78" s="76" t="s">
        <v>219</v>
      </c>
      <c r="BC78" s="73" t="s">
        <v>104</v>
      </c>
      <c r="BD78" s="21">
        <v>10.0</v>
      </c>
      <c r="BE78" s="75">
        <f t="shared" si="13"/>
        <v>1</v>
      </c>
      <c r="BF78" s="75">
        <f t="shared" si="14"/>
        <v>0</v>
      </c>
      <c r="BG78" s="77">
        <f t="shared" si="15"/>
        <v>0</v>
      </c>
      <c r="BH78" s="21">
        <v>1.0</v>
      </c>
      <c r="BI78" s="2">
        <v>-99.0</v>
      </c>
      <c r="BJ78" s="2"/>
      <c r="BK78" s="21">
        <v>21.0</v>
      </c>
      <c r="BL78" s="82" t="s">
        <v>220</v>
      </c>
      <c r="BM78" s="2"/>
      <c r="BN78" s="2"/>
      <c r="BO78" s="2"/>
      <c r="BP78" s="21">
        <v>2.0</v>
      </c>
      <c r="BQ78" s="2"/>
      <c r="BR78" s="38">
        <v>-99.0</v>
      </c>
      <c r="BS78" s="2"/>
    </row>
    <row r="79" ht="14.25" customHeight="1">
      <c r="A79" s="1">
        <v>208.0</v>
      </c>
      <c r="B79" s="72">
        <v>48.0</v>
      </c>
      <c r="C79" s="73"/>
      <c r="D79" s="1">
        <f t="shared" si="1"/>
        <v>1</v>
      </c>
      <c r="E79" s="74">
        <f t="shared" si="2"/>
        <v>0</v>
      </c>
      <c r="F79" s="74">
        <v>1.0</v>
      </c>
      <c r="G79" s="75">
        <v>1.0</v>
      </c>
      <c r="H79" s="75">
        <v>0.0</v>
      </c>
      <c r="I79" s="75">
        <v>0.0</v>
      </c>
      <c r="J79" s="75">
        <v>0.0</v>
      </c>
      <c r="K79" s="75">
        <v>0.0</v>
      </c>
      <c r="L79" s="75">
        <v>0.0</v>
      </c>
      <c r="M79" s="75">
        <v>0.0</v>
      </c>
      <c r="N79" s="75">
        <v>0.0</v>
      </c>
      <c r="O79" s="1">
        <v>0.0</v>
      </c>
      <c r="P79" s="2">
        <v>-99.0</v>
      </c>
      <c r="Q79" s="76" t="s">
        <v>166</v>
      </c>
      <c r="R79" s="1"/>
      <c r="S79" s="75">
        <f t="shared" si="3"/>
        <v>0</v>
      </c>
      <c r="T79" s="77">
        <f t="shared" si="4"/>
        <v>0</v>
      </c>
      <c r="U79" s="77">
        <f t="shared" si="5"/>
        <v>0</v>
      </c>
      <c r="V79" s="77">
        <f t="shared" si="6"/>
        <v>0</v>
      </c>
      <c r="W79" s="77">
        <f t="shared" si="7"/>
        <v>0</v>
      </c>
      <c r="X79" s="77">
        <f t="shared" si="8"/>
        <v>0</v>
      </c>
      <c r="Y79" s="77">
        <f t="shared" si="9"/>
        <v>0</v>
      </c>
      <c r="Z79" s="77">
        <f t="shared" si="10"/>
        <v>0</v>
      </c>
      <c r="AA79" s="77">
        <f t="shared" si="11"/>
        <v>0</v>
      </c>
      <c r="AB79" s="77">
        <f t="shared" si="12"/>
        <v>0</v>
      </c>
      <c r="AC79" s="77"/>
      <c r="AD79" s="1"/>
      <c r="AE79" s="1"/>
      <c r="AF79" s="1"/>
      <c r="AG79" s="1"/>
      <c r="AH79" s="1"/>
      <c r="AI79" s="1"/>
      <c r="AJ79" s="1"/>
      <c r="AK79" s="74"/>
      <c r="AL79" s="77"/>
      <c r="AM79" s="1"/>
      <c r="AN79" s="1"/>
      <c r="AO79" s="1"/>
      <c r="AP79" s="1"/>
      <c r="AQ79" s="74"/>
      <c r="AR79" s="77"/>
      <c r="AS79" s="1"/>
      <c r="AT79" s="74"/>
      <c r="AU79" s="1"/>
      <c r="AV79" s="1"/>
      <c r="AW79" s="1"/>
      <c r="AX79" s="74"/>
      <c r="AY79" s="77"/>
      <c r="AZ79" s="37"/>
      <c r="BA79" s="72">
        <v>3.0</v>
      </c>
      <c r="BB79" s="76" t="s">
        <v>134</v>
      </c>
      <c r="BC79" s="73" t="s">
        <v>104</v>
      </c>
      <c r="BD79" s="21">
        <v>15.0</v>
      </c>
      <c r="BE79" s="75">
        <f t="shared" si="13"/>
        <v>0</v>
      </c>
      <c r="BF79" s="75">
        <f t="shared" si="14"/>
        <v>1</v>
      </c>
      <c r="BG79" s="77">
        <f t="shared" si="15"/>
        <v>0</v>
      </c>
      <c r="BH79" s="21">
        <v>1.0</v>
      </c>
      <c r="BI79" s="2">
        <v>-99.0</v>
      </c>
      <c r="BJ79" s="2"/>
      <c r="BK79" s="21">
        <v>3.0</v>
      </c>
      <c r="BL79" s="2">
        <v>-99.0</v>
      </c>
      <c r="BM79" s="2"/>
      <c r="BN79" s="2"/>
      <c r="BO79" s="2"/>
      <c r="BP79" s="21">
        <v>3.0</v>
      </c>
      <c r="BQ79" s="2"/>
      <c r="BR79" s="38">
        <v>-99.0</v>
      </c>
      <c r="BS79" s="2"/>
    </row>
    <row r="80" ht="14.25" customHeight="1">
      <c r="A80" s="1">
        <v>209.0</v>
      </c>
      <c r="B80" s="72">
        <v>48.0</v>
      </c>
      <c r="C80" s="73"/>
      <c r="D80" s="1">
        <f t="shared" si="1"/>
        <v>0</v>
      </c>
      <c r="E80" s="74">
        <f t="shared" si="2"/>
        <v>1</v>
      </c>
      <c r="F80" s="74">
        <v>0.0</v>
      </c>
      <c r="G80" s="75">
        <v>0.0</v>
      </c>
      <c r="H80" s="75">
        <v>0.0</v>
      </c>
      <c r="I80" s="75">
        <v>0.0</v>
      </c>
      <c r="J80" s="75">
        <v>1.0</v>
      </c>
      <c r="K80" s="75">
        <v>0.0</v>
      </c>
      <c r="L80" s="75">
        <v>0.0</v>
      </c>
      <c r="M80" s="75">
        <v>0.0</v>
      </c>
      <c r="N80" s="75">
        <v>0.0</v>
      </c>
      <c r="O80" s="1">
        <v>0.0</v>
      </c>
      <c r="P80" s="2">
        <v>-99.0</v>
      </c>
      <c r="Q80" s="76" t="s">
        <v>12</v>
      </c>
      <c r="R80" s="1"/>
      <c r="S80" s="75">
        <f t="shared" si="3"/>
        <v>1</v>
      </c>
      <c r="T80" s="77">
        <f t="shared" si="4"/>
        <v>0</v>
      </c>
      <c r="U80" s="77">
        <f t="shared" si="5"/>
        <v>0</v>
      </c>
      <c r="V80" s="77">
        <f t="shared" si="6"/>
        <v>1</v>
      </c>
      <c r="W80" s="77">
        <f t="shared" si="7"/>
        <v>0</v>
      </c>
      <c r="X80" s="77">
        <f t="shared" si="8"/>
        <v>0</v>
      </c>
      <c r="Y80" s="77">
        <f t="shared" si="9"/>
        <v>1</v>
      </c>
      <c r="Z80" s="77">
        <f t="shared" si="10"/>
        <v>0</v>
      </c>
      <c r="AA80" s="77">
        <f t="shared" si="11"/>
        <v>0</v>
      </c>
      <c r="AB80" s="77">
        <f t="shared" si="12"/>
        <v>1</v>
      </c>
      <c r="AC80" s="77"/>
      <c r="AD80" s="1"/>
      <c r="AE80" s="1"/>
      <c r="AF80" s="1"/>
      <c r="AG80" s="1"/>
      <c r="AH80" s="1"/>
      <c r="AI80" s="1"/>
      <c r="AJ80" s="1"/>
      <c r="AK80" s="74"/>
      <c r="AL80" s="77">
        <v>1.0</v>
      </c>
      <c r="AM80" s="1"/>
      <c r="AN80" s="1"/>
      <c r="AO80" s="1"/>
      <c r="AP80" s="1"/>
      <c r="AQ80" s="74"/>
      <c r="AR80" s="77"/>
      <c r="AS80" s="1"/>
      <c r="AT80" s="74"/>
      <c r="AU80" s="1"/>
      <c r="AV80" s="1"/>
      <c r="AW80" s="1"/>
      <c r="AX80" s="74"/>
      <c r="AY80" s="77"/>
      <c r="AZ80" s="37"/>
      <c r="BA80" s="72">
        <v>4.0</v>
      </c>
      <c r="BB80" s="76" t="s">
        <v>134</v>
      </c>
      <c r="BC80" s="73" t="s">
        <v>104</v>
      </c>
      <c r="BD80" s="21">
        <v>10.0</v>
      </c>
      <c r="BE80" s="75">
        <f t="shared" si="13"/>
        <v>1</v>
      </c>
      <c r="BF80" s="75">
        <f t="shared" si="14"/>
        <v>0</v>
      </c>
      <c r="BG80" s="77">
        <f t="shared" si="15"/>
        <v>0</v>
      </c>
      <c r="BH80" s="21">
        <v>3.0</v>
      </c>
      <c r="BI80" s="2">
        <v>-99.0</v>
      </c>
      <c r="BJ80" s="2"/>
      <c r="BK80" s="21">
        <v>20.0</v>
      </c>
      <c r="BL80" s="2">
        <v>-99.0</v>
      </c>
      <c r="BM80" s="2"/>
      <c r="BN80" s="2"/>
      <c r="BO80" s="2"/>
      <c r="BP80" s="21">
        <v>1.0</v>
      </c>
      <c r="BQ80" s="2"/>
      <c r="BR80" s="38">
        <v>-99.0</v>
      </c>
      <c r="BS80" s="2"/>
    </row>
    <row r="81" ht="14.25" customHeight="1">
      <c r="A81" s="1">
        <v>212.0</v>
      </c>
      <c r="B81" s="72">
        <v>48.0</v>
      </c>
      <c r="C81" s="73"/>
      <c r="D81" s="1">
        <f t="shared" si="1"/>
        <v>0</v>
      </c>
      <c r="E81" s="74">
        <f t="shared" si="2"/>
        <v>1</v>
      </c>
      <c r="F81" s="74">
        <v>1.0</v>
      </c>
      <c r="G81" s="75">
        <v>0.0</v>
      </c>
      <c r="H81" s="75">
        <v>0.0</v>
      </c>
      <c r="I81" s="75">
        <v>0.0</v>
      </c>
      <c r="J81" s="75">
        <v>0.0</v>
      </c>
      <c r="K81" s="75">
        <v>0.0</v>
      </c>
      <c r="L81" s="75">
        <v>0.0</v>
      </c>
      <c r="M81" s="75">
        <v>0.0</v>
      </c>
      <c r="N81" s="75">
        <v>0.0</v>
      </c>
      <c r="O81" s="1">
        <v>0.0</v>
      </c>
      <c r="P81" s="2">
        <v>-99.0</v>
      </c>
      <c r="Q81" s="76" t="s">
        <v>221</v>
      </c>
      <c r="R81" s="1"/>
      <c r="S81" s="75">
        <f t="shared" si="3"/>
        <v>1</v>
      </c>
      <c r="T81" s="77">
        <f t="shared" si="4"/>
        <v>1</v>
      </c>
      <c r="U81" s="77">
        <f t="shared" si="5"/>
        <v>1</v>
      </c>
      <c r="V81" s="77">
        <f t="shared" si="6"/>
        <v>0</v>
      </c>
      <c r="W81" s="77">
        <f t="shared" si="7"/>
        <v>0</v>
      </c>
      <c r="X81" s="77">
        <f t="shared" si="8"/>
        <v>0</v>
      </c>
      <c r="Y81" s="77">
        <f t="shared" si="9"/>
        <v>1</v>
      </c>
      <c r="Z81" s="77">
        <f t="shared" si="10"/>
        <v>0</v>
      </c>
      <c r="AA81" s="77">
        <f t="shared" si="11"/>
        <v>0</v>
      </c>
      <c r="AB81" s="77">
        <f t="shared" si="12"/>
        <v>1</v>
      </c>
      <c r="AC81" s="77"/>
      <c r="AD81" s="1"/>
      <c r="AE81" s="1"/>
      <c r="AF81" s="1">
        <v>1.0</v>
      </c>
      <c r="AG81" s="1"/>
      <c r="AH81" s="1"/>
      <c r="AI81" s="1"/>
      <c r="AJ81" s="1"/>
      <c r="AK81" s="74"/>
      <c r="AL81" s="77"/>
      <c r="AM81" s="1"/>
      <c r="AN81" s="1"/>
      <c r="AO81" s="1"/>
      <c r="AP81" s="1"/>
      <c r="AQ81" s="74"/>
      <c r="AR81" s="77"/>
      <c r="AS81" s="1"/>
      <c r="AT81" s="74"/>
      <c r="AU81" s="1"/>
      <c r="AV81" s="1"/>
      <c r="AW81" s="1"/>
      <c r="AX81" s="74"/>
      <c r="AY81" s="77"/>
      <c r="AZ81" s="37"/>
      <c r="BA81" s="72">
        <v>2.0</v>
      </c>
      <c r="BB81" s="76" t="s">
        <v>134</v>
      </c>
      <c r="BC81" s="73" t="s">
        <v>104</v>
      </c>
      <c r="BD81" s="21">
        <v>100.0</v>
      </c>
      <c r="BE81" s="75">
        <f t="shared" si="13"/>
        <v>0</v>
      </c>
      <c r="BF81" s="75">
        <f t="shared" si="14"/>
        <v>0</v>
      </c>
      <c r="BG81" s="77">
        <f t="shared" si="15"/>
        <v>1</v>
      </c>
      <c r="BH81" s="21">
        <v>1.0</v>
      </c>
      <c r="BI81" s="2">
        <v>-99.0</v>
      </c>
      <c r="BJ81" s="2"/>
      <c r="BK81" s="21">
        <v>21.0</v>
      </c>
      <c r="BL81" s="85" t="s">
        <v>222</v>
      </c>
      <c r="BM81" s="2"/>
      <c r="BN81" s="2"/>
      <c r="BO81" s="2"/>
      <c r="BP81" s="21">
        <v>4.0</v>
      </c>
      <c r="BQ81" s="2"/>
      <c r="BR81" s="38" t="s">
        <v>223</v>
      </c>
      <c r="BS81" s="2"/>
    </row>
    <row r="82" ht="14.25" customHeight="1">
      <c r="A82" s="1">
        <v>214.0</v>
      </c>
      <c r="B82" s="72">
        <v>48.0</v>
      </c>
      <c r="C82" s="73"/>
      <c r="D82" s="1">
        <f t="shared" si="1"/>
        <v>1</v>
      </c>
      <c r="E82" s="74">
        <f t="shared" si="2"/>
        <v>0</v>
      </c>
      <c r="F82" s="74">
        <v>1.0</v>
      </c>
      <c r="G82" s="75">
        <v>0.0</v>
      </c>
      <c r="H82" s="75">
        <v>0.0</v>
      </c>
      <c r="I82" s="75">
        <v>1.0</v>
      </c>
      <c r="J82" s="75">
        <v>0.0</v>
      </c>
      <c r="K82" s="75">
        <v>0.0</v>
      </c>
      <c r="L82" s="75">
        <v>0.0</v>
      </c>
      <c r="M82" s="75">
        <v>0.0</v>
      </c>
      <c r="N82" s="75">
        <v>1.0</v>
      </c>
      <c r="O82" s="1">
        <v>0.0</v>
      </c>
      <c r="P82" s="2">
        <v>-99.0</v>
      </c>
      <c r="Q82" s="76" t="s">
        <v>30</v>
      </c>
      <c r="R82" s="1"/>
      <c r="S82" s="75">
        <f t="shared" si="3"/>
        <v>1</v>
      </c>
      <c r="T82" s="77">
        <f t="shared" si="4"/>
        <v>1</v>
      </c>
      <c r="U82" s="77">
        <f t="shared" si="5"/>
        <v>1</v>
      </c>
      <c r="V82" s="77">
        <f t="shared" si="6"/>
        <v>0</v>
      </c>
      <c r="W82" s="77">
        <f t="shared" si="7"/>
        <v>0</v>
      </c>
      <c r="X82" s="77">
        <f t="shared" si="8"/>
        <v>0</v>
      </c>
      <c r="Y82" s="77">
        <f t="shared" si="9"/>
        <v>1</v>
      </c>
      <c r="Z82" s="77">
        <f t="shared" si="10"/>
        <v>0</v>
      </c>
      <c r="AA82" s="77">
        <f t="shared" si="11"/>
        <v>0</v>
      </c>
      <c r="AB82" s="77">
        <f t="shared" si="12"/>
        <v>1</v>
      </c>
      <c r="AC82" s="77"/>
      <c r="AD82" s="1">
        <v>1.0</v>
      </c>
      <c r="AE82" s="1"/>
      <c r="AF82" s="1"/>
      <c r="AG82" s="1"/>
      <c r="AH82" s="1"/>
      <c r="AI82" s="1"/>
      <c r="AJ82" s="1"/>
      <c r="AK82" s="74"/>
      <c r="AL82" s="77"/>
      <c r="AM82" s="1"/>
      <c r="AN82" s="1"/>
      <c r="AO82" s="1"/>
      <c r="AP82" s="1"/>
      <c r="AQ82" s="74"/>
      <c r="AR82" s="77"/>
      <c r="AS82" s="1"/>
      <c r="AT82" s="74"/>
      <c r="AU82" s="1"/>
      <c r="AV82" s="1"/>
      <c r="AW82" s="1"/>
      <c r="AX82" s="74"/>
      <c r="AY82" s="77"/>
      <c r="AZ82" s="37"/>
      <c r="BA82" s="72">
        <v>4.0</v>
      </c>
      <c r="BB82" s="76" t="s">
        <v>160</v>
      </c>
      <c r="BC82" s="73" t="s">
        <v>85</v>
      </c>
      <c r="BD82" s="21">
        <v>15.0</v>
      </c>
      <c r="BE82" s="75">
        <f t="shared" si="13"/>
        <v>0</v>
      </c>
      <c r="BF82" s="75">
        <f t="shared" si="14"/>
        <v>1</v>
      </c>
      <c r="BG82" s="77">
        <f t="shared" si="15"/>
        <v>0</v>
      </c>
      <c r="BH82" s="21">
        <v>2.0</v>
      </c>
      <c r="BI82" s="2">
        <v>-99.0</v>
      </c>
      <c r="BJ82" s="2"/>
      <c r="BK82" s="21">
        <v>21.0</v>
      </c>
      <c r="BL82" s="85" t="s">
        <v>224</v>
      </c>
      <c r="BM82" s="2"/>
      <c r="BN82" s="2"/>
      <c r="BO82" s="2"/>
      <c r="BP82" s="21">
        <v>2.0</v>
      </c>
      <c r="BQ82" s="2"/>
      <c r="BR82" s="38">
        <v>-99.0</v>
      </c>
      <c r="BS82" s="2"/>
    </row>
    <row r="83" ht="14.25" customHeight="1">
      <c r="A83" s="1">
        <v>215.0</v>
      </c>
      <c r="B83" s="72">
        <v>82.0</v>
      </c>
      <c r="C83" s="73"/>
      <c r="D83" s="1">
        <f t="shared" si="1"/>
        <v>1</v>
      </c>
      <c r="E83" s="74">
        <f t="shared" si="2"/>
        <v>0</v>
      </c>
      <c r="F83" s="74">
        <v>1.0</v>
      </c>
      <c r="G83" s="75">
        <v>0.0</v>
      </c>
      <c r="H83" s="75">
        <v>0.0</v>
      </c>
      <c r="I83" s="75">
        <v>0.0</v>
      </c>
      <c r="J83" s="75">
        <v>1.0</v>
      </c>
      <c r="K83" s="75">
        <v>0.0</v>
      </c>
      <c r="L83" s="75">
        <v>0.0</v>
      </c>
      <c r="M83" s="75">
        <v>1.0</v>
      </c>
      <c r="N83" s="75">
        <v>1.0</v>
      </c>
      <c r="O83" s="1">
        <v>0.0</v>
      </c>
      <c r="P83" s="2">
        <v>-99.0</v>
      </c>
      <c r="Q83" s="76" t="s">
        <v>225</v>
      </c>
      <c r="R83" s="1"/>
      <c r="S83" s="75">
        <f t="shared" si="3"/>
        <v>3</v>
      </c>
      <c r="T83" s="77">
        <f t="shared" si="4"/>
        <v>1</v>
      </c>
      <c r="U83" s="77">
        <f t="shared" si="5"/>
        <v>1</v>
      </c>
      <c r="V83" s="77">
        <f t="shared" si="6"/>
        <v>1</v>
      </c>
      <c r="W83" s="77">
        <f t="shared" si="7"/>
        <v>0</v>
      </c>
      <c r="X83" s="77">
        <f t="shared" si="8"/>
        <v>0</v>
      </c>
      <c r="Y83" s="77">
        <f t="shared" si="9"/>
        <v>1</v>
      </c>
      <c r="Z83" s="77">
        <f t="shared" si="10"/>
        <v>1</v>
      </c>
      <c r="AA83" s="77">
        <f t="shared" si="11"/>
        <v>1</v>
      </c>
      <c r="AB83" s="77">
        <f t="shared" si="12"/>
        <v>1</v>
      </c>
      <c r="AC83" s="77"/>
      <c r="AD83" s="1"/>
      <c r="AE83" s="1"/>
      <c r="AF83" s="1">
        <v>1.0</v>
      </c>
      <c r="AG83" s="1"/>
      <c r="AH83" s="1"/>
      <c r="AI83" s="1">
        <v>1.0</v>
      </c>
      <c r="AJ83" s="1"/>
      <c r="AK83" s="74"/>
      <c r="AL83" s="77"/>
      <c r="AM83" s="1">
        <v>1.0</v>
      </c>
      <c r="AN83" s="1"/>
      <c r="AO83" s="1"/>
      <c r="AP83" s="1"/>
      <c r="AQ83" s="74"/>
      <c r="AR83" s="77"/>
      <c r="AS83" s="1"/>
      <c r="AT83" s="74"/>
      <c r="AU83" s="1"/>
      <c r="AV83" s="1"/>
      <c r="AW83" s="1"/>
      <c r="AX83" s="74"/>
      <c r="AY83" s="77"/>
      <c r="AZ83" s="37"/>
      <c r="BA83" s="72">
        <v>4.0</v>
      </c>
      <c r="BB83" s="76" t="s">
        <v>226</v>
      </c>
      <c r="BC83" s="73" t="s">
        <v>86</v>
      </c>
      <c r="BD83" s="21">
        <v>5.0</v>
      </c>
      <c r="BE83" s="75">
        <f t="shared" si="13"/>
        <v>1</v>
      </c>
      <c r="BF83" s="75">
        <f t="shared" si="14"/>
        <v>0</v>
      </c>
      <c r="BG83" s="77">
        <f t="shared" si="15"/>
        <v>0</v>
      </c>
      <c r="BH83" s="21">
        <v>1.0</v>
      </c>
      <c r="BI83" s="2">
        <v>-99.0</v>
      </c>
      <c r="BJ83" s="2"/>
      <c r="BK83" s="21">
        <v>2.0</v>
      </c>
      <c r="BL83" s="2">
        <v>-99.0</v>
      </c>
      <c r="BM83" s="2"/>
      <c r="BN83" s="2"/>
      <c r="BO83" s="2"/>
      <c r="BP83" s="21">
        <v>1.0</v>
      </c>
      <c r="BQ83" s="2"/>
      <c r="BR83" s="38">
        <v>-99.0</v>
      </c>
      <c r="BS83" s="2"/>
    </row>
    <row r="84" ht="14.25" customHeight="1">
      <c r="A84" s="1">
        <v>225.0</v>
      </c>
      <c r="B84" s="72">
        <v>48.0</v>
      </c>
      <c r="C84" s="73"/>
      <c r="D84" s="1">
        <f t="shared" si="1"/>
        <v>0</v>
      </c>
      <c r="E84" s="74">
        <f t="shared" si="2"/>
        <v>1</v>
      </c>
      <c r="F84" s="74">
        <v>0.0</v>
      </c>
      <c r="G84" s="75">
        <v>0.0</v>
      </c>
      <c r="H84" s="75">
        <v>0.0</v>
      </c>
      <c r="I84" s="75">
        <v>0.0</v>
      </c>
      <c r="J84" s="75">
        <v>1.0</v>
      </c>
      <c r="K84" s="75">
        <v>0.0</v>
      </c>
      <c r="L84" s="75">
        <v>0.0</v>
      </c>
      <c r="M84" s="75">
        <v>0.0</v>
      </c>
      <c r="N84" s="75">
        <v>0.0</v>
      </c>
      <c r="O84" s="1">
        <v>0.0</v>
      </c>
      <c r="P84" s="2">
        <v>-99.0</v>
      </c>
      <c r="Q84" s="76" t="s">
        <v>227</v>
      </c>
      <c r="R84" s="1"/>
      <c r="S84" s="75">
        <f t="shared" si="3"/>
        <v>1</v>
      </c>
      <c r="T84" s="77">
        <f t="shared" si="4"/>
        <v>0</v>
      </c>
      <c r="U84" s="77">
        <f t="shared" si="5"/>
        <v>0</v>
      </c>
      <c r="V84" s="77">
        <f t="shared" si="6"/>
        <v>1</v>
      </c>
      <c r="W84" s="77">
        <f t="shared" si="7"/>
        <v>0</v>
      </c>
      <c r="X84" s="77">
        <f t="shared" si="8"/>
        <v>0</v>
      </c>
      <c r="Y84" s="77">
        <f t="shared" si="9"/>
        <v>1</v>
      </c>
      <c r="Z84" s="77">
        <f t="shared" si="10"/>
        <v>0</v>
      </c>
      <c r="AA84" s="77">
        <f t="shared" si="11"/>
        <v>0</v>
      </c>
      <c r="AB84" s="77">
        <f t="shared" si="12"/>
        <v>1</v>
      </c>
      <c r="AC84" s="77"/>
      <c r="AD84" s="1"/>
      <c r="AE84" s="1"/>
      <c r="AF84" s="1"/>
      <c r="AG84" s="1"/>
      <c r="AH84" s="1"/>
      <c r="AI84" s="1"/>
      <c r="AJ84" s="1"/>
      <c r="AK84" s="74"/>
      <c r="AL84" s="77"/>
      <c r="AM84" s="1">
        <v>1.0</v>
      </c>
      <c r="AN84" s="1"/>
      <c r="AO84" s="1"/>
      <c r="AP84" s="1"/>
      <c r="AQ84" s="74"/>
      <c r="AR84" s="77"/>
      <c r="AS84" s="1"/>
      <c r="AT84" s="74"/>
      <c r="AU84" s="1"/>
      <c r="AV84" s="1"/>
      <c r="AW84" s="1"/>
      <c r="AX84" s="74"/>
      <c r="AY84" s="77"/>
      <c r="AZ84" s="37"/>
      <c r="BA84" s="72">
        <v>1.0</v>
      </c>
      <c r="BB84" s="76" t="s">
        <v>219</v>
      </c>
      <c r="BC84" s="73" t="s">
        <v>104</v>
      </c>
      <c r="BD84" s="21">
        <v>40.0</v>
      </c>
      <c r="BE84" s="75">
        <f t="shared" si="13"/>
        <v>0</v>
      </c>
      <c r="BF84" s="75">
        <f t="shared" si="14"/>
        <v>1</v>
      </c>
      <c r="BG84" s="77">
        <f t="shared" si="15"/>
        <v>0</v>
      </c>
      <c r="BH84" s="21">
        <v>2.0</v>
      </c>
      <c r="BI84" s="2">
        <v>-99.0</v>
      </c>
      <c r="BJ84" s="2"/>
      <c r="BK84" s="21">
        <v>15.0</v>
      </c>
      <c r="BL84" s="2">
        <v>-99.0</v>
      </c>
      <c r="BM84" s="2"/>
      <c r="BN84" s="2"/>
      <c r="BO84" s="2"/>
      <c r="BP84" s="21">
        <v>2.0</v>
      </c>
      <c r="BQ84" s="2"/>
      <c r="BR84" s="38">
        <v>-99.0</v>
      </c>
      <c r="BS84" s="2"/>
    </row>
    <row r="85" ht="14.25" customHeight="1">
      <c r="A85" s="1">
        <v>232.0</v>
      </c>
      <c r="B85" s="72">
        <v>201.0</v>
      </c>
      <c r="C85" s="73"/>
      <c r="D85" s="1">
        <f t="shared" si="1"/>
        <v>1</v>
      </c>
      <c r="E85" s="74">
        <f t="shared" si="2"/>
        <v>0</v>
      </c>
      <c r="F85" s="74">
        <v>1.0</v>
      </c>
      <c r="G85" s="75">
        <v>1.0</v>
      </c>
      <c r="H85" s="75">
        <v>0.0</v>
      </c>
      <c r="I85" s="75">
        <v>0.0</v>
      </c>
      <c r="J85" s="75">
        <v>1.0</v>
      </c>
      <c r="K85" s="75">
        <v>0.0</v>
      </c>
      <c r="L85" s="75">
        <v>1.0</v>
      </c>
      <c r="M85" s="75">
        <v>0.0</v>
      </c>
      <c r="N85" s="75">
        <v>0.0</v>
      </c>
      <c r="O85" s="1">
        <v>0.0</v>
      </c>
      <c r="P85" s="2">
        <v>-99.0</v>
      </c>
      <c r="Q85" s="76" t="s">
        <v>228</v>
      </c>
      <c r="R85" s="1"/>
      <c r="S85" s="75">
        <f t="shared" si="3"/>
        <v>1</v>
      </c>
      <c r="T85" s="77">
        <f t="shared" si="4"/>
        <v>1</v>
      </c>
      <c r="U85" s="77">
        <f t="shared" si="5"/>
        <v>1</v>
      </c>
      <c r="V85" s="77">
        <f t="shared" si="6"/>
        <v>0</v>
      </c>
      <c r="W85" s="77">
        <f t="shared" si="7"/>
        <v>0</v>
      </c>
      <c r="X85" s="77">
        <f t="shared" si="8"/>
        <v>0</v>
      </c>
      <c r="Y85" s="77">
        <f t="shared" si="9"/>
        <v>1</v>
      </c>
      <c r="Z85" s="77">
        <f t="shared" si="10"/>
        <v>0</v>
      </c>
      <c r="AA85" s="77">
        <f t="shared" si="11"/>
        <v>0</v>
      </c>
      <c r="AB85" s="77">
        <f t="shared" si="12"/>
        <v>1</v>
      </c>
      <c r="AC85" s="77"/>
      <c r="AD85" s="1"/>
      <c r="AE85" s="1"/>
      <c r="AF85" s="1">
        <v>1.0</v>
      </c>
      <c r="AG85" s="1"/>
      <c r="AH85" s="1"/>
      <c r="AI85" s="1"/>
      <c r="AJ85" s="1"/>
      <c r="AK85" s="74"/>
      <c r="AL85" s="77"/>
      <c r="AM85" s="1"/>
      <c r="AN85" s="1"/>
      <c r="AO85" s="1"/>
      <c r="AP85" s="1"/>
      <c r="AQ85" s="74"/>
      <c r="AR85" s="77"/>
      <c r="AS85" s="1"/>
      <c r="AT85" s="74"/>
      <c r="AU85" s="1"/>
      <c r="AV85" s="1"/>
      <c r="AW85" s="1"/>
      <c r="AX85" s="74"/>
      <c r="AY85" s="77"/>
      <c r="AZ85" s="37"/>
      <c r="BA85" s="72">
        <v>3.0</v>
      </c>
      <c r="BB85" s="76" t="s">
        <v>229</v>
      </c>
      <c r="BC85" s="81" t="s">
        <v>26</v>
      </c>
      <c r="BD85" s="21">
        <v>8.0</v>
      </c>
      <c r="BE85" s="75">
        <f t="shared" si="13"/>
        <v>1</v>
      </c>
      <c r="BF85" s="75">
        <f t="shared" si="14"/>
        <v>0</v>
      </c>
      <c r="BG85" s="77">
        <f t="shared" si="15"/>
        <v>0</v>
      </c>
      <c r="BH85" s="21">
        <v>1.0</v>
      </c>
      <c r="BI85" s="2">
        <v>-99.0</v>
      </c>
      <c r="BJ85" s="2"/>
      <c r="BK85" s="21">
        <v>3.0</v>
      </c>
      <c r="BL85" s="2">
        <v>-99.0</v>
      </c>
      <c r="BM85" s="2"/>
      <c r="BN85" s="2"/>
      <c r="BO85" s="2"/>
      <c r="BP85" s="21">
        <v>3.0</v>
      </c>
      <c r="BQ85" s="2"/>
      <c r="BR85" s="38">
        <v>-99.0</v>
      </c>
      <c r="BS85" s="2"/>
    </row>
    <row r="86" ht="14.25" customHeight="1">
      <c r="A86" s="1">
        <v>233.0</v>
      </c>
      <c r="B86" s="72">
        <v>82.0</v>
      </c>
      <c r="C86" s="73"/>
      <c r="D86" s="1">
        <f t="shared" si="1"/>
        <v>1</v>
      </c>
      <c r="E86" s="74">
        <f t="shared" si="2"/>
        <v>0</v>
      </c>
      <c r="F86" s="74">
        <v>1.0</v>
      </c>
      <c r="G86" s="75">
        <v>1.0</v>
      </c>
      <c r="H86" s="75">
        <v>0.0</v>
      </c>
      <c r="I86" s="75">
        <v>0.0</v>
      </c>
      <c r="J86" s="75">
        <v>0.0</v>
      </c>
      <c r="K86" s="75">
        <v>0.0</v>
      </c>
      <c r="L86" s="75">
        <v>1.0</v>
      </c>
      <c r="M86" s="75">
        <v>0.0</v>
      </c>
      <c r="N86" s="83">
        <v>1.0</v>
      </c>
      <c r="O86" s="84">
        <v>0.0</v>
      </c>
      <c r="P86" s="85" t="s">
        <v>230</v>
      </c>
      <c r="Q86" s="76" t="s">
        <v>231</v>
      </c>
      <c r="R86" s="1"/>
      <c r="S86" s="75">
        <f t="shared" si="3"/>
        <v>7</v>
      </c>
      <c r="T86" s="77">
        <f t="shared" si="4"/>
        <v>1</v>
      </c>
      <c r="U86" s="77">
        <f t="shared" si="5"/>
        <v>1</v>
      </c>
      <c r="V86" s="77">
        <f t="shared" si="6"/>
        <v>1</v>
      </c>
      <c r="W86" s="77">
        <f t="shared" si="7"/>
        <v>1</v>
      </c>
      <c r="X86" s="77">
        <f t="shared" si="8"/>
        <v>1</v>
      </c>
      <c r="Y86" s="77">
        <f t="shared" si="9"/>
        <v>1</v>
      </c>
      <c r="Z86" s="77">
        <f t="shared" si="10"/>
        <v>1</v>
      </c>
      <c r="AA86" s="77">
        <f t="shared" si="11"/>
        <v>1</v>
      </c>
      <c r="AB86" s="77">
        <f t="shared" si="12"/>
        <v>1</v>
      </c>
      <c r="AC86" s="77"/>
      <c r="AD86" s="1"/>
      <c r="AE86" s="1"/>
      <c r="AF86" s="1">
        <v>1.0</v>
      </c>
      <c r="AG86" s="1"/>
      <c r="AH86" s="1">
        <v>1.0</v>
      </c>
      <c r="AI86" s="1"/>
      <c r="AJ86" s="1">
        <v>1.0</v>
      </c>
      <c r="AK86" s="74"/>
      <c r="AL86" s="77"/>
      <c r="AM86" s="1">
        <v>1.0</v>
      </c>
      <c r="AN86" s="1"/>
      <c r="AO86" s="1"/>
      <c r="AP86" s="1"/>
      <c r="AQ86" s="74"/>
      <c r="AR86" s="77"/>
      <c r="AS86" s="1"/>
      <c r="AT86" s="74">
        <v>1.0</v>
      </c>
      <c r="AU86" s="1"/>
      <c r="AV86" s="1"/>
      <c r="AW86" s="1"/>
      <c r="AX86" s="74"/>
      <c r="AY86" s="77">
        <v>2.0</v>
      </c>
      <c r="AZ86" s="37" t="s">
        <v>232</v>
      </c>
      <c r="BA86" s="72">
        <v>3.0</v>
      </c>
      <c r="BB86" s="76" t="s">
        <v>233</v>
      </c>
      <c r="BC86" s="81" t="s">
        <v>97</v>
      </c>
      <c r="BD86" s="21">
        <v>20.0</v>
      </c>
      <c r="BE86" s="75">
        <f t="shared" si="13"/>
        <v>0</v>
      </c>
      <c r="BF86" s="75">
        <f t="shared" si="14"/>
        <v>1</v>
      </c>
      <c r="BG86" s="77">
        <f t="shared" si="15"/>
        <v>0</v>
      </c>
      <c r="BH86" s="21">
        <v>1.0</v>
      </c>
      <c r="BI86" s="2">
        <v>-99.0</v>
      </c>
      <c r="BJ86" s="2"/>
      <c r="BK86" s="21">
        <v>21.0</v>
      </c>
      <c r="BL86" s="82" t="s">
        <v>234</v>
      </c>
      <c r="BM86" s="2"/>
      <c r="BN86" s="2"/>
      <c r="BO86" s="2"/>
      <c r="BP86" s="21">
        <v>1.0</v>
      </c>
      <c r="BQ86" s="2"/>
      <c r="BR86" s="38">
        <v>-99.0</v>
      </c>
      <c r="BS86" s="2"/>
    </row>
    <row r="87" ht="14.25" customHeight="1">
      <c r="A87" s="1">
        <v>234.0</v>
      </c>
      <c r="B87" s="72">
        <v>82.0</v>
      </c>
      <c r="C87" s="73"/>
      <c r="D87" s="1">
        <f t="shared" si="1"/>
        <v>1</v>
      </c>
      <c r="E87" s="74">
        <f t="shared" si="2"/>
        <v>0</v>
      </c>
      <c r="F87" s="74">
        <v>1.0</v>
      </c>
      <c r="G87" s="75">
        <v>1.0</v>
      </c>
      <c r="H87" s="75">
        <v>0.0</v>
      </c>
      <c r="I87" s="75">
        <v>1.0</v>
      </c>
      <c r="J87" s="75">
        <v>0.0</v>
      </c>
      <c r="K87" s="75">
        <v>1.0</v>
      </c>
      <c r="L87" s="75">
        <v>1.0</v>
      </c>
      <c r="M87" s="75">
        <v>0.0</v>
      </c>
      <c r="N87" s="75">
        <v>0.0</v>
      </c>
      <c r="O87" s="1">
        <v>0.0</v>
      </c>
      <c r="P87" s="2">
        <v>-99.0</v>
      </c>
      <c r="Q87" s="76" t="s">
        <v>130</v>
      </c>
      <c r="R87" s="1"/>
      <c r="S87" s="75">
        <f t="shared" si="3"/>
        <v>1</v>
      </c>
      <c r="T87" s="77">
        <f t="shared" si="4"/>
        <v>1</v>
      </c>
      <c r="U87" s="77">
        <f t="shared" si="5"/>
        <v>1</v>
      </c>
      <c r="V87" s="77">
        <f t="shared" si="6"/>
        <v>0</v>
      </c>
      <c r="W87" s="77">
        <f t="shared" si="7"/>
        <v>0</v>
      </c>
      <c r="X87" s="77">
        <f t="shared" si="8"/>
        <v>0</v>
      </c>
      <c r="Y87" s="77">
        <f t="shared" si="9"/>
        <v>1</v>
      </c>
      <c r="Z87" s="77">
        <f t="shared" si="10"/>
        <v>0</v>
      </c>
      <c r="AA87" s="77">
        <f t="shared" si="11"/>
        <v>0</v>
      </c>
      <c r="AB87" s="77">
        <f t="shared" si="12"/>
        <v>1</v>
      </c>
      <c r="AC87" s="77"/>
      <c r="AD87" s="1"/>
      <c r="AE87" s="1"/>
      <c r="AF87" s="1">
        <v>1.0</v>
      </c>
      <c r="AG87" s="1"/>
      <c r="AH87" s="1"/>
      <c r="AI87" s="1"/>
      <c r="AJ87" s="1"/>
      <c r="AK87" s="74"/>
      <c r="AL87" s="77"/>
      <c r="AM87" s="1"/>
      <c r="AN87" s="1"/>
      <c r="AO87" s="1"/>
      <c r="AP87" s="1"/>
      <c r="AQ87" s="74"/>
      <c r="AR87" s="77"/>
      <c r="AS87" s="1"/>
      <c r="AT87" s="74"/>
      <c r="AU87" s="1"/>
      <c r="AV87" s="1"/>
      <c r="AW87" s="1"/>
      <c r="AX87" s="74"/>
      <c r="AY87" s="77"/>
      <c r="AZ87" s="37"/>
      <c r="BA87" s="72">
        <v>3.0</v>
      </c>
      <c r="BB87" s="76" t="s">
        <v>196</v>
      </c>
      <c r="BC87" s="73" t="s">
        <v>85</v>
      </c>
      <c r="BD87" s="21">
        <v>10.0</v>
      </c>
      <c r="BE87" s="75">
        <f t="shared" si="13"/>
        <v>1</v>
      </c>
      <c r="BF87" s="75">
        <f t="shared" si="14"/>
        <v>0</v>
      </c>
      <c r="BG87" s="77">
        <f t="shared" si="15"/>
        <v>0</v>
      </c>
      <c r="BH87" s="21">
        <v>1.0</v>
      </c>
      <c r="BI87" s="2">
        <v>-99.0</v>
      </c>
      <c r="BJ87" s="2"/>
      <c r="BK87" s="21">
        <v>13.0</v>
      </c>
      <c r="BL87" s="2">
        <v>-99.0</v>
      </c>
      <c r="BM87" s="2"/>
      <c r="BN87" s="2"/>
      <c r="BO87" s="2"/>
      <c r="BP87" s="21">
        <v>2.0</v>
      </c>
      <c r="BQ87" s="2"/>
      <c r="BR87" s="38">
        <v>-99.0</v>
      </c>
      <c r="BS87" s="2"/>
    </row>
    <row r="88" ht="14.25" customHeight="1">
      <c r="A88" s="1">
        <v>238.0</v>
      </c>
      <c r="B88" s="72">
        <v>220.0</v>
      </c>
      <c r="C88" s="73"/>
      <c r="D88" s="1">
        <f t="shared" si="1"/>
        <v>1</v>
      </c>
      <c r="E88" s="74">
        <f t="shared" si="2"/>
        <v>0</v>
      </c>
      <c r="F88" s="74">
        <v>1.0</v>
      </c>
      <c r="G88" s="75">
        <v>1.0</v>
      </c>
      <c r="H88" s="75">
        <v>0.0</v>
      </c>
      <c r="I88" s="75">
        <v>0.0</v>
      </c>
      <c r="J88" s="75">
        <v>0.0</v>
      </c>
      <c r="K88" s="75">
        <v>0.0</v>
      </c>
      <c r="L88" s="75">
        <v>1.0</v>
      </c>
      <c r="M88" s="75">
        <v>1.0</v>
      </c>
      <c r="N88" s="75">
        <v>1.0</v>
      </c>
      <c r="O88" s="1">
        <v>0.0</v>
      </c>
      <c r="P88" s="2">
        <v>-99.0</v>
      </c>
      <c r="Q88" s="76" t="s">
        <v>235</v>
      </c>
      <c r="R88" s="1"/>
      <c r="S88" s="75">
        <f t="shared" si="3"/>
        <v>2</v>
      </c>
      <c r="T88" s="87">
        <f t="shared" si="4"/>
        <v>1</v>
      </c>
      <c r="U88" s="77">
        <f t="shared" si="5"/>
        <v>0</v>
      </c>
      <c r="V88" s="77">
        <f t="shared" si="6"/>
        <v>0</v>
      </c>
      <c r="W88" s="77">
        <f t="shared" si="7"/>
        <v>1</v>
      </c>
      <c r="X88" s="77">
        <f t="shared" si="8"/>
        <v>0</v>
      </c>
      <c r="Y88" s="77">
        <f t="shared" si="9"/>
        <v>0</v>
      </c>
      <c r="Z88" s="77">
        <f t="shared" si="10"/>
        <v>0</v>
      </c>
      <c r="AA88" s="77">
        <f t="shared" si="11"/>
        <v>1</v>
      </c>
      <c r="AB88" s="77">
        <f t="shared" si="12"/>
        <v>1</v>
      </c>
      <c r="AC88" s="77"/>
      <c r="AD88" s="1"/>
      <c r="AE88" s="1"/>
      <c r="AF88" s="1"/>
      <c r="AG88" s="1"/>
      <c r="AH88" s="1"/>
      <c r="AI88" s="1"/>
      <c r="AJ88" s="1"/>
      <c r="AK88" s="74"/>
      <c r="AL88" s="77"/>
      <c r="AM88" s="1"/>
      <c r="AN88" s="1"/>
      <c r="AO88" s="1"/>
      <c r="AP88" s="1"/>
      <c r="AQ88" s="74"/>
      <c r="AR88" s="77"/>
      <c r="AS88" s="1"/>
      <c r="AT88" s="74"/>
      <c r="AU88" s="1">
        <v>1.0</v>
      </c>
      <c r="AV88" s="1">
        <v>1.0</v>
      </c>
      <c r="AW88" s="1"/>
      <c r="AX88" s="74"/>
      <c r="AY88" s="77"/>
      <c r="AZ88" s="37"/>
      <c r="BA88" s="72">
        <v>4.0</v>
      </c>
      <c r="BB88" s="76" t="s">
        <v>236</v>
      </c>
      <c r="BC88" s="73" t="s">
        <v>104</v>
      </c>
      <c r="BD88" s="21">
        <v>50.0</v>
      </c>
      <c r="BE88" s="75">
        <f t="shared" si="13"/>
        <v>0</v>
      </c>
      <c r="BF88" s="75">
        <f t="shared" si="14"/>
        <v>1</v>
      </c>
      <c r="BG88" s="77">
        <f t="shared" si="15"/>
        <v>0</v>
      </c>
      <c r="BH88" s="21">
        <v>4.0</v>
      </c>
      <c r="BI88" s="2" t="s">
        <v>237</v>
      </c>
      <c r="BJ88" s="2"/>
      <c r="BK88" s="21">
        <v>21.0</v>
      </c>
      <c r="BL88" s="85" t="s">
        <v>238</v>
      </c>
      <c r="BM88" s="2"/>
      <c r="BN88" s="2"/>
      <c r="BO88" s="2"/>
      <c r="BP88" s="21">
        <v>2.0</v>
      </c>
      <c r="BQ88" s="2"/>
      <c r="BR88" s="38">
        <v>-99.0</v>
      </c>
      <c r="BS88" s="2"/>
    </row>
    <row r="89" ht="14.25" customHeight="1">
      <c r="A89" s="1">
        <v>240.0</v>
      </c>
      <c r="B89" s="72">
        <v>82.0</v>
      </c>
      <c r="C89" s="73"/>
      <c r="D89" s="1">
        <f t="shared" si="1"/>
        <v>1</v>
      </c>
      <c r="E89" s="74">
        <f t="shared" si="2"/>
        <v>0</v>
      </c>
      <c r="F89" s="74">
        <v>1.0</v>
      </c>
      <c r="G89" s="75">
        <v>1.0</v>
      </c>
      <c r="H89" s="75">
        <v>1.0</v>
      </c>
      <c r="I89" s="75">
        <v>0.0</v>
      </c>
      <c r="J89" s="75">
        <v>0.0</v>
      </c>
      <c r="K89" s="75">
        <v>0.0</v>
      </c>
      <c r="L89" s="75">
        <v>0.0</v>
      </c>
      <c r="M89" s="75">
        <v>0.0</v>
      </c>
      <c r="N89" s="75">
        <v>0.0</v>
      </c>
      <c r="O89" s="1">
        <v>0.0</v>
      </c>
      <c r="P89" s="2">
        <v>-99.0</v>
      </c>
      <c r="Q89" s="76">
        <v>-99.0</v>
      </c>
      <c r="R89" s="1"/>
      <c r="S89" s="75">
        <f t="shared" si="3"/>
        <v>0</v>
      </c>
      <c r="T89" s="77">
        <f t="shared" si="4"/>
        <v>0</v>
      </c>
      <c r="U89" s="77">
        <f t="shared" si="5"/>
        <v>0</v>
      </c>
      <c r="V89" s="77">
        <f t="shared" si="6"/>
        <v>0</v>
      </c>
      <c r="W89" s="77">
        <f t="shared" si="7"/>
        <v>0</v>
      </c>
      <c r="X89" s="77">
        <f t="shared" si="8"/>
        <v>0</v>
      </c>
      <c r="Y89" s="77">
        <f t="shared" si="9"/>
        <v>0</v>
      </c>
      <c r="Z89" s="77">
        <f t="shared" si="10"/>
        <v>0</v>
      </c>
      <c r="AA89" s="77">
        <f t="shared" si="11"/>
        <v>0</v>
      </c>
      <c r="AB89" s="77">
        <f t="shared" si="12"/>
        <v>0</v>
      </c>
      <c r="AC89" s="77"/>
      <c r="AD89" s="1"/>
      <c r="AE89" s="1"/>
      <c r="AF89" s="1"/>
      <c r="AG89" s="1"/>
      <c r="AH89" s="1"/>
      <c r="AI89" s="1"/>
      <c r="AJ89" s="1"/>
      <c r="AK89" s="74"/>
      <c r="AL89" s="77"/>
      <c r="AM89" s="1"/>
      <c r="AN89" s="1"/>
      <c r="AO89" s="1"/>
      <c r="AP89" s="1"/>
      <c r="AQ89" s="74"/>
      <c r="AR89" s="77"/>
      <c r="AS89" s="1"/>
      <c r="AT89" s="74"/>
      <c r="AU89" s="1"/>
      <c r="AV89" s="1"/>
      <c r="AW89" s="1"/>
      <c r="AX89" s="74"/>
      <c r="AY89" s="77"/>
      <c r="AZ89" s="37"/>
      <c r="BA89" s="72">
        <v>3.0</v>
      </c>
      <c r="BB89" s="76" t="s">
        <v>172</v>
      </c>
      <c r="BC89" s="73" t="s">
        <v>104</v>
      </c>
      <c r="BD89" s="21">
        <v>8.0</v>
      </c>
      <c r="BE89" s="75">
        <f t="shared" si="13"/>
        <v>1</v>
      </c>
      <c r="BF89" s="75">
        <f t="shared" si="14"/>
        <v>0</v>
      </c>
      <c r="BG89" s="77">
        <f t="shared" si="15"/>
        <v>0</v>
      </c>
      <c r="BH89" s="21">
        <v>1.0</v>
      </c>
      <c r="BI89" s="2">
        <v>-99.0</v>
      </c>
      <c r="BJ89" s="2"/>
      <c r="BK89" s="21">
        <v>2.0</v>
      </c>
      <c r="BL89" s="2">
        <v>-99.0</v>
      </c>
      <c r="BM89" s="2"/>
      <c r="BN89" s="2"/>
      <c r="BO89" s="2"/>
      <c r="BP89" s="21">
        <v>2.0</v>
      </c>
      <c r="BQ89" s="2"/>
      <c r="BR89" s="38">
        <v>-99.0</v>
      </c>
      <c r="BS89" s="2"/>
    </row>
    <row r="90" ht="14.25" customHeight="1">
      <c r="A90" s="1">
        <v>241.0</v>
      </c>
      <c r="B90" s="72">
        <v>196.0</v>
      </c>
      <c r="C90" s="73"/>
      <c r="D90" s="1">
        <f t="shared" si="1"/>
        <v>1</v>
      </c>
      <c r="E90" s="74">
        <f t="shared" si="2"/>
        <v>0</v>
      </c>
      <c r="F90" s="74">
        <v>1.0</v>
      </c>
      <c r="G90" s="75">
        <v>1.0</v>
      </c>
      <c r="H90" s="75">
        <v>0.0</v>
      </c>
      <c r="I90" s="75">
        <v>0.0</v>
      </c>
      <c r="J90" s="83">
        <v>1.0</v>
      </c>
      <c r="K90" s="75">
        <v>1.0</v>
      </c>
      <c r="L90" s="75">
        <v>1.0</v>
      </c>
      <c r="M90" s="75">
        <v>0.0</v>
      </c>
      <c r="N90" s="75">
        <v>0.0</v>
      </c>
      <c r="O90" s="84">
        <v>0.0</v>
      </c>
      <c r="P90" s="85" t="s">
        <v>239</v>
      </c>
      <c r="Q90" s="76" t="s">
        <v>240</v>
      </c>
      <c r="R90" s="1"/>
      <c r="S90" s="75">
        <f t="shared" si="3"/>
        <v>4</v>
      </c>
      <c r="T90" s="77">
        <f t="shared" si="4"/>
        <v>1</v>
      </c>
      <c r="U90" s="77">
        <f t="shared" si="5"/>
        <v>1</v>
      </c>
      <c r="V90" s="77">
        <f t="shared" si="6"/>
        <v>1</v>
      </c>
      <c r="W90" s="77">
        <f t="shared" si="7"/>
        <v>1</v>
      </c>
      <c r="X90" s="77">
        <f t="shared" si="8"/>
        <v>0</v>
      </c>
      <c r="Y90" s="77">
        <f t="shared" si="9"/>
        <v>1</v>
      </c>
      <c r="Z90" s="77">
        <f t="shared" si="10"/>
        <v>1</v>
      </c>
      <c r="AA90" s="77">
        <f t="shared" si="11"/>
        <v>1</v>
      </c>
      <c r="AB90" s="77">
        <f t="shared" si="12"/>
        <v>1</v>
      </c>
      <c r="AC90" s="77"/>
      <c r="AD90" s="1"/>
      <c r="AE90" s="1"/>
      <c r="AF90" s="1">
        <v>1.0</v>
      </c>
      <c r="AG90" s="1"/>
      <c r="AH90" s="1"/>
      <c r="AI90" s="1"/>
      <c r="AJ90" s="1"/>
      <c r="AK90" s="74"/>
      <c r="AL90" s="77"/>
      <c r="AM90" s="1">
        <v>1.0</v>
      </c>
      <c r="AN90" s="1"/>
      <c r="AO90" s="1">
        <v>1.0</v>
      </c>
      <c r="AP90" s="1"/>
      <c r="AQ90" s="74"/>
      <c r="AR90" s="77"/>
      <c r="AS90" s="1"/>
      <c r="AT90" s="74"/>
      <c r="AU90" s="1"/>
      <c r="AV90" s="1"/>
      <c r="AW90" s="1"/>
      <c r="AX90" s="74"/>
      <c r="AY90" s="77">
        <v>1.0</v>
      </c>
      <c r="AZ90" s="38" t="s">
        <v>241</v>
      </c>
      <c r="BA90" s="72">
        <v>4.0</v>
      </c>
      <c r="BB90" s="76" t="s">
        <v>242</v>
      </c>
      <c r="BC90" s="81" t="s">
        <v>26</v>
      </c>
      <c r="BD90" s="21">
        <v>10.0</v>
      </c>
      <c r="BE90" s="75">
        <f t="shared" si="13"/>
        <v>1</v>
      </c>
      <c r="BF90" s="75">
        <f t="shared" si="14"/>
        <v>0</v>
      </c>
      <c r="BG90" s="77">
        <f t="shared" si="15"/>
        <v>0</v>
      </c>
      <c r="BH90" s="21">
        <v>2.0</v>
      </c>
      <c r="BI90" s="2">
        <v>-99.0</v>
      </c>
      <c r="BJ90" s="2"/>
      <c r="BK90" s="21">
        <v>21.0</v>
      </c>
      <c r="BL90" s="85" t="s">
        <v>243</v>
      </c>
      <c r="BM90" s="2"/>
      <c r="BN90" s="2"/>
      <c r="BO90" s="2"/>
      <c r="BP90" s="21">
        <v>3.0</v>
      </c>
      <c r="BQ90" s="2"/>
      <c r="BR90" s="38">
        <v>-99.0</v>
      </c>
      <c r="BS90" s="2"/>
    </row>
    <row r="91" ht="14.25" customHeight="1">
      <c r="A91" s="1">
        <v>242.0</v>
      </c>
      <c r="B91" s="72">
        <v>48.0</v>
      </c>
      <c r="C91" s="73"/>
      <c r="D91" s="1">
        <f t="shared" si="1"/>
        <v>1</v>
      </c>
      <c r="E91" s="74">
        <f t="shared" si="2"/>
        <v>0</v>
      </c>
      <c r="F91" s="74">
        <v>1.0</v>
      </c>
      <c r="G91" s="75">
        <v>0.0</v>
      </c>
      <c r="H91" s="75">
        <v>0.0</v>
      </c>
      <c r="I91" s="75">
        <v>0.0</v>
      </c>
      <c r="J91" s="75">
        <v>0.0</v>
      </c>
      <c r="K91" s="75">
        <v>0.0</v>
      </c>
      <c r="L91" s="75">
        <v>0.0</v>
      </c>
      <c r="M91" s="75">
        <v>0.0</v>
      </c>
      <c r="N91" s="75">
        <v>1.0</v>
      </c>
      <c r="O91" s="1">
        <v>0.0</v>
      </c>
      <c r="P91" s="2">
        <v>-99.0</v>
      </c>
      <c r="Q91" s="76" t="s">
        <v>244</v>
      </c>
      <c r="R91" s="1"/>
      <c r="S91" s="75">
        <f t="shared" si="3"/>
        <v>1</v>
      </c>
      <c r="T91" s="77">
        <f t="shared" si="4"/>
        <v>1</v>
      </c>
      <c r="U91" s="77">
        <f t="shared" si="5"/>
        <v>1</v>
      </c>
      <c r="V91" s="77">
        <f t="shared" si="6"/>
        <v>0</v>
      </c>
      <c r="W91" s="77">
        <f t="shared" si="7"/>
        <v>0</v>
      </c>
      <c r="X91" s="77">
        <f t="shared" si="8"/>
        <v>0</v>
      </c>
      <c r="Y91" s="77">
        <f t="shared" si="9"/>
        <v>1</v>
      </c>
      <c r="Z91" s="77">
        <f t="shared" si="10"/>
        <v>0</v>
      </c>
      <c r="AA91" s="77">
        <f t="shared" si="11"/>
        <v>0</v>
      </c>
      <c r="AB91" s="77">
        <f t="shared" si="12"/>
        <v>1</v>
      </c>
      <c r="AC91" s="77"/>
      <c r="AD91" s="1">
        <v>1.0</v>
      </c>
      <c r="AE91" s="1"/>
      <c r="AF91" s="1"/>
      <c r="AG91" s="1"/>
      <c r="AH91" s="1"/>
      <c r="AI91" s="1"/>
      <c r="AJ91" s="1"/>
      <c r="AK91" s="74"/>
      <c r="AL91" s="77"/>
      <c r="AM91" s="1"/>
      <c r="AN91" s="1"/>
      <c r="AO91" s="1"/>
      <c r="AP91" s="1"/>
      <c r="AQ91" s="74"/>
      <c r="AR91" s="77"/>
      <c r="AS91" s="1"/>
      <c r="AT91" s="74"/>
      <c r="AU91" s="1"/>
      <c r="AV91" s="1"/>
      <c r="AW91" s="1"/>
      <c r="AX91" s="74"/>
      <c r="AY91" s="77"/>
      <c r="AZ91" s="37"/>
      <c r="BA91" s="72">
        <v>3.0</v>
      </c>
      <c r="BB91" s="76" t="s">
        <v>172</v>
      </c>
      <c r="BC91" s="73" t="s">
        <v>104</v>
      </c>
      <c r="BD91" s="21">
        <v>20.0</v>
      </c>
      <c r="BE91" s="75">
        <f t="shared" si="13"/>
        <v>0</v>
      </c>
      <c r="BF91" s="75">
        <f t="shared" si="14"/>
        <v>1</v>
      </c>
      <c r="BG91" s="77">
        <f t="shared" si="15"/>
        <v>0</v>
      </c>
      <c r="BH91" s="21">
        <v>2.0</v>
      </c>
      <c r="BI91" s="2">
        <v>-99.0</v>
      </c>
      <c r="BJ91" s="2"/>
      <c r="BK91" s="21">
        <v>5.0</v>
      </c>
      <c r="BL91" s="2">
        <v>-99.0</v>
      </c>
      <c r="BM91" s="2"/>
      <c r="BN91" s="2"/>
      <c r="BO91" s="2"/>
      <c r="BP91" s="21">
        <v>3.0</v>
      </c>
      <c r="BQ91" s="2"/>
      <c r="BR91" s="38">
        <v>-99.0</v>
      </c>
      <c r="BS91" s="2"/>
    </row>
    <row r="92" ht="14.25" customHeight="1">
      <c r="A92" s="1">
        <v>245.0</v>
      </c>
      <c r="B92" s="72">
        <v>48.0</v>
      </c>
      <c r="C92" s="73"/>
      <c r="D92" s="1">
        <f t="shared" si="1"/>
        <v>1</v>
      </c>
      <c r="E92" s="74">
        <f t="shared" si="2"/>
        <v>0</v>
      </c>
      <c r="F92" s="74">
        <v>1.0</v>
      </c>
      <c r="G92" s="75">
        <v>0.0</v>
      </c>
      <c r="H92" s="75">
        <v>0.0</v>
      </c>
      <c r="I92" s="75">
        <v>1.0</v>
      </c>
      <c r="J92" s="75">
        <v>0.0</v>
      </c>
      <c r="K92" s="75">
        <v>0.0</v>
      </c>
      <c r="L92" s="75">
        <v>0.0</v>
      </c>
      <c r="M92" s="75">
        <v>0.0</v>
      </c>
      <c r="N92" s="75">
        <v>0.0</v>
      </c>
      <c r="O92" s="1">
        <v>0.0</v>
      </c>
      <c r="P92" s="2">
        <v>-99.0</v>
      </c>
      <c r="Q92" s="76" t="s">
        <v>245</v>
      </c>
      <c r="R92" s="1"/>
      <c r="S92" s="75">
        <f t="shared" si="3"/>
        <v>0</v>
      </c>
      <c r="T92" s="77">
        <f t="shared" si="4"/>
        <v>0</v>
      </c>
      <c r="U92" s="77">
        <f t="shared" si="5"/>
        <v>0</v>
      </c>
      <c r="V92" s="77">
        <f t="shared" si="6"/>
        <v>0</v>
      </c>
      <c r="W92" s="77">
        <f t="shared" si="7"/>
        <v>0</v>
      </c>
      <c r="X92" s="77">
        <f t="shared" si="8"/>
        <v>0</v>
      </c>
      <c r="Y92" s="77">
        <f t="shared" si="9"/>
        <v>0</v>
      </c>
      <c r="Z92" s="77">
        <f t="shared" si="10"/>
        <v>0</v>
      </c>
      <c r="AA92" s="77">
        <f t="shared" si="11"/>
        <v>0</v>
      </c>
      <c r="AB92" s="77">
        <f t="shared" si="12"/>
        <v>0</v>
      </c>
      <c r="AC92" s="77"/>
      <c r="AD92" s="1"/>
      <c r="AE92" s="1"/>
      <c r="AF92" s="1"/>
      <c r="AG92" s="1"/>
      <c r="AH92" s="1"/>
      <c r="AI92" s="1"/>
      <c r="AJ92" s="1"/>
      <c r="AK92" s="74"/>
      <c r="AL92" s="77"/>
      <c r="AM92" s="1"/>
      <c r="AN92" s="1"/>
      <c r="AO92" s="1"/>
      <c r="AP92" s="1"/>
      <c r="AQ92" s="74"/>
      <c r="AR92" s="77"/>
      <c r="AS92" s="1"/>
      <c r="AT92" s="74"/>
      <c r="AU92" s="1"/>
      <c r="AV92" s="1"/>
      <c r="AW92" s="1"/>
      <c r="AX92" s="74"/>
      <c r="AY92" s="77"/>
      <c r="AZ92" s="37"/>
      <c r="BA92" s="72">
        <v>1.0</v>
      </c>
      <c r="BB92" s="76" t="s">
        <v>160</v>
      </c>
      <c r="BC92" s="73" t="s">
        <v>85</v>
      </c>
      <c r="BD92" s="21">
        <v>5.0</v>
      </c>
      <c r="BE92" s="75">
        <f t="shared" si="13"/>
        <v>1</v>
      </c>
      <c r="BF92" s="75">
        <f t="shared" si="14"/>
        <v>0</v>
      </c>
      <c r="BG92" s="77">
        <f t="shared" si="15"/>
        <v>0</v>
      </c>
      <c r="BH92" s="21">
        <v>1.0</v>
      </c>
      <c r="BI92" s="2">
        <v>-99.0</v>
      </c>
      <c r="BJ92" s="2"/>
      <c r="BK92" s="21">
        <v>20.0</v>
      </c>
      <c r="BL92" s="2">
        <v>-99.0</v>
      </c>
      <c r="BM92" s="2"/>
      <c r="BN92" s="2"/>
      <c r="BO92" s="2"/>
      <c r="BP92" s="21">
        <v>2.0</v>
      </c>
      <c r="BQ92" s="2"/>
      <c r="BR92" s="38">
        <v>-99.0</v>
      </c>
      <c r="BS92" s="2"/>
    </row>
    <row r="93" ht="14.25" customHeight="1">
      <c r="A93" s="1">
        <v>247.0</v>
      </c>
      <c r="B93" s="72">
        <v>48.0</v>
      </c>
      <c r="C93" s="73"/>
      <c r="D93" s="1">
        <f t="shared" si="1"/>
        <v>0</v>
      </c>
      <c r="E93" s="74">
        <f t="shared" si="2"/>
        <v>1</v>
      </c>
      <c r="F93" s="74">
        <v>1.0</v>
      </c>
      <c r="G93" s="75">
        <v>0.0</v>
      </c>
      <c r="H93" s="75">
        <v>0.0</v>
      </c>
      <c r="I93" s="75">
        <v>0.0</v>
      </c>
      <c r="J93" s="75">
        <v>0.0</v>
      </c>
      <c r="K93" s="75">
        <v>0.0</v>
      </c>
      <c r="L93" s="75">
        <v>0.0</v>
      </c>
      <c r="M93" s="75">
        <v>0.0</v>
      </c>
      <c r="N93" s="75">
        <v>0.0</v>
      </c>
      <c r="O93" s="1">
        <v>0.0</v>
      </c>
      <c r="P93" s="2">
        <v>-99.0</v>
      </c>
      <c r="Q93" s="76">
        <v>-99.0</v>
      </c>
      <c r="R93" s="1"/>
      <c r="S93" s="75">
        <f t="shared" si="3"/>
        <v>0</v>
      </c>
      <c r="T93" s="77">
        <f t="shared" si="4"/>
        <v>0</v>
      </c>
      <c r="U93" s="77">
        <f t="shared" si="5"/>
        <v>0</v>
      </c>
      <c r="V93" s="77">
        <f t="shared" si="6"/>
        <v>0</v>
      </c>
      <c r="W93" s="77">
        <f t="shared" si="7"/>
        <v>0</v>
      </c>
      <c r="X93" s="77">
        <f t="shared" si="8"/>
        <v>0</v>
      </c>
      <c r="Y93" s="77">
        <f t="shared" si="9"/>
        <v>0</v>
      </c>
      <c r="Z93" s="77">
        <f t="shared" si="10"/>
        <v>0</v>
      </c>
      <c r="AA93" s="77">
        <f t="shared" si="11"/>
        <v>0</v>
      </c>
      <c r="AB93" s="77">
        <f t="shared" si="12"/>
        <v>0</v>
      </c>
      <c r="AC93" s="77"/>
      <c r="AD93" s="1"/>
      <c r="AE93" s="1"/>
      <c r="AF93" s="1"/>
      <c r="AG93" s="1"/>
      <c r="AH93" s="1"/>
      <c r="AI93" s="1"/>
      <c r="AJ93" s="1"/>
      <c r="AK93" s="74"/>
      <c r="AL93" s="77"/>
      <c r="AM93" s="1"/>
      <c r="AN93" s="1"/>
      <c r="AO93" s="1"/>
      <c r="AP93" s="1"/>
      <c r="AQ93" s="74"/>
      <c r="AR93" s="77"/>
      <c r="AS93" s="1"/>
      <c r="AT93" s="74"/>
      <c r="AU93" s="1"/>
      <c r="AV93" s="1"/>
      <c r="AW93" s="1"/>
      <c r="AX93" s="74"/>
      <c r="AY93" s="77"/>
      <c r="AZ93" s="37"/>
      <c r="BA93" s="72">
        <v>1.0</v>
      </c>
      <c r="BB93" s="76" t="s">
        <v>246</v>
      </c>
      <c r="BC93" s="81" t="s">
        <v>26</v>
      </c>
      <c r="BD93" s="21">
        <v>20.0</v>
      </c>
      <c r="BE93" s="75">
        <f t="shared" si="13"/>
        <v>0</v>
      </c>
      <c r="BF93" s="75">
        <f t="shared" si="14"/>
        <v>1</v>
      </c>
      <c r="BG93" s="77">
        <f t="shared" si="15"/>
        <v>0</v>
      </c>
      <c r="BH93" s="21">
        <v>1.0</v>
      </c>
      <c r="BI93" s="2">
        <v>-99.0</v>
      </c>
      <c r="BJ93" s="2"/>
      <c r="BK93" s="21">
        <v>5.0</v>
      </c>
      <c r="BL93" s="2">
        <v>-99.0</v>
      </c>
      <c r="BM93" s="2"/>
      <c r="BN93" s="2"/>
      <c r="BO93" s="2"/>
      <c r="BP93" s="21">
        <v>2.0</v>
      </c>
      <c r="BQ93" s="2"/>
      <c r="BR93" s="38">
        <v>-99.0</v>
      </c>
      <c r="BS93" s="2"/>
    </row>
    <row r="94" ht="14.25" customHeight="1">
      <c r="A94" s="1">
        <v>249.0</v>
      </c>
      <c r="B94" s="72">
        <v>48.0</v>
      </c>
      <c r="C94" s="73"/>
      <c r="D94" s="1">
        <f t="shared" si="1"/>
        <v>1</v>
      </c>
      <c r="E94" s="74">
        <f t="shared" si="2"/>
        <v>0</v>
      </c>
      <c r="F94" s="74">
        <v>1.0</v>
      </c>
      <c r="G94" s="75">
        <v>0.0</v>
      </c>
      <c r="H94" s="75">
        <v>0.0</v>
      </c>
      <c r="I94" s="75">
        <v>0.0</v>
      </c>
      <c r="J94" s="75">
        <v>1.0</v>
      </c>
      <c r="K94" s="75">
        <v>1.0</v>
      </c>
      <c r="L94" s="75">
        <v>0.0</v>
      </c>
      <c r="M94" s="75">
        <v>0.0</v>
      </c>
      <c r="N94" s="75">
        <v>0.0</v>
      </c>
      <c r="O94" s="1">
        <v>0.0</v>
      </c>
      <c r="P94" s="2">
        <v>-99.0</v>
      </c>
      <c r="Q94" s="76">
        <v>-99.0</v>
      </c>
      <c r="R94" s="1"/>
      <c r="S94" s="75">
        <f t="shared" si="3"/>
        <v>0</v>
      </c>
      <c r="T94" s="77">
        <f t="shared" si="4"/>
        <v>0</v>
      </c>
      <c r="U94" s="77">
        <f t="shared" si="5"/>
        <v>0</v>
      </c>
      <c r="V94" s="77">
        <f t="shared" si="6"/>
        <v>0</v>
      </c>
      <c r="W94" s="77">
        <f t="shared" si="7"/>
        <v>0</v>
      </c>
      <c r="X94" s="77">
        <f t="shared" si="8"/>
        <v>0</v>
      </c>
      <c r="Y94" s="77">
        <f t="shared" si="9"/>
        <v>0</v>
      </c>
      <c r="Z94" s="77">
        <f t="shared" si="10"/>
        <v>0</v>
      </c>
      <c r="AA94" s="77">
        <f t="shared" si="11"/>
        <v>0</v>
      </c>
      <c r="AB94" s="77">
        <f t="shared" si="12"/>
        <v>0</v>
      </c>
      <c r="AC94" s="77"/>
      <c r="AD94" s="1"/>
      <c r="AE94" s="1"/>
      <c r="AF94" s="1"/>
      <c r="AG94" s="1"/>
      <c r="AH94" s="1"/>
      <c r="AI94" s="1"/>
      <c r="AJ94" s="1"/>
      <c r="AK94" s="74"/>
      <c r="AL94" s="77"/>
      <c r="AM94" s="1"/>
      <c r="AN94" s="1"/>
      <c r="AO94" s="1"/>
      <c r="AP94" s="1"/>
      <c r="AQ94" s="74"/>
      <c r="AR94" s="77"/>
      <c r="AS94" s="1"/>
      <c r="AT94" s="74"/>
      <c r="AU94" s="1"/>
      <c r="AV94" s="1"/>
      <c r="AW94" s="1"/>
      <c r="AX94" s="74"/>
      <c r="AY94" s="77"/>
      <c r="AZ94" s="37"/>
      <c r="BA94" s="72">
        <v>3.0</v>
      </c>
      <c r="BB94" s="76" t="s">
        <v>172</v>
      </c>
      <c r="BC94" s="81" t="s">
        <v>104</v>
      </c>
      <c r="BD94" s="21">
        <v>30.0</v>
      </c>
      <c r="BE94" s="75">
        <f t="shared" si="13"/>
        <v>0</v>
      </c>
      <c r="BF94" s="75">
        <f t="shared" si="14"/>
        <v>1</v>
      </c>
      <c r="BG94" s="77">
        <f t="shared" si="15"/>
        <v>0</v>
      </c>
      <c r="BH94" s="21">
        <v>1.0</v>
      </c>
      <c r="BI94" s="2">
        <v>-99.0</v>
      </c>
      <c r="BJ94" s="2"/>
      <c r="BK94" s="21">
        <v>3.0</v>
      </c>
      <c r="BL94" s="2">
        <v>-99.0</v>
      </c>
      <c r="BM94" s="2"/>
      <c r="BN94" s="2"/>
      <c r="BO94" s="2"/>
      <c r="BP94" s="21">
        <v>1.0</v>
      </c>
      <c r="BQ94" s="2"/>
      <c r="BR94" s="38">
        <v>-99.0</v>
      </c>
      <c r="BS94" s="2"/>
    </row>
    <row r="95" ht="14.25" customHeight="1">
      <c r="A95" s="1">
        <v>255.0</v>
      </c>
      <c r="B95" s="55">
        <v>82.0</v>
      </c>
      <c r="C95" s="41"/>
      <c r="D95" s="44">
        <f t="shared" si="1"/>
        <v>1</v>
      </c>
      <c r="E95" s="54">
        <f t="shared" si="2"/>
        <v>0</v>
      </c>
      <c r="F95" s="54">
        <v>1.0</v>
      </c>
      <c r="G95" s="43">
        <v>1.0</v>
      </c>
      <c r="H95" s="43">
        <v>1.0</v>
      </c>
      <c r="I95" s="43">
        <v>0.0</v>
      </c>
      <c r="J95" s="43">
        <v>0.0</v>
      </c>
      <c r="K95" s="43">
        <v>0.0</v>
      </c>
      <c r="L95" s="43">
        <v>0.0</v>
      </c>
      <c r="M95" s="43">
        <v>0.0</v>
      </c>
      <c r="N95" s="43">
        <v>0.0</v>
      </c>
      <c r="O95" s="44">
        <v>0.0</v>
      </c>
      <c r="P95" s="89">
        <v>-99.0</v>
      </c>
      <c r="Q95" s="90" t="s">
        <v>247</v>
      </c>
      <c r="R95" s="44"/>
      <c r="S95" s="43">
        <f t="shared" si="3"/>
        <v>5</v>
      </c>
      <c r="T95" s="53">
        <f t="shared" si="4"/>
        <v>1</v>
      </c>
      <c r="U95" s="53">
        <f t="shared" si="5"/>
        <v>1</v>
      </c>
      <c r="V95" s="53">
        <f t="shared" si="6"/>
        <v>1</v>
      </c>
      <c r="W95" s="53">
        <f t="shared" si="7"/>
        <v>0</v>
      </c>
      <c r="X95" s="53">
        <f t="shared" si="8"/>
        <v>1</v>
      </c>
      <c r="Y95" s="53">
        <f t="shared" si="9"/>
        <v>1</v>
      </c>
      <c r="Z95" s="53">
        <f t="shared" si="10"/>
        <v>1</v>
      </c>
      <c r="AA95" s="53">
        <f t="shared" si="11"/>
        <v>1</v>
      </c>
      <c r="AB95" s="53">
        <f t="shared" si="12"/>
        <v>1</v>
      </c>
      <c r="AC95" s="53"/>
      <c r="AD95" s="44"/>
      <c r="AE95" s="44"/>
      <c r="AF95" s="44">
        <v>1.0</v>
      </c>
      <c r="AG95" s="44"/>
      <c r="AH95" s="44"/>
      <c r="AI95" s="44"/>
      <c r="AJ95" s="44">
        <v>1.0</v>
      </c>
      <c r="AK95" s="54">
        <v>1.0</v>
      </c>
      <c r="AL95" s="53"/>
      <c r="AM95" s="44">
        <v>1.0</v>
      </c>
      <c r="AN95" s="44"/>
      <c r="AO95" s="44"/>
      <c r="AP95" s="44"/>
      <c r="AQ95" s="54"/>
      <c r="AR95" s="53">
        <v>1.0</v>
      </c>
      <c r="AS95" s="44"/>
      <c r="AT95" s="54"/>
      <c r="AU95" s="44"/>
      <c r="AV95" s="44"/>
      <c r="AW95" s="44"/>
      <c r="AX95" s="54"/>
      <c r="AY95" s="53"/>
      <c r="AZ95" s="91"/>
      <c r="BA95" s="55">
        <v>4.0</v>
      </c>
      <c r="BB95" s="90" t="s">
        <v>248</v>
      </c>
      <c r="BC95" s="92" t="s">
        <v>249</v>
      </c>
      <c r="BD95" s="40">
        <v>50.0</v>
      </c>
      <c r="BE95" s="43">
        <f t="shared" si="13"/>
        <v>0</v>
      </c>
      <c r="BF95" s="43">
        <f t="shared" si="14"/>
        <v>1</v>
      </c>
      <c r="BG95" s="53">
        <f t="shared" si="15"/>
        <v>0</v>
      </c>
      <c r="BH95" s="40">
        <v>3.0</v>
      </c>
      <c r="BI95" s="89">
        <v>-99.0</v>
      </c>
      <c r="BJ95" s="89"/>
      <c r="BK95" s="40">
        <v>4.0</v>
      </c>
      <c r="BL95" s="89">
        <v>-99.0</v>
      </c>
      <c r="BM95" s="89"/>
      <c r="BN95" s="89"/>
      <c r="BO95" s="89"/>
      <c r="BP95" s="40">
        <v>3.0</v>
      </c>
      <c r="BQ95" s="89"/>
      <c r="BR95" s="93">
        <v>-99.0</v>
      </c>
      <c r="BS95" s="2"/>
    </row>
    <row r="96" ht="14.25" customHeight="1">
      <c r="A96" s="1"/>
      <c r="B96" s="1"/>
      <c r="C96" s="1"/>
      <c r="D96" s="1">
        <f t="shared" ref="D96:O96" si="16">SUM(D6:D95)</f>
        <v>68</v>
      </c>
      <c r="E96" s="1">
        <f t="shared" si="16"/>
        <v>22</v>
      </c>
      <c r="F96" s="1">
        <f t="shared" si="16"/>
        <v>71</v>
      </c>
      <c r="G96" s="1">
        <f t="shared" si="16"/>
        <v>28</v>
      </c>
      <c r="H96" s="1">
        <f t="shared" si="16"/>
        <v>19</v>
      </c>
      <c r="I96" s="1">
        <f t="shared" si="16"/>
        <v>20</v>
      </c>
      <c r="J96" s="1">
        <f t="shared" si="16"/>
        <v>19</v>
      </c>
      <c r="K96" s="1">
        <f t="shared" si="16"/>
        <v>18</v>
      </c>
      <c r="L96" s="1">
        <f t="shared" si="16"/>
        <v>26</v>
      </c>
      <c r="M96" s="1">
        <f t="shared" si="16"/>
        <v>10</v>
      </c>
      <c r="N96" s="1">
        <f t="shared" si="16"/>
        <v>26</v>
      </c>
      <c r="O96" s="1">
        <f t="shared" si="16"/>
        <v>9</v>
      </c>
      <c r="R96" s="1"/>
      <c r="S96" s="1">
        <f t="shared" ref="S96:AY96" si="17">SUM(S6:S95)</f>
        <v>103</v>
      </c>
      <c r="T96" s="1">
        <f t="shared" si="17"/>
        <v>46</v>
      </c>
      <c r="U96" s="1">
        <f t="shared" si="17"/>
        <v>43</v>
      </c>
      <c r="V96" s="1">
        <f t="shared" si="17"/>
        <v>11</v>
      </c>
      <c r="W96" s="1">
        <f t="shared" si="17"/>
        <v>19</v>
      </c>
      <c r="X96" s="1">
        <f t="shared" si="17"/>
        <v>7</v>
      </c>
      <c r="Y96" s="1">
        <f t="shared" si="17"/>
        <v>44</v>
      </c>
      <c r="Z96" s="1">
        <f t="shared" si="17"/>
        <v>13</v>
      </c>
      <c r="AA96" s="1">
        <f t="shared" si="17"/>
        <v>22</v>
      </c>
      <c r="AB96" s="1">
        <f t="shared" si="17"/>
        <v>52</v>
      </c>
      <c r="AC96" s="1">
        <f t="shared" si="17"/>
        <v>5</v>
      </c>
      <c r="AD96" s="1">
        <f t="shared" si="17"/>
        <v>5</v>
      </c>
      <c r="AE96" s="1">
        <f t="shared" si="17"/>
        <v>1</v>
      </c>
      <c r="AF96" s="1">
        <f t="shared" si="17"/>
        <v>32</v>
      </c>
      <c r="AG96" s="1">
        <f t="shared" si="17"/>
        <v>1</v>
      </c>
      <c r="AH96" s="1">
        <f t="shared" si="17"/>
        <v>4</v>
      </c>
      <c r="AI96" s="1">
        <f t="shared" si="17"/>
        <v>2</v>
      </c>
      <c r="AJ96" s="1">
        <f t="shared" si="17"/>
        <v>4</v>
      </c>
      <c r="AK96" s="1">
        <f t="shared" si="17"/>
        <v>5</v>
      </c>
      <c r="AL96" s="1">
        <f t="shared" si="17"/>
        <v>4</v>
      </c>
      <c r="AM96" s="1">
        <f t="shared" si="17"/>
        <v>6</v>
      </c>
      <c r="AN96" s="1">
        <f t="shared" si="17"/>
        <v>1</v>
      </c>
      <c r="AO96" s="1">
        <f t="shared" si="17"/>
        <v>1</v>
      </c>
      <c r="AP96" s="1">
        <f t="shared" si="17"/>
        <v>1</v>
      </c>
      <c r="AQ96" s="1">
        <f t="shared" si="17"/>
        <v>1</v>
      </c>
      <c r="AR96" s="1">
        <f t="shared" si="17"/>
        <v>3</v>
      </c>
      <c r="AS96" s="1">
        <f t="shared" si="17"/>
        <v>1</v>
      </c>
      <c r="AT96" s="1">
        <f t="shared" si="17"/>
        <v>2</v>
      </c>
      <c r="AU96" s="1">
        <f t="shared" si="17"/>
        <v>4</v>
      </c>
      <c r="AV96" s="1">
        <f t="shared" si="17"/>
        <v>2</v>
      </c>
      <c r="AW96" s="1">
        <f t="shared" si="17"/>
        <v>2</v>
      </c>
      <c r="AX96" s="1">
        <f t="shared" si="17"/>
        <v>2</v>
      </c>
      <c r="AY96" s="1">
        <f t="shared" si="17"/>
        <v>14</v>
      </c>
      <c r="AZ96" s="3"/>
      <c r="BA96" s="79"/>
      <c r="BC96" s="1"/>
      <c r="BD96" s="1" t="s">
        <v>250</v>
      </c>
      <c r="BE96" s="1">
        <f t="shared" ref="BE96:BG96" si="18">Sum(BE6:BE95)</f>
        <v>44</v>
      </c>
      <c r="BF96" s="1">
        <f t="shared" si="18"/>
        <v>40</v>
      </c>
      <c r="BG96" s="1">
        <f t="shared" si="18"/>
        <v>6</v>
      </c>
      <c r="BH96" s="1"/>
      <c r="BK96" s="1"/>
      <c r="BP96" s="1"/>
    </row>
    <row r="97" ht="14.25" customHeight="1">
      <c r="A97" s="94" t="s">
        <v>251</v>
      </c>
      <c r="B97" s="35"/>
      <c r="C97" s="35"/>
      <c r="D97" s="95"/>
      <c r="E97" s="95"/>
      <c r="F97" s="96">
        <f t="shared" ref="F97:O97" si="19">F96/$A98</f>
        <v>0.7888888889</v>
      </c>
      <c r="G97" s="96">
        <f t="shared" si="19"/>
        <v>0.3111111111</v>
      </c>
      <c r="H97" s="96">
        <f t="shared" si="19"/>
        <v>0.2111111111</v>
      </c>
      <c r="I97" s="96">
        <f t="shared" si="19"/>
        <v>0.2222222222</v>
      </c>
      <c r="J97" s="96">
        <f t="shared" si="19"/>
        <v>0.2111111111</v>
      </c>
      <c r="K97" s="96">
        <f t="shared" si="19"/>
        <v>0.2</v>
      </c>
      <c r="L97" s="96">
        <f t="shared" si="19"/>
        <v>0.2888888889</v>
      </c>
      <c r="M97" s="96">
        <f t="shared" si="19"/>
        <v>0.1111111111</v>
      </c>
      <c r="N97" s="96">
        <f t="shared" si="19"/>
        <v>0.2888888889</v>
      </c>
      <c r="O97" s="96">
        <f t="shared" si="19"/>
        <v>0.1</v>
      </c>
      <c r="R97" s="1"/>
      <c r="S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3"/>
      <c r="BA97" s="79">
        <v>1.0</v>
      </c>
      <c r="BB97" s="88" t="s">
        <v>252</v>
      </c>
      <c r="BC97" s="1"/>
      <c r="BD97" s="97">
        <f>SUM(BD6:BD95)/90</f>
        <v>32.83333333</v>
      </c>
      <c r="BH97" s="59">
        <v>1.0</v>
      </c>
      <c r="BI97" s="59" t="s">
        <v>253</v>
      </c>
      <c r="BJ97" s="59"/>
      <c r="BK97" s="1"/>
      <c r="BP97" s="98">
        <v>1.0</v>
      </c>
      <c r="BQ97" s="59"/>
      <c r="BR97" s="59" t="s">
        <v>254</v>
      </c>
      <c r="BS97" s="59"/>
    </row>
    <row r="98" ht="14.25" customHeight="1">
      <c r="A98" s="99">
        <f>countif(A6:A95,"&gt;0")</f>
        <v>90</v>
      </c>
      <c r="B98" s="35"/>
      <c r="C98" s="35"/>
      <c r="D98" s="95"/>
      <c r="E98" s="95"/>
      <c r="F98" s="1"/>
      <c r="G98" s="3"/>
      <c r="H98" s="1"/>
      <c r="I98" s="1"/>
      <c r="J98" s="1"/>
      <c r="K98" s="1"/>
      <c r="L98" s="1"/>
      <c r="M98" s="1"/>
      <c r="N98" s="1"/>
      <c r="O98" s="1"/>
      <c r="R98" s="1"/>
      <c r="S98" s="1"/>
      <c r="T98" s="100" t="s">
        <v>255</v>
      </c>
      <c r="U98" s="100" t="s">
        <v>256</v>
      </c>
      <c r="V98" s="100" t="s">
        <v>257</v>
      </c>
      <c r="W98" s="100" t="s">
        <v>258</v>
      </c>
      <c r="X98" s="100" t="s">
        <v>259</v>
      </c>
      <c r="Y98" s="100" t="s">
        <v>260</v>
      </c>
      <c r="Z98" s="101" t="s">
        <v>261</v>
      </c>
      <c r="AA98" s="100" t="s">
        <v>262</v>
      </c>
      <c r="AB98" s="100" t="s">
        <v>263</v>
      </c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3"/>
      <c r="BA98" s="79">
        <v>2.0</v>
      </c>
      <c r="BB98" s="88" t="s">
        <v>264</v>
      </c>
      <c r="BC98" s="1"/>
      <c r="BE98" s="102" t="s">
        <v>265</v>
      </c>
      <c r="BF98" s="103"/>
      <c r="BG98" s="104"/>
      <c r="BH98" s="59">
        <v>2.0</v>
      </c>
      <c r="BI98" s="59" t="s">
        <v>266</v>
      </c>
      <c r="BJ98" s="59"/>
      <c r="BK98" s="1"/>
      <c r="BP98" s="98">
        <v>2.0</v>
      </c>
      <c r="BQ98" s="59"/>
      <c r="BR98" s="59" t="s">
        <v>267</v>
      </c>
      <c r="BS98" s="59"/>
    </row>
    <row r="99" ht="14.25" customHeight="1">
      <c r="A99" s="1"/>
      <c r="B99" s="35"/>
      <c r="C99" s="35"/>
      <c r="D99" s="95"/>
      <c r="E99" s="95"/>
      <c r="R99" s="1"/>
      <c r="S99" s="1"/>
      <c r="AC99" s="1"/>
      <c r="AD99" s="1"/>
      <c r="AE99" s="3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3"/>
      <c r="BA99" s="79">
        <v>3.0</v>
      </c>
      <c r="BB99" s="88" t="s">
        <v>268</v>
      </c>
      <c r="BC99" s="1"/>
      <c r="BE99" s="105" t="s">
        <v>54</v>
      </c>
      <c r="BF99" s="106" t="s">
        <v>55</v>
      </c>
      <c r="BG99" s="107" t="s">
        <v>56</v>
      </c>
      <c r="BH99" s="59">
        <v>3.0</v>
      </c>
      <c r="BI99" s="59" t="s">
        <v>269</v>
      </c>
      <c r="BJ99" s="59"/>
      <c r="BK99" s="1"/>
      <c r="BP99" s="98">
        <v>3.0</v>
      </c>
      <c r="BQ99" s="59"/>
      <c r="BR99" s="59" t="s">
        <v>270</v>
      </c>
      <c r="BS99" s="59"/>
    </row>
    <row r="100" ht="14.25" customHeight="1">
      <c r="A100" s="1"/>
      <c r="B100" s="1"/>
      <c r="C100" s="1"/>
      <c r="D100" s="95"/>
      <c r="E100" s="95"/>
      <c r="R100" s="1"/>
      <c r="S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3"/>
      <c r="BA100" s="79">
        <v>4.0</v>
      </c>
      <c r="BB100" s="88" t="s">
        <v>271</v>
      </c>
      <c r="BC100" s="1"/>
      <c r="BE100" s="108">
        <f t="shared" ref="BE100:BG100" si="20">BE96</f>
        <v>44</v>
      </c>
      <c r="BF100" s="109">
        <f t="shared" si="20"/>
        <v>40</v>
      </c>
      <c r="BG100" s="110">
        <f t="shared" si="20"/>
        <v>6</v>
      </c>
      <c r="BH100" s="59">
        <v>4.0</v>
      </c>
      <c r="BI100" s="59" t="s">
        <v>26</v>
      </c>
      <c r="BJ100" s="59"/>
      <c r="BK100" s="1"/>
      <c r="BP100" s="98">
        <v>4.0</v>
      </c>
      <c r="BQ100" s="59"/>
      <c r="BR100" s="59" t="s">
        <v>26</v>
      </c>
      <c r="BS100" s="59"/>
    </row>
    <row r="101" ht="14.25" customHeight="1">
      <c r="A101" s="1"/>
      <c r="B101" s="1"/>
      <c r="C101" s="1"/>
      <c r="D101" s="95"/>
      <c r="E101" s="95"/>
      <c r="R101" s="1"/>
      <c r="S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3"/>
      <c r="BA101" s="1"/>
      <c r="BC101" s="1"/>
      <c r="BE101" s="111">
        <f t="shared" ref="BE101:BG101" si="21">BE96/Sum($BE96:$BG96)</f>
        <v>0.4888888889</v>
      </c>
      <c r="BF101" s="112">
        <f t="shared" si="21"/>
        <v>0.4444444444</v>
      </c>
      <c r="BG101" s="113">
        <f t="shared" si="21"/>
        <v>0.06666666667</v>
      </c>
      <c r="BH101" s="1"/>
      <c r="BK101" s="1"/>
      <c r="BP101" s="1"/>
    </row>
    <row r="102" ht="31.5" customHeight="1">
      <c r="A102" s="1"/>
      <c r="B102" s="114"/>
      <c r="C102" s="114"/>
      <c r="D102" s="95"/>
      <c r="E102" s="95"/>
      <c r="F102" s="1"/>
      <c r="G102" s="1"/>
      <c r="H102" s="1"/>
      <c r="I102" s="1"/>
      <c r="J102" s="1"/>
      <c r="K102" s="1"/>
      <c r="L102" s="1"/>
      <c r="M102" s="1"/>
      <c r="N102" s="1"/>
      <c r="O102" s="115" t="s">
        <v>272</v>
      </c>
      <c r="R102" s="1"/>
      <c r="S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3"/>
      <c r="BA102" s="1"/>
      <c r="BK102" s="1"/>
      <c r="BP102" s="1"/>
    </row>
    <row r="103" ht="14.25" customHeight="1">
      <c r="A103" s="1"/>
      <c r="B103" s="1"/>
      <c r="C103" s="1"/>
      <c r="D103" s="1"/>
      <c r="E103" s="1"/>
      <c r="I103" s="1"/>
      <c r="J103" s="1"/>
      <c r="K103" s="1"/>
      <c r="L103" s="1"/>
      <c r="M103" s="1"/>
      <c r="N103" s="1"/>
      <c r="O103" s="1"/>
      <c r="R103" s="1"/>
      <c r="S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3"/>
      <c r="BA103" s="1"/>
    </row>
    <row r="104" ht="14.25" customHeight="1">
      <c r="B104" s="116">
        <v>48.0</v>
      </c>
      <c r="C104" s="117" t="s">
        <v>273</v>
      </c>
      <c r="D104" s="1">
        <f t="shared" ref="D104:D133" si="22">countif(B$6:B$95,B104)</f>
        <v>19</v>
      </c>
      <c r="E104" s="1"/>
      <c r="F104" s="118" t="s">
        <v>274</v>
      </c>
      <c r="G104" s="119"/>
      <c r="H104" s="120"/>
      <c r="I104" s="120"/>
      <c r="J104" s="120"/>
      <c r="K104" s="120"/>
      <c r="L104" s="120"/>
      <c r="M104" s="120"/>
      <c r="N104" s="120"/>
      <c r="O104" s="121"/>
      <c r="R104" s="1"/>
      <c r="S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18" t="s">
        <v>275</v>
      </c>
      <c r="AW104" s="120"/>
      <c r="AX104" s="120"/>
      <c r="AY104" s="121"/>
      <c r="AZ104" s="3"/>
      <c r="BA104" s="1"/>
      <c r="BB104" s="122" t="s">
        <v>276</v>
      </c>
      <c r="BC104" s="123"/>
      <c r="BD104" s="124"/>
      <c r="BH104" s="102" t="s">
        <v>277</v>
      </c>
      <c r="BI104" s="125"/>
      <c r="BK104" s="102" t="s">
        <v>278</v>
      </c>
      <c r="BL104" s="103"/>
      <c r="BM104" s="103"/>
      <c r="BN104" s="104"/>
      <c r="BP104" s="126" t="s">
        <v>279</v>
      </c>
      <c r="BQ104" s="127"/>
      <c r="BR104" s="127"/>
    </row>
    <row r="105" ht="14.25" customHeight="1">
      <c r="B105" s="116">
        <v>82.0</v>
      </c>
      <c r="C105" s="117" t="s">
        <v>280</v>
      </c>
      <c r="D105" s="1">
        <f t="shared" si="22"/>
        <v>19</v>
      </c>
      <c r="E105" s="1"/>
      <c r="F105" s="128" t="s">
        <v>17</v>
      </c>
      <c r="G105" s="98" t="s">
        <v>18</v>
      </c>
      <c r="H105" s="98" t="s">
        <v>281</v>
      </c>
      <c r="I105" s="98" t="s">
        <v>282</v>
      </c>
      <c r="J105" s="98" t="s">
        <v>21</v>
      </c>
      <c r="K105" s="98" t="s">
        <v>283</v>
      </c>
      <c r="L105" s="98" t="s">
        <v>23</v>
      </c>
      <c r="M105" s="98" t="s">
        <v>284</v>
      </c>
      <c r="N105" s="98" t="s">
        <v>25</v>
      </c>
      <c r="O105" s="129" t="s">
        <v>26</v>
      </c>
      <c r="R105" s="1"/>
      <c r="S105" s="1"/>
      <c r="AC105" s="130" t="s">
        <v>285</v>
      </c>
      <c r="AD105" s="131"/>
      <c r="AE105" s="131"/>
      <c r="AF105" s="131"/>
      <c r="AG105" s="131"/>
      <c r="AH105" s="131"/>
      <c r="AI105" s="131"/>
      <c r="AJ105" s="131"/>
      <c r="AK105" s="132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33" t="s">
        <v>286</v>
      </c>
      <c r="AW105" s="79" t="s">
        <v>264</v>
      </c>
      <c r="AX105" s="79" t="s">
        <v>287</v>
      </c>
      <c r="AY105" s="134" t="s">
        <v>288</v>
      </c>
      <c r="AZ105" s="3"/>
      <c r="BA105" s="1"/>
      <c r="BB105" s="135"/>
      <c r="BD105" s="136"/>
      <c r="BH105" s="137">
        <f>countif(BH$6:BH$95,"=1")</f>
        <v>35</v>
      </c>
      <c r="BI105" s="138" t="s">
        <v>253</v>
      </c>
      <c r="BK105" s="139">
        <v>3.0</v>
      </c>
      <c r="BL105" s="140" t="s">
        <v>289</v>
      </c>
      <c r="BM105" s="141">
        <f>Countif(BK$6:BK$95,BK105)</f>
        <v>14</v>
      </c>
      <c r="BN105" s="142">
        <f t="shared" ref="BN105:BN122" si="24">BM105/90</f>
        <v>0.1555555556</v>
      </c>
      <c r="BO105" s="143"/>
      <c r="BP105" s="144">
        <f>countif(BP$6:BP$95,"=1")</f>
        <v>20</v>
      </c>
      <c r="BQ105" s="145">
        <f t="shared" ref="BQ105:BQ108" si="25">BP105/$A$98</f>
        <v>0.2222222222</v>
      </c>
      <c r="BR105" s="138" t="s">
        <v>254</v>
      </c>
      <c r="BS105" s="59"/>
    </row>
    <row r="106" ht="14.25" customHeight="1">
      <c r="B106" s="116">
        <v>202.0</v>
      </c>
      <c r="C106" s="117" t="s">
        <v>290</v>
      </c>
      <c r="D106" s="1">
        <f t="shared" si="22"/>
        <v>5</v>
      </c>
      <c r="E106" s="1"/>
      <c r="F106" s="146">
        <f t="shared" ref="F106:O106" si="23">F96</f>
        <v>71</v>
      </c>
      <c r="G106" s="3">
        <f t="shared" si="23"/>
        <v>28</v>
      </c>
      <c r="H106" s="1">
        <f t="shared" si="23"/>
        <v>19</v>
      </c>
      <c r="I106" s="1">
        <f t="shared" si="23"/>
        <v>20</v>
      </c>
      <c r="J106" s="1">
        <f t="shared" si="23"/>
        <v>19</v>
      </c>
      <c r="K106" s="1">
        <f t="shared" si="23"/>
        <v>18</v>
      </c>
      <c r="L106" s="1">
        <f t="shared" si="23"/>
        <v>26</v>
      </c>
      <c r="M106" s="1">
        <f t="shared" si="23"/>
        <v>10</v>
      </c>
      <c r="N106" s="1">
        <f t="shared" si="23"/>
        <v>26</v>
      </c>
      <c r="O106" s="136">
        <f t="shared" si="23"/>
        <v>9</v>
      </c>
      <c r="R106" s="1"/>
      <c r="S106" s="1"/>
      <c r="AC106" s="147"/>
      <c r="AD106" s="1"/>
      <c r="AE106" s="1"/>
      <c r="AF106" s="1"/>
      <c r="AG106" s="1"/>
      <c r="AH106" s="1"/>
      <c r="AI106" s="1"/>
      <c r="AJ106" s="1"/>
      <c r="AK106" s="148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46">
        <f>countif($BA6:$BA95,"=1")</f>
        <v>4</v>
      </c>
      <c r="AW106" s="1">
        <f>countif($BA6:$BA95,"=2")</f>
        <v>14</v>
      </c>
      <c r="AX106" s="1">
        <f>countif($BA6:$BA95,"=3")</f>
        <v>33</v>
      </c>
      <c r="AY106" s="136">
        <f>countif($BA6:$BA95,"=4")</f>
        <v>39</v>
      </c>
      <c r="AZ106" s="3"/>
      <c r="BA106" s="1"/>
      <c r="BB106" s="149" t="s">
        <v>85</v>
      </c>
      <c r="BC106" s="141">
        <f>countif(BC6:BC95,"=MSc")</f>
        <v>33</v>
      </c>
      <c r="BD106" s="136"/>
      <c r="BH106" s="137">
        <f>countif(BH$6:BH$95,"=2")</f>
        <v>23</v>
      </c>
      <c r="BI106" s="138" t="s">
        <v>266</v>
      </c>
      <c r="BK106" s="139">
        <v>21.0</v>
      </c>
      <c r="BL106" s="140" t="s">
        <v>291</v>
      </c>
      <c r="BM106" s="141">
        <f>Countif(BK$6:BK$95,BK106)-1</f>
        <v>12</v>
      </c>
      <c r="BN106" s="142">
        <f t="shared" si="24"/>
        <v>0.1333333333</v>
      </c>
      <c r="BO106" s="143"/>
      <c r="BP106" s="144">
        <f>countif(BP$6:BP$95,"=2")</f>
        <v>42</v>
      </c>
      <c r="BQ106" s="145">
        <f t="shared" si="25"/>
        <v>0.4666666667</v>
      </c>
      <c r="BR106" s="138" t="s">
        <v>267</v>
      </c>
      <c r="BS106" s="59"/>
    </row>
    <row r="107" ht="14.25" customHeight="1">
      <c r="B107" s="116">
        <v>220.0</v>
      </c>
      <c r="C107" s="150" t="s">
        <v>292</v>
      </c>
      <c r="D107" s="1">
        <f t="shared" si="22"/>
        <v>5</v>
      </c>
      <c r="E107" s="1"/>
      <c r="F107" s="151">
        <f t="shared" ref="F107:O107" si="26">F97</f>
        <v>0.7888888889</v>
      </c>
      <c r="G107" s="152">
        <f t="shared" si="26"/>
        <v>0.3111111111</v>
      </c>
      <c r="H107" s="96">
        <f t="shared" si="26"/>
        <v>0.2111111111</v>
      </c>
      <c r="I107" s="96">
        <f t="shared" si="26"/>
        <v>0.2222222222</v>
      </c>
      <c r="J107" s="96">
        <f t="shared" si="26"/>
        <v>0.2111111111</v>
      </c>
      <c r="K107" s="96">
        <f t="shared" si="26"/>
        <v>0.2</v>
      </c>
      <c r="L107" s="96">
        <f t="shared" si="26"/>
        <v>0.2888888889</v>
      </c>
      <c r="M107" s="96">
        <f t="shared" si="26"/>
        <v>0.1111111111</v>
      </c>
      <c r="N107" s="96">
        <f t="shared" si="26"/>
        <v>0.2888888889</v>
      </c>
      <c r="O107" s="153">
        <f t="shared" si="26"/>
        <v>0.1</v>
      </c>
      <c r="R107" s="1"/>
      <c r="S107" s="1"/>
      <c r="AC107" s="137" t="s">
        <v>293</v>
      </c>
      <c r="AD107" s="79" t="s">
        <v>294</v>
      </c>
      <c r="AE107" s="79" t="s">
        <v>295</v>
      </c>
      <c r="AF107" s="79" t="s">
        <v>29</v>
      </c>
      <c r="AG107" s="79" t="s">
        <v>12</v>
      </c>
      <c r="AH107" s="98" t="s">
        <v>296</v>
      </c>
      <c r="AI107" s="98" t="s">
        <v>297</v>
      </c>
      <c r="AJ107" s="79" t="s">
        <v>298</v>
      </c>
      <c r="AK107" s="154" t="s">
        <v>26</v>
      </c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55">
        <f t="shared" ref="AV107:AY107" si="27">AV106/$A$98</f>
        <v>0.04444444444</v>
      </c>
      <c r="AW107" s="156">
        <f t="shared" si="27"/>
        <v>0.1555555556</v>
      </c>
      <c r="AX107" s="156">
        <f t="shared" si="27"/>
        <v>0.3666666667</v>
      </c>
      <c r="AY107" s="157">
        <f t="shared" si="27"/>
        <v>0.4333333333</v>
      </c>
      <c r="AZ107" s="3"/>
      <c r="BA107" s="1"/>
      <c r="BB107" s="149" t="s">
        <v>104</v>
      </c>
      <c r="BC107" s="158">
        <f>countif(BC6:BC95,"=BSc")</f>
        <v>29</v>
      </c>
      <c r="BD107" s="136"/>
      <c r="BH107" s="137">
        <f>countif(BH$6:BH$95,"=3")</f>
        <v>26</v>
      </c>
      <c r="BI107" s="138" t="s">
        <v>299</v>
      </c>
      <c r="BK107" s="139">
        <v>2.0</v>
      </c>
      <c r="BL107" s="140" t="s">
        <v>300</v>
      </c>
      <c r="BM107" s="141">
        <f>Countif(BK$6:BK$95,BK107)+1</f>
        <v>10</v>
      </c>
      <c r="BN107" s="142">
        <f t="shared" si="24"/>
        <v>0.1111111111</v>
      </c>
      <c r="BO107" s="143"/>
      <c r="BP107" s="144">
        <f>countif(BP$6:BP$95,"=3")</f>
        <v>20</v>
      </c>
      <c r="BQ107" s="145">
        <f t="shared" si="25"/>
        <v>0.2222222222</v>
      </c>
      <c r="BR107" s="138" t="s">
        <v>270</v>
      </c>
      <c r="BS107" s="59"/>
    </row>
    <row r="108" ht="14.25" customHeight="1">
      <c r="B108" s="116">
        <v>219.0</v>
      </c>
      <c r="C108" s="150" t="s">
        <v>301</v>
      </c>
      <c r="D108" s="1">
        <f t="shared" si="22"/>
        <v>4</v>
      </c>
      <c r="E108" s="1"/>
      <c r="F108" s="159"/>
      <c r="G108" s="160"/>
      <c r="H108" s="160"/>
      <c r="I108" s="160"/>
      <c r="J108" s="160"/>
      <c r="K108" s="160"/>
      <c r="L108" s="160"/>
      <c r="M108" s="160"/>
      <c r="N108" s="160"/>
      <c r="O108" s="161"/>
      <c r="R108" s="1"/>
      <c r="S108" s="1"/>
      <c r="AC108" s="137" t="s">
        <v>302</v>
      </c>
      <c r="AD108" s="79" t="s">
        <v>302</v>
      </c>
      <c r="AE108" s="79" t="s">
        <v>303</v>
      </c>
      <c r="AF108" s="79" t="s">
        <v>304</v>
      </c>
      <c r="AG108" s="79" t="s">
        <v>304</v>
      </c>
      <c r="AH108" s="79" t="s">
        <v>304</v>
      </c>
      <c r="AI108" s="79" t="s">
        <v>305</v>
      </c>
      <c r="AJ108" s="79" t="s">
        <v>306</v>
      </c>
      <c r="AK108" s="148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3"/>
      <c r="BA108" s="1"/>
      <c r="BB108" s="149" t="s">
        <v>86</v>
      </c>
      <c r="BC108" s="158">
        <f>countif(BC6:BC95,"=PhD")</f>
        <v>9</v>
      </c>
      <c r="BD108" s="136"/>
      <c r="BH108" s="162">
        <f>countif(BH$6:BH$95,"=4")</f>
        <v>6</v>
      </c>
      <c r="BI108" s="163" t="s">
        <v>26</v>
      </c>
      <c r="BK108" s="139">
        <v>4.0</v>
      </c>
      <c r="BL108" s="140" t="s">
        <v>307</v>
      </c>
      <c r="BM108" s="141">
        <f t="shared" ref="BM108:BM122" si="30">Countif(BK$6:BK$95,BK108)</f>
        <v>10</v>
      </c>
      <c r="BN108" s="142">
        <f t="shared" si="24"/>
        <v>0.1111111111</v>
      </c>
      <c r="BO108" s="143"/>
      <c r="BP108" s="164">
        <f>countif(BP$6:BP$95,"=4")</f>
        <v>8</v>
      </c>
      <c r="BQ108" s="165">
        <f t="shared" si="25"/>
        <v>0.08888888889</v>
      </c>
      <c r="BR108" s="163" t="s">
        <v>26</v>
      </c>
      <c r="BS108" s="59"/>
    </row>
    <row r="109" ht="14.25" customHeight="1">
      <c r="B109" s="116">
        <v>75.0</v>
      </c>
      <c r="C109" s="117" t="s">
        <v>308</v>
      </c>
      <c r="D109" s="1">
        <f t="shared" si="22"/>
        <v>4</v>
      </c>
      <c r="E109" s="1"/>
      <c r="F109" s="135" t="s">
        <v>309</v>
      </c>
      <c r="G109" s="1"/>
      <c r="H109" s="1"/>
      <c r="I109" s="1"/>
      <c r="J109" s="1"/>
      <c r="K109" s="166" t="s">
        <v>310</v>
      </c>
      <c r="L109" s="167"/>
      <c r="M109" s="167"/>
      <c r="N109" s="1"/>
      <c r="O109" s="136"/>
      <c r="R109" s="1"/>
      <c r="S109" s="1"/>
      <c r="AC109" s="144">
        <f>AB96</f>
        <v>52</v>
      </c>
      <c r="AD109" s="1">
        <f>AA96</f>
        <v>22</v>
      </c>
      <c r="AE109" s="1">
        <f t="shared" ref="AE109:AG109" si="28">T96</f>
        <v>46</v>
      </c>
      <c r="AF109" s="1">
        <f t="shared" si="28"/>
        <v>43</v>
      </c>
      <c r="AG109" s="1">
        <f t="shared" si="28"/>
        <v>11</v>
      </c>
      <c r="AH109" s="1">
        <f t="shared" ref="AH109:AJ109" si="29">X96</f>
        <v>7</v>
      </c>
      <c r="AI109" s="1">
        <f t="shared" si="29"/>
        <v>44</v>
      </c>
      <c r="AJ109" s="1">
        <f t="shared" si="29"/>
        <v>13</v>
      </c>
      <c r="AK109" s="148">
        <f>W96</f>
        <v>19</v>
      </c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3"/>
      <c r="BA109" s="1"/>
      <c r="BB109" s="149" t="s">
        <v>92</v>
      </c>
      <c r="BC109" s="158">
        <f>countif(BC6:BC95,"=Eng")</f>
        <v>4</v>
      </c>
      <c r="BD109" s="136"/>
      <c r="BK109" s="139">
        <v>6.0</v>
      </c>
      <c r="BL109" s="140" t="s">
        <v>311</v>
      </c>
      <c r="BM109" s="141">
        <f t="shared" si="30"/>
        <v>8</v>
      </c>
      <c r="BN109" s="142">
        <f t="shared" si="24"/>
        <v>0.08888888889</v>
      </c>
      <c r="BO109" s="143"/>
      <c r="BP109" s="1"/>
    </row>
    <row r="110" ht="14.25" customHeight="1">
      <c r="B110" s="116">
        <v>18.0</v>
      </c>
      <c r="C110" s="117" t="s">
        <v>312</v>
      </c>
      <c r="D110" s="1">
        <f t="shared" si="22"/>
        <v>3</v>
      </c>
      <c r="E110" s="1"/>
      <c r="F110" s="146">
        <f>D96</f>
        <v>68</v>
      </c>
      <c r="G110" s="1"/>
      <c r="H110" s="1"/>
      <c r="I110" s="1"/>
      <c r="J110" s="1"/>
      <c r="K110" s="167"/>
      <c r="L110" s="167"/>
      <c r="M110" s="166" t="s">
        <v>313</v>
      </c>
      <c r="N110" s="1"/>
      <c r="O110" s="136"/>
      <c r="R110" s="1"/>
      <c r="S110" s="1"/>
      <c r="AC110" s="168">
        <f t="shared" ref="AC110:AK110" si="31">AC109/$A$98</f>
        <v>0.5777777778</v>
      </c>
      <c r="AD110" s="96">
        <f t="shared" si="31"/>
        <v>0.2444444444</v>
      </c>
      <c r="AE110" s="96">
        <f t="shared" si="31"/>
        <v>0.5111111111</v>
      </c>
      <c r="AF110" s="96">
        <f t="shared" si="31"/>
        <v>0.4777777778</v>
      </c>
      <c r="AG110" s="96">
        <f t="shared" si="31"/>
        <v>0.1222222222</v>
      </c>
      <c r="AH110" s="96">
        <f t="shared" si="31"/>
        <v>0.07777777778</v>
      </c>
      <c r="AI110" s="96">
        <f t="shared" si="31"/>
        <v>0.4888888889</v>
      </c>
      <c r="AJ110" s="96">
        <f t="shared" si="31"/>
        <v>0.1444444444</v>
      </c>
      <c r="AK110" s="169">
        <f t="shared" si="31"/>
        <v>0.2111111111</v>
      </c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3"/>
      <c r="BA110" s="1"/>
      <c r="BB110" s="149" t="s">
        <v>94</v>
      </c>
      <c r="BC110" s="158">
        <f>countif(BC6:BC95,"=Dipl")</f>
        <v>3</v>
      </c>
      <c r="BD110" s="136"/>
      <c r="BK110" s="139">
        <v>20.0</v>
      </c>
      <c r="BL110" s="140" t="s">
        <v>314</v>
      </c>
      <c r="BM110" s="141">
        <f t="shared" si="30"/>
        <v>7</v>
      </c>
      <c r="BN110" s="142">
        <f t="shared" si="24"/>
        <v>0.07777777778</v>
      </c>
      <c r="BO110" s="143"/>
      <c r="BP110" s="1"/>
    </row>
    <row r="111" ht="14.25" customHeight="1">
      <c r="B111" s="116">
        <v>100.0</v>
      </c>
      <c r="C111" s="117" t="s">
        <v>315</v>
      </c>
      <c r="D111" s="1">
        <f t="shared" si="22"/>
        <v>3</v>
      </c>
      <c r="E111" s="1"/>
      <c r="F111" s="155">
        <f>F110/$A98</f>
        <v>0.7555555556</v>
      </c>
      <c r="G111" s="170"/>
      <c r="H111" s="170"/>
      <c r="I111" s="170"/>
      <c r="J111" s="170"/>
      <c r="K111" s="170"/>
      <c r="L111" s="170"/>
      <c r="M111" s="170"/>
      <c r="N111" s="170"/>
      <c r="O111" s="171"/>
      <c r="R111" s="1"/>
      <c r="S111" s="1"/>
      <c r="AC111" s="147"/>
      <c r="AD111" s="1"/>
      <c r="AE111" s="1"/>
      <c r="AF111" s="1"/>
      <c r="AG111" s="1"/>
      <c r="AH111" s="1"/>
      <c r="AI111" s="1"/>
      <c r="AJ111" s="1"/>
      <c r="AK111" s="148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3"/>
      <c r="BA111" s="1"/>
      <c r="BB111" s="172" t="s">
        <v>97</v>
      </c>
      <c r="BC111" s="158">
        <f>countif(BC6:BC95,"=Dipl.Ing.")</f>
        <v>6</v>
      </c>
      <c r="BD111" s="136"/>
      <c r="BK111" s="139">
        <v>7.0</v>
      </c>
      <c r="BL111" s="140" t="s">
        <v>316</v>
      </c>
      <c r="BM111" s="141">
        <f t="shared" si="30"/>
        <v>6</v>
      </c>
      <c r="BN111" s="142">
        <f t="shared" si="24"/>
        <v>0.06666666667</v>
      </c>
      <c r="BO111" s="143"/>
      <c r="BP111" s="1"/>
    </row>
    <row r="112" ht="14.25" customHeight="1">
      <c r="B112" s="116">
        <v>196.0</v>
      </c>
      <c r="C112" s="117" t="s">
        <v>317</v>
      </c>
      <c r="D112" s="1">
        <f t="shared" si="22"/>
        <v>3</v>
      </c>
      <c r="E112" s="1"/>
      <c r="F112" s="1"/>
      <c r="G112" s="1"/>
      <c r="H112" s="1"/>
      <c r="I112" s="1"/>
      <c r="J112" s="1"/>
      <c r="K112" s="173"/>
      <c r="L112" s="174"/>
      <c r="M112" s="175"/>
      <c r="N112" s="1"/>
      <c r="O112" s="1"/>
      <c r="R112" s="1"/>
      <c r="S112" s="1"/>
      <c r="AC112" s="176" t="s">
        <v>318</v>
      </c>
      <c r="AD112" s="177"/>
      <c r="AE112" s="177"/>
      <c r="AF112" s="177"/>
      <c r="AG112" s="177"/>
      <c r="AH112" s="177"/>
      <c r="AI112" s="177"/>
      <c r="AJ112" s="177"/>
      <c r="AK112" s="178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3"/>
      <c r="BA112" s="1"/>
      <c r="BB112" s="149" t="s">
        <v>26</v>
      </c>
      <c r="BC112" s="158">
        <f>countif(BC6:BC95,"=Other")</f>
        <v>6</v>
      </c>
      <c r="BD112" s="136"/>
      <c r="BK112" s="139">
        <v>10.0</v>
      </c>
      <c r="BL112" s="140" t="s">
        <v>319</v>
      </c>
      <c r="BM112" s="141">
        <f t="shared" si="30"/>
        <v>4</v>
      </c>
      <c r="BN112" s="142">
        <f t="shared" si="24"/>
        <v>0.04444444444</v>
      </c>
      <c r="BO112" s="143"/>
      <c r="BP112" s="1"/>
    </row>
    <row r="113" ht="14.25" customHeight="1">
      <c r="B113" s="116">
        <v>17.0</v>
      </c>
      <c r="C113" s="117" t="s">
        <v>320</v>
      </c>
      <c r="D113" s="1">
        <f t="shared" si="22"/>
        <v>2</v>
      </c>
      <c r="E113" s="1"/>
      <c r="F113" s="1"/>
      <c r="G113" s="1"/>
      <c r="H113" s="1"/>
      <c r="I113" s="1"/>
      <c r="J113" s="1"/>
      <c r="K113" s="174"/>
      <c r="L113" s="174"/>
      <c r="M113" s="175"/>
      <c r="N113" s="1"/>
      <c r="O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3"/>
      <c r="BA113" s="1"/>
      <c r="BB113" s="149"/>
      <c r="BC113" s="141">
        <f>SUM(BC106:BC112)</f>
        <v>90</v>
      </c>
      <c r="BD113" s="136"/>
      <c r="BK113" s="139">
        <v>13.0</v>
      </c>
      <c r="BL113" s="140" t="s">
        <v>321</v>
      </c>
      <c r="BM113" s="141">
        <f t="shared" si="30"/>
        <v>4</v>
      </c>
      <c r="BN113" s="142">
        <f t="shared" si="24"/>
        <v>0.04444444444</v>
      </c>
      <c r="BO113" s="143"/>
      <c r="BP113" s="1"/>
    </row>
    <row r="114" ht="14.25" customHeight="1">
      <c r="B114" s="116">
        <v>33.0</v>
      </c>
      <c r="C114" s="117" t="s">
        <v>322</v>
      </c>
      <c r="D114" s="1">
        <f t="shared" si="22"/>
        <v>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3"/>
      <c r="BA114" s="1"/>
      <c r="BB114" s="159"/>
      <c r="BC114" s="140"/>
      <c r="BD114" s="136"/>
      <c r="BK114" s="139">
        <v>9.0</v>
      </c>
      <c r="BL114" s="140" t="s">
        <v>323</v>
      </c>
      <c r="BM114" s="141">
        <f t="shared" si="30"/>
        <v>3</v>
      </c>
      <c r="BN114" s="142">
        <f t="shared" si="24"/>
        <v>0.03333333333</v>
      </c>
      <c r="BO114" s="143"/>
      <c r="BP114" s="1"/>
    </row>
    <row r="115" ht="14.25" customHeight="1">
      <c r="B115" s="116">
        <v>42.0</v>
      </c>
      <c r="C115" s="117" t="s">
        <v>324</v>
      </c>
      <c r="D115" s="1">
        <f t="shared" si="22"/>
        <v>2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3"/>
      <c r="BA115" s="1"/>
      <c r="BB115" s="149"/>
      <c r="BC115" s="140"/>
      <c r="BD115" s="136"/>
      <c r="BK115" s="139">
        <v>11.0</v>
      </c>
      <c r="BL115" s="140" t="s">
        <v>325</v>
      </c>
      <c r="BM115" s="141">
        <f t="shared" si="30"/>
        <v>3</v>
      </c>
      <c r="BN115" s="142">
        <f t="shared" si="24"/>
        <v>0.03333333333</v>
      </c>
      <c r="BO115" s="143"/>
      <c r="BP115" s="1"/>
    </row>
    <row r="116" ht="14.25" customHeight="1">
      <c r="B116" s="116">
        <v>141.0</v>
      </c>
      <c r="C116" s="117" t="s">
        <v>326</v>
      </c>
      <c r="D116" s="1">
        <f t="shared" si="22"/>
        <v>2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3"/>
      <c r="BA116" s="1"/>
      <c r="BB116" s="135" t="s">
        <v>327</v>
      </c>
      <c r="BD116" s="134" t="s">
        <v>328</v>
      </c>
      <c r="BK116" s="139">
        <v>5.0</v>
      </c>
      <c r="BL116" s="140" t="s">
        <v>329</v>
      </c>
      <c r="BM116" s="141">
        <f t="shared" si="30"/>
        <v>2</v>
      </c>
      <c r="BN116" s="142">
        <f t="shared" si="24"/>
        <v>0.02222222222</v>
      </c>
      <c r="BO116" s="143"/>
      <c r="BP116" s="1"/>
    </row>
    <row r="117" ht="14.25" customHeight="1">
      <c r="B117" s="116">
        <v>25.0</v>
      </c>
      <c r="C117" s="117" t="s">
        <v>330</v>
      </c>
      <c r="D117" s="1">
        <f t="shared" si="22"/>
        <v>1</v>
      </c>
      <c r="E117" s="1"/>
      <c r="F117" s="118" t="s">
        <v>331</v>
      </c>
      <c r="G117" s="120"/>
      <c r="H117" s="120"/>
      <c r="I117" s="120"/>
      <c r="J117" s="120"/>
      <c r="K117" s="120"/>
      <c r="L117" s="120"/>
      <c r="M117" s="120"/>
      <c r="N117" s="120"/>
      <c r="O117" s="12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3"/>
      <c r="BA117" s="1"/>
      <c r="BB117" s="172" t="s">
        <v>332</v>
      </c>
      <c r="BC117" s="160">
        <f>BC106+BC111</f>
        <v>39</v>
      </c>
      <c r="BD117" s="153">
        <f t="shared" ref="BD117:BD121" si="32">BC117/BC$113</f>
        <v>0.4333333333</v>
      </c>
      <c r="BK117" s="139">
        <v>8.0</v>
      </c>
      <c r="BL117" s="140" t="s">
        <v>333</v>
      </c>
      <c r="BM117" s="141">
        <f t="shared" si="30"/>
        <v>2</v>
      </c>
      <c r="BN117" s="142">
        <f t="shared" si="24"/>
        <v>0.02222222222</v>
      </c>
      <c r="BO117" s="143"/>
      <c r="BP117" s="1"/>
    </row>
    <row r="118" ht="14.25" customHeight="1">
      <c r="B118" s="116">
        <v>36.0</v>
      </c>
      <c r="C118" s="117" t="s">
        <v>334</v>
      </c>
      <c r="D118" s="1">
        <f t="shared" si="22"/>
        <v>1</v>
      </c>
      <c r="E118" s="1"/>
      <c r="F118" s="133" t="s">
        <v>335</v>
      </c>
      <c r="G118" s="79" t="s">
        <v>336</v>
      </c>
      <c r="H118" s="79" t="s">
        <v>337</v>
      </c>
      <c r="I118" s="79" t="s">
        <v>338</v>
      </c>
      <c r="J118" s="79" t="s">
        <v>339</v>
      </c>
      <c r="K118" s="79" t="s">
        <v>340</v>
      </c>
      <c r="L118" s="1"/>
      <c r="M118" s="1"/>
      <c r="N118" s="1"/>
      <c r="O118" s="136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3"/>
      <c r="BA118" s="1"/>
      <c r="BB118" s="149" t="s">
        <v>104</v>
      </c>
      <c r="BC118" s="160">
        <f t="shared" ref="BC118:BC119" si="33">BC107</f>
        <v>29</v>
      </c>
      <c r="BD118" s="153">
        <f t="shared" si="32"/>
        <v>0.3222222222</v>
      </c>
      <c r="BK118" s="139">
        <v>12.0</v>
      </c>
      <c r="BL118" s="140" t="s">
        <v>341</v>
      </c>
      <c r="BM118" s="141">
        <f t="shared" si="30"/>
        <v>1</v>
      </c>
      <c r="BN118" s="142">
        <f t="shared" si="24"/>
        <v>0.01111111111</v>
      </c>
      <c r="BO118" s="143"/>
      <c r="BP118" s="1"/>
    </row>
    <row r="119" ht="14.25" customHeight="1">
      <c r="B119" s="116">
        <v>49.0</v>
      </c>
      <c r="C119" s="117" t="s">
        <v>342</v>
      </c>
      <c r="D119" s="1">
        <f t="shared" si="22"/>
        <v>1</v>
      </c>
      <c r="E119" s="1"/>
      <c r="F119" s="146"/>
      <c r="G119" s="79" t="s">
        <v>343</v>
      </c>
      <c r="H119" s="79" t="s">
        <v>343</v>
      </c>
      <c r="I119" s="1"/>
      <c r="J119" s="1"/>
      <c r="K119" s="79" t="s">
        <v>344</v>
      </c>
      <c r="L119" s="1"/>
      <c r="M119" s="1"/>
      <c r="N119" s="1"/>
      <c r="O119" s="136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3"/>
      <c r="BA119" s="1"/>
      <c r="BB119" s="149" t="s">
        <v>86</v>
      </c>
      <c r="BC119" s="160">
        <f t="shared" si="33"/>
        <v>9</v>
      </c>
      <c r="BD119" s="153">
        <f t="shared" si="32"/>
        <v>0.1</v>
      </c>
      <c r="BK119" s="139">
        <v>14.0</v>
      </c>
      <c r="BL119" s="140" t="s">
        <v>345</v>
      </c>
      <c r="BM119" s="141">
        <f t="shared" si="30"/>
        <v>1</v>
      </c>
      <c r="BN119" s="142">
        <f t="shared" si="24"/>
        <v>0.01111111111</v>
      </c>
      <c r="BO119" s="143"/>
      <c r="BP119" s="1"/>
    </row>
    <row r="120" ht="14.25" customHeight="1">
      <c r="B120" s="116">
        <v>65.0</v>
      </c>
      <c r="C120" s="117" t="s">
        <v>346</v>
      </c>
      <c r="D120" s="1">
        <f t="shared" si="22"/>
        <v>1</v>
      </c>
      <c r="E120" s="1"/>
      <c r="F120" s="146">
        <f>D105+D106+D108+D109+D110+D112+D117+D118+D121+D122+D123+D126+D128+D129+D131+D132</f>
        <v>48</v>
      </c>
      <c r="G120" s="1">
        <f>D107+D115</f>
        <v>7</v>
      </c>
      <c r="H120" s="1">
        <f>D114+D116+D119+D120</f>
        <v>6</v>
      </c>
      <c r="I120" s="79">
        <v>0.0</v>
      </c>
      <c r="J120" s="1">
        <f>D104+D111+D124+D125+D127+D130+D133</f>
        <v>27</v>
      </c>
      <c r="K120" s="1">
        <f>D113</f>
        <v>2</v>
      </c>
      <c r="L120" s="1">
        <f>Sum(F120:K120)</f>
        <v>90</v>
      </c>
      <c r="M120" s="1"/>
      <c r="N120" s="1"/>
      <c r="O120" s="136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3"/>
      <c r="BA120" s="1"/>
      <c r="BB120" s="172" t="s">
        <v>347</v>
      </c>
      <c r="BC120" s="160">
        <f>BC109+BC110</f>
        <v>7</v>
      </c>
      <c r="BD120" s="153">
        <f t="shared" si="32"/>
        <v>0.07777777778</v>
      </c>
      <c r="BK120" s="139">
        <v>15.0</v>
      </c>
      <c r="BL120" s="140" t="s">
        <v>348</v>
      </c>
      <c r="BM120" s="141">
        <f t="shared" si="30"/>
        <v>1</v>
      </c>
      <c r="BN120" s="142">
        <f t="shared" si="24"/>
        <v>0.01111111111</v>
      </c>
      <c r="BO120" s="143"/>
      <c r="BP120" s="1"/>
    </row>
    <row r="121" ht="14.25" customHeight="1">
      <c r="B121" s="116">
        <v>74.0</v>
      </c>
      <c r="C121" s="117" t="s">
        <v>349</v>
      </c>
      <c r="D121" s="1">
        <f t="shared" si="22"/>
        <v>1</v>
      </c>
      <c r="E121" s="1"/>
      <c r="F121" s="151">
        <f t="shared" ref="F121:L121" si="34">F120/$A$98</f>
        <v>0.5333333333</v>
      </c>
      <c r="G121" s="96">
        <f t="shared" si="34"/>
        <v>0.07777777778</v>
      </c>
      <c r="H121" s="96">
        <f t="shared" si="34"/>
        <v>0.06666666667</v>
      </c>
      <c r="I121" s="96">
        <f t="shared" si="34"/>
        <v>0</v>
      </c>
      <c r="J121" s="96">
        <f t="shared" si="34"/>
        <v>0.3</v>
      </c>
      <c r="K121" s="96">
        <f t="shared" si="34"/>
        <v>0.02222222222</v>
      </c>
      <c r="L121" s="96">
        <f t="shared" si="34"/>
        <v>1</v>
      </c>
      <c r="M121" s="1"/>
      <c r="N121" s="1"/>
      <c r="O121" s="136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3"/>
      <c r="BA121" s="1"/>
      <c r="BB121" s="149" t="s">
        <v>26</v>
      </c>
      <c r="BC121" s="160">
        <f>BC112</f>
        <v>6</v>
      </c>
      <c r="BD121" s="153">
        <f t="shared" si="32"/>
        <v>0.06666666667</v>
      </c>
      <c r="BK121" s="139">
        <v>17.0</v>
      </c>
      <c r="BL121" s="140" t="s">
        <v>350</v>
      </c>
      <c r="BM121" s="141">
        <f t="shared" si="30"/>
        <v>1</v>
      </c>
      <c r="BN121" s="142">
        <f t="shared" si="24"/>
        <v>0.01111111111</v>
      </c>
      <c r="BO121" s="143"/>
      <c r="BP121" s="1"/>
    </row>
    <row r="122" ht="14.25" customHeight="1">
      <c r="B122" s="116">
        <v>85.0</v>
      </c>
      <c r="C122" s="117" t="s">
        <v>351</v>
      </c>
      <c r="D122" s="1">
        <f t="shared" si="22"/>
        <v>1</v>
      </c>
      <c r="E122" s="1"/>
      <c r="F122" s="146"/>
      <c r="G122" s="1"/>
      <c r="H122" s="1"/>
      <c r="I122" s="1"/>
      <c r="J122" s="1"/>
      <c r="K122" s="1"/>
      <c r="L122" s="1"/>
      <c r="M122" s="1"/>
      <c r="N122" s="1"/>
      <c r="O122" s="136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3"/>
      <c r="BA122" s="1"/>
      <c r="BB122" s="159"/>
      <c r="BD122" s="136"/>
      <c r="BK122" s="139">
        <v>19.0</v>
      </c>
      <c r="BL122" s="140" t="s">
        <v>352</v>
      </c>
      <c r="BM122" s="141">
        <f t="shared" si="30"/>
        <v>1</v>
      </c>
      <c r="BN122" s="142">
        <f t="shared" si="24"/>
        <v>0.01111111111</v>
      </c>
      <c r="BO122" s="143"/>
      <c r="BP122" s="1"/>
    </row>
    <row r="123" ht="14.25" customHeight="1">
      <c r="B123" s="116">
        <v>107.0</v>
      </c>
      <c r="C123" s="117" t="s">
        <v>353</v>
      </c>
      <c r="D123" s="1">
        <f t="shared" si="22"/>
        <v>1</v>
      </c>
      <c r="E123" s="1"/>
      <c r="F123" s="135" t="s">
        <v>354</v>
      </c>
      <c r="G123" s="1"/>
      <c r="H123" s="1"/>
      <c r="I123" s="1"/>
      <c r="J123" s="1"/>
      <c r="K123" s="1"/>
      <c r="L123" s="1"/>
      <c r="M123" s="1"/>
      <c r="N123" s="1"/>
      <c r="O123" s="136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3"/>
      <c r="BA123" s="1"/>
      <c r="BB123" s="179" t="s">
        <v>355</v>
      </c>
      <c r="BD123" s="136"/>
      <c r="BK123" s="144"/>
      <c r="BL123" s="180" t="s">
        <v>356</v>
      </c>
      <c r="BN123" s="181"/>
      <c r="BP123" s="1"/>
    </row>
    <row r="124" ht="14.25" customHeight="1">
      <c r="B124" s="116">
        <v>116.0</v>
      </c>
      <c r="C124" s="117" t="s">
        <v>357</v>
      </c>
      <c r="D124" s="1">
        <f t="shared" si="22"/>
        <v>1</v>
      </c>
      <c r="E124" s="1"/>
      <c r="F124" s="146" t="str">
        <f>C104</f>
        <v>China</v>
      </c>
      <c r="G124" s="1" t="str">
        <f>C105</f>
        <v>Germany</v>
      </c>
      <c r="H124" s="1" t="str">
        <f>C106</f>
        <v>Switzerland</v>
      </c>
      <c r="I124" s="1" t="str">
        <f>C107</f>
        <v>USA</v>
      </c>
      <c r="J124" s="1" t="str">
        <f>C108</f>
        <v>UK</v>
      </c>
      <c r="K124" s="1" t="str">
        <f>C109</f>
        <v>France</v>
      </c>
      <c r="L124" s="1" t="str">
        <f>C110</f>
        <v>Austria</v>
      </c>
      <c r="M124" s="1" t="str">
        <f>C111</f>
        <v>India</v>
      </c>
      <c r="N124" s="1" t="str">
        <f>C112</f>
        <v>Spain</v>
      </c>
      <c r="O124" s="136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3"/>
      <c r="BA124" s="1"/>
      <c r="BB124" s="182" t="s">
        <v>358</v>
      </c>
      <c r="BC124" s="183"/>
      <c r="BD124" s="184"/>
      <c r="BE124" s="1"/>
      <c r="BF124" s="1"/>
      <c r="BG124" s="1"/>
      <c r="BH124" s="1"/>
      <c r="BK124" s="144"/>
      <c r="BL124" s="185"/>
      <c r="BN124" s="181"/>
      <c r="BP124" s="1"/>
    </row>
    <row r="125" ht="14.25" customHeight="1">
      <c r="B125" s="116">
        <v>117.0</v>
      </c>
      <c r="C125" s="117" t="s">
        <v>359</v>
      </c>
      <c r="D125" s="1">
        <f t="shared" si="22"/>
        <v>1</v>
      </c>
      <c r="E125" s="1"/>
      <c r="F125" s="146">
        <f>D104</f>
        <v>19</v>
      </c>
      <c r="G125" s="1">
        <f>D105</f>
        <v>19</v>
      </c>
      <c r="H125" s="1">
        <f>D106</f>
        <v>5</v>
      </c>
      <c r="I125" s="1">
        <f>D107</f>
        <v>5</v>
      </c>
      <c r="J125" s="1">
        <f>D108</f>
        <v>4</v>
      </c>
      <c r="K125" s="1">
        <f>D109</f>
        <v>4</v>
      </c>
      <c r="L125" s="1">
        <f>D110</f>
        <v>3</v>
      </c>
      <c r="M125" s="1">
        <f>D111</f>
        <v>3</v>
      </c>
      <c r="N125" s="1">
        <f>D112</f>
        <v>3</v>
      </c>
      <c r="O125" s="136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3"/>
      <c r="BA125" s="1"/>
      <c r="BC125" s="1"/>
      <c r="BE125" s="1"/>
      <c r="BF125" s="1"/>
      <c r="BG125" s="1"/>
      <c r="BH125" s="1"/>
      <c r="BK125" s="144"/>
      <c r="BL125" s="186" t="s">
        <v>360</v>
      </c>
      <c r="BN125" s="181"/>
      <c r="BP125" s="1"/>
    </row>
    <row r="126" ht="14.25" customHeight="1">
      <c r="B126" s="116">
        <v>152.0</v>
      </c>
      <c r="C126" s="117" t="s">
        <v>361</v>
      </c>
      <c r="D126" s="1">
        <f t="shared" si="22"/>
        <v>1</v>
      </c>
      <c r="E126" s="1"/>
      <c r="F126" s="155">
        <f t="shared" ref="F126:N126" si="35">F125/$A$98</f>
        <v>0.2111111111</v>
      </c>
      <c r="G126" s="156">
        <f t="shared" si="35"/>
        <v>0.2111111111</v>
      </c>
      <c r="H126" s="156">
        <f t="shared" si="35"/>
        <v>0.05555555556</v>
      </c>
      <c r="I126" s="156">
        <f t="shared" si="35"/>
        <v>0.05555555556</v>
      </c>
      <c r="J126" s="156">
        <f t="shared" si="35"/>
        <v>0.04444444444</v>
      </c>
      <c r="K126" s="156">
        <f t="shared" si="35"/>
        <v>0.04444444444</v>
      </c>
      <c r="L126" s="156">
        <f t="shared" si="35"/>
        <v>0.03333333333</v>
      </c>
      <c r="M126" s="156">
        <f t="shared" si="35"/>
        <v>0.03333333333</v>
      </c>
      <c r="N126" s="156">
        <f t="shared" si="35"/>
        <v>0.03333333333</v>
      </c>
      <c r="O126" s="17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3"/>
      <c r="BA126" s="1"/>
      <c r="BC126" s="1"/>
      <c r="BE126" s="1"/>
      <c r="BF126" s="1"/>
      <c r="BG126" s="1"/>
      <c r="BH126" s="1"/>
      <c r="BK126" s="144"/>
      <c r="BL126" s="59" t="s">
        <v>362</v>
      </c>
      <c r="BM126" s="59">
        <v>17.0</v>
      </c>
      <c r="BN126" s="181"/>
      <c r="BP126" s="1"/>
    </row>
    <row r="127" ht="14.25" customHeight="1">
      <c r="B127" s="116">
        <v>162.0</v>
      </c>
      <c r="C127" s="117" t="s">
        <v>363</v>
      </c>
      <c r="D127" s="1">
        <f t="shared" si="22"/>
        <v>1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3"/>
      <c r="BA127" s="1"/>
      <c r="BC127" s="1"/>
      <c r="BE127" s="1"/>
      <c r="BF127" s="1"/>
      <c r="BG127" s="1"/>
      <c r="BH127" s="1"/>
      <c r="BK127" s="144"/>
      <c r="BL127" s="187" t="s">
        <v>364</v>
      </c>
      <c r="BM127" s="59">
        <v>8.0</v>
      </c>
      <c r="BN127" s="181"/>
      <c r="BP127" s="1"/>
    </row>
    <row r="128" ht="14.25" customHeight="1">
      <c r="B128" s="116">
        <v>169.0</v>
      </c>
      <c r="C128" s="117" t="s">
        <v>365</v>
      </c>
      <c r="D128" s="1">
        <f t="shared" si="22"/>
        <v>1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3"/>
      <c r="BA128" s="1"/>
      <c r="BC128" s="1"/>
      <c r="BE128" s="1"/>
      <c r="BF128" s="1"/>
      <c r="BG128" s="1"/>
      <c r="BH128" s="1"/>
      <c r="BK128" s="164"/>
      <c r="BL128" s="188" t="s">
        <v>366</v>
      </c>
      <c r="BM128" s="189">
        <v>4.0</v>
      </c>
      <c r="BN128" s="190"/>
      <c r="BP128" s="1"/>
    </row>
    <row r="129" ht="14.25" customHeight="1">
      <c r="B129" s="116">
        <v>170.0</v>
      </c>
      <c r="C129" s="117" t="s">
        <v>367</v>
      </c>
      <c r="D129" s="1">
        <f t="shared" si="22"/>
        <v>1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3"/>
      <c r="BA129" s="1"/>
      <c r="BC129" s="1"/>
      <c r="BE129" s="1"/>
      <c r="BF129" s="1"/>
      <c r="BG129" s="1"/>
      <c r="BH129" s="1"/>
      <c r="BK129" s="1"/>
      <c r="BP129" s="1"/>
    </row>
    <row r="130" ht="14.25" customHeight="1">
      <c r="B130" s="116">
        <v>172.0</v>
      </c>
      <c r="C130" s="117" t="s">
        <v>368</v>
      </c>
      <c r="D130" s="1">
        <f t="shared" si="22"/>
        <v>1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3"/>
      <c r="BA130" s="1"/>
      <c r="BC130" s="1"/>
      <c r="BE130" s="1"/>
      <c r="BF130" s="1"/>
      <c r="BG130" s="1"/>
      <c r="BH130" s="1"/>
      <c r="BK130" s="1"/>
      <c r="BP130" s="1"/>
    </row>
    <row r="131" ht="14.25" customHeight="1">
      <c r="B131" s="116">
        <v>187.0</v>
      </c>
      <c r="C131" s="117" t="s">
        <v>369</v>
      </c>
      <c r="D131" s="1">
        <f t="shared" si="22"/>
        <v>1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3"/>
      <c r="BA131" s="1"/>
      <c r="BC131" s="1"/>
      <c r="BE131" s="1"/>
      <c r="BF131" s="1"/>
      <c r="BG131" s="1"/>
      <c r="BH131" s="1"/>
      <c r="BK131" s="1"/>
      <c r="BP131" s="1"/>
    </row>
    <row r="132" ht="14.25" customHeight="1">
      <c r="B132" s="116">
        <v>201.0</v>
      </c>
      <c r="C132" s="117" t="s">
        <v>370</v>
      </c>
      <c r="D132" s="1">
        <f t="shared" si="22"/>
        <v>1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3"/>
      <c r="BA132" s="1"/>
      <c r="BC132" s="1"/>
      <c r="BE132" s="1"/>
      <c r="BF132" s="1"/>
      <c r="BG132" s="1"/>
      <c r="BH132" s="1"/>
      <c r="BK132" s="1"/>
      <c r="BP132" s="1"/>
    </row>
    <row r="133" ht="14.25" customHeight="1">
      <c r="B133" s="116">
        <v>204.0</v>
      </c>
      <c r="C133" s="117" t="s">
        <v>371</v>
      </c>
      <c r="D133" s="1">
        <f t="shared" si="22"/>
        <v>1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3"/>
      <c r="BA133" s="1"/>
      <c r="BC133" s="1"/>
      <c r="BE133" s="1"/>
      <c r="BF133" s="1"/>
      <c r="BG133" s="1"/>
      <c r="BH133" s="1"/>
      <c r="BK133" s="1"/>
      <c r="BP133" s="1"/>
    </row>
    <row r="134" ht="14.25" customHeight="1">
      <c r="A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3"/>
      <c r="BA134" s="1"/>
      <c r="BC134" s="1"/>
      <c r="BE134" s="1"/>
      <c r="BF134" s="1"/>
      <c r="BG134" s="1"/>
      <c r="BH134" s="1"/>
      <c r="BK134" s="1"/>
      <c r="BP134" s="1"/>
    </row>
    <row r="135" ht="14.25" customHeight="1">
      <c r="A135" s="1"/>
      <c r="C135" s="35" t="s">
        <v>251</v>
      </c>
      <c r="D135" s="1">
        <f>Sum(D104:D133)</f>
        <v>90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3"/>
      <c r="BA135" s="1"/>
      <c r="BC135" s="1"/>
      <c r="BE135" s="1"/>
      <c r="BF135" s="1"/>
      <c r="BG135" s="1"/>
      <c r="BH135" s="1"/>
      <c r="BK135" s="1"/>
      <c r="BP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3"/>
      <c r="BA136" s="1"/>
      <c r="BC136" s="1"/>
      <c r="BE136" s="1"/>
      <c r="BF136" s="1"/>
      <c r="BG136" s="1"/>
      <c r="BH136" s="1"/>
      <c r="BK136" s="1"/>
      <c r="BP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3"/>
      <c r="BA137" s="1"/>
      <c r="BC137" s="1"/>
      <c r="BE137" s="1"/>
      <c r="BF137" s="1"/>
      <c r="BG137" s="1"/>
      <c r="BH137" s="1"/>
      <c r="BK137" s="1"/>
      <c r="BP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3"/>
      <c r="BA138" s="1"/>
      <c r="BC138" s="1"/>
      <c r="BE138" s="1"/>
      <c r="BF138" s="1"/>
      <c r="BG138" s="1"/>
      <c r="BH138" s="1"/>
      <c r="BK138" s="1"/>
      <c r="BP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3"/>
      <c r="BA139" s="1"/>
      <c r="BC139" s="1"/>
      <c r="BE139" s="1"/>
      <c r="BF139" s="1"/>
      <c r="BG139" s="1"/>
      <c r="BH139" s="1"/>
      <c r="BK139" s="1"/>
      <c r="BP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3"/>
      <c r="BA140" s="1"/>
      <c r="BC140" s="1"/>
      <c r="BE140" s="1"/>
      <c r="BF140" s="1"/>
      <c r="BG140" s="1"/>
      <c r="BH140" s="1"/>
      <c r="BK140" s="1"/>
      <c r="BP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3"/>
      <c r="BA141" s="1"/>
      <c r="BC141" s="1"/>
      <c r="BE141" s="1"/>
      <c r="BF141" s="1"/>
      <c r="BG141" s="1"/>
      <c r="BH141" s="1"/>
      <c r="BK141" s="1"/>
      <c r="BP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3"/>
      <c r="BA142" s="1"/>
      <c r="BC142" s="1"/>
      <c r="BE142" s="1"/>
      <c r="BF142" s="1"/>
      <c r="BG142" s="1"/>
      <c r="BH142" s="1"/>
      <c r="BK142" s="1"/>
      <c r="BP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3"/>
      <c r="BA143" s="1"/>
      <c r="BC143" s="1"/>
      <c r="BE143" s="1"/>
      <c r="BF143" s="1"/>
      <c r="BG143" s="1"/>
      <c r="BH143" s="1"/>
      <c r="BK143" s="1"/>
      <c r="BP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3"/>
      <c r="BA144" s="1"/>
      <c r="BC144" s="1"/>
      <c r="BE144" s="1"/>
      <c r="BF144" s="1"/>
      <c r="BG144" s="1"/>
      <c r="BH144" s="1"/>
      <c r="BK144" s="1"/>
      <c r="BP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3"/>
      <c r="BA145" s="1"/>
      <c r="BC145" s="1"/>
      <c r="BE145" s="1"/>
      <c r="BF145" s="1"/>
      <c r="BG145" s="1"/>
      <c r="BH145" s="1"/>
      <c r="BK145" s="1"/>
      <c r="BP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3"/>
      <c r="BA146" s="1"/>
      <c r="BC146" s="1"/>
      <c r="BE146" s="1"/>
      <c r="BF146" s="1"/>
      <c r="BG146" s="1"/>
      <c r="BH146" s="1"/>
      <c r="BK146" s="1"/>
      <c r="BP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3"/>
      <c r="BA147" s="1"/>
      <c r="BC147" s="1"/>
      <c r="BE147" s="1"/>
      <c r="BF147" s="1"/>
      <c r="BG147" s="1"/>
      <c r="BH147" s="1"/>
      <c r="BK147" s="1"/>
      <c r="BP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3"/>
      <c r="BA148" s="1"/>
      <c r="BC148" s="1"/>
      <c r="BE148" s="1"/>
      <c r="BF148" s="1"/>
      <c r="BG148" s="1"/>
      <c r="BH148" s="1"/>
      <c r="BK148" s="1"/>
      <c r="BP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3"/>
      <c r="BA149" s="1"/>
      <c r="BC149" s="1"/>
      <c r="BE149" s="1"/>
      <c r="BF149" s="1"/>
      <c r="BG149" s="1"/>
      <c r="BH149" s="1"/>
      <c r="BK149" s="1"/>
      <c r="BP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3"/>
      <c r="BA150" s="1"/>
      <c r="BC150" s="1"/>
      <c r="BE150" s="1"/>
      <c r="BF150" s="1"/>
      <c r="BG150" s="1"/>
      <c r="BH150" s="1"/>
      <c r="BK150" s="1"/>
      <c r="BP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3"/>
      <c r="BA151" s="1"/>
      <c r="BC151" s="1"/>
      <c r="BE151" s="1"/>
      <c r="BF151" s="1"/>
      <c r="BG151" s="1"/>
      <c r="BH151" s="1"/>
      <c r="BK151" s="1"/>
      <c r="BP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3"/>
      <c r="BA152" s="1"/>
      <c r="BC152" s="1"/>
      <c r="BE152" s="1"/>
      <c r="BF152" s="1"/>
      <c r="BG152" s="1"/>
      <c r="BH152" s="1"/>
      <c r="BK152" s="1"/>
      <c r="BP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3"/>
      <c r="BA153" s="1"/>
      <c r="BC153" s="1"/>
      <c r="BE153" s="1"/>
      <c r="BF153" s="1"/>
      <c r="BG153" s="1"/>
      <c r="BH153" s="1"/>
      <c r="BK153" s="1"/>
      <c r="BP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3"/>
      <c r="BA154" s="1"/>
      <c r="BC154" s="1"/>
      <c r="BE154" s="1"/>
      <c r="BF154" s="1"/>
      <c r="BG154" s="1"/>
      <c r="BH154" s="1"/>
      <c r="BK154" s="1"/>
      <c r="BP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3"/>
      <c r="BA155" s="1"/>
      <c r="BC155" s="1"/>
      <c r="BE155" s="1"/>
      <c r="BF155" s="1"/>
      <c r="BG155" s="1"/>
      <c r="BH155" s="1"/>
      <c r="BK155" s="1"/>
      <c r="BP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3"/>
      <c r="BA156" s="1"/>
      <c r="BC156" s="1"/>
      <c r="BE156" s="1"/>
      <c r="BF156" s="1"/>
      <c r="BG156" s="1"/>
      <c r="BH156" s="1"/>
      <c r="BK156" s="1"/>
      <c r="BP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3"/>
      <c r="BA157" s="1"/>
      <c r="BC157" s="1"/>
      <c r="BE157" s="1"/>
      <c r="BF157" s="1"/>
      <c r="BG157" s="1"/>
      <c r="BH157" s="1"/>
      <c r="BK157" s="1"/>
      <c r="BP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3"/>
      <c r="BA158" s="1"/>
      <c r="BC158" s="1"/>
      <c r="BE158" s="1"/>
      <c r="BF158" s="1"/>
      <c r="BG158" s="1"/>
      <c r="BH158" s="1"/>
      <c r="BK158" s="1"/>
      <c r="BP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3"/>
      <c r="BA159" s="1"/>
      <c r="BC159" s="1"/>
      <c r="BE159" s="1"/>
      <c r="BF159" s="1"/>
      <c r="BG159" s="1"/>
      <c r="BH159" s="1"/>
      <c r="BK159" s="1"/>
      <c r="BP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3"/>
      <c r="BA160" s="1"/>
      <c r="BC160" s="1"/>
      <c r="BE160" s="1"/>
      <c r="BF160" s="1"/>
      <c r="BG160" s="1"/>
      <c r="BH160" s="1"/>
      <c r="BK160" s="1"/>
      <c r="BP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3"/>
      <c r="BA161" s="1"/>
      <c r="BC161" s="1"/>
      <c r="BE161" s="1"/>
      <c r="BF161" s="1"/>
      <c r="BG161" s="1"/>
      <c r="BH161" s="1"/>
      <c r="BK161" s="1"/>
      <c r="BP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3"/>
      <c r="BA162" s="1"/>
      <c r="BC162" s="1"/>
      <c r="BE162" s="1"/>
      <c r="BF162" s="1"/>
      <c r="BG162" s="1"/>
      <c r="BH162" s="1"/>
      <c r="BK162" s="1"/>
      <c r="BP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3"/>
      <c r="BA163" s="1"/>
      <c r="BC163" s="1"/>
      <c r="BE163" s="1"/>
      <c r="BF163" s="1"/>
      <c r="BG163" s="1"/>
      <c r="BH163" s="1"/>
      <c r="BK163" s="1"/>
      <c r="BP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3"/>
      <c r="BA164" s="1"/>
      <c r="BC164" s="1"/>
      <c r="BE164" s="1"/>
      <c r="BF164" s="1"/>
      <c r="BG164" s="1"/>
      <c r="BH164" s="1"/>
      <c r="BK164" s="1"/>
      <c r="BP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3"/>
      <c r="BA165" s="1"/>
      <c r="BC165" s="1"/>
      <c r="BE165" s="1"/>
      <c r="BF165" s="1"/>
      <c r="BG165" s="1"/>
      <c r="BH165" s="1"/>
      <c r="BK165" s="1"/>
      <c r="BP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3"/>
      <c r="BA166" s="1"/>
      <c r="BC166" s="1"/>
      <c r="BE166" s="1"/>
      <c r="BF166" s="1"/>
      <c r="BG166" s="1"/>
      <c r="BH166" s="1"/>
      <c r="BK166" s="1"/>
      <c r="BP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3"/>
      <c r="BA167" s="1"/>
      <c r="BC167" s="1"/>
      <c r="BE167" s="1"/>
      <c r="BF167" s="1"/>
      <c r="BG167" s="1"/>
      <c r="BH167" s="1"/>
      <c r="BK167" s="1"/>
      <c r="BP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3"/>
      <c r="BA168" s="1"/>
      <c r="BC168" s="1"/>
      <c r="BE168" s="1"/>
      <c r="BF168" s="1"/>
      <c r="BG168" s="1"/>
      <c r="BH168" s="1"/>
      <c r="BK168" s="1"/>
      <c r="BP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3"/>
      <c r="BA169" s="1"/>
      <c r="BC169" s="1"/>
      <c r="BE169" s="1"/>
      <c r="BF169" s="1"/>
      <c r="BG169" s="1"/>
      <c r="BH169" s="1"/>
      <c r="BK169" s="1"/>
      <c r="BP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3"/>
      <c r="BA170" s="1"/>
      <c r="BC170" s="1"/>
      <c r="BE170" s="1"/>
      <c r="BF170" s="1"/>
      <c r="BG170" s="1"/>
      <c r="BH170" s="1"/>
      <c r="BK170" s="1"/>
      <c r="BP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3"/>
      <c r="BA171" s="1"/>
      <c r="BC171" s="1"/>
      <c r="BE171" s="1"/>
      <c r="BF171" s="1"/>
      <c r="BG171" s="1"/>
      <c r="BH171" s="1"/>
      <c r="BK171" s="1"/>
      <c r="BP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3"/>
      <c r="BA172" s="1"/>
      <c r="BC172" s="1"/>
      <c r="BE172" s="1"/>
      <c r="BF172" s="1"/>
      <c r="BG172" s="1"/>
      <c r="BH172" s="1"/>
      <c r="BK172" s="1"/>
      <c r="BP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3"/>
      <c r="BA173" s="1"/>
      <c r="BC173" s="1"/>
      <c r="BE173" s="1"/>
      <c r="BF173" s="1"/>
      <c r="BG173" s="1"/>
      <c r="BH173" s="1"/>
      <c r="BK173" s="1"/>
      <c r="BP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3"/>
      <c r="BA174" s="1"/>
      <c r="BC174" s="1"/>
      <c r="BE174" s="1"/>
      <c r="BF174" s="1"/>
      <c r="BG174" s="1"/>
      <c r="BH174" s="1"/>
      <c r="BK174" s="1"/>
      <c r="BP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3"/>
      <c r="BA175" s="1"/>
      <c r="BC175" s="1"/>
      <c r="BE175" s="1"/>
      <c r="BF175" s="1"/>
      <c r="BG175" s="1"/>
      <c r="BH175" s="1"/>
      <c r="BK175" s="1"/>
      <c r="BP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3"/>
      <c r="BA176" s="1"/>
      <c r="BC176" s="1"/>
      <c r="BE176" s="1"/>
      <c r="BF176" s="1"/>
      <c r="BG176" s="1"/>
      <c r="BH176" s="1"/>
      <c r="BK176" s="1"/>
      <c r="BP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3"/>
      <c r="BA177" s="1"/>
      <c r="BC177" s="1"/>
      <c r="BE177" s="1"/>
      <c r="BF177" s="1"/>
      <c r="BG177" s="1"/>
      <c r="BH177" s="1"/>
      <c r="BK177" s="1"/>
      <c r="BP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3"/>
      <c r="BA178" s="1"/>
      <c r="BC178" s="1"/>
      <c r="BE178" s="1"/>
      <c r="BF178" s="1"/>
      <c r="BG178" s="1"/>
      <c r="BH178" s="1"/>
      <c r="BK178" s="1"/>
      <c r="BP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3"/>
      <c r="BA179" s="1"/>
      <c r="BC179" s="1"/>
      <c r="BE179" s="1"/>
      <c r="BF179" s="1"/>
      <c r="BG179" s="1"/>
      <c r="BH179" s="1"/>
      <c r="BK179" s="1"/>
      <c r="BP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3"/>
      <c r="BA180" s="1"/>
      <c r="BC180" s="1"/>
      <c r="BE180" s="1"/>
      <c r="BF180" s="1"/>
      <c r="BG180" s="1"/>
      <c r="BH180" s="1"/>
      <c r="BK180" s="1"/>
      <c r="BP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3"/>
      <c r="BA181" s="1"/>
      <c r="BC181" s="1"/>
      <c r="BE181" s="1"/>
      <c r="BF181" s="1"/>
      <c r="BG181" s="1"/>
      <c r="BH181" s="1"/>
      <c r="BK181" s="1"/>
      <c r="BP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3"/>
      <c r="BA182" s="1"/>
      <c r="BC182" s="1"/>
      <c r="BE182" s="1"/>
      <c r="BF182" s="1"/>
      <c r="BG182" s="1"/>
      <c r="BH182" s="1"/>
      <c r="BK182" s="1"/>
      <c r="BP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3"/>
      <c r="BA183" s="1"/>
      <c r="BC183" s="1"/>
      <c r="BE183" s="1"/>
      <c r="BF183" s="1"/>
      <c r="BG183" s="1"/>
      <c r="BH183" s="1"/>
      <c r="BK183" s="1"/>
      <c r="BP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3"/>
      <c r="BA184" s="1"/>
      <c r="BC184" s="1"/>
      <c r="BE184" s="1"/>
      <c r="BF184" s="1"/>
      <c r="BG184" s="1"/>
      <c r="BH184" s="1"/>
      <c r="BK184" s="1"/>
      <c r="BP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3"/>
      <c r="BA185" s="1"/>
      <c r="BC185" s="1"/>
      <c r="BE185" s="1"/>
      <c r="BF185" s="1"/>
      <c r="BG185" s="1"/>
      <c r="BH185" s="1"/>
      <c r="BK185" s="1"/>
      <c r="BP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3"/>
      <c r="BA186" s="1"/>
      <c r="BC186" s="1"/>
      <c r="BE186" s="1"/>
      <c r="BF186" s="1"/>
      <c r="BG186" s="1"/>
      <c r="BH186" s="1"/>
      <c r="BK186" s="1"/>
      <c r="BP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3"/>
      <c r="BA187" s="1"/>
      <c r="BC187" s="1"/>
      <c r="BE187" s="1"/>
      <c r="BF187" s="1"/>
      <c r="BG187" s="1"/>
      <c r="BH187" s="1"/>
      <c r="BK187" s="1"/>
      <c r="BP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3"/>
      <c r="BA188" s="1"/>
      <c r="BC188" s="1"/>
      <c r="BE188" s="1"/>
      <c r="BF188" s="1"/>
      <c r="BG188" s="1"/>
      <c r="BH188" s="1"/>
      <c r="BK188" s="1"/>
      <c r="BP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3"/>
      <c r="BA189" s="1"/>
      <c r="BC189" s="1"/>
      <c r="BE189" s="1"/>
      <c r="BF189" s="1"/>
      <c r="BG189" s="1"/>
      <c r="BH189" s="1"/>
      <c r="BK189" s="1"/>
      <c r="BP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3"/>
      <c r="BA190" s="1"/>
      <c r="BC190" s="1"/>
      <c r="BE190" s="1"/>
      <c r="BF190" s="1"/>
      <c r="BG190" s="1"/>
      <c r="BH190" s="1"/>
      <c r="BK190" s="1"/>
      <c r="BP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3"/>
      <c r="BA191" s="1"/>
      <c r="BC191" s="1"/>
      <c r="BE191" s="1"/>
      <c r="BF191" s="1"/>
      <c r="BG191" s="1"/>
      <c r="BH191" s="1"/>
      <c r="BK191" s="1"/>
      <c r="BP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3"/>
      <c r="BA192" s="1"/>
      <c r="BC192" s="1"/>
      <c r="BE192" s="1"/>
      <c r="BF192" s="1"/>
      <c r="BG192" s="1"/>
      <c r="BH192" s="1"/>
      <c r="BK192" s="1"/>
      <c r="BP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3"/>
      <c r="BA193" s="1"/>
      <c r="BC193" s="1"/>
      <c r="BE193" s="1"/>
      <c r="BF193" s="1"/>
      <c r="BG193" s="1"/>
      <c r="BH193" s="1"/>
      <c r="BK193" s="1"/>
      <c r="BP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3"/>
      <c r="BA194" s="1"/>
      <c r="BC194" s="1"/>
      <c r="BE194" s="1"/>
      <c r="BF194" s="1"/>
      <c r="BG194" s="1"/>
      <c r="BH194" s="1"/>
      <c r="BK194" s="1"/>
      <c r="BP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3"/>
      <c r="BA195" s="1"/>
      <c r="BC195" s="1"/>
      <c r="BE195" s="1"/>
      <c r="BF195" s="1"/>
      <c r="BG195" s="1"/>
      <c r="BH195" s="1"/>
      <c r="BK195" s="1"/>
      <c r="BP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3"/>
      <c r="BA196" s="1"/>
      <c r="BC196" s="1"/>
      <c r="BE196" s="1"/>
      <c r="BF196" s="1"/>
      <c r="BG196" s="1"/>
      <c r="BH196" s="1"/>
      <c r="BK196" s="1"/>
      <c r="BP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3"/>
      <c r="BA197" s="1"/>
      <c r="BC197" s="1"/>
      <c r="BE197" s="1"/>
      <c r="BF197" s="1"/>
      <c r="BG197" s="1"/>
      <c r="BH197" s="1"/>
      <c r="BK197" s="1"/>
      <c r="BP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3"/>
      <c r="BA198" s="1"/>
      <c r="BC198" s="1"/>
      <c r="BE198" s="1"/>
      <c r="BF198" s="1"/>
      <c r="BG198" s="1"/>
      <c r="BH198" s="1"/>
      <c r="BK198" s="1"/>
      <c r="BP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3"/>
      <c r="BA199" s="1"/>
      <c r="BC199" s="1"/>
      <c r="BE199" s="1"/>
      <c r="BF199" s="1"/>
      <c r="BG199" s="1"/>
      <c r="BH199" s="1"/>
      <c r="BK199" s="1"/>
      <c r="BP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3"/>
      <c r="BA200" s="1"/>
      <c r="BC200" s="1"/>
      <c r="BE200" s="1"/>
      <c r="BF200" s="1"/>
      <c r="BG200" s="1"/>
      <c r="BH200" s="1"/>
      <c r="BK200" s="1"/>
      <c r="BP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3"/>
      <c r="BA201" s="1"/>
      <c r="BC201" s="1"/>
      <c r="BE201" s="1"/>
      <c r="BF201" s="1"/>
      <c r="BG201" s="1"/>
      <c r="BH201" s="1"/>
      <c r="BK201" s="1"/>
      <c r="BP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3"/>
      <c r="BA202" s="1"/>
      <c r="BC202" s="1"/>
      <c r="BE202" s="1"/>
      <c r="BF202" s="1"/>
      <c r="BG202" s="1"/>
      <c r="BH202" s="1"/>
      <c r="BK202" s="1"/>
      <c r="BP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3"/>
      <c r="BA203" s="1"/>
      <c r="BC203" s="1"/>
      <c r="BE203" s="1"/>
      <c r="BF203" s="1"/>
      <c r="BG203" s="1"/>
      <c r="BH203" s="1"/>
      <c r="BK203" s="1"/>
      <c r="BP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3"/>
      <c r="BA204" s="1"/>
      <c r="BC204" s="1"/>
      <c r="BE204" s="1"/>
      <c r="BF204" s="1"/>
      <c r="BG204" s="1"/>
      <c r="BH204" s="1"/>
      <c r="BK204" s="1"/>
      <c r="BP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3"/>
      <c r="BA205" s="1"/>
      <c r="BC205" s="1"/>
      <c r="BE205" s="1"/>
      <c r="BF205" s="1"/>
      <c r="BG205" s="1"/>
      <c r="BH205" s="1"/>
      <c r="BK205" s="1"/>
      <c r="BP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3"/>
      <c r="BA206" s="1"/>
      <c r="BC206" s="1"/>
      <c r="BE206" s="1"/>
      <c r="BF206" s="1"/>
      <c r="BG206" s="1"/>
      <c r="BH206" s="1"/>
      <c r="BK206" s="1"/>
      <c r="BP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3"/>
      <c r="BA207" s="1"/>
      <c r="BC207" s="1"/>
      <c r="BE207" s="1"/>
      <c r="BF207" s="1"/>
      <c r="BG207" s="1"/>
      <c r="BH207" s="1"/>
      <c r="BK207" s="1"/>
      <c r="BP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3"/>
      <c r="BA208" s="1"/>
      <c r="BC208" s="1"/>
      <c r="BE208" s="1"/>
      <c r="BF208" s="1"/>
      <c r="BG208" s="1"/>
      <c r="BH208" s="1"/>
      <c r="BK208" s="1"/>
      <c r="BP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3"/>
      <c r="BA209" s="1"/>
      <c r="BC209" s="1"/>
      <c r="BE209" s="1"/>
      <c r="BF209" s="1"/>
      <c r="BG209" s="1"/>
      <c r="BH209" s="1"/>
      <c r="BK209" s="1"/>
      <c r="BP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3"/>
      <c r="BA210" s="1"/>
      <c r="BC210" s="1"/>
      <c r="BE210" s="1"/>
      <c r="BF210" s="1"/>
      <c r="BG210" s="1"/>
      <c r="BH210" s="1"/>
      <c r="BK210" s="1"/>
      <c r="BP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3"/>
      <c r="BA211" s="1"/>
      <c r="BC211" s="1"/>
      <c r="BE211" s="1"/>
      <c r="BF211" s="1"/>
      <c r="BG211" s="1"/>
      <c r="BH211" s="1"/>
      <c r="BK211" s="1"/>
      <c r="BP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3"/>
      <c r="BA212" s="1"/>
      <c r="BC212" s="1"/>
      <c r="BE212" s="1"/>
      <c r="BF212" s="1"/>
      <c r="BG212" s="1"/>
      <c r="BH212" s="1"/>
      <c r="BK212" s="1"/>
      <c r="BP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3"/>
      <c r="BA213" s="1"/>
      <c r="BC213" s="1"/>
      <c r="BE213" s="1"/>
      <c r="BF213" s="1"/>
      <c r="BG213" s="1"/>
      <c r="BH213" s="1"/>
      <c r="BK213" s="1"/>
      <c r="BP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3"/>
      <c r="BA214" s="1"/>
      <c r="BC214" s="1"/>
      <c r="BE214" s="1"/>
      <c r="BF214" s="1"/>
      <c r="BG214" s="1"/>
      <c r="BH214" s="1"/>
      <c r="BK214" s="1"/>
      <c r="BP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3"/>
      <c r="BA215" s="1"/>
      <c r="BC215" s="1"/>
      <c r="BE215" s="1"/>
      <c r="BF215" s="1"/>
      <c r="BG215" s="1"/>
      <c r="BH215" s="1"/>
      <c r="BK215" s="1"/>
      <c r="BP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3"/>
      <c r="BA216" s="1"/>
      <c r="BC216" s="1"/>
      <c r="BE216" s="1"/>
      <c r="BF216" s="1"/>
      <c r="BG216" s="1"/>
      <c r="BH216" s="1"/>
      <c r="BK216" s="1"/>
      <c r="BP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3"/>
      <c r="BA217" s="1"/>
      <c r="BC217" s="1"/>
      <c r="BE217" s="1"/>
      <c r="BF217" s="1"/>
      <c r="BG217" s="1"/>
      <c r="BH217" s="1"/>
      <c r="BK217" s="1"/>
      <c r="BP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3"/>
      <c r="BA218" s="1"/>
      <c r="BC218" s="1"/>
      <c r="BE218" s="1"/>
      <c r="BF218" s="1"/>
      <c r="BG218" s="1"/>
      <c r="BH218" s="1"/>
      <c r="BK218" s="1"/>
      <c r="BP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3"/>
      <c r="BA219" s="1"/>
      <c r="BC219" s="1"/>
      <c r="BE219" s="1"/>
      <c r="BF219" s="1"/>
      <c r="BG219" s="1"/>
      <c r="BH219" s="1"/>
      <c r="BK219" s="1"/>
      <c r="BP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3"/>
      <c r="BA220" s="1"/>
      <c r="BC220" s="1"/>
      <c r="BE220" s="1"/>
      <c r="BF220" s="1"/>
      <c r="BG220" s="1"/>
      <c r="BH220" s="1"/>
      <c r="BK220" s="1"/>
      <c r="BP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3"/>
      <c r="BA221" s="1"/>
      <c r="BC221" s="1"/>
      <c r="BE221" s="1"/>
      <c r="BF221" s="1"/>
      <c r="BG221" s="1"/>
      <c r="BH221" s="1"/>
      <c r="BK221" s="1"/>
      <c r="BP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3"/>
      <c r="BA222" s="1"/>
      <c r="BC222" s="1"/>
      <c r="BE222" s="1"/>
      <c r="BF222" s="1"/>
      <c r="BG222" s="1"/>
      <c r="BH222" s="1"/>
      <c r="BK222" s="1"/>
      <c r="BP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3"/>
      <c r="BA223" s="1"/>
      <c r="BC223" s="1"/>
      <c r="BE223" s="1"/>
      <c r="BF223" s="1"/>
      <c r="BG223" s="1"/>
      <c r="BH223" s="1"/>
      <c r="BK223" s="1"/>
      <c r="BP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3"/>
      <c r="BA224" s="1"/>
      <c r="BC224" s="1"/>
      <c r="BE224" s="1"/>
      <c r="BF224" s="1"/>
      <c r="BG224" s="1"/>
      <c r="BH224" s="1"/>
      <c r="BK224" s="1"/>
      <c r="BP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3"/>
      <c r="BA225" s="1"/>
      <c r="BC225" s="1"/>
      <c r="BE225" s="1"/>
      <c r="BF225" s="1"/>
      <c r="BG225" s="1"/>
      <c r="BH225" s="1"/>
      <c r="BK225" s="1"/>
      <c r="BP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3"/>
      <c r="BA226" s="1"/>
      <c r="BC226" s="1"/>
      <c r="BE226" s="1"/>
      <c r="BF226" s="1"/>
      <c r="BG226" s="1"/>
      <c r="BH226" s="1"/>
      <c r="BK226" s="1"/>
      <c r="BP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3"/>
      <c r="BA227" s="1"/>
      <c r="BC227" s="1"/>
      <c r="BE227" s="1"/>
      <c r="BF227" s="1"/>
      <c r="BG227" s="1"/>
      <c r="BH227" s="1"/>
      <c r="BK227" s="1"/>
      <c r="BP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3"/>
      <c r="BA228" s="1"/>
      <c r="BC228" s="1"/>
      <c r="BE228" s="1"/>
      <c r="BF228" s="1"/>
      <c r="BG228" s="1"/>
      <c r="BH228" s="1"/>
      <c r="BK228" s="1"/>
      <c r="BP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3"/>
      <c r="BA229" s="1"/>
      <c r="BC229" s="1"/>
      <c r="BE229" s="1"/>
      <c r="BF229" s="1"/>
      <c r="BG229" s="1"/>
      <c r="BH229" s="1"/>
      <c r="BK229" s="1"/>
      <c r="BP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3"/>
      <c r="BA230" s="1"/>
      <c r="BC230" s="1"/>
      <c r="BE230" s="1"/>
      <c r="BF230" s="1"/>
      <c r="BG230" s="1"/>
      <c r="BH230" s="1"/>
      <c r="BK230" s="1"/>
      <c r="BP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3"/>
      <c r="BA231" s="1"/>
      <c r="BC231" s="1"/>
      <c r="BE231" s="1"/>
      <c r="BF231" s="1"/>
      <c r="BG231" s="1"/>
      <c r="BH231" s="1"/>
      <c r="BK231" s="1"/>
      <c r="BP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3"/>
      <c r="BA232" s="1"/>
      <c r="BC232" s="1"/>
      <c r="BE232" s="1"/>
      <c r="BF232" s="1"/>
      <c r="BG232" s="1"/>
      <c r="BH232" s="1"/>
      <c r="BK232" s="1"/>
      <c r="BP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3"/>
      <c r="BA233" s="1"/>
      <c r="BC233" s="1"/>
      <c r="BE233" s="1"/>
      <c r="BF233" s="1"/>
      <c r="BG233" s="1"/>
      <c r="BH233" s="1"/>
      <c r="BK233" s="1"/>
      <c r="BP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3"/>
      <c r="BA234" s="1"/>
      <c r="BC234" s="1"/>
      <c r="BE234" s="1"/>
      <c r="BF234" s="1"/>
      <c r="BG234" s="1"/>
      <c r="BH234" s="1"/>
      <c r="BK234" s="1"/>
      <c r="BP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3"/>
      <c r="BA235" s="1"/>
      <c r="BC235" s="1"/>
      <c r="BE235" s="1"/>
      <c r="BF235" s="1"/>
      <c r="BG235" s="1"/>
      <c r="BH235" s="1"/>
      <c r="BK235" s="1"/>
      <c r="BP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3"/>
      <c r="BA236" s="1"/>
      <c r="BC236" s="1"/>
      <c r="BE236" s="1"/>
      <c r="BF236" s="1"/>
      <c r="BG236" s="1"/>
      <c r="BH236" s="1"/>
      <c r="BK236" s="1"/>
      <c r="BP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3"/>
      <c r="BA237" s="1"/>
      <c r="BC237" s="1"/>
      <c r="BE237" s="1"/>
      <c r="BF237" s="1"/>
      <c r="BG237" s="1"/>
      <c r="BH237" s="1"/>
      <c r="BK237" s="1"/>
      <c r="BP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3"/>
      <c r="BA238" s="1"/>
      <c r="BC238" s="1"/>
      <c r="BE238" s="1"/>
      <c r="BF238" s="1"/>
      <c r="BG238" s="1"/>
      <c r="BH238" s="1"/>
      <c r="BK238" s="1"/>
      <c r="BP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3"/>
      <c r="BA239" s="1"/>
      <c r="BC239" s="1"/>
      <c r="BE239" s="1"/>
      <c r="BF239" s="1"/>
      <c r="BG239" s="1"/>
      <c r="BH239" s="1"/>
      <c r="BK239" s="1"/>
      <c r="BP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3"/>
      <c r="BA240" s="1"/>
      <c r="BC240" s="1"/>
      <c r="BE240" s="1"/>
      <c r="BF240" s="1"/>
      <c r="BG240" s="1"/>
      <c r="BH240" s="1"/>
      <c r="BK240" s="1"/>
      <c r="BP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3"/>
      <c r="BA241" s="1"/>
      <c r="BC241" s="1"/>
      <c r="BE241" s="1"/>
      <c r="BF241" s="1"/>
      <c r="BG241" s="1"/>
      <c r="BH241" s="1"/>
      <c r="BK241" s="1"/>
      <c r="BP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3"/>
      <c r="BA242" s="1"/>
      <c r="BC242" s="1"/>
      <c r="BE242" s="1"/>
      <c r="BF242" s="1"/>
      <c r="BG242" s="1"/>
      <c r="BH242" s="1"/>
      <c r="BK242" s="1"/>
      <c r="BP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3"/>
      <c r="BA243" s="1"/>
      <c r="BC243" s="1"/>
      <c r="BE243" s="1"/>
      <c r="BF243" s="1"/>
      <c r="BG243" s="1"/>
      <c r="BH243" s="1"/>
      <c r="BK243" s="1"/>
      <c r="BP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3"/>
      <c r="BA244" s="1"/>
      <c r="BC244" s="1"/>
      <c r="BE244" s="1"/>
      <c r="BF244" s="1"/>
      <c r="BG244" s="1"/>
      <c r="BH244" s="1"/>
      <c r="BK244" s="1"/>
      <c r="BP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3"/>
      <c r="BA245" s="1"/>
      <c r="BC245" s="1"/>
      <c r="BE245" s="1"/>
      <c r="BF245" s="1"/>
      <c r="BG245" s="1"/>
      <c r="BH245" s="1"/>
      <c r="BK245" s="1"/>
      <c r="BP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3"/>
      <c r="BA246" s="1"/>
      <c r="BC246" s="1"/>
      <c r="BE246" s="1"/>
      <c r="BF246" s="1"/>
      <c r="BG246" s="1"/>
      <c r="BH246" s="1"/>
      <c r="BK246" s="1"/>
      <c r="BP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3"/>
      <c r="BA247" s="1"/>
      <c r="BC247" s="1"/>
      <c r="BE247" s="1"/>
      <c r="BF247" s="1"/>
      <c r="BG247" s="1"/>
      <c r="BH247" s="1"/>
      <c r="BK247" s="1"/>
      <c r="BP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3"/>
      <c r="BA248" s="1"/>
      <c r="BC248" s="1"/>
      <c r="BE248" s="1"/>
      <c r="BF248" s="1"/>
      <c r="BG248" s="1"/>
      <c r="BH248" s="1"/>
      <c r="BK248" s="1"/>
      <c r="BP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3"/>
      <c r="BA249" s="1"/>
      <c r="BC249" s="1"/>
      <c r="BE249" s="1"/>
      <c r="BF249" s="1"/>
      <c r="BG249" s="1"/>
      <c r="BH249" s="1"/>
      <c r="BK249" s="1"/>
      <c r="BP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3"/>
      <c r="BA250" s="1"/>
      <c r="BC250" s="1"/>
      <c r="BE250" s="1"/>
      <c r="BF250" s="1"/>
      <c r="BG250" s="1"/>
      <c r="BH250" s="1"/>
      <c r="BK250" s="1"/>
      <c r="BP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3"/>
      <c r="BA251" s="1"/>
      <c r="BC251" s="1"/>
      <c r="BE251" s="1"/>
      <c r="BF251" s="1"/>
      <c r="BG251" s="1"/>
      <c r="BH251" s="1"/>
      <c r="BK251" s="1"/>
      <c r="BP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3"/>
      <c r="BA252" s="1"/>
      <c r="BC252" s="1"/>
      <c r="BE252" s="1"/>
      <c r="BF252" s="1"/>
      <c r="BG252" s="1"/>
      <c r="BH252" s="1"/>
      <c r="BK252" s="1"/>
      <c r="BP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3"/>
      <c r="BA253" s="1"/>
      <c r="BC253" s="1"/>
      <c r="BE253" s="1"/>
      <c r="BF253" s="1"/>
      <c r="BG253" s="1"/>
      <c r="BH253" s="1"/>
      <c r="BK253" s="1"/>
      <c r="BP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3"/>
      <c r="BA254" s="1"/>
      <c r="BC254" s="1"/>
      <c r="BE254" s="1"/>
      <c r="BF254" s="1"/>
      <c r="BG254" s="1"/>
      <c r="BH254" s="1"/>
      <c r="BK254" s="1"/>
      <c r="BP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3"/>
      <c r="BA255" s="1"/>
      <c r="BC255" s="1"/>
      <c r="BE255" s="1"/>
      <c r="BF255" s="1"/>
      <c r="BG255" s="1"/>
      <c r="BH255" s="1"/>
      <c r="BK255" s="1"/>
      <c r="BP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3"/>
      <c r="BA256" s="1"/>
      <c r="BC256" s="1"/>
      <c r="BE256" s="1"/>
      <c r="BF256" s="1"/>
      <c r="BG256" s="1"/>
      <c r="BH256" s="1"/>
      <c r="BK256" s="1"/>
      <c r="BP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3"/>
      <c r="BA257" s="1"/>
      <c r="BC257" s="1"/>
      <c r="BE257" s="1"/>
      <c r="BF257" s="1"/>
      <c r="BG257" s="1"/>
      <c r="BH257" s="1"/>
      <c r="BK257" s="1"/>
      <c r="BP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3"/>
      <c r="BA258" s="1"/>
      <c r="BC258" s="1"/>
      <c r="BE258" s="1"/>
      <c r="BF258" s="1"/>
      <c r="BG258" s="1"/>
      <c r="BH258" s="1"/>
      <c r="BK258" s="1"/>
      <c r="BP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3"/>
      <c r="BA259" s="1"/>
      <c r="BC259" s="1"/>
      <c r="BE259" s="1"/>
      <c r="BF259" s="1"/>
      <c r="BG259" s="1"/>
      <c r="BH259" s="1"/>
      <c r="BK259" s="1"/>
      <c r="BP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3"/>
      <c r="BA260" s="1"/>
      <c r="BC260" s="1"/>
      <c r="BE260" s="1"/>
      <c r="BF260" s="1"/>
      <c r="BG260" s="1"/>
      <c r="BH260" s="1"/>
      <c r="BK260" s="1"/>
      <c r="BP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3"/>
      <c r="BA261" s="1"/>
      <c r="BC261" s="1"/>
      <c r="BE261" s="1"/>
      <c r="BF261" s="1"/>
      <c r="BG261" s="1"/>
      <c r="BH261" s="1"/>
      <c r="BK261" s="1"/>
      <c r="BP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3"/>
      <c r="BA262" s="1"/>
      <c r="BC262" s="1"/>
      <c r="BE262" s="1"/>
      <c r="BF262" s="1"/>
      <c r="BG262" s="1"/>
      <c r="BH262" s="1"/>
      <c r="BK262" s="1"/>
      <c r="BP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3"/>
      <c r="BA263" s="1"/>
      <c r="BC263" s="1"/>
      <c r="BE263" s="1"/>
      <c r="BF263" s="1"/>
      <c r="BG263" s="1"/>
      <c r="BH263" s="1"/>
      <c r="BK263" s="1"/>
      <c r="BP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3"/>
      <c r="BA264" s="1"/>
      <c r="BC264" s="1"/>
      <c r="BE264" s="1"/>
      <c r="BF264" s="1"/>
      <c r="BG264" s="1"/>
      <c r="BH264" s="1"/>
      <c r="BK264" s="1"/>
      <c r="BP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3"/>
      <c r="BA265" s="1"/>
      <c r="BC265" s="1"/>
      <c r="BE265" s="1"/>
      <c r="BF265" s="1"/>
      <c r="BG265" s="1"/>
      <c r="BH265" s="1"/>
      <c r="BK265" s="1"/>
      <c r="BP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3"/>
      <c r="BA266" s="1"/>
      <c r="BC266" s="1"/>
      <c r="BE266" s="1"/>
      <c r="BF266" s="1"/>
      <c r="BG266" s="1"/>
      <c r="BH266" s="1"/>
      <c r="BK266" s="1"/>
      <c r="BP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3"/>
      <c r="BA267" s="1"/>
      <c r="BC267" s="1"/>
      <c r="BE267" s="1"/>
      <c r="BF267" s="1"/>
      <c r="BG267" s="1"/>
      <c r="BH267" s="1"/>
      <c r="BK267" s="1"/>
      <c r="BP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3"/>
      <c r="BA268" s="1"/>
      <c r="BC268" s="1"/>
      <c r="BE268" s="1"/>
      <c r="BF268" s="1"/>
      <c r="BG268" s="1"/>
      <c r="BH268" s="1"/>
      <c r="BK268" s="1"/>
      <c r="BP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3"/>
      <c r="BA269" s="1"/>
      <c r="BC269" s="1"/>
      <c r="BE269" s="1"/>
      <c r="BF269" s="1"/>
      <c r="BG269" s="1"/>
      <c r="BH269" s="1"/>
      <c r="BK269" s="1"/>
      <c r="BP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3"/>
      <c r="BA270" s="1"/>
      <c r="BC270" s="1"/>
      <c r="BE270" s="1"/>
      <c r="BF270" s="1"/>
      <c r="BG270" s="1"/>
      <c r="BH270" s="1"/>
      <c r="BK270" s="1"/>
      <c r="BP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3"/>
      <c r="BA271" s="1"/>
      <c r="BC271" s="1"/>
      <c r="BE271" s="1"/>
      <c r="BF271" s="1"/>
      <c r="BG271" s="1"/>
      <c r="BH271" s="1"/>
      <c r="BK271" s="1"/>
      <c r="BP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3"/>
      <c r="BA272" s="1"/>
      <c r="BC272" s="1"/>
      <c r="BE272" s="1"/>
      <c r="BF272" s="1"/>
      <c r="BG272" s="1"/>
      <c r="BH272" s="1"/>
      <c r="BK272" s="1"/>
      <c r="BP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3"/>
      <c r="BA273" s="1"/>
      <c r="BC273" s="1"/>
      <c r="BE273" s="1"/>
      <c r="BF273" s="1"/>
      <c r="BG273" s="1"/>
      <c r="BH273" s="1"/>
      <c r="BK273" s="1"/>
      <c r="BP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3"/>
      <c r="BA274" s="1"/>
      <c r="BC274" s="1"/>
      <c r="BE274" s="1"/>
      <c r="BF274" s="1"/>
      <c r="BG274" s="1"/>
      <c r="BH274" s="1"/>
      <c r="BK274" s="1"/>
      <c r="BP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3"/>
      <c r="BA275" s="1"/>
      <c r="BC275" s="1"/>
      <c r="BE275" s="1"/>
      <c r="BF275" s="1"/>
      <c r="BG275" s="1"/>
      <c r="BH275" s="1"/>
      <c r="BK275" s="1"/>
      <c r="BP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3"/>
      <c r="BA276" s="1"/>
      <c r="BC276" s="1"/>
      <c r="BE276" s="1"/>
      <c r="BF276" s="1"/>
      <c r="BG276" s="1"/>
      <c r="BH276" s="1"/>
      <c r="BK276" s="1"/>
      <c r="BP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3"/>
      <c r="BA277" s="1"/>
      <c r="BC277" s="1"/>
      <c r="BE277" s="1"/>
      <c r="BF277" s="1"/>
      <c r="BG277" s="1"/>
      <c r="BH277" s="1"/>
      <c r="BK277" s="1"/>
      <c r="BP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3"/>
      <c r="BA278" s="1"/>
      <c r="BC278" s="1"/>
      <c r="BE278" s="1"/>
      <c r="BF278" s="1"/>
      <c r="BG278" s="1"/>
      <c r="BH278" s="1"/>
      <c r="BK278" s="1"/>
      <c r="BP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3"/>
      <c r="BA279" s="1"/>
      <c r="BC279" s="1"/>
      <c r="BE279" s="1"/>
      <c r="BF279" s="1"/>
      <c r="BG279" s="1"/>
      <c r="BH279" s="1"/>
      <c r="BK279" s="1"/>
      <c r="BP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3"/>
      <c r="BA280" s="1"/>
      <c r="BC280" s="1"/>
      <c r="BE280" s="1"/>
      <c r="BF280" s="1"/>
      <c r="BG280" s="1"/>
      <c r="BH280" s="1"/>
      <c r="BK280" s="1"/>
      <c r="BP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3"/>
      <c r="BA281" s="1"/>
      <c r="BC281" s="1"/>
      <c r="BE281" s="1"/>
      <c r="BF281" s="1"/>
      <c r="BG281" s="1"/>
      <c r="BH281" s="1"/>
      <c r="BK281" s="1"/>
      <c r="BP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3"/>
      <c r="BA282" s="1"/>
      <c r="BC282" s="1"/>
      <c r="BE282" s="1"/>
      <c r="BF282" s="1"/>
      <c r="BG282" s="1"/>
      <c r="BH282" s="1"/>
      <c r="BK282" s="1"/>
      <c r="BP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3"/>
      <c r="BA283" s="1"/>
      <c r="BC283" s="1"/>
      <c r="BE283" s="1"/>
      <c r="BF283" s="1"/>
      <c r="BG283" s="1"/>
      <c r="BH283" s="1"/>
      <c r="BK283" s="1"/>
      <c r="BP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3"/>
      <c r="BA284" s="1"/>
      <c r="BC284" s="1"/>
      <c r="BE284" s="1"/>
      <c r="BF284" s="1"/>
      <c r="BG284" s="1"/>
      <c r="BH284" s="1"/>
      <c r="BK284" s="1"/>
      <c r="BP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3"/>
      <c r="BA285" s="1"/>
      <c r="BC285" s="1"/>
      <c r="BE285" s="1"/>
      <c r="BF285" s="1"/>
      <c r="BG285" s="1"/>
      <c r="BH285" s="1"/>
      <c r="BK285" s="1"/>
      <c r="BP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3"/>
      <c r="BA286" s="1"/>
      <c r="BC286" s="1"/>
      <c r="BE286" s="1"/>
      <c r="BF286" s="1"/>
      <c r="BG286" s="1"/>
      <c r="BH286" s="1"/>
      <c r="BK286" s="1"/>
      <c r="BP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3"/>
      <c r="BA287" s="1"/>
      <c r="BC287" s="1"/>
      <c r="BE287" s="1"/>
      <c r="BF287" s="1"/>
      <c r="BG287" s="1"/>
      <c r="BH287" s="1"/>
      <c r="BK287" s="1"/>
      <c r="BP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3"/>
      <c r="BA288" s="1"/>
      <c r="BC288" s="1"/>
      <c r="BE288" s="1"/>
      <c r="BF288" s="1"/>
      <c r="BG288" s="1"/>
      <c r="BH288" s="1"/>
      <c r="BK288" s="1"/>
      <c r="BP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3"/>
      <c r="BA289" s="1"/>
      <c r="BC289" s="1"/>
      <c r="BE289" s="1"/>
      <c r="BF289" s="1"/>
      <c r="BG289" s="1"/>
      <c r="BH289" s="1"/>
      <c r="BK289" s="1"/>
      <c r="BP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3"/>
      <c r="BA290" s="1"/>
      <c r="BC290" s="1"/>
      <c r="BE290" s="1"/>
      <c r="BF290" s="1"/>
      <c r="BG290" s="1"/>
      <c r="BH290" s="1"/>
      <c r="BK290" s="1"/>
      <c r="BP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3"/>
      <c r="BA291" s="1"/>
      <c r="BC291" s="1"/>
      <c r="BE291" s="1"/>
      <c r="BF291" s="1"/>
      <c r="BG291" s="1"/>
      <c r="BH291" s="1"/>
      <c r="BK291" s="1"/>
      <c r="BP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3"/>
      <c r="BA292" s="1"/>
      <c r="BC292" s="1"/>
      <c r="BE292" s="1"/>
      <c r="BF292" s="1"/>
      <c r="BG292" s="1"/>
      <c r="BH292" s="1"/>
      <c r="BK292" s="1"/>
      <c r="BP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3"/>
      <c r="BA293" s="1"/>
      <c r="BC293" s="1"/>
      <c r="BE293" s="1"/>
      <c r="BF293" s="1"/>
      <c r="BG293" s="1"/>
      <c r="BH293" s="1"/>
      <c r="BK293" s="1"/>
      <c r="BP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3"/>
      <c r="BA294" s="1"/>
      <c r="BC294" s="1"/>
      <c r="BE294" s="1"/>
      <c r="BF294" s="1"/>
      <c r="BG294" s="1"/>
      <c r="BH294" s="1"/>
      <c r="BK294" s="1"/>
      <c r="BP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3"/>
      <c r="BA295" s="1"/>
      <c r="BC295" s="1"/>
      <c r="BE295" s="1"/>
      <c r="BF295" s="1"/>
      <c r="BG295" s="1"/>
      <c r="BH295" s="1"/>
      <c r="BK295" s="1"/>
      <c r="BP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3"/>
      <c r="BA296" s="1"/>
      <c r="BC296" s="1"/>
      <c r="BE296" s="1"/>
      <c r="BF296" s="1"/>
      <c r="BG296" s="1"/>
      <c r="BH296" s="1"/>
      <c r="BK296" s="1"/>
      <c r="BP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3"/>
      <c r="BA297" s="1"/>
      <c r="BC297" s="1"/>
      <c r="BE297" s="1"/>
      <c r="BF297" s="1"/>
      <c r="BG297" s="1"/>
      <c r="BH297" s="1"/>
      <c r="BK297" s="1"/>
      <c r="BP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3"/>
      <c r="BA298" s="1"/>
      <c r="BC298" s="1"/>
      <c r="BE298" s="1"/>
      <c r="BF298" s="1"/>
      <c r="BG298" s="1"/>
      <c r="BH298" s="1"/>
      <c r="BK298" s="1"/>
      <c r="BP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3"/>
      <c r="BA299" s="1"/>
      <c r="BC299" s="1"/>
      <c r="BE299" s="1"/>
      <c r="BF299" s="1"/>
      <c r="BG299" s="1"/>
      <c r="BH299" s="1"/>
      <c r="BK299" s="1"/>
      <c r="BP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3"/>
      <c r="BA300" s="1"/>
      <c r="BC300" s="1"/>
      <c r="BE300" s="1"/>
      <c r="BF300" s="1"/>
      <c r="BG300" s="1"/>
      <c r="BH300" s="1"/>
      <c r="BK300" s="1"/>
      <c r="BP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3"/>
      <c r="BA301" s="1"/>
      <c r="BC301" s="1"/>
      <c r="BE301" s="1"/>
      <c r="BF301" s="1"/>
      <c r="BG301" s="1"/>
      <c r="BH301" s="1"/>
      <c r="BK301" s="1"/>
      <c r="BP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3"/>
      <c r="BA302" s="1"/>
      <c r="BC302" s="1"/>
      <c r="BE302" s="1"/>
      <c r="BF302" s="1"/>
      <c r="BG302" s="1"/>
      <c r="BH302" s="1"/>
      <c r="BK302" s="1"/>
      <c r="BP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3"/>
      <c r="BA303" s="1"/>
      <c r="BC303" s="1"/>
      <c r="BE303" s="1"/>
      <c r="BF303" s="1"/>
      <c r="BG303" s="1"/>
      <c r="BH303" s="1"/>
      <c r="BK303" s="1"/>
      <c r="BP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3"/>
      <c r="BA304" s="1"/>
      <c r="BC304" s="1"/>
      <c r="BE304" s="1"/>
      <c r="BF304" s="1"/>
      <c r="BG304" s="1"/>
      <c r="BH304" s="1"/>
      <c r="BK304" s="1"/>
      <c r="BP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3"/>
      <c r="BA305" s="1"/>
      <c r="BC305" s="1"/>
      <c r="BE305" s="1"/>
      <c r="BF305" s="1"/>
      <c r="BG305" s="1"/>
      <c r="BH305" s="1"/>
      <c r="BK305" s="1"/>
      <c r="BP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3"/>
      <c r="BA306" s="1"/>
      <c r="BC306" s="1"/>
      <c r="BE306" s="1"/>
      <c r="BF306" s="1"/>
      <c r="BG306" s="1"/>
      <c r="BH306" s="1"/>
      <c r="BK306" s="1"/>
      <c r="BP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3"/>
      <c r="BA307" s="1"/>
      <c r="BC307" s="1"/>
      <c r="BE307" s="1"/>
      <c r="BF307" s="1"/>
      <c r="BG307" s="1"/>
      <c r="BH307" s="1"/>
      <c r="BK307" s="1"/>
      <c r="BP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3"/>
      <c r="BA308" s="1"/>
      <c r="BC308" s="1"/>
      <c r="BE308" s="1"/>
      <c r="BF308" s="1"/>
      <c r="BG308" s="1"/>
      <c r="BH308" s="1"/>
      <c r="BK308" s="1"/>
      <c r="BP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3"/>
      <c r="BA309" s="1"/>
      <c r="BC309" s="1"/>
      <c r="BE309" s="1"/>
      <c r="BF309" s="1"/>
      <c r="BG309" s="1"/>
      <c r="BH309" s="1"/>
      <c r="BK309" s="1"/>
      <c r="BP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3"/>
      <c r="BA310" s="1"/>
      <c r="BC310" s="1"/>
      <c r="BE310" s="1"/>
      <c r="BF310" s="1"/>
      <c r="BG310" s="1"/>
      <c r="BH310" s="1"/>
      <c r="BK310" s="1"/>
      <c r="BP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3"/>
      <c r="BA311" s="1"/>
      <c r="BC311" s="1"/>
      <c r="BE311" s="1"/>
      <c r="BF311" s="1"/>
      <c r="BG311" s="1"/>
      <c r="BH311" s="1"/>
      <c r="BK311" s="1"/>
      <c r="BP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3"/>
      <c r="BA312" s="1"/>
      <c r="BC312" s="1"/>
      <c r="BE312" s="1"/>
      <c r="BF312" s="1"/>
      <c r="BG312" s="1"/>
      <c r="BH312" s="1"/>
      <c r="BK312" s="1"/>
      <c r="BP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3"/>
      <c r="BA313" s="1"/>
      <c r="BC313" s="1"/>
      <c r="BE313" s="1"/>
      <c r="BF313" s="1"/>
      <c r="BG313" s="1"/>
      <c r="BH313" s="1"/>
      <c r="BK313" s="1"/>
      <c r="BP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3"/>
      <c r="BA314" s="1"/>
      <c r="BC314" s="1"/>
      <c r="BE314" s="1"/>
      <c r="BF314" s="1"/>
      <c r="BG314" s="1"/>
      <c r="BH314" s="1"/>
      <c r="BK314" s="1"/>
      <c r="BP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3"/>
      <c r="BA315" s="1"/>
      <c r="BC315" s="1"/>
      <c r="BE315" s="1"/>
      <c r="BF315" s="1"/>
      <c r="BG315" s="1"/>
      <c r="BH315" s="1"/>
      <c r="BK315" s="1"/>
      <c r="BP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3"/>
      <c r="BA316" s="1"/>
      <c r="BC316" s="1"/>
      <c r="BE316" s="1"/>
      <c r="BF316" s="1"/>
      <c r="BG316" s="1"/>
      <c r="BH316" s="1"/>
      <c r="BK316" s="1"/>
      <c r="BP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3"/>
      <c r="BA317" s="1"/>
      <c r="BC317" s="1"/>
      <c r="BE317" s="1"/>
      <c r="BF317" s="1"/>
      <c r="BG317" s="1"/>
      <c r="BH317" s="1"/>
      <c r="BK317" s="1"/>
      <c r="BP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3"/>
      <c r="BA318" s="1"/>
      <c r="BC318" s="1"/>
      <c r="BE318" s="1"/>
      <c r="BF318" s="1"/>
      <c r="BG318" s="1"/>
      <c r="BH318" s="1"/>
      <c r="BK318" s="1"/>
      <c r="BP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3"/>
      <c r="BA319" s="1"/>
      <c r="BC319" s="1"/>
      <c r="BE319" s="1"/>
      <c r="BF319" s="1"/>
      <c r="BG319" s="1"/>
      <c r="BH319" s="1"/>
      <c r="BK319" s="1"/>
      <c r="BP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3"/>
      <c r="BA320" s="1"/>
      <c r="BC320" s="1"/>
      <c r="BE320" s="1"/>
      <c r="BF320" s="1"/>
      <c r="BG320" s="1"/>
      <c r="BH320" s="1"/>
      <c r="BK320" s="1"/>
      <c r="BP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3"/>
      <c r="BA321" s="1"/>
      <c r="BC321" s="1"/>
      <c r="BE321" s="1"/>
      <c r="BF321" s="1"/>
      <c r="BG321" s="1"/>
      <c r="BH321" s="1"/>
      <c r="BK321" s="1"/>
      <c r="BP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3"/>
      <c r="BA322" s="1"/>
      <c r="BC322" s="1"/>
      <c r="BE322" s="1"/>
      <c r="BF322" s="1"/>
      <c r="BG322" s="1"/>
      <c r="BH322" s="1"/>
      <c r="BK322" s="1"/>
      <c r="BP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3"/>
      <c r="BA323" s="1"/>
      <c r="BC323" s="1"/>
      <c r="BE323" s="1"/>
      <c r="BF323" s="1"/>
      <c r="BG323" s="1"/>
      <c r="BH323" s="1"/>
      <c r="BK323" s="1"/>
      <c r="BP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3"/>
      <c r="BA324" s="1"/>
      <c r="BC324" s="1"/>
      <c r="BE324" s="1"/>
      <c r="BF324" s="1"/>
      <c r="BG324" s="1"/>
      <c r="BH324" s="1"/>
      <c r="BK324" s="1"/>
      <c r="BP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3"/>
      <c r="BA325" s="1"/>
      <c r="BC325" s="1"/>
      <c r="BE325" s="1"/>
      <c r="BF325" s="1"/>
      <c r="BG325" s="1"/>
      <c r="BH325" s="1"/>
      <c r="BK325" s="1"/>
      <c r="BP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3"/>
      <c r="BA326" s="1"/>
      <c r="BC326" s="1"/>
      <c r="BE326" s="1"/>
      <c r="BF326" s="1"/>
      <c r="BG326" s="1"/>
      <c r="BH326" s="1"/>
      <c r="BK326" s="1"/>
      <c r="BP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3"/>
      <c r="BA327" s="1"/>
      <c r="BC327" s="1"/>
      <c r="BE327" s="1"/>
      <c r="BF327" s="1"/>
      <c r="BG327" s="1"/>
      <c r="BH327" s="1"/>
      <c r="BK327" s="1"/>
      <c r="BP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3"/>
      <c r="BA328" s="1"/>
      <c r="BC328" s="1"/>
      <c r="BE328" s="1"/>
      <c r="BF328" s="1"/>
      <c r="BG328" s="1"/>
      <c r="BH328" s="1"/>
      <c r="BK328" s="1"/>
      <c r="BP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3"/>
      <c r="BA329" s="1"/>
      <c r="BC329" s="1"/>
      <c r="BE329" s="1"/>
      <c r="BF329" s="1"/>
      <c r="BG329" s="1"/>
      <c r="BH329" s="1"/>
      <c r="BK329" s="1"/>
      <c r="BP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3"/>
      <c r="BA330" s="1"/>
      <c r="BC330" s="1"/>
      <c r="BE330" s="1"/>
      <c r="BF330" s="1"/>
      <c r="BG330" s="1"/>
      <c r="BH330" s="1"/>
      <c r="BK330" s="1"/>
      <c r="BP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3"/>
      <c r="BA331" s="1"/>
      <c r="BC331" s="1"/>
      <c r="BE331" s="1"/>
      <c r="BF331" s="1"/>
      <c r="BG331" s="1"/>
      <c r="BH331" s="1"/>
      <c r="BK331" s="1"/>
      <c r="BP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3"/>
      <c r="BA332" s="1"/>
      <c r="BC332" s="1"/>
      <c r="BE332" s="1"/>
      <c r="BF332" s="1"/>
      <c r="BG332" s="1"/>
      <c r="BH332" s="1"/>
      <c r="BK332" s="1"/>
      <c r="BP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3"/>
      <c r="BA333" s="1"/>
      <c r="BC333" s="1"/>
      <c r="BE333" s="1"/>
      <c r="BF333" s="1"/>
      <c r="BG333" s="1"/>
      <c r="BH333" s="1"/>
      <c r="BK333" s="1"/>
      <c r="BP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3"/>
      <c r="BA334" s="1"/>
      <c r="BC334" s="1"/>
      <c r="BE334" s="1"/>
      <c r="BF334" s="1"/>
      <c r="BG334" s="1"/>
      <c r="BH334" s="1"/>
      <c r="BK334" s="1"/>
      <c r="BP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3"/>
      <c r="BA335" s="1"/>
      <c r="BC335" s="1"/>
      <c r="BE335" s="1"/>
      <c r="BF335" s="1"/>
      <c r="BG335" s="1"/>
      <c r="BH335" s="1"/>
      <c r="BK335" s="1"/>
      <c r="BP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3"/>
      <c r="BA336" s="1"/>
      <c r="BC336" s="1"/>
      <c r="BE336" s="1"/>
      <c r="BF336" s="1"/>
      <c r="BG336" s="1"/>
      <c r="BH336" s="1"/>
      <c r="BK336" s="1"/>
      <c r="BP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3"/>
      <c r="BA337" s="1"/>
      <c r="BC337" s="1"/>
      <c r="BE337" s="1"/>
      <c r="BF337" s="1"/>
      <c r="BG337" s="1"/>
      <c r="BH337" s="1"/>
      <c r="BK337" s="1"/>
      <c r="BP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3"/>
      <c r="BA338" s="1"/>
      <c r="BC338" s="1"/>
      <c r="BE338" s="1"/>
      <c r="BF338" s="1"/>
      <c r="BG338" s="1"/>
      <c r="BH338" s="1"/>
      <c r="BK338" s="1"/>
      <c r="BP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3"/>
      <c r="BA339" s="1"/>
      <c r="BC339" s="1"/>
      <c r="BE339" s="1"/>
      <c r="BF339" s="1"/>
      <c r="BG339" s="1"/>
      <c r="BH339" s="1"/>
      <c r="BK339" s="1"/>
      <c r="BP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3"/>
      <c r="BA340" s="1"/>
      <c r="BC340" s="1"/>
      <c r="BE340" s="1"/>
      <c r="BF340" s="1"/>
      <c r="BG340" s="1"/>
      <c r="BH340" s="1"/>
      <c r="BK340" s="1"/>
      <c r="BP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3"/>
      <c r="BA341" s="1"/>
      <c r="BC341" s="1"/>
      <c r="BE341" s="1"/>
      <c r="BF341" s="1"/>
      <c r="BG341" s="1"/>
      <c r="BH341" s="1"/>
      <c r="BK341" s="1"/>
      <c r="BP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3"/>
      <c r="BA342" s="1"/>
      <c r="BC342" s="1"/>
      <c r="BE342" s="1"/>
      <c r="BF342" s="1"/>
      <c r="BG342" s="1"/>
      <c r="BH342" s="1"/>
      <c r="BK342" s="1"/>
      <c r="BP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3"/>
      <c r="BA343" s="1"/>
      <c r="BC343" s="1"/>
      <c r="BE343" s="1"/>
      <c r="BF343" s="1"/>
      <c r="BG343" s="1"/>
      <c r="BH343" s="1"/>
      <c r="BK343" s="1"/>
      <c r="BP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3"/>
      <c r="BA344" s="1"/>
      <c r="BC344" s="1"/>
      <c r="BE344" s="1"/>
      <c r="BF344" s="1"/>
      <c r="BG344" s="1"/>
      <c r="BH344" s="1"/>
      <c r="BK344" s="1"/>
      <c r="BP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3"/>
      <c r="BA345" s="1"/>
      <c r="BC345" s="1"/>
      <c r="BE345" s="1"/>
      <c r="BF345" s="1"/>
      <c r="BG345" s="1"/>
      <c r="BH345" s="1"/>
      <c r="BK345" s="1"/>
      <c r="BP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3"/>
      <c r="BA346" s="1"/>
      <c r="BC346" s="1"/>
      <c r="BE346" s="1"/>
      <c r="BF346" s="1"/>
      <c r="BG346" s="1"/>
      <c r="BH346" s="1"/>
      <c r="BK346" s="1"/>
      <c r="BP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3"/>
      <c r="BA347" s="1"/>
      <c r="BC347" s="1"/>
      <c r="BE347" s="1"/>
      <c r="BF347" s="1"/>
      <c r="BG347" s="1"/>
      <c r="BH347" s="1"/>
      <c r="BK347" s="1"/>
      <c r="BP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3"/>
      <c r="BA348" s="1"/>
      <c r="BC348" s="1"/>
      <c r="BE348" s="1"/>
      <c r="BF348" s="1"/>
      <c r="BG348" s="1"/>
      <c r="BH348" s="1"/>
      <c r="BK348" s="1"/>
      <c r="BP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3"/>
      <c r="BA349" s="1"/>
      <c r="BC349" s="1"/>
      <c r="BE349" s="1"/>
      <c r="BF349" s="1"/>
      <c r="BG349" s="1"/>
      <c r="BH349" s="1"/>
      <c r="BK349" s="1"/>
      <c r="BP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3"/>
      <c r="BA350" s="1"/>
      <c r="BC350" s="1"/>
      <c r="BE350" s="1"/>
      <c r="BF350" s="1"/>
      <c r="BG350" s="1"/>
      <c r="BH350" s="1"/>
      <c r="BK350" s="1"/>
      <c r="BP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3"/>
      <c r="BA351" s="1"/>
      <c r="BC351" s="1"/>
      <c r="BE351" s="1"/>
      <c r="BF351" s="1"/>
      <c r="BG351" s="1"/>
      <c r="BH351" s="1"/>
      <c r="BK351" s="1"/>
      <c r="BP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3"/>
      <c r="BA352" s="1"/>
      <c r="BC352" s="1"/>
      <c r="BE352" s="1"/>
      <c r="BF352" s="1"/>
      <c r="BG352" s="1"/>
      <c r="BH352" s="1"/>
      <c r="BK352" s="1"/>
      <c r="BP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3"/>
      <c r="BA353" s="1"/>
      <c r="BC353" s="1"/>
      <c r="BE353" s="1"/>
      <c r="BF353" s="1"/>
      <c r="BG353" s="1"/>
      <c r="BH353" s="1"/>
      <c r="BK353" s="1"/>
      <c r="BP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3"/>
      <c r="BA354" s="1"/>
      <c r="BC354" s="1"/>
      <c r="BE354" s="1"/>
      <c r="BF354" s="1"/>
      <c r="BG354" s="1"/>
      <c r="BH354" s="1"/>
      <c r="BK354" s="1"/>
      <c r="BP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3"/>
      <c r="BA355" s="1"/>
      <c r="BC355" s="1"/>
      <c r="BE355" s="1"/>
      <c r="BF355" s="1"/>
      <c r="BG355" s="1"/>
      <c r="BH355" s="1"/>
      <c r="BK355" s="1"/>
      <c r="BP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3"/>
      <c r="BA356" s="1"/>
      <c r="BC356" s="1"/>
      <c r="BE356" s="1"/>
      <c r="BF356" s="1"/>
      <c r="BG356" s="1"/>
      <c r="BH356" s="1"/>
      <c r="BK356" s="1"/>
      <c r="BP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3"/>
      <c r="BA357" s="1"/>
      <c r="BC357" s="1"/>
      <c r="BE357" s="1"/>
      <c r="BF357" s="1"/>
      <c r="BG357" s="1"/>
      <c r="BH357" s="1"/>
      <c r="BK357" s="1"/>
      <c r="BP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3"/>
      <c r="BA358" s="1"/>
      <c r="BC358" s="1"/>
      <c r="BE358" s="1"/>
      <c r="BF358" s="1"/>
      <c r="BG358" s="1"/>
      <c r="BH358" s="1"/>
      <c r="BK358" s="1"/>
      <c r="BP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3"/>
      <c r="BA359" s="1"/>
      <c r="BC359" s="1"/>
      <c r="BE359" s="1"/>
      <c r="BF359" s="1"/>
      <c r="BG359" s="1"/>
      <c r="BH359" s="1"/>
      <c r="BK359" s="1"/>
      <c r="BP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3"/>
      <c r="BA360" s="1"/>
      <c r="BC360" s="1"/>
      <c r="BE360" s="1"/>
      <c r="BF360" s="1"/>
      <c r="BG360" s="1"/>
      <c r="BH360" s="1"/>
      <c r="BK360" s="1"/>
      <c r="BP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3"/>
      <c r="BA361" s="1"/>
      <c r="BC361" s="1"/>
      <c r="BE361" s="1"/>
      <c r="BF361" s="1"/>
      <c r="BG361" s="1"/>
      <c r="BH361" s="1"/>
      <c r="BK361" s="1"/>
      <c r="BP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3"/>
      <c r="BA362" s="1"/>
      <c r="BC362" s="1"/>
      <c r="BE362" s="1"/>
      <c r="BF362" s="1"/>
      <c r="BG362" s="1"/>
      <c r="BH362" s="1"/>
      <c r="BK362" s="1"/>
      <c r="BP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3"/>
      <c r="BA363" s="1"/>
      <c r="BC363" s="1"/>
      <c r="BE363" s="1"/>
      <c r="BF363" s="1"/>
      <c r="BG363" s="1"/>
      <c r="BH363" s="1"/>
      <c r="BK363" s="1"/>
      <c r="BP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3"/>
      <c r="BA364" s="1"/>
      <c r="BC364" s="1"/>
      <c r="BE364" s="1"/>
      <c r="BF364" s="1"/>
      <c r="BG364" s="1"/>
      <c r="BH364" s="1"/>
      <c r="BK364" s="1"/>
      <c r="BP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3"/>
      <c r="BA365" s="1"/>
      <c r="BC365" s="1"/>
      <c r="BE365" s="1"/>
      <c r="BF365" s="1"/>
      <c r="BG365" s="1"/>
      <c r="BH365" s="1"/>
      <c r="BK365" s="1"/>
      <c r="BP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3"/>
      <c r="BA366" s="1"/>
      <c r="BC366" s="1"/>
      <c r="BE366" s="1"/>
      <c r="BF366" s="1"/>
      <c r="BG366" s="1"/>
      <c r="BH366" s="1"/>
      <c r="BK366" s="1"/>
      <c r="BP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3"/>
      <c r="BA367" s="1"/>
      <c r="BC367" s="1"/>
      <c r="BE367" s="1"/>
      <c r="BF367" s="1"/>
      <c r="BG367" s="1"/>
      <c r="BH367" s="1"/>
      <c r="BK367" s="1"/>
      <c r="BP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3"/>
      <c r="BA368" s="1"/>
      <c r="BC368" s="1"/>
      <c r="BE368" s="1"/>
      <c r="BF368" s="1"/>
      <c r="BG368" s="1"/>
      <c r="BH368" s="1"/>
      <c r="BK368" s="1"/>
      <c r="BP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3"/>
      <c r="BA369" s="1"/>
      <c r="BC369" s="1"/>
      <c r="BE369" s="1"/>
      <c r="BF369" s="1"/>
      <c r="BG369" s="1"/>
      <c r="BH369" s="1"/>
      <c r="BK369" s="1"/>
      <c r="BP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3"/>
      <c r="BA370" s="1"/>
      <c r="BC370" s="1"/>
      <c r="BE370" s="1"/>
      <c r="BF370" s="1"/>
      <c r="BG370" s="1"/>
      <c r="BH370" s="1"/>
      <c r="BK370" s="1"/>
      <c r="BP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3"/>
      <c r="BA371" s="1"/>
      <c r="BC371" s="1"/>
      <c r="BE371" s="1"/>
      <c r="BF371" s="1"/>
      <c r="BG371" s="1"/>
      <c r="BH371" s="1"/>
      <c r="BK371" s="1"/>
      <c r="BP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3"/>
      <c r="BA372" s="1"/>
      <c r="BC372" s="1"/>
      <c r="BE372" s="1"/>
      <c r="BF372" s="1"/>
      <c r="BG372" s="1"/>
      <c r="BH372" s="1"/>
      <c r="BK372" s="1"/>
      <c r="BP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3"/>
      <c r="BA373" s="1"/>
      <c r="BC373" s="1"/>
      <c r="BE373" s="1"/>
      <c r="BF373" s="1"/>
      <c r="BG373" s="1"/>
      <c r="BH373" s="1"/>
      <c r="BK373" s="1"/>
      <c r="BP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3"/>
      <c r="BA374" s="1"/>
      <c r="BC374" s="1"/>
      <c r="BE374" s="1"/>
      <c r="BF374" s="1"/>
      <c r="BG374" s="1"/>
      <c r="BH374" s="1"/>
      <c r="BK374" s="1"/>
      <c r="BP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3"/>
      <c r="BA375" s="1"/>
      <c r="BC375" s="1"/>
      <c r="BE375" s="1"/>
      <c r="BF375" s="1"/>
      <c r="BG375" s="1"/>
      <c r="BH375" s="1"/>
      <c r="BK375" s="1"/>
      <c r="BP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3"/>
      <c r="BA376" s="1"/>
      <c r="BC376" s="1"/>
      <c r="BE376" s="1"/>
      <c r="BF376" s="1"/>
      <c r="BG376" s="1"/>
      <c r="BH376" s="1"/>
      <c r="BK376" s="1"/>
      <c r="BP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3"/>
      <c r="BA377" s="1"/>
      <c r="BC377" s="1"/>
      <c r="BE377" s="1"/>
      <c r="BF377" s="1"/>
      <c r="BG377" s="1"/>
      <c r="BH377" s="1"/>
      <c r="BK377" s="1"/>
      <c r="BP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3"/>
      <c r="BA378" s="1"/>
      <c r="BC378" s="1"/>
      <c r="BE378" s="1"/>
      <c r="BF378" s="1"/>
      <c r="BG378" s="1"/>
      <c r="BH378" s="1"/>
      <c r="BK378" s="1"/>
      <c r="BP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3"/>
      <c r="BA379" s="1"/>
      <c r="BC379" s="1"/>
      <c r="BE379" s="1"/>
      <c r="BF379" s="1"/>
      <c r="BG379" s="1"/>
      <c r="BH379" s="1"/>
      <c r="BK379" s="1"/>
      <c r="BP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3"/>
      <c r="BA380" s="1"/>
      <c r="BC380" s="1"/>
      <c r="BE380" s="1"/>
      <c r="BF380" s="1"/>
      <c r="BG380" s="1"/>
      <c r="BH380" s="1"/>
      <c r="BK380" s="1"/>
      <c r="BP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3"/>
      <c r="BA381" s="1"/>
      <c r="BC381" s="1"/>
      <c r="BE381" s="1"/>
      <c r="BF381" s="1"/>
      <c r="BG381" s="1"/>
      <c r="BH381" s="1"/>
      <c r="BK381" s="1"/>
      <c r="BP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3"/>
      <c r="BA382" s="1"/>
      <c r="BC382" s="1"/>
      <c r="BE382" s="1"/>
      <c r="BF382" s="1"/>
      <c r="BG382" s="1"/>
      <c r="BH382" s="1"/>
      <c r="BK382" s="1"/>
      <c r="BP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3"/>
      <c r="BA383" s="1"/>
      <c r="BC383" s="1"/>
      <c r="BE383" s="1"/>
      <c r="BF383" s="1"/>
      <c r="BG383" s="1"/>
      <c r="BH383" s="1"/>
      <c r="BK383" s="1"/>
      <c r="BP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3"/>
      <c r="BA384" s="1"/>
      <c r="BC384" s="1"/>
      <c r="BE384" s="1"/>
      <c r="BF384" s="1"/>
      <c r="BG384" s="1"/>
      <c r="BH384" s="1"/>
      <c r="BK384" s="1"/>
      <c r="BP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3"/>
      <c r="BA385" s="1"/>
      <c r="BC385" s="1"/>
      <c r="BE385" s="1"/>
      <c r="BF385" s="1"/>
      <c r="BG385" s="1"/>
      <c r="BH385" s="1"/>
      <c r="BK385" s="1"/>
      <c r="BP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3"/>
      <c r="BA386" s="1"/>
      <c r="BC386" s="1"/>
      <c r="BE386" s="1"/>
      <c r="BF386" s="1"/>
      <c r="BG386" s="1"/>
      <c r="BH386" s="1"/>
      <c r="BK386" s="1"/>
      <c r="BP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3"/>
      <c r="BA387" s="1"/>
      <c r="BC387" s="1"/>
      <c r="BE387" s="1"/>
      <c r="BF387" s="1"/>
      <c r="BG387" s="1"/>
      <c r="BH387" s="1"/>
      <c r="BK387" s="1"/>
      <c r="BP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3"/>
      <c r="BA388" s="1"/>
      <c r="BC388" s="1"/>
      <c r="BE388" s="1"/>
      <c r="BF388" s="1"/>
      <c r="BG388" s="1"/>
      <c r="BH388" s="1"/>
      <c r="BK388" s="1"/>
      <c r="BP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3"/>
      <c r="BA389" s="1"/>
      <c r="BC389" s="1"/>
      <c r="BE389" s="1"/>
      <c r="BF389" s="1"/>
      <c r="BG389" s="1"/>
      <c r="BH389" s="1"/>
      <c r="BK389" s="1"/>
      <c r="BP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3"/>
      <c r="BA390" s="1"/>
      <c r="BC390" s="1"/>
      <c r="BE390" s="1"/>
      <c r="BF390" s="1"/>
      <c r="BG390" s="1"/>
      <c r="BH390" s="1"/>
      <c r="BK390" s="1"/>
      <c r="BP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3"/>
      <c r="BA391" s="1"/>
      <c r="BC391" s="1"/>
      <c r="BE391" s="1"/>
      <c r="BF391" s="1"/>
      <c r="BG391" s="1"/>
      <c r="BH391" s="1"/>
      <c r="BK391" s="1"/>
      <c r="BP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3"/>
      <c r="BA392" s="1"/>
      <c r="BC392" s="1"/>
      <c r="BE392" s="1"/>
      <c r="BF392" s="1"/>
      <c r="BG392" s="1"/>
      <c r="BH392" s="1"/>
      <c r="BK392" s="1"/>
      <c r="BP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3"/>
      <c r="BA393" s="1"/>
      <c r="BC393" s="1"/>
      <c r="BE393" s="1"/>
      <c r="BF393" s="1"/>
      <c r="BG393" s="1"/>
      <c r="BH393" s="1"/>
      <c r="BK393" s="1"/>
      <c r="BP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3"/>
      <c r="BA394" s="1"/>
      <c r="BC394" s="1"/>
      <c r="BE394" s="1"/>
      <c r="BF394" s="1"/>
      <c r="BG394" s="1"/>
      <c r="BH394" s="1"/>
      <c r="BK394" s="1"/>
      <c r="BP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3"/>
      <c r="BA395" s="1"/>
      <c r="BC395" s="1"/>
      <c r="BE395" s="1"/>
      <c r="BF395" s="1"/>
      <c r="BG395" s="1"/>
      <c r="BH395" s="1"/>
      <c r="BK395" s="1"/>
      <c r="BP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3"/>
      <c r="BA396" s="1"/>
      <c r="BC396" s="1"/>
      <c r="BE396" s="1"/>
      <c r="BF396" s="1"/>
      <c r="BG396" s="1"/>
      <c r="BH396" s="1"/>
      <c r="BK396" s="1"/>
      <c r="BP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3"/>
      <c r="BA397" s="1"/>
      <c r="BC397" s="1"/>
      <c r="BE397" s="1"/>
      <c r="BF397" s="1"/>
      <c r="BG397" s="1"/>
      <c r="BH397" s="1"/>
      <c r="BK397" s="1"/>
      <c r="BP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3"/>
      <c r="BA398" s="1"/>
      <c r="BC398" s="1"/>
      <c r="BE398" s="1"/>
      <c r="BF398" s="1"/>
      <c r="BG398" s="1"/>
      <c r="BH398" s="1"/>
      <c r="BK398" s="1"/>
      <c r="BP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3"/>
      <c r="BA399" s="1"/>
      <c r="BC399" s="1"/>
      <c r="BE399" s="1"/>
      <c r="BF399" s="1"/>
      <c r="BG399" s="1"/>
      <c r="BH399" s="1"/>
      <c r="BK399" s="1"/>
      <c r="BP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3"/>
      <c r="BA400" s="1"/>
      <c r="BC400" s="1"/>
      <c r="BE400" s="1"/>
      <c r="BF400" s="1"/>
      <c r="BG400" s="1"/>
      <c r="BH400" s="1"/>
      <c r="BK400" s="1"/>
      <c r="BP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3"/>
      <c r="BA401" s="1"/>
      <c r="BC401" s="1"/>
      <c r="BE401" s="1"/>
      <c r="BF401" s="1"/>
      <c r="BG401" s="1"/>
      <c r="BH401" s="1"/>
      <c r="BK401" s="1"/>
      <c r="BP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3"/>
      <c r="BA402" s="1"/>
      <c r="BC402" s="1"/>
      <c r="BE402" s="1"/>
      <c r="BF402" s="1"/>
      <c r="BG402" s="1"/>
      <c r="BH402" s="1"/>
      <c r="BK402" s="1"/>
      <c r="BP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3"/>
      <c r="BA403" s="1"/>
      <c r="BC403" s="1"/>
      <c r="BE403" s="1"/>
      <c r="BF403" s="1"/>
      <c r="BG403" s="1"/>
      <c r="BH403" s="1"/>
      <c r="BK403" s="1"/>
      <c r="BP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3"/>
      <c r="BA404" s="1"/>
      <c r="BC404" s="1"/>
      <c r="BE404" s="1"/>
      <c r="BF404" s="1"/>
      <c r="BG404" s="1"/>
      <c r="BH404" s="1"/>
      <c r="BK404" s="1"/>
      <c r="BP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3"/>
      <c r="BA405" s="1"/>
      <c r="BC405" s="1"/>
      <c r="BE405" s="1"/>
      <c r="BF405" s="1"/>
      <c r="BG405" s="1"/>
      <c r="BH405" s="1"/>
      <c r="BK405" s="1"/>
      <c r="BP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3"/>
      <c r="BA406" s="1"/>
      <c r="BC406" s="1"/>
      <c r="BE406" s="1"/>
      <c r="BF406" s="1"/>
      <c r="BG406" s="1"/>
      <c r="BH406" s="1"/>
      <c r="BK406" s="1"/>
      <c r="BP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3"/>
      <c r="BA407" s="1"/>
      <c r="BC407" s="1"/>
      <c r="BE407" s="1"/>
      <c r="BF407" s="1"/>
      <c r="BG407" s="1"/>
      <c r="BH407" s="1"/>
      <c r="BK407" s="1"/>
      <c r="BP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3"/>
      <c r="BA408" s="1"/>
      <c r="BC408" s="1"/>
      <c r="BE408" s="1"/>
      <c r="BF408" s="1"/>
      <c r="BG408" s="1"/>
      <c r="BH408" s="1"/>
      <c r="BK408" s="1"/>
      <c r="BP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3"/>
      <c r="BA409" s="1"/>
      <c r="BC409" s="1"/>
      <c r="BE409" s="1"/>
      <c r="BF409" s="1"/>
      <c r="BG409" s="1"/>
      <c r="BH409" s="1"/>
      <c r="BK409" s="1"/>
      <c r="BP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3"/>
      <c r="BA410" s="1"/>
      <c r="BC410" s="1"/>
      <c r="BE410" s="1"/>
      <c r="BF410" s="1"/>
      <c r="BG410" s="1"/>
      <c r="BH410" s="1"/>
      <c r="BK410" s="1"/>
      <c r="BP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3"/>
      <c r="BA411" s="1"/>
      <c r="BC411" s="1"/>
      <c r="BE411" s="1"/>
      <c r="BF411" s="1"/>
      <c r="BG411" s="1"/>
      <c r="BH411" s="1"/>
      <c r="BK411" s="1"/>
      <c r="BP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3"/>
      <c r="BA412" s="1"/>
      <c r="BC412" s="1"/>
      <c r="BE412" s="1"/>
      <c r="BF412" s="1"/>
      <c r="BG412" s="1"/>
      <c r="BH412" s="1"/>
      <c r="BK412" s="1"/>
      <c r="BP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3"/>
      <c r="BA413" s="1"/>
      <c r="BC413" s="1"/>
      <c r="BE413" s="1"/>
      <c r="BF413" s="1"/>
      <c r="BG413" s="1"/>
      <c r="BH413" s="1"/>
      <c r="BK413" s="1"/>
      <c r="BP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3"/>
      <c r="BA414" s="1"/>
      <c r="BC414" s="1"/>
      <c r="BE414" s="1"/>
      <c r="BF414" s="1"/>
      <c r="BG414" s="1"/>
      <c r="BH414" s="1"/>
      <c r="BK414" s="1"/>
      <c r="BP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3"/>
      <c r="BA415" s="1"/>
      <c r="BC415" s="1"/>
      <c r="BE415" s="1"/>
      <c r="BF415" s="1"/>
      <c r="BG415" s="1"/>
      <c r="BH415" s="1"/>
      <c r="BK415" s="1"/>
      <c r="BP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3"/>
      <c r="BA416" s="1"/>
      <c r="BC416" s="1"/>
      <c r="BE416" s="1"/>
      <c r="BF416" s="1"/>
      <c r="BG416" s="1"/>
      <c r="BH416" s="1"/>
      <c r="BK416" s="1"/>
      <c r="BP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3"/>
      <c r="BA417" s="1"/>
      <c r="BC417" s="1"/>
      <c r="BE417" s="1"/>
      <c r="BF417" s="1"/>
      <c r="BG417" s="1"/>
      <c r="BH417" s="1"/>
      <c r="BK417" s="1"/>
      <c r="BP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3"/>
      <c r="BA418" s="1"/>
      <c r="BC418" s="1"/>
      <c r="BE418" s="1"/>
      <c r="BF418" s="1"/>
      <c r="BG418" s="1"/>
      <c r="BH418" s="1"/>
      <c r="BK418" s="1"/>
      <c r="BP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3"/>
      <c r="BA419" s="1"/>
      <c r="BC419" s="1"/>
      <c r="BE419" s="1"/>
      <c r="BF419" s="1"/>
      <c r="BG419" s="1"/>
      <c r="BH419" s="1"/>
      <c r="BK419" s="1"/>
      <c r="BP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3"/>
      <c r="BA420" s="1"/>
      <c r="BC420" s="1"/>
      <c r="BE420" s="1"/>
      <c r="BF420" s="1"/>
      <c r="BG420" s="1"/>
      <c r="BH420" s="1"/>
      <c r="BK420" s="1"/>
      <c r="BP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3"/>
      <c r="BA421" s="1"/>
      <c r="BC421" s="1"/>
      <c r="BE421" s="1"/>
      <c r="BF421" s="1"/>
      <c r="BG421" s="1"/>
      <c r="BH421" s="1"/>
      <c r="BK421" s="1"/>
      <c r="BP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3"/>
      <c r="BA422" s="1"/>
      <c r="BC422" s="1"/>
      <c r="BE422" s="1"/>
      <c r="BF422" s="1"/>
      <c r="BG422" s="1"/>
      <c r="BH422" s="1"/>
      <c r="BK422" s="1"/>
      <c r="BP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3"/>
      <c r="BA423" s="1"/>
      <c r="BC423" s="1"/>
      <c r="BE423" s="1"/>
      <c r="BF423" s="1"/>
      <c r="BG423" s="1"/>
      <c r="BH423" s="1"/>
      <c r="BK423" s="1"/>
      <c r="BP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3"/>
      <c r="BA424" s="1"/>
      <c r="BC424" s="1"/>
      <c r="BE424" s="1"/>
      <c r="BF424" s="1"/>
      <c r="BG424" s="1"/>
      <c r="BH424" s="1"/>
      <c r="BK424" s="1"/>
      <c r="BP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3"/>
      <c r="BA425" s="1"/>
      <c r="BC425" s="1"/>
      <c r="BE425" s="1"/>
      <c r="BF425" s="1"/>
      <c r="BG425" s="1"/>
      <c r="BH425" s="1"/>
      <c r="BK425" s="1"/>
      <c r="BP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3"/>
      <c r="BA426" s="1"/>
      <c r="BC426" s="1"/>
      <c r="BE426" s="1"/>
      <c r="BF426" s="1"/>
      <c r="BG426" s="1"/>
      <c r="BH426" s="1"/>
      <c r="BK426" s="1"/>
      <c r="BP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3"/>
      <c r="BA427" s="1"/>
      <c r="BC427" s="1"/>
      <c r="BE427" s="1"/>
      <c r="BF427" s="1"/>
      <c r="BG427" s="1"/>
      <c r="BH427" s="1"/>
      <c r="BK427" s="1"/>
      <c r="BP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3"/>
      <c r="BA428" s="1"/>
      <c r="BC428" s="1"/>
      <c r="BE428" s="1"/>
      <c r="BF428" s="1"/>
      <c r="BG428" s="1"/>
      <c r="BH428" s="1"/>
      <c r="BK428" s="1"/>
      <c r="BP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3"/>
      <c r="BA429" s="1"/>
      <c r="BC429" s="1"/>
      <c r="BE429" s="1"/>
      <c r="BF429" s="1"/>
      <c r="BG429" s="1"/>
      <c r="BH429" s="1"/>
      <c r="BK429" s="1"/>
      <c r="BP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3"/>
      <c r="BA430" s="1"/>
      <c r="BC430" s="1"/>
      <c r="BE430" s="1"/>
      <c r="BF430" s="1"/>
      <c r="BG430" s="1"/>
      <c r="BH430" s="1"/>
      <c r="BK430" s="1"/>
      <c r="BP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3"/>
      <c r="BA431" s="1"/>
      <c r="BC431" s="1"/>
      <c r="BE431" s="1"/>
      <c r="BF431" s="1"/>
      <c r="BG431" s="1"/>
      <c r="BH431" s="1"/>
      <c r="BK431" s="1"/>
      <c r="BP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3"/>
      <c r="BA432" s="1"/>
      <c r="BC432" s="1"/>
      <c r="BE432" s="1"/>
      <c r="BF432" s="1"/>
      <c r="BG432" s="1"/>
      <c r="BH432" s="1"/>
      <c r="BK432" s="1"/>
      <c r="BP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3"/>
      <c r="BA433" s="1"/>
      <c r="BC433" s="1"/>
      <c r="BE433" s="1"/>
      <c r="BF433" s="1"/>
      <c r="BG433" s="1"/>
      <c r="BH433" s="1"/>
      <c r="BK433" s="1"/>
      <c r="BP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3"/>
      <c r="BA434" s="1"/>
      <c r="BC434" s="1"/>
      <c r="BE434" s="1"/>
      <c r="BF434" s="1"/>
      <c r="BG434" s="1"/>
      <c r="BH434" s="1"/>
      <c r="BK434" s="1"/>
      <c r="BP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3"/>
      <c r="BA435" s="1"/>
      <c r="BC435" s="1"/>
      <c r="BE435" s="1"/>
      <c r="BF435" s="1"/>
      <c r="BG435" s="1"/>
      <c r="BH435" s="1"/>
      <c r="BK435" s="1"/>
      <c r="BP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3"/>
      <c r="BA436" s="1"/>
      <c r="BC436" s="1"/>
      <c r="BE436" s="1"/>
      <c r="BF436" s="1"/>
      <c r="BG436" s="1"/>
      <c r="BH436" s="1"/>
      <c r="BK436" s="1"/>
      <c r="BP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3"/>
      <c r="BA437" s="1"/>
      <c r="BC437" s="1"/>
      <c r="BE437" s="1"/>
      <c r="BF437" s="1"/>
      <c r="BG437" s="1"/>
      <c r="BH437" s="1"/>
      <c r="BK437" s="1"/>
      <c r="BP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3"/>
      <c r="BA438" s="1"/>
      <c r="BC438" s="1"/>
      <c r="BE438" s="1"/>
      <c r="BF438" s="1"/>
      <c r="BG438" s="1"/>
      <c r="BH438" s="1"/>
      <c r="BK438" s="1"/>
      <c r="BP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3"/>
      <c r="BA439" s="1"/>
      <c r="BC439" s="1"/>
      <c r="BE439" s="1"/>
      <c r="BF439" s="1"/>
      <c r="BG439" s="1"/>
      <c r="BH439" s="1"/>
      <c r="BK439" s="1"/>
      <c r="BP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3"/>
      <c r="BA440" s="1"/>
      <c r="BC440" s="1"/>
      <c r="BE440" s="1"/>
      <c r="BF440" s="1"/>
      <c r="BG440" s="1"/>
      <c r="BH440" s="1"/>
      <c r="BK440" s="1"/>
      <c r="BP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3"/>
      <c r="BA441" s="1"/>
      <c r="BC441" s="1"/>
      <c r="BE441" s="1"/>
      <c r="BF441" s="1"/>
      <c r="BG441" s="1"/>
      <c r="BH441" s="1"/>
      <c r="BK441" s="1"/>
      <c r="BP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3"/>
      <c r="BA442" s="1"/>
      <c r="BC442" s="1"/>
      <c r="BE442" s="1"/>
      <c r="BF442" s="1"/>
      <c r="BG442" s="1"/>
      <c r="BH442" s="1"/>
      <c r="BK442" s="1"/>
      <c r="BP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3"/>
      <c r="BA443" s="1"/>
      <c r="BC443" s="1"/>
      <c r="BE443" s="1"/>
      <c r="BF443" s="1"/>
      <c r="BG443" s="1"/>
      <c r="BH443" s="1"/>
      <c r="BK443" s="1"/>
      <c r="BP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3"/>
      <c r="BA444" s="1"/>
      <c r="BC444" s="1"/>
      <c r="BE444" s="1"/>
      <c r="BF444" s="1"/>
      <c r="BG444" s="1"/>
      <c r="BH444" s="1"/>
      <c r="BK444" s="1"/>
      <c r="BP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3"/>
      <c r="BA445" s="1"/>
      <c r="BC445" s="1"/>
      <c r="BE445" s="1"/>
      <c r="BF445" s="1"/>
      <c r="BG445" s="1"/>
      <c r="BH445" s="1"/>
      <c r="BK445" s="1"/>
      <c r="BP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3"/>
      <c r="BA446" s="1"/>
      <c r="BC446" s="1"/>
      <c r="BE446" s="1"/>
      <c r="BF446" s="1"/>
      <c r="BG446" s="1"/>
      <c r="BH446" s="1"/>
      <c r="BK446" s="1"/>
      <c r="BP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3"/>
      <c r="BA447" s="1"/>
      <c r="BC447" s="1"/>
      <c r="BE447" s="1"/>
      <c r="BF447" s="1"/>
      <c r="BG447" s="1"/>
      <c r="BH447" s="1"/>
      <c r="BK447" s="1"/>
      <c r="BP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3"/>
      <c r="BA448" s="1"/>
      <c r="BC448" s="1"/>
      <c r="BE448" s="1"/>
      <c r="BF448" s="1"/>
      <c r="BG448" s="1"/>
      <c r="BH448" s="1"/>
      <c r="BK448" s="1"/>
      <c r="BP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3"/>
      <c r="BA449" s="1"/>
      <c r="BC449" s="1"/>
      <c r="BE449" s="1"/>
      <c r="BF449" s="1"/>
      <c r="BG449" s="1"/>
      <c r="BH449" s="1"/>
      <c r="BK449" s="1"/>
      <c r="BP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3"/>
      <c r="BA450" s="1"/>
      <c r="BC450" s="1"/>
      <c r="BE450" s="1"/>
      <c r="BF450" s="1"/>
      <c r="BG450" s="1"/>
      <c r="BH450" s="1"/>
      <c r="BK450" s="1"/>
      <c r="BP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3"/>
      <c r="BA451" s="1"/>
      <c r="BC451" s="1"/>
      <c r="BE451" s="1"/>
      <c r="BF451" s="1"/>
      <c r="BG451" s="1"/>
      <c r="BH451" s="1"/>
      <c r="BK451" s="1"/>
      <c r="BP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3"/>
      <c r="BA452" s="1"/>
      <c r="BC452" s="1"/>
      <c r="BE452" s="1"/>
      <c r="BF452" s="1"/>
      <c r="BG452" s="1"/>
      <c r="BH452" s="1"/>
      <c r="BK452" s="1"/>
      <c r="BP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3"/>
      <c r="BA453" s="1"/>
      <c r="BC453" s="1"/>
      <c r="BE453" s="1"/>
      <c r="BF453" s="1"/>
      <c r="BG453" s="1"/>
      <c r="BH453" s="1"/>
      <c r="BK453" s="1"/>
      <c r="BP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3"/>
      <c r="BA454" s="1"/>
      <c r="BC454" s="1"/>
      <c r="BE454" s="1"/>
      <c r="BF454" s="1"/>
      <c r="BG454" s="1"/>
      <c r="BH454" s="1"/>
      <c r="BK454" s="1"/>
      <c r="BP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3"/>
      <c r="BA455" s="1"/>
      <c r="BC455" s="1"/>
      <c r="BE455" s="1"/>
      <c r="BF455" s="1"/>
      <c r="BG455" s="1"/>
      <c r="BH455" s="1"/>
      <c r="BK455" s="1"/>
      <c r="BP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3"/>
      <c r="BA456" s="1"/>
      <c r="BC456" s="1"/>
      <c r="BE456" s="1"/>
      <c r="BF456" s="1"/>
      <c r="BG456" s="1"/>
      <c r="BH456" s="1"/>
      <c r="BK456" s="1"/>
      <c r="BP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3"/>
      <c r="BA457" s="1"/>
      <c r="BC457" s="1"/>
      <c r="BE457" s="1"/>
      <c r="BF457" s="1"/>
      <c r="BG457" s="1"/>
      <c r="BH457" s="1"/>
      <c r="BK457" s="1"/>
      <c r="BP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3"/>
      <c r="BA458" s="1"/>
      <c r="BC458" s="1"/>
      <c r="BE458" s="1"/>
      <c r="BF458" s="1"/>
      <c r="BG458" s="1"/>
      <c r="BH458" s="1"/>
      <c r="BK458" s="1"/>
      <c r="BP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3"/>
      <c r="BA459" s="1"/>
      <c r="BC459" s="1"/>
      <c r="BE459" s="1"/>
      <c r="BF459" s="1"/>
      <c r="BG459" s="1"/>
      <c r="BH459" s="1"/>
      <c r="BK459" s="1"/>
      <c r="BP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3"/>
      <c r="BA460" s="1"/>
      <c r="BC460" s="1"/>
      <c r="BE460" s="1"/>
      <c r="BF460" s="1"/>
      <c r="BG460" s="1"/>
      <c r="BH460" s="1"/>
      <c r="BK460" s="1"/>
      <c r="BP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3"/>
      <c r="BA461" s="1"/>
      <c r="BC461" s="1"/>
      <c r="BE461" s="1"/>
      <c r="BF461" s="1"/>
      <c r="BG461" s="1"/>
      <c r="BH461" s="1"/>
      <c r="BK461" s="1"/>
      <c r="BP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3"/>
      <c r="BA462" s="1"/>
      <c r="BC462" s="1"/>
      <c r="BE462" s="1"/>
      <c r="BF462" s="1"/>
      <c r="BG462" s="1"/>
      <c r="BH462" s="1"/>
      <c r="BK462" s="1"/>
      <c r="BP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3"/>
      <c r="BA463" s="1"/>
      <c r="BC463" s="1"/>
      <c r="BE463" s="1"/>
      <c r="BF463" s="1"/>
      <c r="BG463" s="1"/>
      <c r="BH463" s="1"/>
      <c r="BK463" s="1"/>
      <c r="BP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3"/>
      <c r="BA464" s="1"/>
      <c r="BC464" s="1"/>
      <c r="BE464" s="1"/>
      <c r="BF464" s="1"/>
      <c r="BG464" s="1"/>
      <c r="BH464" s="1"/>
      <c r="BK464" s="1"/>
      <c r="BP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3"/>
      <c r="BA465" s="1"/>
      <c r="BC465" s="1"/>
      <c r="BE465" s="1"/>
      <c r="BF465" s="1"/>
      <c r="BG465" s="1"/>
      <c r="BH465" s="1"/>
      <c r="BK465" s="1"/>
      <c r="BP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3"/>
      <c r="BA466" s="1"/>
      <c r="BC466" s="1"/>
      <c r="BE466" s="1"/>
      <c r="BF466" s="1"/>
      <c r="BG466" s="1"/>
      <c r="BH466" s="1"/>
      <c r="BK466" s="1"/>
      <c r="BP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3"/>
      <c r="BA467" s="1"/>
      <c r="BC467" s="1"/>
      <c r="BE467" s="1"/>
      <c r="BF467" s="1"/>
      <c r="BG467" s="1"/>
      <c r="BH467" s="1"/>
      <c r="BK467" s="1"/>
      <c r="BP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3"/>
      <c r="BA468" s="1"/>
      <c r="BC468" s="1"/>
      <c r="BE468" s="1"/>
      <c r="BF468" s="1"/>
      <c r="BG468" s="1"/>
      <c r="BH468" s="1"/>
      <c r="BK468" s="1"/>
      <c r="BP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3"/>
      <c r="BA469" s="1"/>
      <c r="BC469" s="1"/>
      <c r="BE469" s="1"/>
      <c r="BF469" s="1"/>
      <c r="BG469" s="1"/>
      <c r="BH469" s="1"/>
      <c r="BK469" s="1"/>
      <c r="BP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3"/>
      <c r="BA470" s="1"/>
      <c r="BC470" s="1"/>
      <c r="BE470" s="1"/>
      <c r="BF470" s="1"/>
      <c r="BG470" s="1"/>
      <c r="BH470" s="1"/>
      <c r="BK470" s="1"/>
      <c r="BP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3"/>
      <c r="BA471" s="1"/>
      <c r="BC471" s="1"/>
      <c r="BE471" s="1"/>
      <c r="BF471" s="1"/>
      <c r="BG471" s="1"/>
      <c r="BH471" s="1"/>
      <c r="BK471" s="1"/>
      <c r="BP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3"/>
      <c r="BA472" s="1"/>
      <c r="BC472" s="1"/>
      <c r="BE472" s="1"/>
      <c r="BF472" s="1"/>
      <c r="BG472" s="1"/>
      <c r="BH472" s="1"/>
      <c r="BK472" s="1"/>
      <c r="BP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3"/>
      <c r="BA473" s="1"/>
      <c r="BC473" s="1"/>
      <c r="BE473" s="1"/>
      <c r="BF473" s="1"/>
      <c r="BG473" s="1"/>
      <c r="BH473" s="1"/>
      <c r="BK473" s="1"/>
      <c r="BP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3"/>
      <c r="BA474" s="1"/>
      <c r="BC474" s="1"/>
      <c r="BE474" s="1"/>
      <c r="BF474" s="1"/>
      <c r="BG474" s="1"/>
      <c r="BH474" s="1"/>
      <c r="BK474" s="1"/>
      <c r="BP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3"/>
      <c r="BA475" s="1"/>
      <c r="BC475" s="1"/>
      <c r="BE475" s="1"/>
      <c r="BF475" s="1"/>
      <c r="BG475" s="1"/>
      <c r="BH475" s="1"/>
      <c r="BK475" s="1"/>
      <c r="BP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3"/>
      <c r="BA476" s="1"/>
      <c r="BC476" s="1"/>
      <c r="BE476" s="1"/>
      <c r="BF476" s="1"/>
      <c r="BG476" s="1"/>
      <c r="BH476" s="1"/>
      <c r="BK476" s="1"/>
      <c r="BP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3"/>
      <c r="BA477" s="1"/>
      <c r="BC477" s="1"/>
      <c r="BE477" s="1"/>
      <c r="BF477" s="1"/>
      <c r="BG477" s="1"/>
      <c r="BH477" s="1"/>
      <c r="BK477" s="1"/>
      <c r="BP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3"/>
      <c r="BA478" s="1"/>
      <c r="BC478" s="1"/>
      <c r="BE478" s="1"/>
      <c r="BF478" s="1"/>
      <c r="BG478" s="1"/>
      <c r="BH478" s="1"/>
      <c r="BK478" s="1"/>
      <c r="BP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3"/>
      <c r="BA479" s="1"/>
      <c r="BC479" s="1"/>
      <c r="BE479" s="1"/>
      <c r="BF479" s="1"/>
      <c r="BG479" s="1"/>
      <c r="BH479" s="1"/>
      <c r="BK479" s="1"/>
      <c r="BP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3"/>
      <c r="BA480" s="1"/>
      <c r="BC480" s="1"/>
      <c r="BE480" s="1"/>
      <c r="BF480" s="1"/>
      <c r="BG480" s="1"/>
      <c r="BH480" s="1"/>
      <c r="BK480" s="1"/>
      <c r="BP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3"/>
      <c r="BA481" s="1"/>
      <c r="BC481" s="1"/>
      <c r="BE481" s="1"/>
      <c r="BF481" s="1"/>
      <c r="BG481" s="1"/>
      <c r="BH481" s="1"/>
      <c r="BK481" s="1"/>
      <c r="BP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3"/>
      <c r="BA482" s="1"/>
      <c r="BC482" s="1"/>
      <c r="BE482" s="1"/>
      <c r="BF482" s="1"/>
      <c r="BG482" s="1"/>
      <c r="BH482" s="1"/>
      <c r="BK482" s="1"/>
      <c r="BP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3"/>
      <c r="BA483" s="1"/>
      <c r="BC483" s="1"/>
      <c r="BE483" s="1"/>
      <c r="BF483" s="1"/>
      <c r="BG483" s="1"/>
      <c r="BH483" s="1"/>
      <c r="BK483" s="1"/>
      <c r="BP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3"/>
      <c r="BA484" s="1"/>
      <c r="BC484" s="1"/>
      <c r="BE484" s="1"/>
      <c r="BF484" s="1"/>
      <c r="BG484" s="1"/>
      <c r="BH484" s="1"/>
      <c r="BK484" s="1"/>
      <c r="BP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3"/>
      <c r="BA485" s="1"/>
      <c r="BC485" s="1"/>
      <c r="BE485" s="1"/>
      <c r="BF485" s="1"/>
      <c r="BG485" s="1"/>
      <c r="BH485" s="1"/>
      <c r="BK485" s="1"/>
      <c r="BP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3"/>
      <c r="BA486" s="1"/>
      <c r="BC486" s="1"/>
      <c r="BE486" s="1"/>
      <c r="BF486" s="1"/>
      <c r="BG486" s="1"/>
      <c r="BH486" s="1"/>
      <c r="BK486" s="1"/>
      <c r="BP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3"/>
      <c r="BA487" s="1"/>
      <c r="BC487" s="1"/>
      <c r="BE487" s="1"/>
      <c r="BF487" s="1"/>
      <c r="BG487" s="1"/>
      <c r="BH487" s="1"/>
      <c r="BK487" s="1"/>
      <c r="BP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3"/>
      <c r="BA488" s="1"/>
      <c r="BC488" s="1"/>
      <c r="BE488" s="1"/>
      <c r="BF488" s="1"/>
      <c r="BG488" s="1"/>
      <c r="BH488" s="1"/>
      <c r="BK488" s="1"/>
      <c r="BP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3"/>
      <c r="BA489" s="1"/>
      <c r="BC489" s="1"/>
      <c r="BE489" s="1"/>
      <c r="BF489" s="1"/>
      <c r="BG489" s="1"/>
      <c r="BH489" s="1"/>
      <c r="BK489" s="1"/>
      <c r="BP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3"/>
      <c r="BA490" s="1"/>
      <c r="BC490" s="1"/>
      <c r="BE490" s="1"/>
      <c r="BF490" s="1"/>
      <c r="BG490" s="1"/>
      <c r="BH490" s="1"/>
      <c r="BK490" s="1"/>
      <c r="BP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3"/>
      <c r="BA491" s="1"/>
      <c r="BC491" s="1"/>
      <c r="BE491" s="1"/>
      <c r="BF491" s="1"/>
      <c r="BG491" s="1"/>
      <c r="BH491" s="1"/>
      <c r="BK491" s="1"/>
      <c r="BP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3"/>
      <c r="BA492" s="1"/>
      <c r="BC492" s="1"/>
      <c r="BE492" s="1"/>
      <c r="BF492" s="1"/>
      <c r="BG492" s="1"/>
      <c r="BH492" s="1"/>
      <c r="BK492" s="1"/>
      <c r="BP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3"/>
      <c r="BA493" s="1"/>
      <c r="BC493" s="1"/>
      <c r="BE493" s="1"/>
      <c r="BF493" s="1"/>
      <c r="BG493" s="1"/>
      <c r="BH493" s="1"/>
      <c r="BK493" s="1"/>
      <c r="BP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3"/>
      <c r="BA494" s="1"/>
      <c r="BC494" s="1"/>
      <c r="BE494" s="1"/>
      <c r="BF494" s="1"/>
      <c r="BG494" s="1"/>
      <c r="BH494" s="1"/>
      <c r="BK494" s="1"/>
      <c r="BP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3"/>
      <c r="BA495" s="1"/>
      <c r="BC495" s="1"/>
      <c r="BE495" s="1"/>
      <c r="BF495" s="1"/>
      <c r="BG495" s="1"/>
      <c r="BH495" s="1"/>
      <c r="BK495" s="1"/>
      <c r="BP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3"/>
      <c r="BA496" s="1"/>
      <c r="BC496" s="1"/>
      <c r="BE496" s="1"/>
      <c r="BF496" s="1"/>
      <c r="BG496" s="1"/>
      <c r="BH496" s="1"/>
      <c r="BK496" s="1"/>
      <c r="BP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3"/>
      <c r="BA497" s="1"/>
      <c r="BC497" s="1"/>
      <c r="BE497" s="1"/>
      <c r="BF497" s="1"/>
      <c r="BG497" s="1"/>
      <c r="BH497" s="1"/>
      <c r="BK497" s="1"/>
      <c r="BP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3"/>
      <c r="BA498" s="1"/>
      <c r="BC498" s="1"/>
      <c r="BE498" s="1"/>
      <c r="BF498" s="1"/>
      <c r="BG498" s="1"/>
      <c r="BH498" s="1"/>
      <c r="BK498" s="1"/>
      <c r="BP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3"/>
      <c r="BA499" s="1"/>
      <c r="BC499" s="1"/>
      <c r="BE499" s="1"/>
      <c r="BF499" s="1"/>
      <c r="BG499" s="1"/>
      <c r="BH499" s="1"/>
      <c r="BK499" s="1"/>
      <c r="BP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3"/>
      <c r="BA500" s="1"/>
      <c r="BC500" s="1"/>
      <c r="BE500" s="1"/>
      <c r="BF500" s="1"/>
      <c r="BG500" s="1"/>
      <c r="BH500" s="1"/>
      <c r="BK500" s="1"/>
      <c r="BP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3"/>
      <c r="BA501" s="1"/>
      <c r="BC501" s="1"/>
      <c r="BE501" s="1"/>
      <c r="BF501" s="1"/>
      <c r="BG501" s="1"/>
      <c r="BH501" s="1"/>
      <c r="BK501" s="1"/>
      <c r="BP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3"/>
      <c r="BA502" s="1"/>
      <c r="BC502" s="1"/>
      <c r="BE502" s="1"/>
      <c r="BF502" s="1"/>
      <c r="BG502" s="1"/>
      <c r="BH502" s="1"/>
      <c r="BK502" s="1"/>
      <c r="BP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3"/>
      <c r="BA503" s="1"/>
      <c r="BC503" s="1"/>
      <c r="BE503" s="1"/>
      <c r="BF503" s="1"/>
      <c r="BG503" s="1"/>
      <c r="BH503" s="1"/>
      <c r="BK503" s="1"/>
      <c r="BP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3"/>
      <c r="BA504" s="1"/>
      <c r="BC504" s="1"/>
      <c r="BE504" s="1"/>
      <c r="BF504" s="1"/>
      <c r="BG504" s="1"/>
      <c r="BH504" s="1"/>
      <c r="BK504" s="1"/>
      <c r="BP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3"/>
      <c r="BA505" s="1"/>
      <c r="BC505" s="1"/>
      <c r="BE505" s="1"/>
      <c r="BF505" s="1"/>
      <c r="BG505" s="1"/>
      <c r="BH505" s="1"/>
      <c r="BK505" s="1"/>
      <c r="BP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3"/>
      <c r="BA506" s="1"/>
      <c r="BC506" s="1"/>
      <c r="BE506" s="1"/>
      <c r="BF506" s="1"/>
      <c r="BG506" s="1"/>
      <c r="BH506" s="1"/>
      <c r="BK506" s="1"/>
      <c r="BP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3"/>
      <c r="BA507" s="1"/>
      <c r="BC507" s="1"/>
      <c r="BE507" s="1"/>
      <c r="BF507" s="1"/>
      <c r="BG507" s="1"/>
      <c r="BH507" s="1"/>
      <c r="BK507" s="1"/>
      <c r="BP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3"/>
      <c r="BA508" s="1"/>
      <c r="BC508" s="1"/>
      <c r="BE508" s="1"/>
      <c r="BF508" s="1"/>
      <c r="BG508" s="1"/>
      <c r="BH508" s="1"/>
      <c r="BK508" s="1"/>
      <c r="BP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3"/>
      <c r="BA509" s="1"/>
      <c r="BC509" s="1"/>
      <c r="BE509" s="1"/>
      <c r="BF509" s="1"/>
      <c r="BG509" s="1"/>
      <c r="BH509" s="1"/>
      <c r="BK509" s="1"/>
      <c r="BP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3"/>
      <c r="BA510" s="1"/>
      <c r="BC510" s="1"/>
      <c r="BE510" s="1"/>
      <c r="BF510" s="1"/>
      <c r="BG510" s="1"/>
      <c r="BH510" s="1"/>
      <c r="BK510" s="1"/>
      <c r="BP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3"/>
      <c r="BA511" s="1"/>
      <c r="BC511" s="1"/>
      <c r="BE511" s="1"/>
      <c r="BF511" s="1"/>
      <c r="BG511" s="1"/>
      <c r="BH511" s="1"/>
      <c r="BK511" s="1"/>
      <c r="BP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3"/>
      <c r="BA512" s="1"/>
      <c r="BC512" s="1"/>
      <c r="BE512" s="1"/>
      <c r="BF512" s="1"/>
      <c r="BG512" s="1"/>
      <c r="BH512" s="1"/>
      <c r="BK512" s="1"/>
      <c r="BP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3"/>
      <c r="BA513" s="1"/>
      <c r="BC513" s="1"/>
      <c r="BE513" s="1"/>
      <c r="BF513" s="1"/>
      <c r="BG513" s="1"/>
      <c r="BH513" s="1"/>
      <c r="BK513" s="1"/>
      <c r="BP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3"/>
      <c r="BA514" s="1"/>
      <c r="BC514" s="1"/>
      <c r="BE514" s="1"/>
      <c r="BF514" s="1"/>
      <c r="BG514" s="1"/>
      <c r="BH514" s="1"/>
      <c r="BK514" s="1"/>
      <c r="BP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3"/>
      <c r="BA515" s="1"/>
      <c r="BC515" s="1"/>
      <c r="BE515" s="1"/>
      <c r="BF515" s="1"/>
      <c r="BG515" s="1"/>
      <c r="BH515" s="1"/>
      <c r="BK515" s="1"/>
      <c r="BP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3"/>
      <c r="BA516" s="1"/>
      <c r="BC516" s="1"/>
      <c r="BE516" s="1"/>
      <c r="BF516" s="1"/>
      <c r="BG516" s="1"/>
      <c r="BH516" s="1"/>
      <c r="BK516" s="1"/>
      <c r="BP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3"/>
      <c r="BA517" s="1"/>
      <c r="BC517" s="1"/>
      <c r="BE517" s="1"/>
      <c r="BF517" s="1"/>
      <c r="BG517" s="1"/>
      <c r="BH517" s="1"/>
      <c r="BK517" s="1"/>
      <c r="BP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3"/>
      <c r="BA518" s="1"/>
      <c r="BC518" s="1"/>
      <c r="BE518" s="1"/>
      <c r="BF518" s="1"/>
      <c r="BG518" s="1"/>
      <c r="BH518" s="1"/>
      <c r="BK518" s="1"/>
      <c r="BP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3"/>
      <c r="BA519" s="1"/>
      <c r="BC519" s="1"/>
      <c r="BE519" s="1"/>
      <c r="BF519" s="1"/>
      <c r="BG519" s="1"/>
      <c r="BH519" s="1"/>
      <c r="BK519" s="1"/>
      <c r="BP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3"/>
      <c r="BA520" s="1"/>
      <c r="BC520" s="1"/>
      <c r="BE520" s="1"/>
      <c r="BF520" s="1"/>
      <c r="BG520" s="1"/>
      <c r="BH520" s="1"/>
      <c r="BK520" s="1"/>
      <c r="BP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3"/>
      <c r="BA521" s="1"/>
      <c r="BC521" s="1"/>
      <c r="BE521" s="1"/>
      <c r="BF521" s="1"/>
      <c r="BG521" s="1"/>
      <c r="BH521" s="1"/>
      <c r="BK521" s="1"/>
      <c r="BP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3"/>
      <c r="BA522" s="1"/>
      <c r="BC522" s="1"/>
      <c r="BE522" s="1"/>
      <c r="BF522" s="1"/>
      <c r="BG522" s="1"/>
      <c r="BH522" s="1"/>
      <c r="BK522" s="1"/>
      <c r="BP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3"/>
      <c r="BA523" s="1"/>
      <c r="BC523" s="1"/>
      <c r="BE523" s="1"/>
      <c r="BF523" s="1"/>
      <c r="BG523" s="1"/>
      <c r="BH523" s="1"/>
      <c r="BK523" s="1"/>
      <c r="BP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3"/>
      <c r="BA524" s="1"/>
      <c r="BC524" s="1"/>
      <c r="BE524" s="1"/>
      <c r="BF524" s="1"/>
      <c r="BG524" s="1"/>
      <c r="BH524" s="1"/>
      <c r="BK524" s="1"/>
      <c r="BP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3"/>
      <c r="BA525" s="1"/>
      <c r="BC525" s="1"/>
      <c r="BE525" s="1"/>
      <c r="BF525" s="1"/>
      <c r="BG525" s="1"/>
      <c r="BH525" s="1"/>
      <c r="BK525" s="1"/>
      <c r="BP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3"/>
      <c r="BA526" s="1"/>
      <c r="BC526" s="1"/>
      <c r="BE526" s="1"/>
      <c r="BF526" s="1"/>
      <c r="BG526" s="1"/>
      <c r="BH526" s="1"/>
      <c r="BK526" s="1"/>
      <c r="BP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3"/>
      <c r="BA527" s="1"/>
      <c r="BC527" s="1"/>
      <c r="BE527" s="1"/>
      <c r="BF527" s="1"/>
      <c r="BG527" s="1"/>
      <c r="BH527" s="1"/>
      <c r="BK527" s="1"/>
      <c r="BP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3"/>
      <c r="BA528" s="1"/>
      <c r="BC528" s="1"/>
      <c r="BE528" s="1"/>
      <c r="BF528" s="1"/>
      <c r="BG528" s="1"/>
      <c r="BH528" s="1"/>
      <c r="BK528" s="1"/>
      <c r="BP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3"/>
      <c r="BA529" s="1"/>
      <c r="BC529" s="1"/>
      <c r="BE529" s="1"/>
      <c r="BF529" s="1"/>
      <c r="BG529" s="1"/>
      <c r="BH529" s="1"/>
      <c r="BK529" s="1"/>
      <c r="BP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3"/>
      <c r="BA530" s="1"/>
      <c r="BC530" s="1"/>
      <c r="BE530" s="1"/>
      <c r="BF530" s="1"/>
      <c r="BG530" s="1"/>
      <c r="BH530" s="1"/>
      <c r="BK530" s="1"/>
      <c r="BP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3"/>
      <c r="BA531" s="1"/>
      <c r="BC531" s="1"/>
      <c r="BE531" s="1"/>
      <c r="BF531" s="1"/>
      <c r="BG531" s="1"/>
      <c r="BH531" s="1"/>
      <c r="BK531" s="1"/>
      <c r="BP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3"/>
      <c r="BA532" s="1"/>
      <c r="BC532" s="1"/>
      <c r="BE532" s="1"/>
      <c r="BF532" s="1"/>
      <c r="BG532" s="1"/>
      <c r="BH532" s="1"/>
      <c r="BK532" s="1"/>
      <c r="BP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3"/>
      <c r="BA533" s="1"/>
      <c r="BC533" s="1"/>
      <c r="BE533" s="1"/>
      <c r="BF533" s="1"/>
      <c r="BG533" s="1"/>
      <c r="BH533" s="1"/>
      <c r="BK533" s="1"/>
      <c r="BP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3"/>
      <c r="BA534" s="1"/>
      <c r="BC534" s="1"/>
      <c r="BE534" s="1"/>
      <c r="BF534" s="1"/>
      <c r="BG534" s="1"/>
      <c r="BH534" s="1"/>
      <c r="BK534" s="1"/>
      <c r="BP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3"/>
      <c r="BA535" s="1"/>
      <c r="BC535" s="1"/>
      <c r="BE535" s="1"/>
      <c r="BF535" s="1"/>
      <c r="BG535" s="1"/>
      <c r="BH535" s="1"/>
      <c r="BK535" s="1"/>
      <c r="BP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3"/>
      <c r="BA536" s="1"/>
      <c r="BC536" s="1"/>
      <c r="BE536" s="1"/>
      <c r="BF536" s="1"/>
      <c r="BG536" s="1"/>
      <c r="BH536" s="1"/>
      <c r="BK536" s="1"/>
      <c r="BP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3"/>
      <c r="BA537" s="1"/>
      <c r="BC537" s="1"/>
      <c r="BE537" s="1"/>
      <c r="BF537" s="1"/>
      <c r="BG537" s="1"/>
      <c r="BH537" s="1"/>
      <c r="BK537" s="1"/>
      <c r="BP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3"/>
      <c r="BA538" s="1"/>
      <c r="BC538" s="1"/>
      <c r="BE538" s="1"/>
      <c r="BF538" s="1"/>
      <c r="BG538" s="1"/>
      <c r="BH538" s="1"/>
      <c r="BK538" s="1"/>
      <c r="BP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3"/>
      <c r="BA539" s="1"/>
      <c r="BC539" s="1"/>
      <c r="BE539" s="1"/>
      <c r="BF539" s="1"/>
      <c r="BG539" s="1"/>
      <c r="BH539" s="1"/>
      <c r="BK539" s="1"/>
      <c r="BP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3"/>
      <c r="BA540" s="1"/>
      <c r="BC540" s="1"/>
      <c r="BE540" s="1"/>
      <c r="BF540" s="1"/>
      <c r="BG540" s="1"/>
      <c r="BH540" s="1"/>
      <c r="BK540" s="1"/>
      <c r="BP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3"/>
      <c r="BA541" s="1"/>
      <c r="BC541" s="1"/>
      <c r="BE541" s="1"/>
      <c r="BF541" s="1"/>
      <c r="BG541" s="1"/>
      <c r="BH541" s="1"/>
      <c r="BK541" s="1"/>
      <c r="BP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3"/>
      <c r="BA542" s="1"/>
      <c r="BC542" s="1"/>
      <c r="BE542" s="1"/>
      <c r="BF542" s="1"/>
      <c r="BG542" s="1"/>
      <c r="BH542" s="1"/>
      <c r="BK542" s="1"/>
      <c r="BP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3"/>
      <c r="BA543" s="1"/>
      <c r="BC543" s="1"/>
      <c r="BE543" s="1"/>
      <c r="BF543" s="1"/>
      <c r="BG543" s="1"/>
      <c r="BH543" s="1"/>
      <c r="BK543" s="1"/>
      <c r="BP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3"/>
      <c r="BA544" s="1"/>
      <c r="BC544" s="1"/>
      <c r="BE544" s="1"/>
      <c r="BF544" s="1"/>
      <c r="BG544" s="1"/>
      <c r="BH544" s="1"/>
      <c r="BK544" s="1"/>
      <c r="BP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3"/>
      <c r="BA545" s="1"/>
      <c r="BC545" s="1"/>
      <c r="BE545" s="1"/>
      <c r="BF545" s="1"/>
      <c r="BG545" s="1"/>
      <c r="BH545" s="1"/>
      <c r="BK545" s="1"/>
      <c r="BP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3"/>
      <c r="BA546" s="1"/>
      <c r="BC546" s="1"/>
      <c r="BE546" s="1"/>
      <c r="BF546" s="1"/>
      <c r="BG546" s="1"/>
      <c r="BH546" s="1"/>
      <c r="BK546" s="1"/>
      <c r="BP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3"/>
      <c r="BA547" s="1"/>
      <c r="BC547" s="1"/>
      <c r="BE547" s="1"/>
      <c r="BF547" s="1"/>
      <c r="BG547" s="1"/>
      <c r="BH547" s="1"/>
      <c r="BK547" s="1"/>
      <c r="BP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3"/>
      <c r="BA548" s="1"/>
      <c r="BC548" s="1"/>
      <c r="BE548" s="1"/>
      <c r="BF548" s="1"/>
      <c r="BG548" s="1"/>
      <c r="BH548" s="1"/>
      <c r="BK548" s="1"/>
      <c r="BP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3"/>
      <c r="BA549" s="1"/>
      <c r="BC549" s="1"/>
      <c r="BE549" s="1"/>
      <c r="BF549" s="1"/>
      <c r="BG549" s="1"/>
      <c r="BH549" s="1"/>
      <c r="BK549" s="1"/>
      <c r="BP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3"/>
      <c r="BA550" s="1"/>
      <c r="BC550" s="1"/>
      <c r="BE550" s="1"/>
      <c r="BF550" s="1"/>
      <c r="BG550" s="1"/>
      <c r="BH550" s="1"/>
      <c r="BK550" s="1"/>
      <c r="BP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3"/>
      <c r="BA551" s="1"/>
      <c r="BC551" s="1"/>
      <c r="BE551" s="1"/>
      <c r="BF551" s="1"/>
      <c r="BG551" s="1"/>
      <c r="BH551" s="1"/>
      <c r="BK551" s="1"/>
      <c r="BP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3"/>
      <c r="BA552" s="1"/>
      <c r="BC552" s="1"/>
      <c r="BE552" s="1"/>
      <c r="BF552" s="1"/>
      <c r="BG552" s="1"/>
      <c r="BH552" s="1"/>
      <c r="BK552" s="1"/>
      <c r="BP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3"/>
      <c r="BA553" s="1"/>
      <c r="BC553" s="1"/>
      <c r="BE553" s="1"/>
      <c r="BF553" s="1"/>
      <c r="BG553" s="1"/>
      <c r="BH553" s="1"/>
      <c r="BK553" s="1"/>
      <c r="BP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3"/>
      <c r="BA554" s="1"/>
      <c r="BC554" s="1"/>
      <c r="BE554" s="1"/>
      <c r="BF554" s="1"/>
      <c r="BG554" s="1"/>
      <c r="BH554" s="1"/>
      <c r="BK554" s="1"/>
      <c r="BP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3"/>
      <c r="BA555" s="1"/>
      <c r="BC555" s="1"/>
      <c r="BE555" s="1"/>
      <c r="BF555" s="1"/>
      <c r="BG555" s="1"/>
      <c r="BH555" s="1"/>
      <c r="BK555" s="1"/>
      <c r="BP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3"/>
      <c r="BA556" s="1"/>
      <c r="BC556" s="1"/>
      <c r="BE556" s="1"/>
      <c r="BF556" s="1"/>
      <c r="BG556" s="1"/>
      <c r="BH556" s="1"/>
      <c r="BK556" s="1"/>
      <c r="BP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3"/>
      <c r="BA557" s="1"/>
      <c r="BC557" s="1"/>
      <c r="BE557" s="1"/>
      <c r="BF557" s="1"/>
      <c r="BG557" s="1"/>
      <c r="BH557" s="1"/>
      <c r="BK557" s="1"/>
      <c r="BP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3"/>
      <c r="BA558" s="1"/>
      <c r="BC558" s="1"/>
      <c r="BE558" s="1"/>
      <c r="BF558" s="1"/>
      <c r="BG558" s="1"/>
      <c r="BH558" s="1"/>
      <c r="BK558" s="1"/>
      <c r="BP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3"/>
      <c r="BA559" s="1"/>
      <c r="BC559" s="1"/>
      <c r="BE559" s="1"/>
      <c r="BF559" s="1"/>
      <c r="BG559" s="1"/>
      <c r="BH559" s="1"/>
      <c r="BK559" s="1"/>
      <c r="BP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3"/>
      <c r="BA560" s="1"/>
      <c r="BC560" s="1"/>
      <c r="BE560" s="1"/>
      <c r="BF560" s="1"/>
      <c r="BG560" s="1"/>
      <c r="BH560" s="1"/>
      <c r="BK560" s="1"/>
      <c r="BP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3"/>
      <c r="BA561" s="1"/>
      <c r="BC561" s="1"/>
      <c r="BE561" s="1"/>
      <c r="BF561" s="1"/>
      <c r="BG561" s="1"/>
      <c r="BH561" s="1"/>
      <c r="BK561" s="1"/>
      <c r="BP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3"/>
      <c r="BA562" s="1"/>
      <c r="BC562" s="1"/>
      <c r="BE562" s="1"/>
      <c r="BF562" s="1"/>
      <c r="BG562" s="1"/>
      <c r="BH562" s="1"/>
      <c r="BK562" s="1"/>
      <c r="BP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3"/>
      <c r="BA563" s="1"/>
      <c r="BC563" s="1"/>
      <c r="BE563" s="1"/>
      <c r="BF563" s="1"/>
      <c r="BG563" s="1"/>
      <c r="BH563" s="1"/>
      <c r="BK563" s="1"/>
      <c r="BP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3"/>
      <c r="BA564" s="1"/>
      <c r="BC564" s="1"/>
      <c r="BE564" s="1"/>
      <c r="BF564" s="1"/>
      <c r="BG564" s="1"/>
      <c r="BH564" s="1"/>
      <c r="BK564" s="1"/>
      <c r="BP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3"/>
      <c r="BA565" s="1"/>
      <c r="BC565" s="1"/>
      <c r="BE565" s="1"/>
      <c r="BF565" s="1"/>
      <c r="BG565" s="1"/>
      <c r="BH565" s="1"/>
      <c r="BK565" s="1"/>
      <c r="BP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3"/>
      <c r="BA566" s="1"/>
      <c r="BC566" s="1"/>
      <c r="BE566" s="1"/>
      <c r="BF566" s="1"/>
      <c r="BG566" s="1"/>
      <c r="BH566" s="1"/>
      <c r="BK566" s="1"/>
      <c r="BP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3"/>
      <c r="BA567" s="1"/>
      <c r="BC567" s="1"/>
      <c r="BE567" s="1"/>
      <c r="BF567" s="1"/>
      <c r="BG567" s="1"/>
      <c r="BH567" s="1"/>
      <c r="BK567" s="1"/>
      <c r="BP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3"/>
      <c r="BA568" s="1"/>
      <c r="BC568" s="1"/>
      <c r="BE568" s="1"/>
      <c r="BF568" s="1"/>
      <c r="BG568" s="1"/>
      <c r="BH568" s="1"/>
      <c r="BK568" s="1"/>
      <c r="BP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3"/>
      <c r="BA569" s="1"/>
      <c r="BC569" s="1"/>
      <c r="BE569" s="1"/>
      <c r="BF569" s="1"/>
      <c r="BG569" s="1"/>
      <c r="BH569" s="1"/>
      <c r="BK569" s="1"/>
      <c r="BP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3"/>
      <c r="BA570" s="1"/>
      <c r="BC570" s="1"/>
      <c r="BE570" s="1"/>
      <c r="BF570" s="1"/>
      <c r="BG570" s="1"/>
      <c r="BH570" s="1"/>
      <c r="BK570" s="1"/>
      <c r="BP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3"/>
      <c r="BA571" s="1"/>
      <c r="BC571" s="1"/>
      <c r="BE571" s="1"/>
      <c r="BF571" s="1"/>
      <c r="BG571" s="1"/>
      <c r="BH571" s="1"/>
      <c r="BK571" s="1"/>
      <c r="BP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3"/>
      <c r="BA572" s="1"/>
      <c r="BC572" s="1"/>
      <c r="BE572" s="1"/>
      <c r="BF572" s="1"/>
      <c r="BG572" s="1"/>
      <c r="BH572" s="1"/>
      <c r="BK572" s="1"/>
      <c r="BP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3"/>
      <c r="BA573" s="1"/>
      <c r="BC573" s="1"/>
      <c r="BE573" s="1"/>
      <c r="BF573" s="1"/>
      <c r="BG573" s="1"/>
      <c r="BH573" s="1"/>
      <c r="BK573" s="1"/>
      <c r="BP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3"/>
      <c r="BA574" s="1"/>
      <c r="BC574" s="1"/>
      <c r="BE574" s="1"/>
      <c r="BF574" s="1"/>
      <c r="BG574" s="1"/>
      <c r="BH574" s="1"/>
      <c r="BK574" s="1"/>
      <c r="BP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3"/>
      <c r="BA575" s="1"/>
      <c r="BC575" s="1"/>
      <c r="BE575" s="1"/>
      <c r="BF575" s="1"/>
      <c r="BG575" s="1"/>
      <c r="BH575" s="1"/>
      <c r="BK575" s="1"/>
      <c r="BP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3"/>
      <c r="BA576" s="1"/>
      <c r="BC576" s="1"/>
      <c r="BE576" s="1"/>
      <c r="BF576" s="1"/>
      <c r="BG576" s="1"/>
      <c r="BH576" s="1"/>
      <c r="BK576" s="1"/>
      <c r="BP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3"/>
      <c r="BA577" s="1"/>
      <c r="BC577" s="1"/>
      <c r="BE577" s="1"/>
      <c r="BF577" s="1"/>
      <c r="BG577" s="1"/>
      <c r="BH577" s="1"/>
      <c r="BK577" s="1"/>
      <c r="BP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3"/>
      <c r="BA578" s="1"/>
      <c r="BC578" s="1"/>
      <c r="BE578" s="1"/>
      <c r="BF578" s="1"/>
      <c r="BG578" s="1"/>
      <c r="BH578" s="1"/>
      <c r="BK578" s="1"/>
      <c r="BP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3"/>
      <c r="BA579" s="1"/>
      <c r="BC579" s="1"/>
      <c r="BE579" s="1"/>
      <c r="BF579" s="1"/>
      <c r="BG579" s="1"/>
      <c r="BH579" s="1"/>
      <c r="BK579" s="1"/>
      <c r="BP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3"/>
      <c r="BA580" s="1"/>
      <c r="BC580" s="1"/>
      <c r="BE580" s="1"/>
      <c r="BF580" s="1"/>
      <c r="BG580" s="1"/>
      <c r="BH580" s="1"/>
      <c r="BK580" s="1"/>
      <c r="BP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3"/>
      <c r="BA581" s="1"/>
      <c r="BC581" s="1"/>
      <c r="BE581" s="1"/>
      <c r="BF581" s="1"/>
      <c r="BG581" s="1"/>
      <c r="BH581" s="1"/>
      <c r="BK581" s="1"/>
      <c r="BP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3"/>
      <c r="BA582" s="1"/>
      <c r="BC582" s="1"/>
      <c r="BE582" s="1"/>
      <c r="BF582" s="1"/>
      <c r="BG582" s="1"/>
      <c r="BH582" s="1"/>
      <c r="BK582" s="1"/>
      <c r="BP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3"/>
      <c r="BA583" s="1"/>
      <c r="BC583" s="1"/>
      <c r="BE583" s="1"/>
      <c r="BF583" s="1"/>
      <c r="BG583" s="1"/>
      <c r="BH583" s="1"/>
      <c r="BK583" s="1"/>
      <c r="BP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3"/>
      <c r="BA584" s="1"/>
      <c r="BC584" s="1"/>
      <c r="BE584" s="1"/>
      <c r="BF584" s="1"/>
      <c r="BG584" s="1"/>
      <c r="BH584" s="1"/>
      <c r="BK584" s="1"/>
      <c r="BP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3"/>
      <c r="BA585" s="1"/>
      <c r="BC585" s="1"/>
      <c r="BE585" s="1"/>
      <c r="BF585" s="1"/>
      <c r="BG585" s="1"/>
      <c r="BH585" s="1"/>
      <c r="BK585" s="1"/>
      <c r="BP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3"/>
      <c r="BA586" s="1"/>
      <c r="BC586" s="1"/>
      <c r="BE586" s="1"/>
      <c r="BF586" s="1"/>
      <c r="BG586" s="1"/>
      <c r="BH586" s="1"/>
      <c r="BK586" s="1"/>
      <c r="BP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3"/>
      <c r="BA587" s="1"/>
      <c r="BC587" s="1"/>
      <c r="BE587" s="1"/>
      <c r="BF587" s="1"/>
      <c r="BG587" s="1"/>
      <c r="BH587" s="1"/>
      <c r="BK587" s="1"/>
      <c r="BP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3"/>
      <c r="BA588" s="1"/>
      <c r="BC588" s="1"/>
      <c r="BE588" s="1"/>
      <c r="BF588" s="1"/>
      <c r="BG588" s="1"/>
      <c r="BH588" s="1"/>
      <c r="BK588" s="1"/>
      <c r="BP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3"/>
      <c r="BA589" s="1"/>
      <c r="BC589" s="1"/>
      <c r="BE589" s="1"/>
      <c r="BF589" s="1"/>
      <c r="BG589" s="1"/>
      <c r="BH589" s="1"/>
      <c r="BK589" s="1"/>
      <c r="BP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3"/>
      <c r="BA590" s="1"/>
      <c r="BC590" s="1"/>
      <c r="BE590" s="1"/>
      <c r="BF590" s="1"/>
      <c r="BG590" s="1"/>
      <c r="BH590" s="1"/>
      <c r="BK590" s="1"/>
      <c r="BP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3"/>
      <c r="BA591" s="1"/>
      <c r="BC591" s="1"/>
      <c r="BE591" s="1"/>
      <c r="BF591" s="1"/>
      <c r="BG591" s="1"/>
      <c r="BH591" s="1"/>
      <c r="BK591" s="1"/>
      <c r="BP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3"/>
      <c r="BA592" s="1"/>
      <c r="BC592" s="1"/>
      <c r="BE592" s="1"/>
      <c r="BF592" s="1"/>
      <c r="BG592" s="1"/>
      <c r="BH592" s="1"/>
      <c r="BK592" s="1"/>
      <c r="BP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3"/>
      <c r="BA593" s="1"/>
      <c r="BC593" s="1"/>
      <c r="BE593" s="1"/>
      <c r="BF593" s="1"/>
      <c r="BG593" s="1"/>
      <c r="BH593" s="1"/>
      <c r="BK593" s="1"/>
      <c r="BP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3"/>
      <c r="BA594" s="1"/>
      <c r="BC594" s="1"/>
      <c r="BE594" s="1"/>
      <c r="BF594" s="1"/>
      <c r="BG594" s="1"/>
      <c r="BH594" s="1"/>
      <c r="BK594" s="1"/>
      <c r="BP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3"/>
      <c r="BA595" s="1"/>
      <c r="BC595" s="1"/>
      <c r="BE595" s="1"/>
      <c r="BF595" s="1"/>
      <c r="BG595" s="1"/>
      <c r="BH595" s="1"/>
      <c r="BK595" s="1"/>
      <c r="BP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3"/>
      <c r="BA596" s="1"/>
      <c r="BC596" s="1"/>
      <c r="BE596" s="1"/>
      <c r="BF596" s="1"/>
      <c r="BG596" s="1"/>
      <c r="BH596" s="1"/>
      <c r="BK596" s="1"/>
      <c r="BP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3"/>
      <c r="BA597" s="1"/>
      <c r="BC597" s="1"/>
      <c r="BE597" s="1"/>
      <c r="BF597" s="1"/>
      <c r="BG597" s="1"/>
      <c r="BH597" s="1"/>
      <c r="BK597" s="1"/>
      <c r="BP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3"/>
      <c r="BA598" s="1"/>
      <c r="BC598" s="1"/>
      <c r="BE598" s="1"/>
      <c r="BF598" s="1"/>
      <c r="BG598" s="1"/>
      <c r="BH598" s="1"/>
      <c r="BK598" s="1"/>
      <c r="BP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3"/>
      <c r="BA599" s="1"/>
      <c r="BC599" s="1"/>
      <c r="BE599" s="1"/>
      <c r="BF599" s="1"/>
      <c r="BG599" s="1"/>
      <c r="BH599" s="1"/>
      <c r="BK599" s="1"/>
      <c r="BP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3"/>
      <c r="BA600" s="1"/>
      <c r="BC600" s="1"/>
      <c r="BE600" s="1"/>
      <c r="BF600" s="1"/>
      <c r="BG600" s="1"/>
      <c r="BH600" s="1"/>
      <c r="BK600" s="1"/>
      <c r="BP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3"/>
      <c r="BA601" s="1"/>
      <c r="BC601" s="1"/>
      <c r="BE601" s="1"/>
      <c r="BF601" s="1"/>
      <c r="BG601" s="1"/>
      <c r="BH601" s="1"/>
      <c r="BK601" s="1"/>
      <c r="BP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3"/>
      <c r="BA602" s="1"/>
      <c r="BC602" s="1"/>
      <c r="BE602" s="1"/>
      <c r="BF602" s="1"/>
      <c r="BG602" s="1"/>
      <c r="BH602" s="1"/>
      <c r="BK602" s="1"/>
      <c r="BP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3"/>
      <c r="BA603" s="1"/>
      <c r="BC603" s="1"/>
      <c r="BE603" s="1"/>
      <c r="BF603" s="1"/>
      <c r="BG603" s="1"/>
      <c r="BH603" s="1"/>
      <c r="BK603" s="1"/>
      <c r="BP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3"/>
      <c r="BA604" s="1"/>
      <c r="BC604" s="1"/>
      <c r="BE604" s="1"/>
      <c r="BF604" s="1"/>
      <c r="BG604" s="1"/>
      <c r="BH604" s="1"/>
      <c r="BK604" s="1"/>
      <c r="BP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3"/>
      <c r="BA605" s="1"/>
      <c r="BC605" s="1"/>
      <c r="BE605" s="1"/>
      <c r="BF605" s="1"/>
      <c r="BG605" s="1"/>
      <c r="BH605" s="1"/>
      <c r="BK605" s="1"/>
      <c r="BP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3"/>
      <c r="BA606" s="1"/>
      <c r="BC606" s="1"/>
      <c r="BE606" s="1"/>
      <c r="BF606" s="1"/>
      <c r="BG606" s="1"/>
      <c r="BH606" s="1"/>
      <c r="BK606" s="1"/>
      <c r="BP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3"/>
      <c r="BA607" s="1"/>
      <c r="BC607" s="1"/>
      <c r="BE607" s="1"/>
      <c r="BF607" s="1"/>
      <c r="BG607" s="1"/>
      <c r="BH607" s="1"/>
      <c r="BK607" s="1"/>
      <c r="BP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3"/>
      <c r="BA608" s="1"/>
      <c r="BC608" s="1"/>
      <c r="BE608" s="1"/>
      <c r="BF608" s="1"/>
      <c r="BG608" s="1"/>
      <c r="BH608" s="1"/>
      <c r="BK608" s="1"/>
      <c r="BP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3"/>
      <c r="BA609" s="1"/>
      <c r="BC609" s="1"/>
      <c r="BE609" s="1"/>
      <c r="BF609" s="1"/>
      <c r="BG609" s="1"/>
      <c r="BH609" s="1"/>
      <c r="BK609" s="1"/>
      <c r="BP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3"/>
      <c r="BA610" s="1"/>
      <c r="BC610" s="1"/>
      <c r="BE610" s="1"/>
      <c r="BF610" s="1"/>
      <c r="BG610" s="1"/>
      <c r="BH610" s="1"/>
      <c r="BK610" s="1"/>
      <c r="BP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3"/>
      <c r="BA611" s="1"/>
      <c r="BC611" s="1"/>
      <c r="BE611" s="1"/>
      <c r="BF611" s="1"/>
      <c r="BG611" s="1"/>
      <c r="BH611" s="1"/>
      <c r="BK611" s="1"/>
      <c r="BP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3"/>
      <c r="BA612" s="1"/>
      <c r="BC612" s="1"/>
      <c r="BE612" s="1"/>
      <c r="BF612" s="1"/>
      <c r="BG612" s="1"/>
      <c r="BH612" s="1"/>
      <c r="BK612" s="1"/>
      <c r="BP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3"/>
      <c r="BA613" s="1"/>
      <c r="BC613" s="1"/>
      <c r="BE613" s="1"/>
      <c r="BF613" s="1"/>
      <c r="BG613" s="1"/>
      <c r="BH613" s="1"/>
      <c r="BK613" s="1"/>
      <c r="BP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3"/>
      <c r="BA614" s="1"/>
      <c r="BC614" s="1"/>
      <c r="BE614" s="1"/>
      <c r="BF614" s="1"/>
      <c r="BG614" s="1"/>
      <c r="BH614" s="1"/>
      <c r="BK614" s="1"/>
      <c r="BP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3"/>
      <c r="BA615" s="1"/>
      <c r="BC615" s="1"/>
      <c r="BE615" s="1"/>
      <c r="BF615" s="1"/>
      <c r="BG615" s="1"/>
      <c r="BH615" s="1"/>
      <c r="BK615" s="1"/>
      <c r="BP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3"/>
      <c r="BA616" s="1"/>
      <c r="BC616" s="1"/>
      <c r="BE616" s="1"/>
      <c r="BF616" s="1"/>
      <c r="BG616" s="1"/>
      <c r="BH616" s="1"/>
      <c r="BK616" s="1"/>
      <c r="BP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3"/>
      <c r="BA617" s="1"/>
      <c r="BC617" s="1"/>
      <c r="BE617" s="1"/>
      <c r="BF617" s="1"/>
      <c r="BG617" s="1"/>
      <c r="BH617" s="1"/>
      <c r="BK617" s="1"/>
      <c r="BP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3"/>
      <c r="BA618" s="1"/>
      <c r="BC618" s="1"/>
      <c r="BE618" s="1"/>
      <c r="BF618" s="1"/>
      <c r="BG618" s="1"/>
      <c r="BH618" s="1"/>
      <c r="BK618" s="1"/>
      <c r="BP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3"/>
      <c r="BA619" s="1"/>
      <c r="BC619" s="1"/>
      <c r="BE619" s="1"/>
      <c r="BF619" s="1"/>
      <c r="BG619" s="1"/>
      <c r="BH619" s="1"/>
      <c r="BK619" s="1"/>
      <c r="BP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3"/>
      <c r="BA620" s="1"/>
      <c r="BC620" s="1"/>
      <c r="BE620" s="1"/>
      <c r="BF620" s="1"/>
      <c r="BG620" s="1"/>
      <c r="BH620" s="1"/>
      <c r="BK620" s="1"/>
      <c r="BP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3"/>
      <c r="BA621" s="1"/>
      <c r="BC621" s="1"/>
      <c r="BE621" s="1"/>
      <c r="BF621" s="1"/>
      <c r="BG621" s="1"/>
      <c r="BH621" s="1"/>
      <c r="BK621" s="1"/>
      <c r="BP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3"/>
      <c r="BA622" s="1"/>
      <c r="BC622" s="1"/>
      <c r="BE622" s="1"/>
      <c r="BF622" s="1"/>
      <c r="BG622" s="1"/>
      <c r="BH622" s="1"/>
      <c r="BK622" s="1"/>
      <c r="BP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3"/>
      <c r="BA623" s="1"/>
      <c r="BC623" s="1"/>
      <c r="BE623" s="1"/>
      <c r="BF623" s="1"/>
      <c r="BG623" s="1"/>
      <c r="BH623" s="1"/>
      <c r="BK623" s="1"/>
      <c r="BP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3"/>
      <c r="BA624" s="1"/>
      <c r="BC624" s="1"/>
      <c r="BE624" s="1"/>
      <c r="BF624" s="1"/>
      <c r="BG624" s="1"/>
      <c r="BH624" s="1"/>
      <c r="BK624" s="1"/>
      <c r="BP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3"/>
      <c r="BA625" s="1"/>
      <c r="BC625" s="1"/>
      <c r="BE625" s="1"/>
      <c r="BF625" s="1"/>
      <c r="BG625" s="1"/>
      <c r="BH625" s="1"/>
      <c r="BK625" s="1"/>
      <c r="BP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3"/>
      <c r="BA626" s="1"/>
      <c r="BC626" s="1"/>
      <c r="BE626" s="1"/>
      <c r="BF626" s="1"/>
      <c r="BG626" s="1"/>
      <c r="BH626" s="1"/>
      <c r="BK626" s="1"/>
      <c r="BP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3"/>
      <c r="BA627" s="1"/>
      <c r="BC627" s="1"/>
      <c r="BE627" s="1"/>
      <c r="BF627" s="1"/>
      <c r="BG627" s="1"/>
      <c r="BH627" s="1"/>
      <c r="BK627" s="1"/>
      <c r="BP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3"/>
      <c r="BA628" s="1"/>
      <c r="BC628" s="1"/>
      <c r="BE628" s="1"/>
      <c r="BF628" s="1"/>
      <c r="BG628" s="1"/>
      <c r="BH628" s="1"/>
      <c r="BK628" s="1"/>
      <c r="BP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3"/>
      <c r="BA629" s="1"/>
      <c r="BC629" s="1"/>
      <c r="BE629" s="1"/>
      <c r="BF629" s="1"/>
      <c r="BG629" s="1"/>
      <c r="BH629" s="1"/>
      <c r="BK629" s="1"/>
      <c r="BP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3"/>
      <c r="BA630" s="1"/>
      <c r="BC630" s="1"/>
      <c r="BE630" s="1"/>
      <c r="BF630" s="1"/>
      <c r="BG630" s="1"/>
      <c r="BH630" s="1"/>
      <c r="BK630" s="1"/>
      <c r="BP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3"/>
      <c r="BA631" s="1"/>
      <c r="BC631" s="1"/>
      <c r="BE631" s="1"/>
      <c r="BF631" s="1"/>
      <c r="BG631" s="1"/>
      <c r="BH631" s="1"/>
      <c r="BK631" s="1"/>
      <c r="BP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3"/>
      <c r="BA632" s="1"/>
      <c r="BC632" s="1"/>
      <c r="BE632" s="1"/>
      <c r="BF632" s="1"/>
      <c r="BG632" s="1"/>
      <c r="BH632" s="1"/>
      <c r="BK632" s="1"/>
      <c r="BP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3"/>
      <c r="BA633" s="1"/>
      <c r="BC633" s="1"/>
      <c r="BE633" s="1"/>
      <c r="BF633" s="1"/>
      <c r="BG633" s="1"/>
      <c r="BH633" s="1"/>
      <c r="BK633" s="1"/>
      <c r="BP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3"/>
      <c r="BA634" s="1"/>
      <c r="BC634" s="1"/>
      <c r="BE634" s="1"/>
      <c r="BF634" s="1"/>
      <c r="BG634" s="1"/>
      <c r="BH634" s="1"/>
      <c r="BK634" s="1"/>
      <c r="BP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3"/>
      <c r="BA635" s="1"/>
      <c r="BC635" s="1"/>
      <c r="BE635" s="1"/>
      <c r="BF635" s="1"/>
      <c r="BG635" s="1"/>
      <c r="BH635" s="1"/>
      <c r="BK635" s="1"/>
      <c r="BP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3"/>
      <c r="BA636" s="1"/>
      <c r="BC636" s="1"/>
      <c r="BE636" s="1"/>
      <c r="BF636" s="1"/>
      <c r="BG636" s="1"/>
      <c r="BH636" s="1"/>
      <c r="BK636" s="1"/>
      <c r="BP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3"/>
      <c r="BA637" s="1"/>
      <c r="BC637" s="1"/>
      <c r="BE637" s="1"/>
      <c r="BF637" s="1"/>
      <c r="BG637" s="1"/>
      <c r="BH637" s="1"/>
      <c r="BK637" s="1"/>
      <c r="BP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3"/>
      <c r="BA638" s="1"/>
      <c r="BC638" s="1"/>
      <c r="BE638" s="1"/>
      <c r="BF638" s="1"/>
      <c r="BG638" s="1"/>
      <c r="BH638" s="1"/>
      <c r="BK638" s="1"/>
      <c r="BP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3"/>
      <c r="BA639" s="1"/>
      <c r="BC639" s="1"/>
      <c r="BE639" s="1"/>
      <c r="BF639" s="1"/>
      <c r="BG639" s="1"/>
      <c r="BH639" s="1"/>
      <c r="BK639" s="1"/>
      <c r="BP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3"/>
      <c r="BA640" s="1"/>
      <c r="BC640" s="1"/>
      <c r="BE640" s="1"/>
      <c r="BF640" s="1"/>
      <c r="BG640" s="1"/>
      <c r="BH640" s="1"/>
      <c r="BK640" s="1"/>
      <c r="BP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3"/>
      <c r="BA641" s="1"/>
      <c r="BC641" s="1"/>
      <c r="BE641" s="1"/>
      <c r="BF641" s="1"/>
      <c r="BG641" s="1"/>
      <c r="BH641" s="1"/>
      <c r="BK641" s="1"/>
      <c r="BP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3"/>
      <c r="BA642" s="1"/>
      <c r="BC642" s="1"/>
      <c r="BE642" s="1"/>
      <c r="BF642" s="1"/>
      <c r="BG642" s="1"/>
      <c r="BH642" s="1"/>
      <c r="BK642" s="1"/>
      <c r="BP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3"/>
      <c r="BA643" s="1"/>
      <c r="BC643" s="1"/>
      <c r="BE643" s="1"/>
      <c r="BF643" s="1"/>
      <c r="BG643" s="1"/>
      <c r="BH643" s="1"/>
      <c r="BK643" s="1"/>
      <c r="BP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3"/>
      <c r="BA644" s="1"/>
      <c r="BC644" s="1"/>
      <c r="BE644" s="1"/>
      <c r="BF644" s="1"/>
      <c r="BG644" s="1"/>
      <c r="BH644" s="1"/>
      <c r="BK644" s="1"/>
      <c r="BP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3"/>
      <c r="BA645" s="1"/>
      <c r="BC645" s="1"/>
      <c r="BE645" s="1"/>
      <c r="BF645" s="1"/>
      <c r="BG645" s="1"/>
      <c r="BH645" s="1"/>
      <c r="BK645" s="1"/>
      <c r="BP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3"/>
      <c r="BA646" s="1"/>
      <c r="BC646" s="1"/>
      <c r="BE646" s="1"/>
      <c r="BF646" s="1"/>
      <c r="BG646" s="1"/>
      <c r="BH646" s="1"/>
      <c r="BK646" s="1"/>
      <c r="BP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3"/>
      <c r="BA647" s="1"/>
      <c r="BC647" s="1"/>
      <c r="BE647" s="1"/>
      <c r="BF647" s="1"/>
      <c r="BG647" s="1"/>
      <c r="BH647" s="1"/>
      <c r="BK647" s="1"/>
      <c r="BP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3"/>
      <c r="BA648" s="1"/>
      <c r="BC648" s="1"/>
      <c r="BE648" s="1"/>
      <c r="BF648" s="1"/>
      <c r="BG648" s="1"/>
      <c r="BH648" s="1"/>
      <c r="BK648" s="1"/>
      <c r="BP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3"/>
      <c r="BA649" s="1"/>
      <c r="BC649" s="1"/>
      <c r="BE649" s="1"/>
      <c r="BF649" s="1"/>
      <c r="BG649" s="1"/>
      <c r="BH649" s="1"/>
      <c r="BK649" s="1"/>
      <c r="BP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3"/>
      <c r="BA650" s="1"/>
      <c r="BC650" s="1"/>
      <c r="BE650" s="1"/>
      <c r="BF650" s="1"/>
      <c r="BG650" s="1"/>
      <c r="BH650" s="1"/>
      <c r="BK650" s="1"/>
      <c r="BP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3"/>
      <c r="BA651" s="1"/>
      <c r="BC651" s="1"/>
      <c r="BE651" s="1"/>
      <c r="BF651" s="1"/>
      <c r="BG651" s="1"/>
      <c r="BH651" s="1"/>
      <c r="BK651" s="1"/>
      <c r="BP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3"/>
      <c r="BA652" s="1"/>
      <c r="BC652" s="1"/>
      <c r="BE652" s="1"/>
      <c r="BF652" s="1"/>
      <c r="BG652" s="1"/>
      <c r="BH652" s="1"/>
      <c r="BK652" s="1"/>
      <c r="BP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3"/>
      <c r="BA653" s="1"/>
      <c r="BC653" s="1"/>
      <c r="BE653" s="1"/>
      <c r="BF653" s="1"/>
      <c r="BG653" s="1"/>
      <c r="BH653" s="1"/>
      <c r="BK653" s="1"/>
      <c r="BP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3"/>
      <c r="BA654" s="1"/>
      <c r="BC654" s="1"/>
      <c r="BE654" s="1"/>
      <c r="BF654" s="1"/>
      <c r="BG654" s="1"/>
      <c r="BH654" s="1"/>
      <c r="BK654" s="1"/>
      <c r="BP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3"/>
      <c r="BA655" s="1"/>
      <c r="BC655" s="1"/>
      <c r="BE655" s="1"/>
      <c r="BF655" s="1"/>
      <c r="BG655" s="1"/>
      <c r="BH655" s="1"/>
      <c r="BK655" s="1"/>
      <c r="BP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3"/>
      <c r="BA656" s="1"/>
      <c r="BC656" s="1"/>
      <c r="BE656" s="1"/>
      <c r="BF656" s="1"/>
      <c r="BG656" s="1"/>
      <c r="BH656" s="1"/>
      <c r="BK656" s="1"/>
      <c r="BP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3"/>
      <c r="BA657" s="1"/>
      <c r="BC657" s="1"/>
      <c r="BE657" s="1"/>
      <c r="BF657" s="1"/>
      <c r="BG657" s="1"/>
      <c r="BH657" s="1"/>
      <c r="BK657" s="1"/>
      <c r="BP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3"/>
      <c r="BA658" s="1"/>
      <c r="BC658" s="1"/>
      <c r="BE658" s="1"/>
      <c r="BF658" s="1"/>
      <c r="BG658" s="1"/>
      <c r="BH658" s="1"/>
      <c r="BK658" s="1"/>
      <c r="BP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3"/>
      <c r="BA659" s="1"/>
      <c r="BC659" s="1"/>
      <c r="BE659" s="1"/>
      <c r="BF659" s="1"/>
      <c r="BG659" s="1"/>
      <c r="BH659" s="1"/>
      <c r="BK659" s="1"/>
      <c r="BP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3"/>
      <c r="BA660" s="1"/>
      <c r="BC660" s="1"/>
      <c r="BE660" s="1"/>
      <c r="BF660" s="1"/>
      <c r="BG660" s="1"/>
      <c r="BH660" s="1"/>
      <c r="BK660" s="1"/>
      <c r="BP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3"/>
      <c r="BA661" s="1"/>
      <c r="BC661" s="1"/>
      <c r="BE661" s="1"/>
      <c r="BF661" s="1"/>
      <c r="BG661" s="1"/>
      <c r="BH661" s="1"/>
      <c r="BK661" s="1"/>
      <c r="BP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3"/>
      <c r="BA662" s="1"/>
      <c r="BC662" s="1"/>
      <c r="BE662" s="1"/>
      <c r="BF662" s="1"/>
      <c r="BG662" s="1"/>
      <c r="BH662" s="1"/>
      <c r="BK662" s="1"/>
      <c r="BP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3"/>
      <c r="BA663" s="1"/>
      <c r="BC663" s="1"/>
      <c r="BE663" s="1"/>
      <c r="BF663" s="1"/>
      <c r="BG663" s="1"/>
      <c r="BH663" s="1"/>
      <c r="BK663" s="1"/>
      <c r="BP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3"/>
      <c r="BA664" s="1"/>
      <c r="BC664" s="1"/>
      <c r="BE664" s="1"/>
      <c r="BF664" s="1"/>
      <c r="BG664" s="1"/>
      <c r="BH664" s="1"/>
      <c r="BK664" s="1"/>
      <c r="BP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3"/>
      <c r="BA665" s="1"/>
      <c r="BC665" s="1"/>
      <c r="BE665" s="1"/>
      <c r="BF665" s="1"/>
      <c r="BG665" s="1"/>
      <c r="BH665" s="1"/>
      <c r="BK665" s="1"/>
      <c r="BP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3"/>
      <c r="BA666" s="1"/>
      <c r="BC666" s="1"/>
      <c r="BE666" s="1"/>
      <c r="BF666" s="1"/>
      <c r="BG666" s="1"/>
      <c r="BH666" s="1"/>
      <c r="BK666" s="1"/>
      <c r="BP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3"/>
      <c r="BA667" s="1"/>
      <c r="BC667" s="1"/>
      <c r="BE667" s="1"/>
      <c r="BF667" s="1"/>
      <c r="BG667" s="1"/>
      <c r="BH667" s="1"/>
      <c r="BK667" s="1"/>
      <c r="BP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3"/>
      <c r="BA668" s="1"/>
      <c r="BC668" s="1"/>
      <c r="BE668" s="1"/>
      <c r="BF668" s="1"/>
      <c r="BG668" s="1"/>
      <c r="BH668" s="1"/>
      <c r="BK668" s="1"/>
      <c r="BP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3"/>
      <c r="BA669" s="1"/>
      <c r="BC669" s="1"/>
      <c r="BE669" s="1"/>
      <c r="BF669" s="1"/>
      <c r="BG669" s="1"/>
      <c r="BH669" s="1"/>
      <c r="BK669" s="1"/>
      <c r="BP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3"/>
      <c r="BA670" s="1"/>
      <c r="BC670" s="1"/>
      <c r="BE670" s="1"/>
      <c r="BF670" s="1"/>
      <c r="BG670" s="1"/>
      <c r="BH670" s="1"/>
      <c r="BK670" s="1"/>
      <c r="BP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3"/>
      <c r="BA671" s="1"/>
      <c r="BC671" s="1"/>
      <c r="BE671" s="1"/>
      <c r="BF671" s="1"/>
      <c r="BG671" s="1"/>
      <c r="BH671" s="1"/>
      <c r="BK671" s="1"/>
      <c r="BP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3"/>
      <c r="BA672" s="1"/>
      <c r="BC672" s="1"/>
      <c r="BE672" s="1"/>
      <c r="BF672" s="1"/>
      <c r="BG672" s="1"/>
      <c r="BH672" s="1"/>
      <c r="BK672" s="1"/>
      <c r="BP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3"/>
      <c r="BA673" s="1"/>
      <c r="BC673" s="1"/>
      <c r="BE673" s="1"/>
      <c r="BF673" s="1"/>
      <c r="BG673" s="1"/>
      <c r="BH673" s="1"/>
      <c r="BK673" s="1"/>
      <c r="BP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3"/>
      <c r="BA674" s="1"/>
      <c r="BC674" s="1"/>
      <c r="BE674" s="1"/>
      <c r="BF674" s="1"/>
      <c r="BG674" s="1"/>
      <c r="BH674" s="1"/>
      <c r="BK674" s="1"/>
      <c r="BP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3"/>
      <c r="BA675" s="1"/>
      <c r="BC675" s="1"/>
      <c r="BE675" s="1"/>
      <c r="BF675" s="1"/>
      <c r="BG675" s="1"/>
      <c r="BH675" s="1"/>
      <c r="BK675" s="1"/>
      <c r="BP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3"/>
      <c r="BA676" s="1"/>
      <c r="BC676" s="1"/>
      <c r="BE676" s="1"/>
      <c r="BF676" s="1"/>
      <c r="BG676" s="1"/>
      <c r="BH676" s="1"/>
      <c r="BK676" s="1"/>
      <c r="BP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3"/>
      <c r="BA677" s="1"/>
      <c r="BC677" s="1"/>
      <c r="BE677" s="1"/>
      <c r="BF677" s="1"/>
      <c r="BG677" s="1"/>
      <c r="BH677" s="1"/>
      <c r="BK677" s="1"/>
      <c r="BP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3"/>
      <c r="BA678" s="1"/>
      <c r="BC678" s="1"/>
      <c r="BE678" s="1"/>
      <c r="BF678" s="1"/>
      <c r="BG678" s="1"/>
      <c r="BH678" s="1"/>
      <c r="BK678" s="1"/>
      <c r="BP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3"/>
      <c r="BA679" s="1"/>
      <c r="BC679" s="1"/>
      <c r="BE679" s="1"/>
      <c r="BF679" s="1"/>
      <c r="BG679" s="1"/>
      <c r="BH679" s="1"/>
      <c r="BK679" s="1"/>
      <c r="BP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3"/>
      <c r="BA680" s="1"/>
      <c r="BC680" s="1"/>
      <c r="BE680" s="1"/>
      <c r="BF680" s="1"/>
      <c r="BG680" s="1"/>
      <c r="BH680" s="1"/>
      <c r="BK680" s="1"/>
      <c r="BP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3"/>
      <c r="BA681" s="1"/>
      <c r="BC681" s="1"/>
      <c r="BE681" s="1"/>
      <c r="BF681" s="1"/>
      <c r="BG681" s="1"/>
      <c r="BH681" s="1"/>
      <c r="BK681" s="1"/>
      <c r="BP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3"/>
      <c r="BA682" s="1"/>
      <c r="BC682" s="1"/>
      <c r="BE682" s="1"/>
      <c r="BF682" s="1"/>
      <c r="BG682" s="1"/>
      <c r="BH682" s="1"/>
      <c r="BK682" s="1"/>
      <c r="BP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3"/>
      <c r="BA683" s="1"/>
      <c r="BC683" s="1"/>
      <c r="BE683" s="1"/>
      <c r="BF683" s="1"/>
      <c r="BG683" s="1"/>
      <c r="BH683" s="1"/>
      <c r="BK683" s="1"/>
      <c r="BP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3"/>
      <c r="BA684" s="1"/>
      <c r="BC684" s="1"/>
      <c r="BE684" s="1"/>
      <c r="BF684" s="1"/>
      <c r="BG684" s="1"/>
      <c r="BH684" s="1"/>
      <c r="BK684" s="1"/>
      <c r="BP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3"/>
      <c r="BA685" s="1"/>
      <c r="BC685" s="1"/>
      <c r="BE685" s="1"/>
      <c r="BF685" s="1"/>
      <c r="BG685" s="1"/>
      <c r="BH685" s="1"/>
      <c r="BK685" s="1"/>
      <c r="BP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3"/>
      <c r="BA686" s="1"/>
      <c r="BC686" s="1"/>
      <c r="BE686" s="1"/>
      <c r="BF686" s="1"/>
      <c r="BG686" s="1"/>
      <c r="BH686" s="1"/>
      <c r="BK686" s="1"/>
      <c r="BP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3"/>
      <c r="BA687" s="1"/>
      <c r="BC687" s="1"/>
      <c r="BE687" s="1"/>
      <c r="BF687" s="1"/>
      <c r="BG687" s="1"/>
      <c r="BH687" s="1"/>
      <c r="BK687" s="1"/>
      <c r="BP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3"/>
      <c r="BA688" s="1"/>
      <c r="BC688" s="1"/>
      <c r="BE688" s="1"/>
      <c r="BF688" s="1"/>
      <c r="BG688" s="1"/>
      <c r="BH688" s="1"/>
      <c r="BK688" s="1"/>
      <c r="BP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3"/>
      <c r="BA689" s="1"/>
      <c r="BC689" s="1"/>
      <c r="BE689" s="1"/>
      <c r="BF689" s="1"/>
      <c r="BG689" s="1"/>
      <c r="BH689" s="1"/>
      <c r="BK689" s="1"/>
      <c r="BP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3"/>
      <c r="BA690" s="1"/>
      <c r="BC690" s="1"/>
      <c r="BE690" s="1"/>
      <c r="BF690" s="1"/>
      <c r="BG690" s="1"/>
      <c r="BH690" s="1"/>
      <c r="BK690" s="1"/>
      <c r="BP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3"/>
      <c r="BA691" s="1"/>
      <c r="BC691" s="1"/>
      <c r="BE691" s="1"/>
      <c r="BF691" s="1"/>
      <c r="BG691" s="1"/>
      <c r="BH691" s="1"/>
      <c r="BK691" s="1"/>
      <c r="BP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3"/>
      <c r="BA692" s="1"/>
      <c r="BC692" s="1"/>
      <c r="BE692" s="1"/>
      <c r="BF692" s="1"/>
      <c r="BG692" s="1"/>
      <c r="BH692" s="1"/>
      <c r="BK692" s="1"/>
      <c r="BP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3"/>
      <c r="BA693" s="1"/>
      <c r="BC693" s="1"/>
      <c r="BE693" s="1"/>
      <c r="BF693" s="1"/>
      <c r="BG693" s="1"/>
      <c r="BH693" s="1"/>
      <c r="BK693" s="1"/>
      <c r="BP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3"/>
      <c r="BA694" s="1"/>
      <c r="BC694" s="1"/>
      <c r="BE694" s="1"/>
      <c r="BF694" s="1"/>
      <c r="BG694" s="1"/>
      <c r="BH694" s="1"/>
      <c r="BK694" s="1"/>
      <c r="BP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3"/>
      <c r="BA695" s="1"/>
      <c r="BC695" s="1"/>
      <c r="BE695" s="1"/>
      <c r="BF695" s="1"/>
      <c r="BG695" s="1"/>
      <c r="BH695" s="1"/>
      <c r="BK695" s="1"/>
      <c r="BP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3"/>
      <c r="BA696" s="1"/>
      <c r="BC696" s="1"/>
      <c r="BE696" s="1"/>
      <c r="BF696" s="1"/>
      <c r="BG696" s="1"/>
      <c r="BH696" s="1"/>
      <c r="BK696" s="1"/>
      <c r="BP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3"/>
      <c r="BA697" s="1"/>
      <c r="BC697" s="1"/>
      <c r="BE697" s="1"/>
      <c r="BF697" s="1"/>
      <c r="BG697" s="1"/>
      <c r="BH697" s="1"/>
      <c r="BK697" s="1"/>
      <c r="BP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3"/>
      <c r="BA698" s="1"/>
      <c r="BC698" s="1"/>
      <c r="BE698" s="1"/>
      <c r="BF698" s="1"/>
      <c r="BG698" s="1"/>
      <c r="BH698" s="1"/>
      <c r="BK698" s="1"/>
      <c r="BP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3"/>
      <c r="BA699" s="1"/>
      <c r="BC699" s="1"/>
      <c r="BE699" s="1"/>
      <c r="BF699" s="1"/>
      <c r="BG699" s="1"/>
      <c r="BH699" s="1"/>
      <c r="BK699" s="1"/>
      <c r="BP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3"/>
      <c r="BA700" s="1"/>
      <c r="BC700" s="1"/>
      <c r="BE700" s="1"/>
      <c r="BF700" s="1"/>
      <c r="BG700" s="1"/>
      <c r="BH700" s="1"/>
      <c r="BK700" s="1"/>
      <c r="BP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3"/>
      <c r="BA701" s="1"/>
      <c r="BC701" s="1"/>
      <c r="BE701" s="1"/>
      <c r="BF701" s="1"/>
      <c r="BG701" s="1"/>
      <c r="BH701" s="1"/>
      <c r="BK701" s="1"/>
      <c r="BP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3"/>
      <c r="BA702" s="1"/>
      <c r="BC702" s="1"/>
      <c r="BE702" s="1"/>
      <c r="BF702" s="1"/>
      <c r="BG702" s="1"/>
      <c r="BH702" s="1"/>
      <c r="BK702" s="1"/>
      <c r="BP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3"/>
      <c r="BA703" s="1"/>
      <c r="BC703" s="1"/>
      <c r="BE703" s="1"/>
      <c r="BF703" s="1"/>
      <c r="BG703" s="1"/>
      <c r="BH703" s="1"/>
      <c r="BK703" s="1"/>
      <c r="BP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3"/>
      <c r="BA704" s="1"/>
      <c r="BC704" s="1"/>
      <c r="BE704" s="1"/>
      <c r="BF704" s="1"/>
      <c r="BG704" s="1"/>
      <c r="BH704" s="1"/>
      <c r="BK704" s="1"/>
      <c r="BP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3"/>
      <c r="BA705" s="1"/>
      <c r="BC705" s="1"/>
      <c r="BE705" s="1"/>
      <c r="BF705" s="1"/>
      <c r="BG705" s="1"/>
      <c r="BH705" s="1"/>
      <c r="BK705" s="1"/>
      <c r="BP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3"/>
      <c r="BA706" s="1"/>
      <c r="BC706" s="1"/>
      <c r="BE706" s="1"/>
      <c r="BF706" s="1"/>
      <c r="BG706" s="1"/>
      <c r="BH706" s="1"/>
      <c r="BK706" s="1"/>
      <c r="BP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3"/>
      <c r="BA707" s="1"/>
      <c r="BC707" s="1"/>
      <c r="BE707" s="1"/>
      <c r="BF707" s="1"/>
      <c r="BG707" s="1"/>
      <c r="BH707" s="1"/>
      <c r="BK707" s="1"/>
      <c r="BP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3"/>
      <c r="BA708" s="1"/>
      <c r="BC708" s="1"/>
      <c r="BE708" s="1"/>
      <c r="BF708" s="1"/>
      <c r="BG708" s="1"/>
      <c r="BH708" s="1"/>
      <c r="BK708" s="1"/>
      <c r="BP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3"/>
      <c r="BA709" s="1"/>
      <c r="BC709" s="1"/>
      <c r="BE709" s="1"/>
      <c r="BF709" s="1"/>
      <c r="BG709" s="1"/>
      <c r="BH709" s="1"/>
      <c r="BK709" s="1"/>
      <c r="BP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3"/>
      <c r="BA710" s="1"/>
      <c r="BC710" s="1"/>
      <c r="BE710" s="1"/>
      <c r="BF710" s="1"/>
      <c r="BG710" s="1"/>
      <c r="BH710" s="1"/>
      <c r="BK710" s="1"/>
      <c r="BP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3"/>
      <c r="BA711" s="1"/>
      <c r="BC711" s="1"/>
      <c r="BE711" s="1"/>
      <c r="BF711" s="1"/>
      <c r="BG711" s="1"/>
      <c r="BH711" s="1"/>
      <c r="BK711" s="1"/>
      <c r="BP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3"/>
      <c r="BA712" s="1"/>
      <c r="BC712" s="1"/>
      <c r="BE712" s="1"/>
      <c r="BF712" s="1"/>
      <c r="BG712" s="1"/>
      <c r="BH712" s="1"/>
      <c r="BK712" s="1"/>
      <c r="BP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3"/>
      <c r="BA713" s="1"/>
      <c r="BC713" s="1"/>
      <c r="BE713" s="1"/>
      <c r="BF713" s="1"/>
      <c r="BG713" s="1"/>
      <c r="BH713" s="1"/>
      <c r="BK713" s="1"/>
      <c r="BP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3"/>
      <c r="BA714" s="1"/>
      <c r="BC714" s="1"/>
      <c r="BE714" s="1"/>
      <c r="BF714" s="1"/>
      <c r="BG714" s="1"/>
      <c r="BH714" s="1"/>
      <c r="BK714" s="1"/>
      <c r="BP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3"/>
      <c r="BA715" s="1"/>
      <c r="BC715" s="1"/>
      <c r="BE715" s="1"/>
      <c r="BF715" s="1"/>
      <c r="BG715" s="1"/>
      <c r="BH715" s="1"/>
      <c r="BK715" s="1"/>
      <c r="BP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3"/>
      <c r="BA716" s="1"/>
      <c r="BC716" s="1"/>
      <c r="BE716" s="1"/>
      <c r="BF716" s="1"/>
      <c r="BG716" s="1"/>
      <c r="BH716" s="1"/>
      <c r="BK716" s="1"/>
      <c r="BP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3"/>
      <c r="BA717" s="1"/>
      <c r="BC717" s="1"/>
      <c r="BE717" s="1"/>
      <c r="BF717" s="1"/>
      <c r="BG717" s="1"/>
      <c r="BH717" s="1"/>
      <c r="BK717" s="1"/>
      <c r="BP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3"/>
      <c r="BA718" s="1"/>
      <c r="BC718" s="1"/>
      <c r="BE718" s="1"/>
      <c r="BF718" s="1"/>
      <c r="BG718" s="1"/>
      <c r="BH718" s="1"/>
      <c r="BK718" s="1"/>
      <c r="BP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3"/>
      <c r="BA719" s="1"/>
      <c r="BC719" s="1"/>
      <c r="BE719" s="1"/>
      <c r="BF719" s="1"/>
      <c r="BG719" s="1"/>
      <c r="BH719" s="1"/>
      <c r="BK719" s="1"/>
      <c r="BP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3"/>
      <c r="BA720" s="1"/>
      <c r="BC720" s="1"/>
      <c r="BE720" s="1"/>
      <c r="BF720" s="1"/>
      <c r="BG720" s="1"/>
      <c r="BH720" s="1"/>
      <c r="BK720" s="1"/>
      <c r="BP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3"/>
      <c r="BA721" s="1"/>
      <c r="BC721" s="1"/>
      <c r="BE721" s="1"/>
      <c r="BF721" s="1"/>
      <c r="BG721" s="1"/>
      <c r="BH721" s="1"/>
      <c r="BK721" s="1"/>
      <c r="BP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3"/>
      <c r="BA722" s="1"/>
      <c r="BC722" s="1"/>
      <c r="BE722" s="1"/>
      <c r="BF722" s="1"/>
      <c r="BG722" s="1"/>
      <c r="BH722" s="1"/>
      <c r="BK722" s="1"/>
      <c r="BP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3"/>
      <c r="BA723" s="1"/>
      <c r="BC723" s="1"/>
      <c r="BE723" s="1"/>
      <c r="BF723" s="1"/>
      <c r="BG723" s="1"/>
      <c r="BH723" s="1"/>
      <c r="BK723" s="1"/>
      <c r="BP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3"/>
      <c r="BA724" s="1"/>
      <c r="BC724" s="1"/>
      <c r="BE724" s="1"/>
      <c r="BF724" s="1"/>
      <c r="BG724" s="1"/>
      <c r="BH724" s="1"/>
      <c r="BK724" s="1"/>
      <c r="BP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3"/>
      <c r="BA725" s="1"/>
      <c r="BC725" s="1"/>
      <c r="BE725" s="1"/>
      <c r="BF725" s="1"/>
      <c r="BG725" s="1"/>
      <c r="BH725" s="1"/>
      <c r="BK725" s="1"/>
      <c r="BP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3"/>
      <c r="BA726" s="1"/>
      <c r="BC726" s="1"/>
      <c r="BE726" s="1"/>
      <c r="BF726" s="1"/>
      <c r="BG726" s="1"/>
      <c r="BH726" s="1"/>
      <c r="BK726" s="1"/>
      <c r="BP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3"/>
      <c r="BA727" s="1"/>
      <c r="BC727" s="1"/>
      <c r="BE727" s="1"/>
      <c r="BF727" s="1"/>
      <c r="BG727" s="1"/>
      <c r="BH727" s="1"/>
      <c r="BK727" s="1"/>
      <c r="BP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3"/>
      <c r="BA728" s="1"/>
      <c r="BC728" s="1"/>
      <c r="BE728" s="1"/>
      <c r="BF728" s="1"/>
      <c r="BG728" s="1"/>
      <c r="BH728" s="1"/>
      <c r="BK728" s="1"/>
      <c r="BP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3"/>
      <c r="BA729" s="1"/>
      <c r="BC729" s="1"/>
      <c r="BE729" s="1"/>
      <c r="BF729" s="1"/>
      <c r="BG729" s="1"/>
      <c r="BH729" s="1"/>
      <c r="BK729" s="1"/>
      <c r="BP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3"/>
      <c r="BA730" s="1"/>
      <c r="BC730" s="1"/>
      <c r="BE730" s="1"/>
      <c r="BF730" s="1"/>
      <c r="BG730" s="1"/>
      <c r="BH730" s="1"/>
      <c r="BK730" s="1"/>
      <c r="BP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3"/>
      <c r="BA731" s="1"/>
      <c r="BC731" s="1"/>
      <c r="BE731" s="1"/>
      <c r="BF731" s="1"/>
      <c r="BG731" s="1"/>
      <c r="BH731" s="1"/>
      <c r="BK731" s="1"/>
      <c r="BP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3"/>
      <c r="BA732" s="1"/>
      <c r="BC732" s="1"/>
      <c r="BE732" s="1"/>
      <c r="BF732" s="1"/>
      <c r="BG732" s="1"/>
      <c r="BH732" s="1"/>
      <c r="BK732" s="1"/>
      <c r="BP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3"/>
      <c r="BA733" s="1"/>
      <c r="BC733" s="1"/>
      <c r="BE733" s="1"/>
      <c r="BF733" s="1"/>
      <c r="BG733" s="1"/>
      <c r="BH733" s="1"/>
      <c r="BK733" s="1"/>
      <c r="BP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3"/>
      <c r="BA734" s="1"/>
      <c r="BC734" s="1"/>
      <c r="BE734" s="1"/>
      <c r="BF734" s="1"/>
      <c r="BG734" s="1"/>
      <c r="BH734" s="1"/>
      <c r="BK734" s="1"/>
      <c r="BP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3"/>
      <c r="BA735" s="1"/>
      <c r="BC735" s="1"/>
      <c r="BE735" s="1"/>
      <c r="BF735" s="1"/>
      <c r="BG735" s="1"/>
      <c r="BH735" s="1"/>
      <c r="BK735" s="1"/>
      <c r="BP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3"/>
      <c r="BA736" s="1"/>
      <c r="BC736" s="1"/>
      <c r="BE736" s="1"/>
      <c r="BF736" s="1"/>
      <c r="BG736" s="1"/>
      <c r="BH736" s="1"/>
      <c r="BK736" s="1"/>
      <c r="BP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3"/>
      <c r="BA737" s="1"/>
      <c r="BC737" s="1"/>
      <c r="BE737" s="1"/>
      <c r="BF737" s="1"/>
      <c r="BG737" s="1"/>
      <c r="BH737" s="1"/>
      <c r="BK737" s="1"/>
      <c r="BP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3"/>
      <c r="BA738" s="1"/>
      <c r="BC738" s="1"/>
      <c r="BE738" s="1"/>
      <c r="BF738" s="1"/>
      <c r="BG738" s="1"/>
      <c r="BH738" s="1"/>
      <c r="BK738" s="1"/>
      <c r="BP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3"/>
      <c r="BA739" s="1"/>
      <c r="BC739" s="1"/>
      <c r="BE739" s="1"/>
      <c r="BF739" s="1"/>
      <c r="BG739" s="1"/>
      <c r="BH739" s="1"/>
      <c r="BK739" s="1"/>
      <c r="BP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3"/>
      <c r="BA740" s="1"/>
      <c r="BC740" s="1"/>
      <c r="BE740" s="1"/>
      <c r="BF740" s="1"/>
      <c r="BG740" s="1"/>
      <c r="BH740" s="1"/>
      <c r="BK740" s="1"/>
      <c r="BP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3"/>
      <c r="BA741" s="1"/>
      <c r="BC741" s="1"/>
      <c r="BE741" s="1"/>
      <c r="BF741" s="1"/>
      <c r="BG741" s="1"/>
      <c r="BH741" s="1"/>
      <c r="BK741" s="1"/>
      <c r="BP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3"/>
      <c r="BA742" s="1"/>
      <c r="BC742" s="1"/>
      <c r="BE742" s="1"/>
      <c r="BF742" s="1"/>
      <c r="BG742" s="1"/>
      <c r="BH742" s="1"/>
      <c r="BK742" s="1"/>
      <c r="BP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3"/>
      <c r="BA743" s="1"/>
      <c r="BC743" s="1"/>
      <c r="BE743" s="1"/>
      <c r="BF743" s="1"/>
      <c r="BG743" s="1"/>
      <c r="BH743" s="1"/>
      <c r="BK743" s="1"/>
      <c r="BP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3"/>
      <c r="BA744" s="1"/>
      <c r="BC744" s="1"/>
      <c r="BE744" s="1"/>
      <c r="BF744" s="1"/>
      <c r="BG744" s="1"/>
      <c r="BH744" s="1"/>
      <c r="BK744" s="1"/>
      <c r="BP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3"/>
      <c r="BA745" s="1"/>
      <c r="BC745" s="1"/>
      <c r="BE745" s="1"/>
      <c r="BF745" s="1"/>
      <c r="BG745" s="1"/>
      <c r="BH745" s="1"/>
      <c r="BK745" s="1"/>
      <c r="BP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3"/>
      <c r="BA746" s="1"/>
      <c r="BC746" s="1"/>
      <c r="BE746" s="1"/>
      <c r="BF746" s="1"/>
      <c r="BG746" s="1"/>
      <c r="BH746" s="1"/>
      <c r="BK746" s="1"/>
      <c r="BP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3"/>
      <c r="BA747" s="1"/>
      <c r="BC747" s="1"/>
      <c r="BE747" s="1"/>
      <c r="BF747" s="1"/>
      <c r="BG747" s="1"/>
      <c r="BH747" s="1"/>
      <c r="BK747" s="1"/>
      <c r="BP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3"/>
      <c r="BA748" s="1"/>
      <c r="BC748" s="1"/>
      <c r="BE748" s="1"/>
      <c r="BF748" s="1"/>
      <c r="BG748" s="1"/>
      <c r="BH748" s="1"/>
      <c r="BK748" s="1"/>
      <c r="BP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3"/>
      <c r="BA749" s="1"/>
      <c r="BC749" s="1"/>
      <c r="BE749" s="1"/>
      <c r="BF749" s="1"/>
      <c r="BG749" s="1"/>
      <c r="BH749" s="1"/>
      <c r="BK749" s="1"/>
      <c r="BP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3"/>
      <c r="BA750" s="1"/>
      <c r="BC750" s="1"/>
      <c r="BE750" s="1"/>
      <c r="BF750" s="1"/>
      <c r="BG750" s="1"/>
      <c r="BH750" s="1"/>
      <c r="BK750" s="1"/>
      <c r="BP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3"/>
      <c r="BA751" s="1"/>
      <c r="BC751" s="1"/>
      <c r="BE751" s="1"/>
      <c r="BF751" s="1"/>
      <c r="BG751" s="1"/>
      <c r="BH751" s="1"/>
      <c r="BK751" s="1"/>
      <c r="BP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3"/>
      <c r="BA752" s="1"/>
      <c r="BC752" s="1"/>
      <c r="BE752" s="1"/>
      <c r="BF752" s="1"/>
      <c r="BG752" s="1"/>
      <c r="BH752" s="1"/>
      <c r="BK752" s="1"/>
      <c r="BP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3"/>
      <c r="BA753" s="1"/>
      <c r="BC753" s="1"/>
      <c r="BE753" s="1"/>
      <c r="BF753" s="1"/>
      <c r="BG753" s="1"/>
      <c r="BH753" s="1"/>
      <c r="BK753" s="1"/>
      <c r="BP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3"/>
      <c r="BA754" s="1"/>
      <c r="BC754" s="1"/>
      <c r="BE754" s="1"/>
      <c r="BF754" s="1"/>
      <c r="BG754" s="1"/>
      <c r="BH754" s="1"/>
      <c r="BK754" s="1"/>
      <c r="BP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3"/>
      <c r="BA755" s="1"/>
      <c r="BC755" s="1"/>
      <c r="BE755" s="1"/>
      <c r="BF755" s="1"/>
      <c r="BG755" s="1"/>
      <c r="BH755" s="1"/>
      <c r="BK755" s="1"/>
      <c r="BP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3"/>
      <c r="BA756" s="1"/>
      <c r="BC756" s="1"/>
      <c r="BE756" s="1"/>
      <c r="BF756" s="1"/>
      <c r="BG756" s="1"/>
      <c r="BH756" s="1"/>
      <c r="BK756" s="1"/>
      <c r="BP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3"/>
      <c r="BA757" s="1"/>
      <c r="BC757" s="1"/>
      <c r="BE757" s="1"/>
      <c r="BF757" s="1"/>
      <c r="BG757" s="1"/>
      <c r="BH757" s="1"/>
      <c r="BK757" s="1"/>
      <c r="BP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3"/>
      <c r="BA758" s="1"/>
      <c r="BC758" s="1"/>
      <c r="BE758" s="1"/>
      <c r="BF758" s="1"/>
      <c r="BG758" s="1"/>
      <c r="BH758" s="1"/>
      <c r="BK758" s="1"/>
      <c r="BP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3"/>
      <c r="BA759" s="1"/>
      <c r="BC759" s="1"/>
      <c r="BE759" s="1"/>
      <c r="BF759" s="1"/>
      <c r="BG759" s="1"/>
      <c r="BH759" s="1"/>
      <c r="BK759" s="1"/>
      <c r="BP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3"/>
      <c r="BA760" s="1"/>
      <c r="BC760" s="1"/>
      <c r="BE760" s="1"/>
      <c r="BF760" s="1"/>
      <c r="BG760" s="1"/>
      <c r="BH760" s="1"/>
      <c r="BK760" s="1"/>
      <c r="BP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3"/>
      <c r="BA761" s="1"/>
      <c r="BC761" s="1"/>
      <c r="BE761" s="1"/>
      <c r="BF761" s="1"/>
      <c r="BG761" s="1"/>
      <c r="BH761" s="1"/>
      <c r="BK761" s="1"/>
      <c r="BP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3"/>
      <c r="BA762" s="1"/>
      <c r="BC762" s="1"/>
      <c r="BE762" s="1"/>
      <c r="BF762" s="1"/>
      <c r="BG762" s="1"/>
      <c r="BH762" s="1"/>
      <c r="BK762" s="1"/>
      <c r="BP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3"/>
      <c r="BA763" s="1"/>
      <c r="BC763" s="1"/>
      <c r="BE763" s="1"/>
      <c r="BF763" s="1"/>
      <c r="BG763" s="1"/>
      <c r="BH763" s="1"/>
      <c r="BK763" s="1"/>
      <c r="BP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3"/>
      <c r="BA764" s="1"/>
      <c r="BC764" s="1"/>
      <c r="BE764" s="1"/>
      <c r="BF764" s="1"/>
      <c r="BG764" s="1"/>
      <c r="BH764" s="1"/>
      <c r="BK764" s="1"/>
      <c r="BP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3"/>
      <c r="BA765" s="1"/>
      <c r="BC765" s="1"/>
      <c r="BE765" s="1"/>
      <c r="BF765" s="1"/>
      <c r="BG765" s="1"/>
      <c r="BH765" s="1"/>
      <c r="BK765" s="1"/>
      <c r="BP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3"/>
      <c r="BA766" s="1"/>
      <c r="BC766" s="1"/>
      <c r="BE766" s="1"/>
      <c r="BF766" s="1"/>
      <c r="BG766" s="1"/>
      <c r="BH766" s="1"/>
      <c r="BK766" s="1"/>
      <c r="BP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3"/>
      <c r="BA767" s="1"/>
      <c r="BC767" s="1"/>
      <c r="BE767" s="1"/>
      <c r="BF767" s="1"/>
      <c r="BG767" s="1"/>
      <c r="BH767" s="1"/>
      <c r="BK767" s="1"/>
      <c r="BP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3"/>
      <c r="BA768" s="1"/>
      <c r="BC768" s="1"/>
      <c r="BE768" s="1"/>
      <c r="BF768" s="1"/>
      <c r="BG768" s="1"/>
      <c r="BH768" s="1"/>
      <c r="BK768" s="1"/>
      <c r="BP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3"/>
      <c r="BA769" s="1"/>
      <c r="BC769" s="1"/>
      <c r="BE769" s="1"/>
      <c r="BF769" s="1"/>
      <c r="BG769" s="1"/>
      <c r="BH769" s="1"/>
      <c r="BK769" s="1"/>
      <c r="BP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3"/>
      <c r="BA770" s="1"/>
      <c r="BC770" s="1"/>
      <c r="BE770" s="1"/>
      <c r="BF770" s="1"/>
      <c r="BG770" s="1"/>
      <c r="BH770" s="1"/>
      <c r="BK770" s="1"/>
      <c r="BP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3"/>
      <c r="BA771" s="1"/>
      <c r="BC771" s="1"/>
      <c r="BE771" s="1"/>
      <c r="BF771" s="1"/>
      <c r="BG771" s="1"/>
      <c r="BH771" s="1"/>
      <c r="BK771" s="1"/>
      <c r="BP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3"/>
      <c r="BA772" s="1"/>
      <c r="BC772" s="1"/>
      <c r="BE772" s="1"/>
      <c r="BF772" s="1"/>
      <c r="BG772" s="1"/>
      <c r="BH772" s="1"/>
      <c r="BK772" s="1"/>
      <c r="BP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3"/>
      <c r="BA773" s="1"/>
      <c r="BC773" s="1"/>
      <c r="BE773" s="1"/>
      <c r="BF773" s="1"/>
      <c r="BG773" s="1"/>
      <c r="BH773" s="1"/>
      <c r="BK773" s="1"/>
      <c r="BP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3"/>
      <c r="BA774" s="1"/>
      <c r="BC774" s="1"/>
      <c r="BE774" s="1"/>
      <c r="BF774" s="1"/>
      <c r="BG774" s="1"/>
      <c r="BH774" s="1"/>
      <c r="BK774" s="1"/>
      <c r="BP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3"/>
      <c r="BA775" s="1"/>
      <c r="BC775" s="1"/>
      <c r="BE775" s="1"/>
      <c r="BF775" s="1"/>
      <c r="BG775" s="1"/>
      <c r="BH775" s="1"/>
      <c r="BK775" s="1"/>
      <c r="BP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3"/>
      <c r="BA776" s="1"/>
      <c r="BC776" s="1"/>
      <c r="BE776" s="1"/>
      <c r="BF776" s="1"/>
      <c r="BG776" s="1"/>
      <c r="BH776" s="1"/>
      <c r="BK776" s="1"/>
      <c r="BP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3"/>
      <c r="BA777" s="1"/>
      <c r="BC777" s="1"/>
      <c r="BE777" s="1"/>
      <c r="BF777" s="1"/>
      <c r="BG777" s="1"/>
      <c r="BH777" s="1"/>
      <c r="BK777" s="1"/>
      <c r="BP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3"/>
      <c r="BA778" s="1"/>
      <c r="BC778" s="1"/>
      <c r="BE778" s="1"/>
      <c r="BF778" s="1"/>
      <c r="BG778" s="1"/>
      <c r="BH778" s="1"/>
      <c r="BK778" s="1"/>
      <c r="BP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3"/>
      <c r="BA779" s="1"/>
      <c r="BC779" s="1"/>
      <c r="BE779" s="1"/>
      <c r="BF779" s="1"/>
      <c r="BG779" s="1"/>
      <c r="BH779" s="1"/>
      <c r="BK779" s="1"/>
      <c r="BP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3"/>
      <c r="BA780" s="1"/>
      <c r="BC780" s="1"/>
      <c r="BE780" s="1"/>
      <c r="BF780" s="1"/>
      <c r="BG780" s="1"/>
      <c r="BH780" s="1"/>
      <c r="BK780" s="1"/>
      <c r="BP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3"/>
      <c r="BA781" s="1"/>
      <c r="BC781" s="1"/>
      <c r="BE781" s="1"/>
      <c r="BF781" s="1"/>
      <c r="BG781" s="1"/>
      <c r="BH781" s="1"/>
      <c r="BK781" s="1"/>
      <c r="BP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3"/>
      <c r="BA782" s="1"/>
      <c r="BC782" s="1"/>
      <c r="BE782" s="1"/>
      <c r="BF782" s="1"/>
      <c r="BG782" s="1"/>
      <c r="BH782" s="1"/>
      <c r="BK782" s="1"/>
      <c r="BP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3"/>
      <c r="BA783" s="1"/>
      <c r="BC783" s="1"/>
      <c r="BE783" s="1"/>
      <c r="BF783" s="1"/>
      <c r="BG783" s="1"/>
      <c r="BH783" s="1"/>
      <c r="BK783" s="1"/>
      <c r="BP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3"/>
      <c r="BA784" s="1"/>
      <c r="BC784" s="1"/>
      <c r="BE784" s="1"/>
      <c r="BF784" s="1"/>
      <c r="BG784" s="1"/>
      <c r="BH784" s="1"/>
      <c r="BK784" s="1"/>
      <c r="BP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3"/>
      <c r="BA785" s="1"/>
      <c r="BC785" s="1"/>
      <c r="BE785" s="1"/>
      <c r="BF785" s="1"/>
      <c r="BG785" s="1"/>
      <c r="BH785" s="1"/>
      <c r="BK785" s="1"/>
      <c r="BP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3"/>
      <c r="BA786" s="1"/>
      <c r="BC786" s="1"/>
      <c r="BE786" s="1"/>
      <c r="BF786" s="1"/>
      <c r="BG786" s="1"/>
      <c r="BH786" s="1"/>
      <c r="BK786" s="1"/>
      <c r="BP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3"/>
      <c r="BA787" s="1"/>
      <c r="BC787" s="1"/>
      <c r="BE787" s="1"/>
      <c r="BF787" s="1"/>
      <c r="BG787" s="1"/>
      <c r="BH787" s="1"/>
      <c r="BK787" s="1"/>
      <c r="BP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3"/>
      <c r="BA788" s="1"/>
      <c r="BC788" s="1"/>
      <c r="BE788" s="1"/>
      <c r="BF788" s="1"/>
      <c r="BG788" s="1"/>
      <c r="BH788" s="1"/>
      <c r="BK788" s="1"/>
      <c r="BP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3"/>
      <c r="BA789" s="1"/>
      <c r="BC789" s="1"/>
      <c r="BE789" s="1"/>
      <c r="BF789" s="1"/>
      <c r="BG789" s="1"/>
      <c r="BH789" s="1"/>
      <c r="BK789" s="1"/>
      <c r="BP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3"/>
      <c r="BA790" s="1"/>
      <c r="BC790" s="1"/>
      <c r="BE790" s="1"/>
      <c r="BF790" s="1"/>
      <c r="BG790" s="1"/>
      <c r="BH790" s="1"/>
      <c r="BK790" s="1"/>
      <c r="BP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3"/>
      <c r="BA791" s="1"/>
      <c r="BC791" s="1"/>
      <c r="BE791" s="1"/>
      <c r="BF791" s="1"/>
      <c r="BG791" s="1"/>
      <c r="BH791" s="1"/>
      <c r="BK791" s="1"/>
      <c r="BP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3"/>
      <c r="BA792" s="1"/>
      <c r="BC792" s="1"/>
      <c r="BE792" s="1"/>
      <c r="BF792" s="1"/>
      <c r="BG792" s="1"/>
      <c r="BH792" s="1"/>
      <c r="BK792" s="1"/>
      <c r="BP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3"/>
      <c r="BA793" s="1"/>
      <c r="BC793" s="1"/>
      <c r="BE793" s="1"/>
      <c r="BF793" s="1"/>
      <c r="BG793" s="1"/>
      <c r="BH793" s="1"/>
      <c r="BK793" s="1"/>
      <c r="BP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3"/>
      <c r="BA794" s="1"/>
      <c r="BC794" s="1"/>
      <c r="BE794" s="1"/>
      <c r="BF794" s="1"/>
      <c r="BG794" s="1"/>
      <c r="BH794" s="1"/>
      <c r="BK794" s="1"/>
      <c r="BP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3"/>
      <c r="BA795" s="1"/>
      <c r="BC795" s="1"/>
      <c r="BE795" s="1"/>
      <c r="BF795" s="1"/>
      <c r="BG795" s="1"/>
      <c r="BH795" s="1"/>
      <c r="BK795" s="1"/>
      <c r="BP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3"/>
      <c r="BA796" s="1"/>
      <c r="BC796" s="1"/>
      <c r="BE796" s="1"/>
      <c r="BF796" s="1"/>
      <c r="BG796" s="1"/>
      <c r="BH796" s="1"/>
      <c r="BK796" s="1"/>
      <c r="BP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3"/>
      <c r="BA797" s="1"/>
      <c r="BC797" s="1"/>
      <c r="BE797" s="1"/>
      <c r="BF797" s="1"/>
      <c r="BG797" s="1"/>
      <c r="BH797" s="1"/>
      <c r="BK797" s="1"/>
      <c r="BP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3"/>
      <c r="BA798" s="1"/>
      <c r="BC798" s="1"/>
      <c r="BE798" s="1"/>
      <c r="BF798" s="1"/>
      <c r="BG798" s="1"/>
      <c r="BH798" s="1"/>
      <c r="BK798" s="1"/>
      <c r="BP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3"/>
      <c r="BA799" s="1"/>
      <c r="BC799" s="1"/>
      <c r="BE799" s="1"/>
      <c r="BF799" s="1"/>
      <c r="BG799" s="1"/>
      <c r="BH799" s="1"/>
      <c r="BK799" s="1"/>
      <c r="BP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3"/>
      <c r="BA800" s="1"/>
      <c r="BC800" s="1"/>
      <c r="BE800" s="1"/>
      <c r="BF800" s="1"/>
      <c r="BG800" s="1"/>
      <c r="BH800" s="1"/>
      <c r="BK800" s="1"/>
      <c r="BP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3"/>
      <c r="BA801" s="1"/>
      <c r="BC801" s="1"/>
      <c r="BE801" s="1"/>
      <c r="BF801" s="1"/>
      <c r="BG801" s="1"/>
      <c r="BH801" s="1"/>
      <c r="BK801" s="1"/>
      <c r="BP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3"/>
      <c r="BA802" s="1"/>
      <c r="BC802" s="1"/>
      <c r="BE802" s="1"/>
      <c r="BF802" s="1"/>
      <c r="BG802" s="1"/>
      <c r="BH802" s="1"/>
      <c r="BK802" s="1"/>
      <c r="BP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3"/>
      <c r="BA803" s="1"/>
      <c r="BC803" s="1"/>
      <c r="BE803" s="1"/>
      <c r="BF803" s="1"/>
      <c r="BG803" s="1"/>
      <c r="BH803" s="1"/>
      <c r="BK803" s="1"/>
      <c r="BP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3"/>
      <c r="BA804" s="1"/>
      <c r="BC804" s="1"/>
      <c r="BE804" s="1"/>
      <c r="BF804" s="1"/>
      <c r="BG804" s="1"/>
      <c r="BH804" s="1"/>
      <c r="BK804" s="1"/>
      <c r="BP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3"/>
      <c r="BA805" s="1"/>
      <c r="BC805" s="1"/>
      <c r="BE805" s="1"/>
      <c r="BF805" s="1"/>
      <c r="BG805" s="1"/>
      <c r="BH805" s="1"/>
      <c r="BK805" s="1"/>
      <c r="BP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3"/>
      <c r="BA806" s="1"/>
      <c r="BC806" s="1"/>
      <c r="BE806" s="1"/>
      <c r="BF806" s="1"/>
      <c r="BG806" s="1"/>
      <c r="BH806" s="1"/>
      <c r="BK806" s="1"/>
      <c r="BP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3"/>
      <c r="BA807" s="1"/>
      <c r="BC807" s="1"/>
      <c r="BE807" s="1"/>
      <c r="BF807" s="1"/>
      <c r="BG807" s="1"/>
      <c r="BH807" s="1"/>
      <c r="BK807" s="1"/>
      <c r="BP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3"/>
      <c r="BA808" s="1"/>
      <c r="BC808" s="1"/>
      <c r="BE808" s="1"/>
      <c r="BF808" s="1"/>
      <c r="BG808" s="1"/>
      <c r="BH808" s="1"/>
      <c r="BK808" s="1"/>
      <c r="BP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3"/>
      <c r="BA809" s="1"/>
      <c r="BC809" s="1"/>
      <c r="BE809" s="1"/>
      <c r="BF809" s="1"/>
      <c r="BG809" s="1"/>
      <c r="BH809" s="1"/>
      <c r="BK809" s="1"/>
      <c r="BP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3"/>
      <c r="BA810" s="1"/>
      <c r="BC810" s="1"/>
      <c r="BE810" s="1"/>
      <c r="BF810" s="1"/>
      <c r="BG810" s="1"/>
      <c r="BH810" s="1"/>
      <c r="BK810" s="1"/>
      <c r="BP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3"/>
      <c r="BA811" s="1"/>
      <c r="BC811" s="1"/>
      <c r="BE811" s="1"/>
      <c r="BF811" s="1"/>
      <c r="BG811" s="1"/>
      <c r="BH811" s="1"/>
      <c r="BK811" s="1"/>
      <c r="BP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3"/>
      <c r="BA812" s="1"/>
      <c r="BC812" s="1"/>
      <c r="BE812" s="1"/>
      <c r="BF812" s="1"/>
      <c r="BG812" s="1"/>
      <c r="BH812" s="1"/>
      <c r="BK812" s="1"/>
      <c r="BP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3"/>
      <c r="BA813" s="1"/>
      <c r="BC813" s="1"/>
      <c r="BE813" s="1"/>
      <c r="BF813" s="1"/>
      <c r="BG813" s="1"/>
      <c r="BH813" s="1"/>
      <c r="BK813" s="1"/>
      <c r="BP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3"/>
      <c r="BA814" s="1"/>
      <c r="BC814" s="1"/>
      <c r="BE814" s="1"/>
      <c r="BF814" s="1"/>
      <c r="BG814" s="1"/>
      <c r="BH814" s="1"/>
      <c r="BK814" s="1"/>
      <c r="BP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3"/>
      <c r="BA815" s="1"/>
      <c r="BC815" s="1"/>
      <c r="BE815" s="1"/>
      <c r="BF815" s="1"/>
      <c r="BG815" s="1"/>
      <c r="BH815" s="1"/>
      <c r="BK815" s="1"/>
      <c r="BP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3"/>
      <c r="BA816" s="1"/>
      <c r="BC816" s="1"/>
      <c r="BE816" s="1"/>
      <c r="BF816" s="1"/>
      <c r="BG816" s="1"/>
      <c r="BH816" s="1"/>
      <c r="BK816" s="1"/>
      <c r="BP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3"/>
      <c r="BA817" s="1"/>
      <c r="BC817" s="1"/>
      <c r="BE817" s="1"/>
      <c r="BF817" s="1"/>
      <c r="BG817" s="1"/>
      <c r="BH817" s="1"/>
      <c r="BK817" s="1"/>
      <c r="BP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3"/>
      <c r="BA818" s="1"/>
      <c r="BC818" s="1"/>
      <c r="BE818" s="1"/>
      <c r="BF818" s="1"/>
      <c r="BG818" s="1"/>
      <c r="BH818" s="1"/>
      <c r="BK818" s="1"/>
      <c r="BP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3"/>
      <c r="BA819" s="1"/>
      <c r="BC819" s="1"/>
      <c r="BE819" s="1"/>
      <c r="BF819" s="1"/>
      <c r="BG819" s="1"/>
      <c r="BH819" s="1"/>
      <c r="BK819" s="1"/>
      <c r="BP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3"/>
      <c r="BA820" s="1"/>
      <c r="BC820" s="1"/>
      <c r="BE820" s="1"/>
      <c r="BF820" s="1"/>
      <c r="BG820" s="1"/>
      <c r="BH820" s="1"/>
      <c r="BK820" s="1"/>
      <c r="BP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3"/>
      <c r="BA821" s="1"/>
      <c r="BC821" s="1"/>
      <c r="BE821" s="1"/>
      <c r="BF821" s="1"/>
      <c r="BG821" s="1"/>
      <c r="BH821" s="1"/>
      <c r="BK821" s="1"/>
      <c r="BP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3"/>
      <c r="BA822" s="1"/>
      <c r="BC822" s="1"/>
      <c r="BE822" s="1"/>
      <c r="BF822" s="1"/>
      <c r="BG822" s="1"/>
      <c r="BH822" s="1"/>
      <c r="BK822" s="1"/>
      <c r="BP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3"/>
      <c r="BA823" s="1"/>
      <c r="BC823" s="1"/>
      <c r="BE823" s="1"/>
      <c r="BF823" s="1"/>
      <c r="BG823" s="1"/>
      <c r="BH823" s="1"/>
      <c r="BK823" s="1"/>
      <c r="BP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3"/>
      <c r="BA824" s="1"/>
      <c r="BC824" s="1"/>
      <c r="BE824" s="1"/>
      <c r="BF824" s="1"/>
      <c r="BG824" s="1"/>
      <c r="BH824" s="1"/>
      <c r="BK824" s="1"/>
      <c r="BP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3"/>
      <c r="BA825" s="1"/>
      <c r="BC825" s="1"/>
      <c r="BE825" s="1"/>
      <c r="BF825" s="1"/>
      <c r="BG825" s="1"/>
      <c r="BH825" s="1"/>
      <c r="BK825" s="1"/>
      <c r="BP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3"/>
      <c r="BA826" s="1"/>
      <c r="BC826" s="1"/>
      <c r="BE826" s="1"/>
      <c r="BF826" s="1"/>
      <c r="BG826" s="1"/>
      <c r="BH826" s="1"/>
      <c r="BK826" s="1"/>
      <c r="BP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3"/>
      <c r="BA827" s="1"/>
      <c r="BC827" s="1"/>
      <c r="BE827" s="1"/>
      <c r="BF827" s="1"/>
      <c r="BG827" s="1"/>
      <c r="BH827" s="1"/>
      <c r="BK827" s="1"/>
      <c r="BP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3"/>
      <c r="BA828" s="1"/>
      <c r="BC828" s="1"/>
      <c r="BE828" s="1"/>
      <c r="BF828" s="1"/>
      <c r="BG828" s="1"/>
      <c r="BH828" s="1"/>
      <c r="BK828" s="1"/>
      <c r="BP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3"/>
      <c r="BA829" s="1"/>
      <c r="BC829" s="1"/>
      <c r="BE829" s="1"/>
      <c r="BF829" s="1"/>
      <c r="BG829" s="1"/>
      <c r="BH829" s="1"/>
      <c r="BK829" s="1"/>
      <c r="BP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3"/>
      <c r="BA830" s="1"/>
      <c r="BC830" s="1"/>
      <c r="BE830" s="1"/>
      <c r="BF830" s="1"/>
      <c r="BG830" s="1"/>
      <c r="BH830" s="1"/>
      <c r="BK830" s="1"/>
      <c r="BP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3"/>
      <c r="BA831" s="1"/>
      <c r="BC831" s="1"/>
      <c r="BE831" s="1"/>
      <c r="BF831" s="1"/>
      <c r="BG831" s="1"/>
      <c r="BH831" s="1"/>
      <c r="BK831" s="1"/>
      <c r="BP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3"/>
      <c r="BA832" s="1"/>
      <c r="BC832" s="1"/>
      <c r="BE832" s="1"/>
      <c r="BF832" s="1"/>
      <c r="BG832" s="1"/>
      <c r="BH832" s="1"/>
      <c r="BK832" s="1"/>
      <c r="BP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3"/>
      <c r="BA833" s="1"/>
      <c r="BC833" s="1"/>
      <c r="BE833" s="1"/>
      <c r="BF833" s="1"/>
      <c r="BG833" s="1"/>
      <c r="BH833" s="1"/>
      <c r="BK833" s="1"/>
      <c r="BP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3"/>
      <c r="BA834" s="1"/>
      <c r="BC834" s="1"/>
      <c r="BE834" s="1"/>
      <c r="BF834" s="1"/>
      <c r="BG834" s="1"/>
      <c r="BH834" s="1"/>
      <c r="BK834" s="1"/>
      <c r="BP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3"/>
      <c r="BA835" s="1"/>
      <c r="BC835" s="1"/>
      <c r="BE835" s="1"/>
      <c r="BF835" s="1"/>
      <c r="BG835" s="1"/>
      <c r="BH835" s="1"/>
      <c r="BK835" s="1"/>
      <c r="BP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3"/>
      <c r="BA836" s="1"/>
      <c r="BC836" s="1"/>
      <c r="BE836" s="1"/>
      <c r="BF836" s="1"/>
      <c r="BG836" s="1"/>
      <c r="BH836" s="1"/>
      <c r="BK836" s="1"/>
      <c r="BP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3"/>
      <c r="BA837" s="1"/>
      <c r="BC837" s="1"/>
      <c r="BE837" s="1"/>
      <c r="BF837" s="1"/>
      <c r="BG837" s="1"/>
      <c r="BH837" s="1"/>
      <c r="BK837" s="1"/>
      <c r="BP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3"/>
      <c r="BA838" s="1"/>
      <c r="BC838" s="1"/>
      <c r="BE838" s="1"/>
      <c r="BF838" s="1"/>
      <c r="BG838" s="1"/>
      <c r="BH838" s="1"/>
      <c r="BK838" s="1"/>
      <c r="BP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3"/>
      <c r="BA839" s="1"/>
      <c r="BC839" s="1"/>
      <c r="BE839" s="1"/>
      <c r="BF839" s="1"/>
      <c r="BG839" s="1"/>
      <c r="BH839" s="1"/>
      <c r="BK839" s="1"/>
      <c r="BP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3"/>
      <c r="BA840" s="1"/>
      <c r="BC840" s="1"/>
      <c r="BE840" s="1"/>
      <c r="BF840" s="1"/>
      <c r="BG840" s="1"/>
      <c r="BH840" s="1"/>
      <c r="BK840" s="1"/>
      <c r="BP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3"/>
      <c r="BA841" s="1"/>
      <c r="BC841" s="1"/>
      <c r="BE841" s="1"/>
      <c r="BF841" s="1"/>
      <c r="BG841" s="1"/>
      <c r="BH841" s="1"/>
      <c r="BK841" s="1"/>
      <c r="BP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3"/>
      <c r="BA842" s="1"/>
      <c r="BC842" s="1"/>
      <c r="BE842" s="1"/>
      <c r="BF842" s="1"/>
      <c r="BG842" s="1"/>
      <c r="BH842" s="1"/>
      <c r="BK842" s="1"/>
      <c r="BP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3"/>
      <c r="BA843" s="1"/>
      <c r="BC843" s="1"/>
      <c r="BE843" s="1"/>
      <c r="BF843" s="1"/>
      <c r="BG843" s="1"/>
      <c r="BH843" s="1"/>
      <c r="BK843" s="1"/>
      <c r="BP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3"/>
      <c r="BA844" s="1"/>
      <c r="BC844" s="1"/>
      <c r="BE844" s="1"/>
      <c r="BF844" s="1"/>
      <c r="BG844" s="1"/>
      <c r="BH844" s="1"/>
      <c r="BK844" s="1"/>
      <c r="BP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3"/>
      <c r="BA845" s="1"/>
      <c r="BC845" s="1"/>
      <c r="BE845" s="1"/>
      <c r="BF845" s="1"/>
      <c r="BG845" s="1"/>
      <c r="BH845" s="1"/>
      <c r="BK845" s="1"/>
      <c r="BP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3"/>
      <c r="BA846" s="1"/>
      <c r="BC846" s="1"/>
      <c r="BE846" s="1"/>
      <c r="BF846" s="1"/>
      <c r="BG846" s="1"/>
      <c r="BH846" s="1"/>
      <c r="BK846" s="1"/>
      <c r="BP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3"/>
      <c r="BA847" s="1"/>
      <c r="BC847" s="1"/>
      <c r="BE847" s="1"/>
      <c r="BF847" s="1"/>
      <c r="BG847" s="1"/>
      <c r="BH847" s="1"/>
      <c r="BK847" s="1"/>
      <c r="BP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3"/>
      <c r="BA848" s="1"/>
      <c r="BC848" s="1"/>
      <c r="BE848" s="1"/>
      <c r="BF848" s="1"/>
      <c r="BG848" s="1"/>
      <c r="BH848" s="1"/>
      <c r="BK848" s="1"/>
      <c r="BP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3"/>
      <c r="BA849" s="1"/>
      <c r="BC849" s="1"/>
      <c r="BE849" s="1"/>
      <c r="BF849" s="1"/>
      <c r="BG849" s="1"/>
      <c r="BH849" s="1"/>
      <c r="BK849" s="1"/>
      <c r="BP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3"/>
      <c r="BA850" s="1"/>
      <c r="BC850" s="1"/>
      <c r="BE850" s="1"/>
      <c r="BF850" s="1"/>
      <c r="BG850" s="1"/>
      <c r="BH850" s="1"/>
      <c r="BK850" s="1"/>
      <c r="BP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3"/>
      <c r="BA851" s="1"/>
      <c r="BC851" s="1"/>
      <c r="BE851" s="1"/>
      <c r="BF851" s="1"/>
      <c r="BG851" s="1"/>
      <c r="BH851" s="1"/>
      <c r="BK851" s="1"/>
      <c r="BP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3"/>
      <c r="BA852" s="1"/>
      <c r="BC852" s="1"/>
      <c r="BE852" s="1"/>
      <c r="BF852" s="1"/>
      <c r="BG852" s="1"/>
      <c r="BH852" s="1"/>
      <c r="BK852" s="1"/>
      <c r="BP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3"/>
      <c r="BA853" s="1"/>
      <c r="BC853" s="1"/>
      <c r="BE853" s="1"/>
      <c r="BF853" s="1"/>
      <c r="BG853" s="1"/>
      <c r="BH853" s="1"/>
      <c r="BK853" s="1"/>
      <c r="BP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3"/>
      <c r="BA854" s="1"/>
      <c r="BC854" s="1"/>
      <c r="BE854" s="1"/>
      <c r="BF854" s="1"/>
      <c r="BG854" s="1"/>
      <c r="BH854" s="1"/>
      <c r="BK854" s="1"/>
      <c r="BP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3"/>
      <c r="BA855" s="1"/>
      <c r="BC855" s="1"/>
      <c r="BE855" s="1"/>
      <c r="BF855" s="1"/>
      <c r="BG855" s="1"/>
      <c r="BH855" s="1"/>
      <c r="BK855" s="1"/>
      <c r="BP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3"/>
      <c r="BA856" s="1"/>
      <c r="BC856" s="1"/>
      <c r="BE856" s="1"/>
      <c r="BF856" s="1"/>
      <c r="BG856" s="1"/>
      <c r="BH856" s="1"/>
      <c r="BK856" s="1"/>
      <c r="BP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3"/>
      <c r="BA857" s="1"/>
      <c r="BC857" s="1"/>
      <c r="BE857" s="1"/>
      <c r="BF857" s="1"/>
      <c r="BG857" s="1"/>
      <c r="BH857" s="1"/>
      <c r="BK857" s="1"/>
      <c r="BP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3"/>
      <c r="BA858" s="1"/>
      <c r="BC858" s="1"/>
      <c r="BE858" s="1"/>
      <c r="BF858" s="1"/>
      <c r="BG858" s="1"/>
      <c r="BH858" s="1"/>
      <c r="BK858" s="1"/>
      <c r="BP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3"/>
      <c r="BA859" s="1"/>
      <c r="BC859" s="1"/>
      <c r="BE859" s="1"/>
      <c r="BF859" s="1"/>
      <c r="BG859" s="1"/>
      <c r="BH859" s="1"/>
      <c r="BK859" s="1"/>
      <c r="BP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3"/>
      <c r="BA860" s="1"/>
      <c r="BC860" s="1"/>
      <c r="BE860" s="1"/>
      <c r="BF860" s="1"/>
      <c r="BG860" s="1"/>
      <c r="BH860" s="1"/>
      <c r="BK860" s="1"/>
      <c r="BP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3"/>
      <c r="BA861" s="1"/>
      <c r="BC861" s="1"/>
      <c r="BE861" s="1"/>
      <c r="BF861" s="1"/>
      <c r="BG861" s="1"/>
      <c r="BH861" s="1"/>
      <c r="BK861" s="1"/>
      <c r="BP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3"/>
      <c r="BA862" s="1"/>
      <c r="BC862" s="1"/>
      <c r="BE862" s="1"/>
      <c r="BF862" s="1"/>
      <c r="BG862" s="1"/>
      <c r="BH862" s="1"/>
      <c r="BK862" s="1"/>
      <c r="BP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3"/>
      <c r="BA863" s="1"/>
      <c r="BC863" s="1"/>
      <c r="BE863" s="1"/>
      <c r="BF863" s="1"/>
      <c r="BG863" s="1"/>
      <c r="BH863" s="1"/>
      <c r="BK863" s="1"/>
      <c r="BP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3"/>
      <c r="BA864" s="1"/>
      <c r="BC864" s="1"/>
      <c r="BE864" s="1"/>
      <c r="BF864" s="1"/>
      <c r="BG864" s="1"/>
      <c r="BH864" s="1"/>
      <c r="BK864" s="1"/>
      <c r="BP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3"/>
      <c r="BA865" s="1"/>
      <c r="BC865" s="1"/>
      <c r="BE865" s="1"/>
      <c r="BF865" s="1"/>
      <c r="BG865" s="1"/>
      <c r="BH865" s="1"/>
      <c r="BK865" s="1"/>
      <c r="BP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3"/>
      <c r="BA866" s="1"/>
      <c r="BC866" s="1"/>
      <c r="BE866" s="1"/>
      <c r="BF866" s="1"/>
      <c r="BG866" s="1"/>
      <c r="BH866" s="1"/>
      <c r="BK866" s="1"/>
      <c r="BP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3"/>
      <c r="BA867" s="1"/>
      <c r="BC867" s="1"/>
      <c r="BE867" s="1"/>
      <c r="BF867" s="1"/>
      <c r="BG867" s="1"/>
      <c r="BH867" s="1"/>
      <c r="BK867" s="1"/>
      <c r="BP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3"/>
      <c r="BA868" s="1"/>
      <c r="BC868" s="1"/>
      <c r="BE868" s="1"/>
      <c r="BF868" s="1"/>
      <c r="BG868" s="1"/>
      <c r="BH868" s="1"/>
      <c r="BK868" s="1"/>
      <c r="BP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3"/>
      <c r="BA869" s="1"/>
      <c r="BC869" s="1"/>
      <c r="BE869" s="1"/>
      <c r="BF869" s="1"/>
      <c r="BG869" s="1"/>
      <c r="BH869" s="1"/>
      <c r="BK869" s="1"/>
      <c r="BP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3"/>
      <c r="BA870" s="1"/>
      <c r="BC870" s="1"/>
      <c r="BE870" s="1"/>
      <c r="BF870" s="1"/>
      <c r="BG870" s="1"/>
      <c r="BH870" s="1"/>
      <c r="BK870" s="1"/>
      <c r="BP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3"/>
      <c r="BA871" s="1"/>
      <c r="BC871" s="1"/>
      <c r="BE871" s="1"/>
      <c r="BF871" s="1"/>
      <c r="BG871" s="1"/>
      <c r="BH871" s="1"/>
      <c r="BK871" s="1"/>
      <c r="BP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3"/>
      <c r="BA872" s="1"/>
      <c r="BC872" s="1"/>
      <c r="BE872" s="1"/>
      <c r="BF872" s="1"/>
      <c r="BG872" s="1"/>
      <c r="BH872" s="1"/>
      <c r="BK872" s="1"/>
      <c r="BP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3"/>
      <c r="BA873" s="1"/>
      <c r="BC873" s="1"/>
      <c r="BE873" s="1"/>
      <c r="BF873" s="1"/>
      <c r="BG873" s="1"/>
      <c r="BH873" s="1"/>
      <c r="BK873" s="1"/>
      <c r="BP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3"/>
      <c r="BA874" s="1"/>
      <c r="BC874" s="1"/>
      <c r="BE874" s="1"/>
      <c r="BF874" s="1"/>
      <c r="BG874" s="1"/>
      <c r="BH874" s="1"/>
      <c r="BK874" s="1"/>
      <c r="BP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3"/>
      <c r="BA875" s="1"/>
      <c r="BC875" s="1"/>
      <c r="BE875" s="1"/>
      <c r="BF875" s="1"/>
      <c r="BG875" s="1"/>
      <c r="BH875" s="1"/>
      <c r="BK875" s="1"/>
      <c r="BP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3"/>
      <c r="BA876" s="1"/>
      <c r="BC876" s="1"/>
      <c r="BE876" s="1"/>
      <c r="BF876" s="1"/>
      <c r="BG876" s="1"/>
      <c r="BH876" s="1"/>
      <c r="BK876" s="1"/>
      <c r="BP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3"/>
      <c r="BA877" s="1"/>
      <c r="BC877" s="1"/>
      <c r="BE877" s="1"/>
      <c r="BF877" s="1"/>
      <c r="BG877" s="1"/>
      <c r="BH877" s="1"/>
      <c r="BK877" s="1"/>
      <c r="BP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3"/>
      <c r="BA878" s="1"/>
      <c r="BC878" s="1"/>
      <c r="BE878" s="1"/>
      <c r="BF878" s="1"/>
      <c r="BG878" s="1"/>
      <c r="BH878" s="1"/>
      <c r="BK878" s="1"/>
      <c r="BP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3"/>
      <c r="BA879" s="1"/>
      <c r="BC879" s="1"/>
      <c r="BE879" s="1"/>
      <c r="BF879" s="1"/>
      <c r="BG879" s="1"/>
      <c r="BH879" s="1"/>
      <c r="BK879" s="1"/>
      <c r="BP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3"/>
      <c r="BA880" s="1"/>
      <c r="BC880" s="1"/>
      <c r="BE880" s="1"/>
      <c r="BF880" s="1"/>
      <c r="BG880" s="1"/>
      <c r="BH880" s="1"/>
      <c r="BK880" s="1"/>
      <c r="BP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3"/>
      <c r="BA881" s="1"/>
      <c r="BC881" s="1"/>
      <c r="BE881" s="1"/>
      <c r="BF881" s="1"/>
      <c r="BG881" s="1"/>
      <c r="BH881" s="1"/>
      <c r="BK881" s="1"/>
      <c r="BP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3"/>
      <c r="BA882" s="1"/>
      <c r="BC882" s="1"/>
      <c r="BE882" s="1"/>
      <c r="BF882" s="1"/>
      <c r="BG882" s="1"/>
      <c r="BH882" s="1"/>
      <c r="BK882" s="1"/>
      <c r="BP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3"/>
      <c r="BA883" s="1"/>
      <c r="BC883" s="1"/>
      <c r="BE883" s="1"/>
      <c r="BF883" s="1"/>
      <c r="BG883" s="1"/>
      <c r="BH883" s="1"/>
      <c r="BK883" s="1"/>
      <c r="BP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3"/>
      <c r="BA884" s="1"/>
      <c r="BC884" s="1"/>
      <c r="BE884" s="1"/>
      <c r="BF884" s="1"/>
      <c r="BG884" s="1"/>
      <c r="BH884" s="1"/>
      <c r="BK884" s="1"/>
      <c r="BP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3"/>
      <c r="BA885" s="1"/>
      <c r="BC885" s="1"/>
      <c r="BE885" s="1"/>
      <c r="BF885" s="1"/>
      <c r="BG885" s="1"/>
      <c r="BH885" s="1"/>
      <c r="BK885" s="1"/>
      <c r="BP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3"/>
      <c r="BA886" s="1"/>
      <c r="BC886" s="1"/>
      <c r="BE886" s="1"/>
      <c r="BF886" s="1"/>
      <c r="BG886" s="1"/>
      <c r="BH886" s="1"/>
      <c r="BK886" s="1"/>
      <c r="BP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3"/>
      <c r="BA887" s="1"/>
      <c r="BC887" s="1"/>
      <c r="BE887" s="1"/>
      <c r="BF887" s="1"/>
      <c r="BG887" s="1"/>
      <c r="BH887" s="1"/>
      <c r="BK887" s="1"/>
      <c r="BP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3"/>
      <c r="BA888" s="1"/>
      <c r="BC888" s="1"/>
      <c r="BE888" s="1"/>
      <c r="BF888" s="1"/>
      <c r="BG888" s="1"/>
      <c r="BH888" s="1"/>
      <c r="BK888" s="1"/>
      <c r="BP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3"/>
      <c r="BA889" s="1"/>
      <c r="BC889" s="1"/>
      <c r="BE889" s="1"/>
      <c r="BF889" s="1"/>
      <c r="BG889" s="1"/>
      <c r="BH889" s="1"/>
      <c r="BK889" s="1"/>
      <c r="BP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3"/>
      <c r="BA890" s="1"/>
      <c r="BC890" s="1"/>
      <c r="BE890" s="1"/>
      <c r="BF890" s="1"/>
      <c r="BG890" s="1"/>
      <c r="BH890" s="1"/>
      <c r="BK890" s="1"/>
      <c r="BP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3"/>
      <c r="BA891" s="1"/>
      <c r="BC891" s="1"/>
      <c r="BE891" s="1"/>
      <c r="BF891" s="1"/>
      <c r="BG891" s="1"/>
      <c r="BH891" s="1"/>
      <c r="BK891" s="1"/>
      <c r="BP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3"/>
      <c r="BA892" s="1"/>
      <c r="BC892" s="1"/>
      <c r="BE892" s="1"/>
      <c r="BF892" s="1"/>
      <c r="BG892" s="1"/>
      <c r="BH892" s="1"/>
      <c r="BK892" s="1"/>
      <c r="BP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3"/>
      <c r="BA893" s="1"/>
      <c r="BC893" s="1"/>
      <c r="BE893" s="1"/>
      <c r="BF893" s="1"/>
      <c r="BG893" s="1"/>
      <c r="BH893" s="1"/>
      <c r="BK893" s="1"/>
      <c r="BP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3"/>
      <c r="BA894" s="1"/>
      <c r="BC894" s="1"/>
      <c r="BE894" s="1"/>
      <c r="BF894" s="1"/>
      <c r="BG894" s="1"/>
      <c r="BH894" s="1"/>
      <c r="BK894" s="1"/>
      <c r="BP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3"/>
      <c r="BA895" s="1"/>
      <c r="BC895" s="1"/>
      <c r="BE895" s="1"/>
      <c r="BF895" s="1"/>
      <c r="BG895" s="1"/>
      <c r="BH895" s="1"/>
      <c r="BK895" s="1"/>
      <c r="BP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3"/>
      <c r="BA896" s="1"/>
      <c r="BC896" s="1"/>
      <c r="BE896" s="1"/>
      <c r="BF896" s="1"/>
      <c r="BG896" s="1"/>
      <c r="BH896" s="1"/>
      <c r="BK896" s="1"/>
      <c r="BP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3"/>
      <c r="BA897" s="1"/>
      <c r="BC897" s="1"/>
      <c r="BE897" s="1"/>
      <c r="BF897" s="1"/>
      <c r="BG897" s="1"/>
      <c r="BH897" s="1"/>
      <c r="BK897" s="1"/>
      <c r="BP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3"/>
      <c r="BA898" s="1"/>
      <c r="BC898" s="1"/>
      <c r="BE898" s="1"/>
      <c r="BF898" s="1"/>
      <c r="BG898" s="1"/>
      <c r="BH898" s="1"/>
      <c r="BK898" s="1"/>
      <c r="BP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3"/>
      <c r="BA899" s="1"/>
      <c r="BC899" s="1"/>
      <c r="BE899" s="1"/>
      <c r="BF899" s="1"/>
      <c r="BG899" s="1"/>
      <c r="BH899" s="1"/>
      <c r="BK899" s="1"/>
      <c r="BP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3"/>
      <c r="BA900" s="1"/>
      <c r="BC900" s="1"/>
      <c r="BE900" s="1"/>
      <c r="BF900" s="1"/>
      <c r="BG900" s="1"/>
      <c r="BH900" s="1"/>
      <c r="BK900" s="1"/>
      <c r="BP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3"/>
      <c r="BA901" s="1"/>
      <c r="BC901" s="1"/>
      <c r="BE901" s="1"/>
      <c r="BF901" s="1"/>
      <c r="BG901" s="1"/>
      <c r="BH901" s="1"/>
      <c r="BK901" s="1"/>
      <c r="BP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3"/>
      <c r="BA902" s="1"/>
      <c r="BC902" s="1"/>
      <c r="BE902" s="1"/>
      <c r="BF902" s="1"/>
      <c r="BG902" s="1"/>
      <c r="BH902" s="1"/>
      <c r="BK902" s="1"/>
      <c r="BP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3"/>
      <c r="BA903" s="1"/>
      <c r="BC903" s="1"/>
      <c r="BE903" s="1"/>
      <c r="BF903" s="1"/>
      <c r="BG903" s="1"/>
      <c r="BH903" s="1"/>
      <c r="BK903" s="1"/>
      <c r="BP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3"/>
      <c r="BA904" s="1"/>
      <c r="BC904" s="1"/>
      <c r="BE904" s="1"/>
      <c r="BF904" s="1"/>
      <c r="BG904" s="1"/>
      <c r="BH904" s="1"/>
      <c r="BK904" s="1"/>
      <c r="BP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3"/>
      <c r="BA905" s="1"/>
      <c r="BC905" s="1"/>
      <c r="BE905" s="1"/>
      <c r="BF905" s="1"/>
      <c r="BG905" s="1"/>
      <c r="BH905" s="1"/>
      <c r="BK905" s="1"/>
      <c r="BP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3"/>
      <c r="BA906" s="1"/>
      <c r="BC906" s="1"/>
      <c r="BE906" s="1"/>
      <c r="BF906" s="1"/>
      <c r="BG906" s="1"/>
      <c r="BH906" s="1"/>
      <c r="BK906" s="1"/>
      <c r="BP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3"/>
      <c r="BA907" s="1"/>
      <c r="BC907" s="1"/>
      <c r="BE907" s="1"/>
      <c r="BF907" s="1"/>
      <c r="BG907" s="1"/>
      <c r="BH907" s="1"/>
      <c r="BK907" s="1"/>
      <c r="BP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3"/>
      <c r="BA908" s="1"/>
      <c r="BC908" s="1"/>
      <c r="BE908" s="1"/>
      <c r="BF908" s="1"/>
      <c r="BG908" s="1"/>
      <c r="BH908" s="1"/>
      <c r="BK908" s="1"/>
      <c r="BP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3"/>
      <c r="BA909" s="1"/>
      <c r="BC909" s="1"/>
      <c r="BE909" s="1"/>
      <c r="BF909" s="1"/>
      <c r="BG909" s="1"/>
      <c r="BH909" s="1"/>
      <c r="BK909" s="1"/>
      <c r="BP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3"/>
      <c r="BA910" s="1"/>
      <c r="BC910" s="1"/>
      <c r="BE910" s="1"/>
      <c r="BF910" s="1"/>
      <c r="BG910" s="1"/>
      <c r="BH910" s="1"/>
      <c r="BK910" s="1"/>
      <c r="BP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3"/>
      <c r="BA911" s="1"/>
      <c r="BC911" s="1"/>
      <c r="BE911" s="1"/>
      <c r="BF911" s="1"/>
      <c r="BG911" s="1"/>
      <c r="BH911" s="1"/>
      <c r="BK911" s="1"/>
      <c r="BP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3"/>
      <c r="BA912" s="1"/>
      <c r="BC912" s="1"/>
      <c r="BE912" s="1"/>
      <c r="BF912" s="1"/>
      <c r="BG912" s="1"/>
      <c r="BH912" s="1"/>
      <c r="BK912" s="1"/>
      <c r="BP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3"/>
      <c r="BA913" s="1"/>
      <c r="BC913" s="1"/>
      <c r="BE913" s="1"/>
      <c r="BF913" s="1"/>
      <c r="BG913" s="1"/>
      <c r="BH913" s="1"/>
      <c r="BK913" s="1"/>
      <c r="BP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3"/>
      <c r="BA914" s="1"/>
      <c r="BC914" s="1"/>
      <c r="BE914" s="1"/>
      <c r="BF914" s="1"/>
      <c r="BG914" s="1"/>
      <c r="BH914" s="1"/>
      <c r="BK914" s="1"/>
      <c r="BP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3"/>
      <c r="BA915" s="1"/>
      <c r="BC915" s="1"/>
      <c r="BE915" s="1"/>
      <c r="BF915" s="1"/>
      <c r="BG915" s="1"/>
      <c r="BH915" s="1"/>
      <c r="BK915" s="1"/>
      <c r="BP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3"/>
      <c r="BA916" s="1"/>
      <c r="BC916" s="1"/>
      <c r="BE916" s="1"/>
      <c r="BF916" s="1"/>
      <c r="BG916" s="1"/>
      <c r="BH916" s="1"/>
      <c r="BK916" s="1"/>
      <c r="BP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3"/>
      <c r="BA917" s="1"/>
      <c r="BC917" s="1"/>
      <c r="BE917" s="1"/>
      <c r="BF917" s="1"/>
      <c r="BG917" s="1"/>
      <c r="BH917" s="1"/>
      <c r="BK917" s="1"/>
      <c r="BP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3"/>
      <c r="BA918" s="1"/>
      <c r="BC918" s="1"/>
      <c r="BE918" s="1"/>
      <c r="BF918" s="1"/>
      <c r="BG918" s="1"/>
      <c r="BH918" s="1"/>
      <c r="BK918" s="1"/>
      <c r="BP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3"/>
      <c r="BA919" s="1"/>
      <c r="BC919" s="1"/>
      <c r="BE919" s="1"/>
      <c r="BF919" s="1"/>
      <c r="BG919" s="1"/>
      <c r="BH919" s="1"/>
      <c r="BK919" s="1"/>
      <c r="BP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3"/>
      <c r="BA920" s="1"/>
      <c r="BC920" s="1"/>
      <c r="BE920" s="1"/>
      <c r="BF920" s="1"/>
      <c r="BG920" s="1"/>
      <c r="BH920" s="1"/>
      <c r="BK920" s="1"/>
      <c r="BP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3"/>
      <c r="BA921" s="1"/>
      <c r="BC921" s="1"/>
      <c r="BE921" s="1"/>
      <c r="BF921" s="1"/>
      <c r="BG921" s="1"/>
      <c r="BH921" s="1"/>
      <c r="BK921" s="1"/>
      <c r="BP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3"/>
      <c r="BA922" s="1"/>
      <c r="BC922" s="1"/>
      <c r="BE922" s="1"/>
      <c r="BF922" s="1"/>
      <c r="BG922" s="1"/>
      <c r="BH922" s="1"/>
      <c r="BK922" s="1"/>
      <c r="BP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3"/>
      <c r="BA923" s="1"/>
      <c r="BC923" s="1"/>
      <c r="BE923" s="1"/>
      <c r="BF923" s="1"/>
      <c r="BG923" s="1"/>
      <c r="BH923" s="1"/>
      <c r="BK923" s="1"/>
      <c r="BP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3"/>
      <c r="BA924" s="1"/>
      <c r="BC924" s="1"/>
      <c r="BE924" s="1"/>
      <c r="BF924" s="1"/>
      <c r="BG924" s="1"/>
      <c r="BH924" s="1"/>
      <c r="BK924" s="1"/>
      <c r="BP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3"/>
      <c r="BA925" s="1"/>
      <c r="BC925" s="1"/>
      <c r="BE925" s="1"/>
      <c r="BF925" s="1"/>
      <c r="BG925" s="1"/>
      <c r="BH925" s="1"/>
      <c r="BK925" s="1"/>
      <c r="BP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3"/>
      <c r="BA926" s="1"/>
      <c r="BC926" s="1"/>
      <c r="BE926" s="1"/>
      <c r="BF926" s="1"/>
      <c r="BG926" s="1"/>
      <c r="BH926" s="1"/>
      <c r="BK926" s="1"/>
      <c r="BP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3"/>
      <c r="BA927" s="1"/>
      <c r="BC927" s="1"/>
      <c r="BE927" s="1"/>
      <c r="BF927" s="1"/>
      <c r="BG927" s="1"/>
      <c r="BH927" s="1"/>
      <c r="BK927" s="1"/>
      <c r="BP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3"/>
      <c r="BA928" s="1"/>
      <c r="BC928" s="1"/>
      <c r="BE928" s="1"/>
      <c r="BF928" s="1"/>
      <c r="BG928" s="1"/>
      <c r="BH928" s="1"/>
      <c r="BK928" s="1"/>
      <c r="BP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3"/>
      <c r="BA929" s="1"/>
      <c r="BC929" s="1"/>
      <c r="BE929" s="1"/>
      <c r="BF929" s="1"/>
      <c r="BG929" s="1"/>
      <c r="BH929" s="1"/>
      <c r="BK929" s="1"/>
      <c r="BP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3"/>
      <c r="BA930" s="1"/>
      <c r="BC930" s="1"/>
      <c r="BE930" s="1"/>
      <c r="BF930" s="1"/>
      <c r="BG930" s="1"/>
      <c r="BH930" s="1"/>
      <c r="BK930" s="1"/>
      <c r="BP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3"/>
      <c r="BA931" s="1"/>
      <c r="BC931" s="1"/>
      <c r="BE931" s="1"/>
      <c r="BF931" s="1"/>
      <c r="BG931" s="1"/>
      <c r="BH931" s="1"/>
      <c r="BK931" s="1"/>
      <c r="BP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3"/>
      <c r="BA932" s="1"/>
      <c r="BC932" s="1"/>
      <c r="BE932" s="1"/>
      <c r="BF932" s="1"/>
      <c r="BG932" s="1"/>
      <c r="BH932" s="1"/>
      <c r="BK932" s="1"/>
      <c r="BP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3"/>
      <c r="BA933" s="1"/>
      <c r="BC933" s="1"/>
      <c r="BE933" s="1"/>
      <c r="BF933" s="1"/>
      <c r="BG933" s="1"/>
      <c r="BH933" s="1"/>
      <c r="BK933" s="1"/>
      <c r="BP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3"/>
      <c r="BA934" s="1"/>
      <c r="BC934" s="1"/>
      <c r="BE934" s="1"/>
      <c r="BF934" s="1"/>
      <c r="BG934" s="1"/>
      <c r="BH934" s="1"/>
      <c r="BK934" s="1"/>
      <c r="BP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3"/>
      <c r="BA935" s="1"/>
      <c r="BC935" s="1"/>
      <c r="BE935" s="1"/>
      <c r="BF935" s="1"/>
      <c r="BG935" s="1"/>
      <c r="BH935" s="1"/>
      <c r="BK935" s="1"/>
      <c r="BP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3"/>
      <c r="BA936" s="1"/>
      <c r="BC936" s="1"/>
      <c r="BE936" s="1"/>
      <c r="BF936" s="1"/>
      <c r="BG936" s="1"/>
      <c r="BH936" s="1"/>
      <c r="BK936" s="1"/>
      <c r="BP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3"/>
      <c r="BA937" s="1"/>
      <c r="BC937" s="1"/>
      <c r="BE937" s="1"/>
      <c r="BF937" s="1"/>
      <c r="BG937" s="1"/>
      <c r="BH937" s="1"/>
      <c r="BK937" s="1"/>
      <c r="BP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3"/>
      <c r="BA938" s="1"/>
      <c r="BC938" s="1"/>
      <c r="BE938" s="1"/>
      <c r="BF938" s="1"/>
      <c r="BG938" s="1"/>
      <c r="BH938" s="1"/>
      <c r="BK938" s="1"/>
      <c r="BP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3"/>
      <c r="BA939" s="1"/>
      <c r="BC939" s="1"/>
      <c r="BE939" s="1"/>
      <c r="BF939" s="1"/>
      <c r="BG939" s="1"/>
      <c r="BH939" s="1"/>
      <c r="BK939" s="1"/>
      <c r="BP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3"/>
      <c r="BA940" s="1"/>
      <c r="BC940" s="1"/>
      <c r="BE940" s="1"/>
      <c r="BF940" s="1"/>
      <c r="BG940" s="1"/>
      <c r="BH940" s="1"/>
      <c r="BK940" s="1"/>
      <c r="BP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3"/>
      <c r="BA941" s="1"/>
      <c r="BC941" s="1"/>
      <c r="BE941" s="1"/>
      <c r="BF941" s="1"/>
      <c r="BG941" s="1"/>
      <c r="BH941" s="1"/>
      <c r="BK941" s="1"/>
      <c r="BP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3"/>
      <c r="BA942" s="1"/>
      <c r="BC942" s="1"/>
      <c r="BE942" s="1"/>
      <c r="BF942" s="1"/>
      <c r="BG942" s="1"/>
      <c r="BH942" s="1"/>
      <c r="BK942" s="1"/>
      <c r="BP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3"/>
      <c r="BA943" s="1"/>
      <c r="BC943" s="1"/>
      <c r="BE943" s="1"/>
      <c r="BF943" s="1"/>
      <c r="BG943" s="1"/>
      <c r="BH943" s="1"/>
      <c r="BK943" s="1"/>
      <c r="BP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3"/>
      <c r="BA944" s="1"/>
      <c r="BC944" s="1"/>
      <c r="BE944" s="1"/>
      <c r="BF944" s="1"/>
      <c r="BG944" s="1"/>
      <c r="BH944" s="1"/>
      <c r="BK944" s="1"/>
      <c r="BP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3"/>
      <c r="BA945" s="1"/>
      <c r="BC945" s="1"/>
      <c r="BE945" s="1"/>
      <c r="BF945" s="1"/>
      <c r="BG945" s="1"/>
      <c r="BH945" s="1"/>
      <c r="BK945" s="1"/>
      <c r="BP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3"/>
      <c r="BA946" s="1"/>
      <c r="BC946" s="1"/>
      <c r="BE946" s="1"/>
      <c r="BF946" s="1"/>
      <c r="BG946" s="1"/>
      <c r="BH946" s="1"/>
      <c r="BK946" s="1"/>
      <c r="BP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3"/>
      <c r="BA947" s="1"/>
      <c r="BC947" s="1"/>
      <c r="BE947" s="1"/>
      <c r="BF947" s="1"/>
      <c r="BG947" s="1"/>
      <c r="BH947" s="1"/>
      <c r="BK947" s="1"/>
      <c r="BP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3"/>
      <c r="BA948" s="1"/>
      <c r="BC948" s="1"/>
      <c r="BE948" s="1"/>
      <c r="BF948" s="1"/>
      <c r="BG948" s="1"/>
      <c r="BH948" s="1"/>
      <c r="BK948" s="1"/>
      <c r="BP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3"/>
      <c r="BA949" s="1"/>
      <c r="BC949" s="1"/>
      <c r="BE949" s="1"/>
      <c r="BF949" s="1"/>
      <c r="BG949" s="1"/>
      <c r="BH949" s="1"/>
      <c r="BK949" s="1"/>
      <c r="BP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3"/>
      <c r="BA950" s="1"/>
      <c r="BC950" s="1"/>
      <c r="BE950" s="1"/>
      <c r="BF950" s="1"/>
      <c r="BG950" s="1"/>
      <c r="BH950" s="1"/>
      <c r="BK950" s="1"/>
      <c r="BP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3"/>
      <c r="BA951" s="1"/>
      <c r="BC951" s="1"/>
      <c r="BE951" s="1"/>
      <c r="BF951" s="1"/>
      <c r="BG951" s="1"/>
      <c r="BH951" s="1"/>
      <c r="BK951" s="1"/>
      <c r="BP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3"/>
      <c r="BA952" s="1"/>
      <c r="BC952" s="1"/>
      <c r="BE952" s="1"/>
      <c r="BF952" s="1"/>
      <c r="BG952" s="1"/>
      <c r="BH952" s="1"/>
      <c r="BK952" s="1"/>
      <c r="BP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3"/>
      <c r="BA953" s="1"/>
      <c r="BC953" s="1"/>
      <c r="BE953" s="1"/>
      <c r="BF953" s="1"/>
      <c r="BG953" s="1"/>
      <c r="BH953" s="1"/>
      <c r="BK953" s="1"/>
      <c r="BP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3"/>
      <c r="BA954" s="1"/>
      <c r="BC954" s="1"/>
      <c r="BE954" s="1"/>
      <c r="BF954" s="1"/>
      <c r="BG954" s="1"/>
      <c r="BH954" s="1"/>
      <c r="BK954" s="1"/>
      <c r="BP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3"/>
      <c r="BA955" s="1"/>
      <c r="BC955" s="1"/>
      <c r="BE955" s="1"/>
      <c r="BF955" s="1"/>
      <c r="BG955" s="1"/>
      <c r="BH955" s="1"/>
      <c r="BK955" s="1"/>
      <c r="BP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3"/>
      <c r="BA956" s="1"/>
      <c r="BC956" s="1"/>
      <c r="BE956" s="1"/>
      <c r="BF956" s="1"/>
      <c r="BG956" s="1"/>
      <c r="BH956" s="1"/>
      <c r="BK956" s="1"/>
      <c r="BP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3"/>
      <c r="BA957" s="1"/>
      <c r="BC957" s="1"/>
      <c r="BE957" s="1"/>
      <c r="BF957" s="1"/>
      <c r="BG957" s="1"/>
      <c r="BH957" s="1"/>
      <c r="BK957" s="1"/>
      <c r="BP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3"/>
      <c r="BA958" s="1"/>
      <c r="BC958" s="1"/>
      <c r="BE958" s="1"/>
      <c r="BF958" s="1"/>
      <c r="BG958" s="1"/>
      <c r="BH958" s="1"/>
      <c r="BK958" s="1"/>
      <c r="BP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3"/>
      <c r="BA959" s="1"/>
      <c r="BC959" s="1"/>
      <c r="BE959" s="1"/>
      <c r="BF959" s="1"/>
      <c r="BG959" s="1"/>
      <c r="BH959" s="1"/>
      <c r="BK959" s="1"/>
      <c r="BP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3"/>
      <c r="BA960" s="1"/>
      <c r="BC960" s="1"/>
      <c r="BE960" s="1"/>
      <c r="BF960" s="1"/>
      <c r="BG960" s="1"/>
      <c r="BH960" s="1"/>
      <c r="BK960" s="1"/>
      <c r="BP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3"/>
      <c r="BA961" s="1"/>
      <c r="BC961" s="1"/>
      <c r="BE961" s="1"/>
      <c r="BF961" s="1"/>
      <c r="BG961" s="1"/>
      <c r="BH961" s="1"/>
      <c r="BK961" s="1"/>
      <c r="BP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3"/>
      <c r="BA962" s="1"/>
      <c r="BC962" s="1"/>
      <c r="BE962" s="1"/>
      <c r="BF962" s="1"/>
      <c r="BG962" s="1"/>
      <c r="BH962" s="1"/>
      <c r="BK962" s="1"/>
      <c r="BP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3"/>
      <c r="BA963" s="1"/>
      <c r="BC963" s="1"/>
      <c r="BE963" s="1"/>
      <c r="BF963" s="1"/>
      <c r="BG963" s="1"/>
      <c r="BH963" s="1"/>
      <c r="BK963" s="1"/>
      <c r="BP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3"/>
      <c r="BA964" s="1"/>
      <c r="BC964" s="1"/>
      <c r="BE964" s="1"/>
      <c r="BF964" s="1"/>
      <c r="BG964" s="1"/>
      <c r="BH964" s="1"/>
      <c r="BK964" s="1"/>
      <c r="BP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3"/>
      <c r="BA965" s="1"/>
      <c r="BC965" s="1"/>
      <c r="BE965" s="1"/>
      <c r="BF965" s="1"/>
      <c r="BG965" s="1"/>
      <c r="BH965" s="1"/>
      <c r="BK965" s="1"/>
      <c r="BP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3"/>
      <c r="BA966" s="1"/>
      <c r="BC966" s="1"/>
      <c r="BE966" s="1"/>
      <c r="BF966" s="1"/>
      <c r="BG966" s="1"/>
      <c r="BH966" s="1"/>
      <c r="BK966" s="1"/>
      <c r="BP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3"/>
      <c r="BA967" s="1"/>
      <c r="BC967" s="1"/>
      <c r="BE967" s="1"/>
      <c r="BF967" s="1"/>
      <c r="BG967" s="1"/>
      <c r="BH967" s="1"/>
      <c r="BK967" s="1"/>
      <c r="BP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3"/>
      <c r="BA968" s="1"/>
      <c r="BC968" s="1"/>
      <c r="BE968" s="1"/>
      <c r="BF968" s="1"/>
      <c r="BG968" s="1"/>
      <c r="BH968" s="1"/>
      <c r="BK968" s="1"/>
      <c r="BP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3"/>
      <c r="BA969" s="1"/>
      <c r="BC969" s="1"/>
      <c r="BE969" s="1"/>
      <c r="BF969" s="1"/>
      <c r="BG969" s="1"/>
      <c r="BH969" s="1"/>
      <c r="BK969" s="1"/>
      <c r="BP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3"/>
      <c r="BA970" s="1"/>
      <c r="BC970" s="1"/>
      <c r="BE970" s="1"/>
      <c r="BF970" s="1"/>
      <c r="BG970" s="1"/>
      <c r="BH970" s="1"/>
      <c r="BK970" s="1"/>
      <c r="BP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3"/>
      <c r="BA971" s="1"/>
      <c r="BC971" s="1"/>
      <c r="BE971" s="1"/>
      <c r="BF971" s="1"/>
      <c r="BG971" s="1"/>
      <c r="BH971" s="1"/>
      <c r="BK971" s="1"/>
      <c r="BP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3"/>
      <c r="BA972" s="1"/>
      <c r="BC972" s="1"/>
      <c r="BE972" s="1"/>
      <c r="BF972" s="1"/>
      <c r="BG972" s="1"/>
      <c r="BH972" s="1"/>
      <c r="BK972" s="1"/>
      <c r="BP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3"/>
      <c r="BA973" s="1"/>
      <c r="BC973" s="1"/>
      <c r="BE973" s="1"/>
      <c r="BF973" s="1"/>
      <c r="BG973" s="1"/>
      <c r="BH973" s="1"/>
      <c r="BK973" s="1"/>
      <c r="BP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3"/>
      <c r="BA974" s="1"/>
      <c r="BC974" s="1"/>
      <c r="BE974" s="1"/>
      <c r="BF974" s="1"/>
      <c r="BG974" s="1"/>
      <c r="BH974" s="1"/>
      <c r="BK974" s="1"/>
      <c r="BP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3"/>
      <c r="BA975" s="1"/>
      <c r="BC975" s="1"/>
      <c r="BE975" s="1"/>
      <c r="BF975" s="1"/>
      <c r="BG975" s="1"/>
      <c r="BH975" s="1"/>
      <c r="BK975" s="1"/>
      <c r="BP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3"/>
      <c r="BA976" s="1"/>
      <c r="BC976" s="1"/>
      <c r="BE976" s="1"/>
      <c r="BF976" s="1"/>
      <c r="BG976" s="1"/>
      <c r="BH976" s="1"/>
      <c r="BK976" s="1"/>
      <c r="BP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3"/>
      <c r="BA977" s="1"/>
      <c r="BC977" s="1"/>
      <c r="BE977" s="1"/>
      <c r="BF977" s="1"/>
      <c r="BG977" s="1"/>
      <c r="BH977" s="1"/>
      <c r="BK977" s="1"/>
      <c r="BP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3"/>
      <c r="BA978" s="1"/>
      <c r="BC978" s="1"/>
      <c r="BE978" s="1"/>
      <c r="BF978" s="1"/>
      <c r="BG978" s="1"/>
      <c r="BH978" s="1"/>
      <c r="BK978" s="1"/>
      <c r="BP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3"/>
      <c r="BA979" s="1"/>
      <c r="BC979" s="1"/>
      <c r="BE979" s="1"/>
      <c r="BF979" s="1"/>
      <c r="BG979" s="1"/>
      <c r="BH979" s="1"/>
      <c r="BK979" s="1"/>
      <c r="BP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3"/>
      <c r="BA980" s="1"/>
      <c r="BC980" s="1"/>
      <c r="BE980" s="1"/>
      <c r="BF980" s="1"/>
      <c r="BG980" s="1"/>
      <c r="BH980" s="1"/>
      <c r="BK980" s="1"/>
      <c r="BP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3"/>
      <c r="BA981" s="1"/>
      <c r="BC981" s="1"/>
      <c r="BE981" s="1"/>
      <c r="BF981" s="1"/>
      <c r="BG981" s="1"/>
      <c r="BH981" s="1"/>
      <c r="BK981" s="1"/>
      <c r="BP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3"/>
      <c r="BA982" s="1"/>
      <c r="BC982" s="1"/>
      <c r="BE982" s="1"/>
      <c r="BF982" s="1"/>
      <c r="BG982" s="1"/>
      <c r="BH982" s="1"/>
      <c r="BK982" s="1"/>
      <c r="BP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3"/>
      <c r="BA983" s="1"/>
      <c r="BC983" s="1"/>
      <c r="BE983" s="1"/>
      <c r="BF983" s="1"/>
      <c r="BG983" s="1"/>
      <c r="BH983" s="1"/>
      <c r="BK983" s="1"/>
      <c r="BP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3"/>
      <c r="BA984" s="1"/>
      <c r="BC984" s="1"/>
      <c r="BE984" s="1"/>
      <c r="BF984" s="1"/>
      <c r="BG984" s="1"/>
      <c r="BH984" s="1"/>
      <c r="BK984" s="1"/>
      <c r="BP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3"/>
      <c r="BA985" s="1"/>
      <c r="BC985" s="1"/>
      <c r="BE985" s="1"/>
      <c r="BF985" s="1"/>
      <c r="BG985" s="1"/>
      <c r="BH985" s="1"/>
      <c r="BK985" s="1"/>
      <c r="BP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3"/>
      <c r="BA986" s="1"/>
      <c r="BC986" s="1"/>
      <c r="BE986" s="1"/>
      <c r="BF986" s="1"/>
      <c r="BG986" s="1"/>
      <c r="BH986" s="1"/>
      <c r="BK986" s="1"/>
      <c r="BP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3"/>
      <c r="BA987" s="1"/>
      <c r="BC987" s="1"/>
      <c r="BE987" s="1"/>
      <c r="BF987" s="1"/>
      <c r="BG987" s="1"/>
      <c r="BH987" s="1"/>
      <c r="BK987" s="1"/>
      <c r="BP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3"/>
      <c r="BA988" s="1"/>
      <c r="BC988" s="1"/>
      <c r="BE988" s="1"/>
      <c r="BF988" s="1"/>
      <c r="BG988" s="1"/>
      <c r="BH988" s="1"/>
      <c r="BK988" s="1"/>
      <c r="BP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3"/>
      <c r="BA989" s="1"/>
      <c r="BC989" s="1"/>
      <c r="BE989" s="1"/>
      <c r="BF989" s="1"/>
      <c r="BG989" s="1"/>
      <c r="BH989" s="1"/>
      <c r="BK989" s="1"/>
      <c r="BP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3"/>
      <c r="BA990" s="1"/>
      <c r="BC990" s="1"/>
      <c r="BE990" s="1"/>
      <c r="BF990" s="1"/>
      <c r="BG990" s="1"/>
      <c r="BH990" s="1"/>
      <c r="BK990" s="1"/>
      <c r="BP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3"/>
      <c r="BA991" s="1"/>
      <c r="BC991" s="1"/>
      <c r="BE991" s="1"/>
      <c r="BF991" s="1"/>
      <c r="BG991" s="1"/>
      <c r="BH991" s="1"/>
      <c r="BK991" s="1"/>
      <c r="BP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3"/>
      <c r="BA992" s="1"/>
      <c r="BC992" s="1"/>
      <c r="BE992" s="1"/>
      <c r="BF992" s="1"/>
      <c r="BG992" s="1"/>
      <c r="BH992" s="1"/>
      <c r="BK992" s="1"/>
      <c r="BP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3"/>
      <c r="BA993" s="1"/>
      <c r="BC993" s="1"/>
      <c r="BE993" s="1"/>
      <c r="BF993" s="1"/>
      <c r="BG993" s="1"/>
      <c r="BH993" s="1"/>
      <c r="BK993" s="1"/>
      <c r="BP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3"/>
      <c r="BA994" s="1"/>
      <c r="BC994" s="1"/>
      <c r="BE994" s="1"/>
      <c r="BF994" s="1"/>
      <c r="BG994" s="1"/>
      <c r="BH994" s="1"/>
      <c r="BK994" s="1"/>
      <c r="BP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3"/>
      <c r="BA995" s="1"/>
      <c r="BC995" s="1"/>
      <c r="BE995" s="1"/>
      <c r="BF995" s="1"/>
      <c r="BG995" s="1"/>
      <c r="BH995" s="1"/>
      <c r="BK995" s="1"/>
      <c r="BP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3"/>
      <c r="BA996" s="1"/>
      <c r="BC996" s="1"/>
      <c r="BE996" s="1"/>
      <c r="BF996" s="1"/>
      <c r="BG996" s="1"/>
      <c r="BH996" s="1"/>
      <c r="BK996" s="1"/>
      <c r="BP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3"/>
      <c r="BA997" s="1"/>
      <c r="BC997" s="1"/>
      <c r="BE997" s="1"/>
      <c r="BF997" s="1"/>
      <c r="BG997" s="1"/>
      <c r="BH997" s="1"/>
      <c r="BK997" s="1"/>
      <c r="BP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3"/>
      <c r="BA998" s="1"/>
      <c r="BC998" s="1"/>
      <c r="BE998" s="1"/>
      <c r="BF998" s="1"/>
      <c r="BG998" s="1"/>
      <c r="BH998" s="1"/>
      <c r="BK998" s="1"/>
      <c r="BP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3"/>
      <c r="BA999" s="1"/>
      <c r="BC999" s="1"/>
      <c r="BE999" s="1"/>
      <c r="BF999" s="1"/>
      <c r="BG999" s="1"/>
      <c r="BH999" s="1"/>
      <c r="BK999" s="1"/>
      <c r="BP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3"/>
      <c r="BA1000" s="1"/>
      <c r="BC1000" s="1"/>
      <c r="BE1000" s="1"/>
      <c r="BF1000" s="1"/>
      <c r="BG1000" s="1"/>
      <c r="BH1000" s="1"/>
      <c r="BK1000" s="1"/>
      <c r="BP1000" s="1"/>
    </row>
    <row r="1001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3"/>
      <c r="BA1001" s="1"/>
      <c r="BC1001" s="1"/>
      <c r="BE1001" s="1"/>
      <c r="BF1001" s="1"/>
      <c r="BG1001" s="1"/>
      <c r="BH1001" s="1"/>
      <c r="BK1001" s="1"/>
      <c r="BP1001" s="1"/>
    </row>
  </sheetData>
  <mergeCells count="17">
    <mergeCell ref="AC2:AK2"/>
    <mergeCell ref="AG3:AK3"/>
    <mergeCell ref="AL3:AQ3"/>
    <mergeCell ref="AR3:AT3"/>
    <mergeCell ref="BB3:BC3"/>
    <mergeCell ref="O4:P4"/>
    <mergeCell ref="AY4:AZ4"/>
    <mergeCell ref="AA98:AA103"/>
    <mergeCell ref="AB98:AB103"/>
    <mergeCell ref="T98:T103"/>
    <mergeCell ref="U98:U103"/>
    <mergeCell ref="V98:V103"/>
    <mergeCell ref="W98:W103"/>
    <mergeCell ref="X98:X103"/>
    <mergeCell ref="Y98:Y103"/>
    <mergeCell ref="Z98:Z103"/>
    <mergeCell ref="O102:P10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2019-03-21T17:07:30Z</dcterms:created>
  <dc:creator>xavier</dc:creator>
</cp:coreProperties>
</file>