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6.xml" ContentType="application/vnd.openxmlformats-officedocument.spreadsheetml.worksheet+xml"/>
  <Default Extension="jpeg" ContentType="image/jpeg"/>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9260" yWindow="-330" windowWidth="18720" windowHeight="12150" activeTab="1"/>
  </bookViews>
  <sheets>
    <sheet name="INDEX ENG" sheetId="14" r:id="rId1"/>
    <sheet name="1. Guidelines-user-ENG" sheetId="1" r:id="rId2"/>
    <sheet name="2. LMT Questionnaire ENG" sheetId="2" r:id="rId3"/>
    <sheet name="internalResults ENG" sheetId="11" state="veryHidden" r:id="rId4"/>
    <sheet name="3. Summary.ENG" sheetId="12" r:id="rId5"/>
    <sheet name="Copyright" sheetId="15" r:id="rId6"/>
  </sheets>
  <definedNames>
    <definedName name="_xlnm.Print_Area" localSheetId="2">'2. LMT Questionnaire ENG'!$A$1:$N$125</definedName>
  </definedNames>
  <calcPr calcId="125725" iterateDelta="1E-4"/>
</workbook>
</file>

<file path=xl/calcChain.xml><?xml version="1.0" encoding="utf-8"?>
<calcChain xmlns="http://schemas.openxmlformats.org/spreadsheetml/2006/main">
  <c r="B139" i="12"/>
  <c r="B62"/>
  <c r="B2"/>
  <c r="C5"/>
  <c r="B22" i="11"/>
  <c r="B21"/>
  <c r="B20"/>
  <c r="B7"/>
  <c r="B8"/>
  <c r="B9"/>
  <c r="B10"/>
  <c r="B23" s="1"/>
  <c r="B11"/>
  <c r="B12"/>
  <c r="B13"/>
  <c r="B14"/>
  <c r="B15"/>
  <c r="B16"/>
  <c r="B17"/>
  <c r="B18"/>
  <c r="E18" s="1"/>
  <c r="B19"/>
  <c r="B6"/>
  <c r="C7"/>
  <c r="C8"/>
  <c r="C9"/>
  <c r="C10"/>
  <c r="C11"/>
  <c r="E11" s="1"/>
  <c r="C12"/>
  <c r="C13"/>
  <c r="C14"/>
  <c r="C15"/>
  <c r="C16"/>
  <c r="E16" s="1"/>
  <c r="C17"/>
  <c r="C18"/>
  <c r="C19"/>
  <c r="E19" s="1"/>
  <c r="C20"/>
  <c r="C21"/>
  <c r="C22"/>
  <c r="C6"/>
  <c r="C23" s="1"/>
  <c r="C59"/>
  <c r="C60"/>
  <c r="C61"/>
  <c r="C62"/>
  <c r="C63"/>
  <c r="C64"/>
  <c r="C65"/>
  <c r="C66"/>
  <c r="C67"/>
  <c r="C68"/>
  <c r="C69"/>
  <c r="C70"/>
  <c r="C71"/>
  <c r="C72"/>
  <c r="E72" s="1"/>
  <c r="C50" i="12" s="1"/>
  <c r="C73" i="11"/>
  <c r="C74"/>
  <c r="C58"/>
  <c r="B59"/>
  <c r="B60"/>
  <c r="B61"/>
  <c r="B62"/>
  <c r="B63"/>
  <c r="B64"/>
  <c r="B65"/>
  <c r="B66"/>
  <c r="B67"/>
  <c r="B68"/>
  <c r="B69"/>
  <c r="B70"/>
  <c r="B71"/>
  <c r="B72"/>
  <c r="B73"/>
  <c r="B74"/>
  <c r="B58"/>
  <c r="B75" s="1"/>
  <c r="C33"/>
  <c r="C34"/>
  <c r="C35"/>
  <c r="C36"/>
  <c r="C37"/>
  <c r="C38"/>
  <c r="E38" s="1"/>
  <c r="D42" i="12" s="1"/>
  <c r="C39" i="11"/>
  <c r="C40"/>
  <c r="C41"/>
  <c r="C42"/>
  <c r="C43"/>
  <c r="C44"/>
  <c r="C45"/>
  <c r="C46"/>
  <c r="C47"/>
  <c r="C48"/>
  <c r="C32"/>
  <c r="C49" s="1"/>
  <c r="E49" s="1"/>
  <c r="D53" i="12" s="1"/>
  <c r="B33" i="11"/>
  <c r="B34"/>
  <c r="B35"/>
  <c r="E35" s="1"/>
  <c r="D39" i="12" s="1"/>
  <c r="B36" i="11"/>
  <c r="B37"/>
  <c r="B38"/>
  <c r="B39"/>
  <c r="B40"/>
  <c r="B41"/>
  <c r="B42"/>
  <c r="B43"/>
  <c r="B44"/>
  <c r="B45"/>
  <c r="B46"/>
  <c r="B47"/>
  <c r="B48"/>
  <c r="B32"/>
  <c r="B49" s="1"/>
  <c r="G45"/>
  <c r="H45" s="1"/>
  <c r="G42"/>
  <c r="G22"/>
  <c r="H22" s="1"/>
  <c r="D22" i="12" s="1"/>
  <c r="C25" i="11"/>
  <c r="E14"/>
  <c r="E44" i="12" s="1"/>
  <c r="E22" i="11"/>
  <c r="C22" i="12" s="1"/>
  <c r="E64" i="11"/>
  <c r="C42" i="12" s="1"/>
  <c r="E65" i="11"/>
  <c r="C43" i="12" s="1"/>
  <c r="E74" i="11"/>
  <c r="C52" i="12"/>
  <c r="E8" i="11"/>
  <c r="E38" i="12" s="1"/>
  <c r="G6" i="11"/>
  <c r="H6" s="1"/>
  <c r="D6" i="12" s="1"/>
  <c r="G20" i="11"/>
  <c r="H20" s="1"/>
  <c r="D20" i="12" s="1"/>
  <c r="B140"/>
  <c r="G32" i="11"/>
  <c r="H32"/>
  <c r="G33"/>
  <c r="H33" s="1"/>
  <c r="G34"/>
  <c r="H34" s="1"/>
  <c r="G35"/>
  <c r="G36"/>
  <c r="H36"/>
  <c r="G37"/>
  <c r="H37" s="1"/>
  <c r="G38"/>
  <c r="H38"/>
  <c r="G39"/>
  <c r="H39" s="1"/>
  <c r="G40"/>
  <c r="H40"/>
  <c r="G41"/>
  <c r="H41" s="1"/>
  <c r="H42"/>
  <c r="G43"/>
  <c r="H43" s="1"/>
  <c r="G44"/>
  <c r="H44"/>
  <c r="G46"/>
  <c r="H46" s="1"/>
  <c r="G47"/>
  <c r="H47" s="1"/>
  <c r="G48"/>
  <c r="H48"/>
  <c r="F80"/>
  <c r="F79"/>
  <c r="F78"/>
  <c r="F77"/>
  <c r="F76"/>
  <c r="F75"/>
  <c r="F49"/>
  <c r="F23"/>
  <c r="G74"/>
  <c r="H74" s="1"/>
  <c r="G73"/>
  <c r="H73"/>
  <c r="G72"/>
  <c r="H72" s="1"/>
  <c r="G71"/>
  <c r="H71"/>
  <c r="G70"/>
  <c r="G69"/>
  <c r="H69"/>
  <c r="G68"/>
  <c r="G79" s="1"/>
  <c r="H79" s="1"/>
  <c r="H68"/>
  <c r="G67"/>
  <c r="H67" s="1"/>
  <c r="G66"/>
  <c r="H66" s="1"/>
  <c r="G65"/>
  <c r="G64"/>
  <c r="H64"/>
  <c r="G63"/>
  <c r="H63" s="1"/>
  <c r="G62"/>
  <c r="G61"/>
  <c r="H61" s="1"/>
  <c r="G60"/>
  <c r="H60"/>
  <c r="G59"/>
  <c r="H59"/>
  <c r="G58"/>
  <c r="H58" s="1"/>
  <c r="F54"/>
  <c r="F50"/>
  <c r="G18"/>
  <c r="H18"/>
  <c r="D18" i="12"/>
  <c r="F28" i="11"/>
  <c r="G10"/>
  <c r="H10" s="1"/>
  <c r="D10" i="12" s="1"/>
  <c r="O53"/>
  <c r="N53"/>
  <c r="M53"/>
  <c r="E35"/>
  <c r="D35"/>
  <c r="C35"/>
  <c r="G19"/>
  <c r="L53"/>
  <c r="B53"/>
  <c r="B23"/>
  <c r="B34"/>
  <c r="F24" i="11"/>
  <c r="F53"/>
  <c r="F52"/>
  <c r="F51"/>
  <c r="F27"/>
  <c r="F26"/>
  <c r="F25"/>
  <c r="G21"/>
  <c r="G19"/>
  <c r="G27" s="1"/>
  <c r="H27" s="1"/>
  <c r="H19"/>
  <c r="D19" i="12" s="1"/>
  <c r="G17" i="11"/>
  <c r="H17" s="1"/>
  <c r="D17" i="12" s="1"/>
  <c r="G16" i="11"/>
  <c r="H16"/>
  <c r="D16" i="12"/>
  <c r="G15" i="11"/>
  <c r="H15" s="1"/>
  <c r="D15" i="12" s="1"/>
  <c r="G14" i="11"/>
  <c r="G13"/>
  <c r="G26" s="1"/>
  <c r="H26" s="1"/>
  <c r="G12"/>
  <c r="G11"/>
  <c r="H11" s="1"/>
  <c r="D11" i="12" s="1"/>
  <c r="G9" i="11"/>
  <c r="H9"/>
  <c r="D9" i="12" s="1"/>
  <c r="G8" i="11"/>
  <c r="H8"/>
  <c r="D8" i="12" s="1"/>
  <c r="G7" i="11"/>
  <c r="G23" s="1"/>
  <c r="H23" s="1"/>
  <c r="D23" i="12" s="1"/>
  <c r="H21" i="11"/>
  <c r="D21" i="12" s="1"/>
  <c r="G50" i="11"/>
  <c r="H50"/>
  <c r="G80"/>
  <c r="H80" s="1"/>
  <c r="G54"/>
  <c r="H54" s="1"/>
  <c r="C78"/>
  <c r="C26"/>
  <c r="E41"/>
  <c r="D45" i="12" s="1"/>
  <c r="E20" i="11"/>
  <c r="E50" i="12" s="1"/>
  <c r="E44" i="11"/>
  <c r="D48" i="12" s="1"/>
  <c r="G28" i="11"/>
  <c r="H28" s="1"/>
  <c r="G78"/>
  <c r="H78"/>
  <c r="E32"/>
  <c r="D36" i="12" s="1"/>
  <c r="B80" i="11"/>
  <c r="C79"/>
  <c r="B77"/>
  <c r="E63"/>
  <c r="C41" i="12"/>
  <c r="E59" i="11"/>
  <c r="C37" i="12" s="1"/>
  <c r="C28" i="11"/>
  <c r="E52" i="12"/>
  <c r="G24" i="11"/>
  <c r="H24" s="1"/>
  <c r="E12"/>
  <c r="C12" i="12" s="1"/>
  <c r="E45" i="11"/>
  <c r="D49" i="12" s="1"/>
  <c r="B50" i="11"/>
  <c r="B54"/>
  <c r="E21"/>
  <c r="C21" i="12" s="1"/>
  <c r="B26" i="11"/>
  <c r="C53"/>
  <c r="E34"/>
  <c r="D38" i="12" s="1"/>
  <c r="B78" i="11"/>
  <c r="B27"/>
  <c r="E61"/>
  <c r="C39" i="12"/>
  <c r="B24" i="11"/>
  <c r="E36"/>
  <c r="D40" i="12"/>
  <c r="C76" i="11"/>
  <c r="B25"/>
  <c r="E25" s="1"/>
  <c r="B52"/>
  <c r="E66"/>
  <c r="C44" i="12"/>
  <c r="E26" i="11"/>
  <c r="O56" i="12" s="1"/>
  <c r="G75" i="11"/>
  <c r="H75" s="1"/>
  <c r="E40"/>
  <c r="D44" i="12" s="1"/>
  <c r="E48" i="11"/>
  <c r="D52" i="12"/>
  <c r="E71" i="11"/>
  <c r="C49" i="12" s="1"/>
  <c r="E67" i="11"/>
  <c r="C45" i="12" s="1"/>
  <c r="E60" i="11"/>
  <c r="C38" i="12" s="1"/>
  <c r="E15" i="11"/>
  <c r="C15" i="12"/>
  <c r="E7" i="11"/>
  <c r="C7" i="12" s="1"/>
  <c r="H7" i="11"/>
  <c r="D7" i="12" s="1"/>
  <c r="B51" i="11"/>
  <c r="E47"/>
  <c r="D51" i="12"/>
  <c r="C80" i="11"/>
  <c r="E80" s="1"/>
  <c r="M58" i="12" s="1"/>
  <c r="C27" i="11"/>
  <c r="E68"/>
  <c r="C46" i="12" s="1"/>
  <c r="E69" i="11"/>
  <c r="C47" i="12"/>
  <c r="B53" i="11"/>
  <c r="C52"/>
  <c r="E52" s="1"/>
  <c r="N56" i="12" s="1"/>
  <c r="E43" i="11"/>
  <c r="D47" i="12" s="1"/>
  <c r="E39" i="11"/>
  <c r="D43" i="12"/>
  <c r="C51" i="11"/>
  <c r="E46"/>
  <c r="D50" i="12"/>
  <c r="E73" i="11"/>
  <c r="C51" i="12" s="1"/>
  <c r="E70" i="11"/>
  <c r="C48" i="12" s="1"/>
  <c r="B76" i="11"/>
  <c r="C8" i="12"/>
  <c r="H12" i="11"/>
  <c r="D12" i="12" s="1"/>
  <c r="G77" i="11"/>
  <c r="H77" s="1"/>
  <c r="H70"/>
  <c r="E17"/>
  <c r="E47" i="12" s="1"/>
  <c r="E9" i="11"/>
  <c r="B28"/>
  <c r="C54"/>
  <c r="E54" s="1"/>
  <c r="N58" i="12" s="1"/>
  <c r="B79" i="11"/>
  <c r="E79" s="1"/>
  <c r="M57" i="12" s="1"/>
  <c r="E42" i="11"/>
  <c r="D46" i="12" s="1"/>
  <c r="C77" i="11"/>
  <c r="E62"/>
  <c r="C40" i="12" s="1"/>
  <c r="H65" i="11"/>
  <c r="C24"/>
  <c r="E37"/>
  <c r="D41" i="12"/>
  <c r="E33" i="11"/>
  <c r="D37" i="12"/>
  <c r="C50" i="11"/>
  <c r="E50" s="1"/>
  <c r="N54" i="12" s="1"/>
  <c r="H14" i="11"/>
  <c r="D14" i="12" s="1"/>
  <c r="G53" i="11"/>
  <c r="H53" s="1"/>
  <c r="H62"/>
  <c r="H35"/>
  <c r="E13"/>
  <c r="E53"/>
  <c r="N57" i="12" s="1"/>
  <c r="E78" i="11"/>
  <c r="M56" i="12" s="1"/>
  <c r="E77" i="11"/>
  <c r="M55" i="12"/>
  <c r="E76" i="11"/>
  <c r="M54" i="12" s="1"/>
  <c r="E28" i="11"/>
  <c r="O58" i="12"/>
  <c r="E51" i="11"/>
  <c r="N55" i="12" s="1"/>
  <c r="E24" i="11"/>
  <c r="O54" i="12" s="1"/>
  <c r="E27" i="11"/>
  <c r="N23" i="12" s="1"/>
  <c r="E42"/>
  <c r="E45"/>
  <c r="C9"/>
  <c r="E39"/>
  <c r="E43"/>
  <c r="C13"/>
  <c r="N24"/>
  <c r="N20"/>
  <c r="C75" i="11" l="1"/>
  <c r="E75" s="1"/>
  <c r="C53" i="12" s="1"/>
  <c r="G76" i="11"/>
  <c r="H76" s="1"/>
  <c r="C11" i="12"/>
  <c r="E41"/>
  <c r="E46"/>
  <c r="C16"/>
  <c r="E49"/>
  <c r="C19"/>
  <c r="C18"/>
  <c r="E48"/>
  <c r="O55"/>
  <c r="N21"/>
  <c r="E23" i="11"/>
  <c r="O57" i="12"/>
  <c r="E37"/>
  <c r="G49" i="11"/>
  <c r="H49" s="1"/>
  <c r="C14" i="12"/>
  <c r="G52" i="11"/>
  <c r="H52" s="1"/>
  <c r="H13"/>
  <c r="D13" i="12" s="1"/>
  <c r="E10" i="11"/>
  <c r="E51" i="12"/>
  <c r="G51" i="11"/>
  <c r="H51" s="1"/>
  <c r="C20" i="12"/>
  <c r="G25" i="11"/>
  <c r="H25" s="1"/>
  <c r="E6"/>
  <c r="E58"/>
  <c r="C36" i="12" s="1"/>
  <c r="N22"/>
  <c r="C17"/>
  <c r="C23" l="1"/>
  <c r="E53"/>
  <c r="C6"/>
  <c r="E36"/>
  <c r="C10"/>
  <c r="E40"/>
</calcChain>
</file>

<file path=xl/comments1.xml><?xml version="1.0" encoding="utf-8"?>
<comments xmlns="http://schemas.openxmlformats.org/spreadsheetml/2006/main">
  <authors>
    <author>Beatrice Mouille (AGAH)</author>
  </authors>
  <commentList>
    <comment ref="B132" authorId="0">
      <text>
        <r>
          <rPr>
            <b/>
            <sz val="9"/>
            <color indexed="81"/>
            <rFont val="Tahoma"/>
            <family val="2"/>
          </rPr>
          <t>(for  the assessor: please insert here any comment if needed)</t>
        </r>
      </text>
    </comment>
    <comment ref="H132" authorId="0">
      <text>
        <r>
          <rPr>
            <b/>
            <sz val="9"/>
            <color indexed="81"/>
            <rFont val="Tahoma"/>
            <family val="2"/>
          </rPr>
          <t>(for  the assessor: please insert here any comment if needed)</t>
        </r>
      </text>
    </comment>
    <comment ref="B141" authorId="0">
      <text>
        <r>
          <rPr>
            <b/>
            <sz val="9"/>
            <color indexed="81"/>
            <rFont val="Tahoma"/>
            <family val="2"/>
          </rPr>
          <t>(for  the assessor: please insert here any comment if needed)</t>
        </r>
        <r>
          <rPr>
            <sz val="9"/>
            <color indexed="81"/>
            <rFont val="Tahoma"/>
            <family val="2"/>
          </rPr>
          <t xml:space="preserve">
</t>
        </r>
      </text>
    </comment>
  </commentList>
</comments>
</file>

<file path=xl/sharedStrings.xml><?xml version="1.0" encoding="utf-8"?>
<sst xmlns="http://schemas.openxmlformats.org/spreadsheetml/2006/main" count="865" uniqueCount="739">
  <si>
    <t>#</t>
  </si>
  <si>
    <t>Geographic location</t>
  </si>
  <si>
    <t xml:space="preserve">Accessibility </t>
  </si>
  <si>
    <t>Laboratory Budget</t>
  </si>
  <si>
    <t xml:space="preserve">Research autonomy (n of publication / year) </t>
  </si>
  <si>
    <t>Basic supply</t>
  </si>
  <si>
    <t>Organization</t>
  </si>
  <si>
    <t>Communication means</t>
  </si>
  <si>
    <t>Infrastructure</t>
  </si>
  <si>
    <t>Assessor should know about PCR set-up</t>
  </si>
  <si>
    <t>Equipment</t>
  </si>
  <si>
    <t>Reagent supply</t>
  </si>
  <si>
    <t xml:space="preserve">Assessor may ask for an inventory log to see recent changes </t>
  </si>
  <si>
    <t>Assessor may ask to take a look into the stocking/storage of PCR reagents and look for expiry dates, for temperatures of freezers</t>
  </si>
  <si>
    <t>Staff skills + availability</t>
  </si>
  <si>
    <t>Sample accession</t>
  </si>
  <si>
    <t>Assessor may ask for numbers from yearly reports or log book</t>
  </si>
  <si>
    <t>Available technology</t>
  </si>
  <si>
    <t xml:space="preserve">Training </t>
  </si>
  <si>
    <t>Quality Assurance</t>
  </si>
  <si>
    <t>Biosafety/Biosecurity</t>
  </si>
  <si>
    <t>Staff Security/Health</t>
  </si>
  <si>
    <t>Laboratory collaboration</t>
  </si>
  <si>
    <t xml:space="preserve">Lab affiliation </t>
  </si>
  <si>
    <t xml:space="preserve">Main lab activity: </t>
  </si>
  <si>
    <t>Score</t>
  </si>
  <si>
    <t>Isolated compound outside of any residential area</t>
  </si>
  <si>
    <t>Isolated compound in low populated area</t>
  </si>
  <si>
    <t>Single building  in low populated area</t>
  </si>
  <si>
    <t>Building within residential area</t>
  </si>
  <si>
    <t>Proper containment + guard (24 hr) + Restricted access to building by use of  Identity card (employees) only</t>
  </si>
  <si>
    <t>Restricted access, doors are locked + guard at the entrance for 24 h</t>
  </si>
  <si>
    <t>Easy access to laboratory compound even by visitor / stranger / doors are open / no guard present</t>
  </si>
  <si>
    <t>Lab has insufficient own budget (&lt;60%), activities dependant on development partners (&gt;40%)</t>
  </si>
  <si>
    <t>Lab budget allows ample opportunity for research (&gt;10 publications/year) besides routine diagnostic/production</t>
  </si>
  <si>
    <t>No research activity due to insufficient lab budget</t>
  </si>
  <si>
    <r>
      <t xml:space="preserve">Constant (24 hours) stable electricity supply + stabilizer and </t>
    </r>
    <r>
      <rPr>
        <sz val="10"/>
        <rFont val="Calibri"/>
        <family val="2"/>
      </rPr>
      <t>automatic stand-by generator</t>
    </r>
  </si>
  <si>
    <r>
      <t xml:space="preserve">24 hours electricity supply + stabilizer and back-up </t>
    </r>
    <r>
      <rPr>
        <sz val="10"/>
        <rFont val="Calibri"/>
        <family val="2"/>
      </rPr>
      <t>generator (manually operated)</t>
    </r>
  </si>
  <si>
    <t>Electricity supply (temporarily) less than 10 hours per day, generator does not run permanently (not existent, no fuel)</t>
  </si>
  <si>
    <t>Daily and unlimited supply of good-quality (drinkable) water (pipe) through public source; no risk of water shortage</t>
  </si>
  <si>
    <r>
      <t xml:space="preserve">Unlimited access to purified water; </t>
    </r>
    <r>
      <rPr>
        <sz val="10"/>
        <rFont val="Calibri"/>
        <family val="2"/>
      </rPr>
      <t>own production of deionised and distilled water</t>
    </r>
  </si>
  <si>
    <t>Limited access to deionised and/or distilled water (external/internal source)</t>
  </si>
  <si>
    <t xml:space="preserve">Difficult or no access to deionised and/or distilled water </t>
  </si>
  <si>
    <t>Organigram and organization system in place + written description of responsibilities according to personnel skill level</t>
  </si>
  <si>
    <t>Organigram and organization system in place; staff mostly know their roles, but not written down</t>
  </si>
  <si>
    <t>Rare provision of material/reagents/kits because of own limited resources</t>
  </si>
  <si>
    <t>Good internet connection (12-24 h) in offices; not all staff members have access</t>
  </si>
  <si>
    <r>
      <t>Internet is slow and interrupted (availability &lt;3d/week) ;  only selected staff member have access</t>
    </r>
    <r>
      <rPr>
        <sz val="9"/>
        <color indexed="10"/>
        <rFont val="Times New Roman"/>
        <family val="1"/>
      </rPr>
      <t/>
    </r>
  </si>
  <si>
    <t xml:space="preserve">Library might be existent, but not up-to-date, limited access to freely accessible online-journals </t>
  </si>
  <si>
    <t xml:space="preserve">No access to library in the field of scientific interest, and only to few online journals (free access) </t>
  </si>
  <si>
    <t>Institute has website (updates are older than 2 months) and irregularly (1-10 publications/year) publishes scientific information in peer-reviewed journals</t>
  </si>
  <si>
    <t>Annual reports are public documents and available on request; publications are rare (&lt;1-5 publications per year in peer-reviewed international journals)</t>
  </si>
  <si>
    <t xml:space="preserve">No website, no regular information sharing </t>
  </si>
  <si>
    <t>No clear separation, e.g. one-room-lab or one floor harbours different departments (rooms) that can be easily accessed without changing clothes, without using disinfectants</t>
  </si>
  <si>
    <t>No biosafe Virology lab (BSC-II not functioning or not existent)</t>
  </si>
  <si>
    <t>BSL-2/3 PM-room + BSC-II</t>
  </si>
  <si>
    <t>BSL-1/2 PM-room (BSC-II)</t>
  </si>
  <si>
    <t>No biosafe PM-room, no BSC</t>
  </si>
  <si>
    <t>BSL-3/4 Bacteriology lab + BSC-II</t>
  </si>
  <si>
    <t>BSL-2/3 Bacteriology lab + BSC-II</t>
  </si>
  <si>
    <t>BSL-1/2 Bacteriology lab + 1xBSC-II</t>
  </si>
  <si>
    <t>No biosafe Bacteriology lab (BSC-II not functioning or not existent)</t>
  </si>
  <si>
    <t>BSL-3 Animal facility in use for experiments and bioproducts (diagnosis)</t>
  </si>
  <si>
    <t>Animal facilities not available</t>
  </si>
  <si>
    <t>Only few labs in selected departments (e.g. AI-Lab in virology department) have closed rooms and harbour AC, other rooms have windows or not functional (old) AC</t>
  </si>
  <si>
    <t>In the majority of labs doors or windows do not properly close, if AC in rooms they are not or rarely functional</t>
  </si>
  <si>
    <t>Molecular section lacks even basic equipment, is not functional or is not existent</t>
  </si>
  <si>
    <t xml:space="preserve">Limited reagents/material for diagnostic use are produced (e.g. RBC, buffer), quality questionable with regard to animal source for reagents (not quarantine, not monitored for diseases (not SPF, or not SAN) </t>
  </si>
  <si>
    <t>Separate storage of different material (reagents, sera, samples…), a list is available but no inventory log of all supplies and reagents</t>
  </si>
  <si>
    <t>Maintenance staff available with delay in arrival (sometimes hours, sometimes days of delay)</t>
  </si>
  <si>
    <t xml:space="preserve">Very difficult to get hold of maintenance staff </t>
  </si>
  <si>
    <t>Pathology department receives carcasses &gt;25 weekly or &gt;100 monthly or &gt;1200 per year for post-mortem</t>
  </si>
  <si>
    <t>Lab is currently not involved in active surveillance or monitoring</t>
  </si>
  <si>
    <t>Samples are usually put into fridge or freezer for some days until investigation; or samples are stored for maximum 3 days and then shipped to another laboratory</t>
  </si>
  <si>
    <t xml:space="preserve">No cell-culture </t>
  </si>
  <si>
    <r>
      <t>Culturing with Embryonated chicken eggs (ECE) under limited BSL</t>
    </r>
    <r>
      <rPr>
        <sz val="10"/>
        <rFont val="Calibri"/>
        <family val="2"/>
      </rPr>
      <t xml:space="preserve"> (BSC-II only)</t>
    </r>
  </si>
  <si>
    <t>No or rare (&lt;1 per 6 months) use of ECE, and limited BSL</t>
  </si>
  <si>
    <t>No PCR technology applied</t>
  </si>
  <si>
    <r>
      <rPr>
        <sz val="10"/>
        <rFont val="Calibri"/>
        <family val="2"/>
      </rPr>
      <t>Directors/managers regularly (1/year)  trained in lab management</t>
    </r>
  </si>
  <si>
    <t>No training in lab management</t>
  </si>
  <si>
    <t>No experience in QC</t>
  </si>
  <si>
    <t>OIE Manual and/or other guidelines rarely used</t>
  </si>
  <si>
    <t xml:space="preserve">A risk assessment for biocontainment of all high consequence pathogens has been conducted </t>
  </si>
  <si>
    <t>A risk assessment for biocontainment of some high consequence pathogens has been conducted</t>
  </si>
  <si>
    <t>Biocontainment of high consequence pathogens has been discussed among the director and staff</t>
  </si>
  <si>
    <t>Biocontainment of high consequence pathogens has not been discussed</t>
  </si>
  <si>
    <t>Lab staff is actively involved in taking samples from farm / domestic animals without prior quarantine period</t>
  </si>
  <si>
    <t>Easy access to all labs and freezers / fridges during working hours</t>
  </si>
  <si>
    <t>Health check of all lab staff on regular basis (at least annually)</t>
  </si>
  <si>
    <r>
      <t xml:space="preserve">Irregular health check of lab staff </t>
    </r>
    <r>
      <rPr>
        <sz val="10"/>
        <rFont val="Calibri"/>
        <family val="2"/>
      </rPr>
      <t>(&lt; 1 per year)</t>
    </r>
  </si>
  <si>
    <t>No vaccination available</t>
  </si>
  <si>
    <r>
      <t xml:space="preserve">Eye wash and shower available in some labs but </t>
    </r>
    <r>
      <rPr>
        <sz val="10"/>
        <rFont val="Calibri"/>
        <family val="2"/>
      </rPr>
      <t>with limitations (not regular checked or not functional or only cold water etc.)</t>
    </r>
  </si>
  <si>
    <t>Not available or not functional</t>
  </si>
  <si>
    <r>
      <t xml:space="preserve">Lab has regular  </t>
    </r>
    <r>
      <rPr>
        <sz val="10"/>
        <rFont val="Calibri"/>
        <family val="2"/>
      </rPr>
      <t>(&gt;1 per 3 months) contacts / collaborations with &gt;3 labs/institutions within the country</t>
    </r>
  </si>
  <si>
    <r>
      <t xml:space="preserve">Lab has regular </t>
    </r>
    <r>
      <rPr>
        <sz val="10"/>
        <rFont val="Calibri"/>
        <family val="2"/>
      </rPr>
      <t>(1 per 3 months) contacts / collaborations with 1-3 labs/institutions within the country</t>
    </r>
  </si>
  <si>
    <r>
      <t xml:space="preserve">Lab has regular  </t>
    </r>
    <r>
      <rPr>
        <sz val="10"/>
        <rFont val="Calibri"/>
        <family val="2"/>
      </rPr>
      <t>(1 per 3 months) contacts / collaborations with 1 lab/institution within the country</t>
    </r>
  </si>
  <si>
    <r>
      <t xml:space="preserve">Lab has no regular </t>
    </r>
    <r>
      <rPr>
        <sz val="10"/>
        <rFont val="Calibri"/>
        <family val="2"/>
      </rPr>
      <t xml:space="preserve"> (&lt;1 per 3 months)  contacts / collaborations labs/institutions within the country</t>
    </r>
  </si>
  <si>
    <t>Lab is not involved in regional lab-networking</t>
  </si>
  <si>
    <t>Lab participates in &gt;3 international projects for TAD/zoonotic diseases* of major importance</t>
  </si>
  <si>
    <r>
      <t>Lab participates in &gt;2 twinning projects (OIE, EU)</t>
    </r>
    <r>
      <rPr>
        <sz val="10"/>
        <rFont val="Calibri"/>
        <family val="2"/>
      </rPr>
      <t xml:space="preserve"> or offers twinning</t>
    </r>
  </si>
  <si>
    <t>Lab participates in 1-2 twinning projects</t>
  </si>
  <si>
    <r>
      <t xml:space="preserve">Lab </t>
    </r>
    <r>
      <rPr>
        <sz val="10"/>
        <rFont val="Calibri"/>
        <family val="2"/>
      </rPr>
      <t>considers/plans to participate in twinning</t>
    </r>
  </si>
  <si>
    <t>No twinning (considerations)</t>
  </si>
  <si>
    <t>Databases are not used</t>
  </si>
  <si>
    <t>Lab / Epi department routinely works with e-platforms (TAD-Info, GIS, others)</t>
  </si>
  <si>
    <t>Lab / Epi department rarely uses e-platforms (TAD-Info, GIS, others)</t>
  </si>
  <si>
    <t>Lab / Epi department has e-platforms installed, but no expertise in usage</t>
  </si>
  <si>
    <t>No use of such platforms</t>
  </si>
  <si>
    <t>Serology department uses old equipment (more than 10 years). Some equipment may be broken or is not well-maintained. Only few diseases can be tested (less than 5).</t>
  </si>
  <si>
    <t>Serology department lacks functional equipment. Only rough-and-ready  techniques can be performed.</t>
  </si>
  <si>
    <t>Pathology department sufficiently equipped to carry out necropsies of variable size animals, including big animals.  Biosafety and biosecurity conditions are good (protection against contamination of personnel and of the environment).</t>
  </si>
  <si>
    <t>Pathology department is equipped to perform basic histopathological techniques, but these techniques are  performed rarely.</t>
  </si>
  <si>
    <t>Pathology department  lacks basic equipment for appropriate necropsies.  Biosafety and biosecurity conditions are not respected.</t>
  </si>
  <si>
    <r>
      <t>Improper waste management, no incinerator</t>
    </r>
    <r>
      <rPr>
        <sz val="10"/>
        <rFont val="Calibri"/>
        <family val="2"/>
      </rPr>
      <t xml:space="preserve"> (or not functional) and/or no autoclaving (or not functional) of infectious material</t>
    </r>
  </si>
  <si>
    <t xml:space="preserve">Pathology department equipment for necropsies </t>
  </si>
  <si>
    <t xml:space="preserve">Pathology department equipment for histo-pathological techniques </t>
  </si>
  <si>
    <t>Microscopy capacity</t>
  </si>
  <si>
    <t xml:space="preserve">Annual maintenance of PCR cycler </t>
  </si>
  <si>
    <t>Support to/by members of the national lab network by provision of training on regular basis (&gt;2/year)</t>
  </si>
  <si>
    <t>No training provided by/to members of the national lab network</t>
  </si>
  <si>
    <t>Support to/by members of the national lab network by training on irregular basis (&lt;2/year)</t>
  </si>
  <si>
    <t xml:space="preserve"> National lab networking</t>
  </si>
  <si>
    <t>Connectivity of public cellphone/landline phone and /or fax often interrupted, private cellphones are sometimes used</t>
  </si>
  <si>
    <t xml:space="preserve">Sample accession </t>
  </si>
  <si>
    <r>
      <t xml:space="preserve">PCR technology (including realtime) weekly used for &gt;10 genome </t>
    </r>
    <r>
      <rPr>
        <sz val="10"/>
        <rFont val="Calibri"/>
        <family val="2"/>
      </rPr>
      <t xml:space="preserve">targets </t>
    </r>
  </si>
  <si>
    <r>
      <t xml:space="preserve">Conventional PCR technology applied only for </t>
    </r>
    <r>
      <rPr>
        <sz val="10"/>
        <rFont val="Calibri"/>
        <family val="2"/>
      </rPr>
      <t>&lt;5 genome targets</t>
    </r>
  </si>
  <si>
    <t>Regular contact /communication (1 per week) with members of the national lab network, but support limited due to insufficient lab budget</t>
  </si>
  <si>
    <t>Contact with members of the national lab network, but collaboration/communication difficult (irregular contact, &lt;1 per month)</t>
  </si>
  <si>
    <t>Very scarce collaboration/contact/communication with members of the national lab network  (&lt;1 per 3 months)</t>
  </si>
  <si>
    <t>*Please list the selected diseases for the PT (and frequency)</t>
  </si>
  <si>
    <t xml:space="preserve">All or some departments have metrology procedures described but not implemented routinely </t>
  </si>
  <si>
    <t xml:space="preserve">Metrology procedures </t>
  </si>
  <si>
    <t>Maintenance procedures</t>
  </si>
  <si>
    <t>Biosafety cabinets tested</t>
  </si>
  <si>
    <t xml:space="preserve">Support to/by members of the national lab network by training (n trainings/year) </t>
  </si>
  <si>
    <t>Support to/by members of the national lab network by provision of material</t>
  </si>
  <si>
    <t>SOP shall be in accordance with recommendations of OIE/WHO/FAO or International Reference laboratories;  SOP shall ideally comprise a list of references
*Please list the diseases for which SOPs are in use</t>
  </si>
  <si>
    <t>Doors are closed but not locked / low biosecurity level / guard is not always present</t>
  </si>
  <si>
    <t>Regular limitations in access to transport means (traffic, bad road, airport is far)</t>
  </si>
  <si>
    <r>
      <t>Frequent electrical instability/voltage irregularity, manually/</t>
    </r>
    <r>
      <rPr>
        <sz val="10"/>
        <rFont val="Calibri"/>
        <family val="2"/>
      </rPr>
      <t>automatically operated generator + stabilizer</t>
    </r>
  </si>
  <si>
    <r>
      <t xml:space="preserve">Sufficient daily supply of </t>
    </r>
    <r>
      <rPr>
        <sz val="10"/>
        <rFont val="Calibri"/>
        <family val="2"/>
      </rPr>
      <t>low quality (not drinkable) water through pipe or tank ; back-up tank available</t>
    </r>
  </si>
  <si>
    <r>
      <t>Close collaboration /</t>
    </r>
    <r>
      <rPr>
        <sz val="10"/>
        <rFont val="Calibri"/>
        <family val="2"/>
      </rPr>
      <t>communication (daily contact) with and constant support to/from members of the national lab network</t>
    </r>
  </si>
  <si>
    <t>Free access to up-to-date library during working hours for all staff, but limited access to online-journals (free journals only)</t>
  </si>
  <si>
    <r>
      <t xml:space="preserve">Labs of at least 3 departments (virology, bacteriology and molecular biological) are closed </t>
    </r>
    <r>
      <rPr>
        <sz val="10"/>
        <rFont val="Calibri"/>
        <family val="2"/>
      </rPr>
      <t>and lockable rooms and harbour AC</t>
    </r>
  </si>
  <si>
    <r>
      <t xml:space="preserve">Serology department is equipped to carry out  diagnosis of only selected </t>
    </r>
    <r>
      <rPr>
        <sz val="10"/>
        <rFont val="Calibri"/>
        <family val="2"/>
      </rPr>
      <t xml:space="preserve">diseases (5 to 10 diseases) by various techniques. </t>
    </r>
  </si>
  <si>
    <t>Limited reagents for immuno-serological diagnosis (1-5 diseases) through rough-and-ready techniques; Reagents are usualy not properly stored (no constant freezing), 40 to 70% of reagents are expired</t>
  </si>
  <si>
    <t>Immunoserology laboratory receives less than 10 000 routine samples per year.</t>
  </si>
  <si>
    <t xml:space="preserve">Microscope functional and in regular (weekly) use </t>
  </si>
  <si>
    <r>
      <t xml:space="preserve">No </t>
    </r>
    <r>
      <rPr>
        <sz val="10"/>
        <rFont val="Calibri"/>
        <family val="2"/>
      </rPr>
      <t>microscope</t>
    </r>
  </si>
  <si>
    <t>Microscope functional but no operator or infrequently used (&lt; 1 per  months)</t>
  </si>
  <si>
    <t>Key staff receives documented and  regular ( ≥ 1 per year) training in equipment maintenance and calibration</t>
  </si>
  <si>
    <r>
      <rPr>
        <b/>
        <sz val="10"/>
        <rFont val="Calibri"/>
        <family val="2"/>
      </rPr>
      <t xml:space="preserve">TAD: </t>
    </r>
    <r>
      <rPr>
        <sz val="10"/>
        <rFont val="Calibri"/>
        <family val="2"/>
      </rPr>
      <t xml:space="preserve">Transboundary animal diseases like HPAI, FMD, CSF, PRRS, PPR, ASF... </t>
    </r>
    <r>
      <rPr>
        <b/>
        <sz val="10"/>
        <rFont val="Calibri"/>
        <family val="2"/>
      </rPr>
      <t xml:space="preserve">Equipment for biosafe working according </t>
    </r>
    <r>
      <rPr>
        <sz val="10"/>
        <rFont val="Calibri"/>
        <family val="2"/>
      </rPr>
      <t xml:space="preserve">to biorisk group according to OIE Chapter 1.1.2. ; see K, page 22 ff http://www.oie.int/fileadmin/Home/eng/Health_standards/tahm/1.1.02_BIOSAFETY.pdf </t>
    </r>
  </si>
  <si>
    <t>All labs are closed rooms and harbour Air Conditioner (AC) in all departments</t>
  </si>
  <si>
    <r>
      <t xml:space="preserve">Serology department sufficiently equipped to carry out  diagnosis of </t>
    </r>
    <r>
      <rPr>
        <sz val="10"/>
        <rFont val="Calibri"/>
        <family val="2"/>
      </rPr>
      <t xml:space="preserve">various diseases (&gt;10 diseases including TAD/zoonoses) by various techniques. </t>
    </r>
  </si>
  <si>
    <r>
      <t xml:space="preserve">Bacteriology department sufficiently equipped to carry out biosafe and rapid diagnosis of a </t>
    </r>
    <r>
      <rPr>
        <sz val="10"/>
        <rFont val="Calibri"/>
        <family val="2"/>
      </rPr>
      <t>broad range of bacterial diseases (&gt;10 bacterial diseases/ including TAD/zoonoses)</t>
    </r>
  </si>
  <si>
    <r>
      <t xml:space="preserve">Bacterial department </t>
    </r>
    <r>
      <rPr>
        <sz val="10"/>
        <rFont val="Calibri"/>
        <family val="2"/>
      </rPr>
      <t>lacks basic equipment for appropriate diagnosis of bacterial diseases (e.g. equipment not existent or not functional)</t>
    </r>
  </si>
  <si>
    <r>
      <t xml:space="preserve">Parasitology department sufficiently equipped to carry out  up-to-date diagnosis of a </t>
    </r>
    <r>
      <rPr>
        <sz val="10"/>
        <rFont val="Calibri"/>
        <family val="2"/>
      </rPr>
      <t>broad range of parasitological diseases (&gt;10 including most important)</t>
    </r>
  </si>
  <si>
    <r>
      <t xml:space="preserve">Parasitology department sufficiently equipped to carry out up-to-date diagnosis of at least the </t>
    </r>
    <r>
      <rPr>
        <sz val="10"/>
        <rFont val="Calibri"/>
        <family val="2"/>
      </rPr>
      <t>most important parasitological diseases (5-10)</t>
    </r>
  </si>
  <si>
    <r>
      <t xml:space="preserve">Parasitology department </t>
    </r>
    <r>
      <rPr>
        <sz val="10"/>
        <rFont val="Calibri"/>
        <family val="2"/>
      </rPr>
      <t>lacks basic equipment for appropriate diagnosis of parasitological diseases (e.g. equipment not existent or not functional)</t>
    </r>
  </si>
  <si>
    <r>
      <t xml:space="preserve">All reagents for diagnostic use must be procured by </t>
    </r>
    <r>
      <rPr>
        <sz val="10"/>
        <rFont val="Calibri"/>
        <family val="2"/>
      </rPr>
      <t xml:space="preserve">external funding/organization </t>
    </r>
  </si>
  <si>
    <r>
      <t xml:space="preserve">Pathology department harbours </t>
    </r>
    <r>
      <rPr>
        <sz val="10"/>
        <rFont val="Calibri"/>
        <family val="2"/>
      </rPr>
      <t>limited reagents for pathology; in general, histo-pathology is not functional due to a lack of valid and appropriate reagents</t>
    </r>
  </si>
  <si>
    <r>
      <t>Participation in Proficiency Testing in the past 18 months</t>
    </r>
    <r>
      <rPr>
        <sz val="10"/>
        <rFont val="Calibri"/>
        <family val="2"/>
      </rPr>
      <t xml:space="preserve"> for selected diseases*</t>
    </r>
  </si>
  <si>
    <t xml:space="preserve">No notice of OIE Manual or other guidelines </t>
  </si>
  <si>
    <t>Completely controlled and restricted access only for key staff to BS-Labs and freezer rooms by use of security system (biometric system, ID-badges, camera)</t>
  </si>
  <si>
    <t>Controlled and restricted access only for  staff to BS-Labs and freezer rooms but no use of locks</t>
  </si>
  <si>
    <r>
      <t>Lab has hardly any contact</t>
    </r>
    <r>
      <rPr>
        <sz val="10"/>
        <rFont val="Calibri"/>
        <family val="2"/>
      </rPr>
      <t xml:space="preserve"> (&lt;1 per year) with international laboratories (including reference or regional support/leading labs) </t>
    </r>
  </si>
  <si>
    <t xml:space="preserve">If situation stands between two scores, please select one score and describe the reason for hesitation in the column for comments (column K). </t>
  </si>
  <si>
    <t xml:space="preserve">Laboratory Budget </t>
  </si>
  <si>
    <t xml:space="preserve">Organization </t>
  </si>
  <si>
    <t xml:space="preserve">Communication means </t>
  </si>
  <si>
    <t xml:space="preserve">Infrastructure </t>
  </si>
  <si>
    <t xml:space="preserve">Equipment </t>
  </si>
  <si>
    <t xml:space="preserve">Reagent supply </t>
  </si>
  <si>
    <t xml:space="preserve">Staff skills + availability </t>
  </si>
  <si>
    <t xml:space="preserve">Available technology </t>
  </si>
  <si>
    <t>Training , including Certification for shipping of infectious substances (IATA standards)</t>
  </si>
  <si>
    <t>Your laboratory</t>
  </si>
  <si>
    <t>Ideal laboratory</t>
  </si>
  <si>
    <t>Percentage</t>
  </si>
  <si>
    <t>National lab networking</t>
  </si>
  <si>
    <t xml:space="preserve">*Numbers displayed in percentage; Scoring based on the ideal situation (100%):  numbers in each cell represent the achieved percentage compared to the optimum (100%). </t>
  </si>
  <si>
    <t>Current Assessment*</t>
  </si>
  <si>
    <t>LMT Category</t>
  </si>
  <si>
    <t>Assessments scores</t>
  </si>
  <si>
    <t>Category</t>
  </si>
  <si>
    <t>A</t>
  </si>
  <si>
    <t>B</t>
  </si>
  <si>
    <t>Name of persons interviewed:</t>
  </si>
  <si>
    <t>Guidelines</t>
  </si>
  <si>
    <t>Questionnaire</t>
  </si>
  <si>
    <t>Summary</t>
  </si>
  <si>
    <t>Area</t>
  </si>
  <si>
    <t>Reliability of the result</t>
  </si>
  <si>
    <t xml:space="preserve">Assessor's comments 
Current assessment </t>
  </si>
  <si>
    <t xml:space="preserve">Assessment A: </t>
  </si>
  <si>
    <t>Assessment B:</t>
  </si>
  <si>
    <t>Current assessment C:</t>
  </si>
  <si>
    <t>General laboratory profile, TOTAL (%)</t>
  </si>
  <si>
    <t>Infrastructure, equipment, supplies, TOTAL (%)</t>
  </si>
  <si>
    <t>Laboratory performance, TOTAL (%)</t>
  </si>
  <si>
    <t>QA,Biosafety/Biosecurity, TOTAL (%)</t>
  </si>
  <si>
    <t>Lab collaboration and networking, TOTAL (%)</t>
  </si>
  <si>
    <t>Total answers</t>
  </si>
  <si>
    <t>total questions</t>
  </si>
  <si>
    <t>Results Assessment B</t>
  </si>
  <si>
    <t>Results Assessment A</t>
  </si>
  <si>
    <t>Results Assessment C (Current)</t>
  </si>
  <si>
    <t>Reliability</t>
  </si>
  <si>
    <t>Reliability **</t>
  </si>
  <si>
    <t xml:space="preserve"> LMT Category</t>
  </si>
  <si>
    <t>TOTAL (%)</t>
  </si>
  <si>
    <t>TOTAL General laboratory profile</t>
  </si>
  <si>
    <t>TOTAL Infrastructure, equipment, supplies</t>
  </si>
  <si>
    <t>TOTAL Laboratory performance</t>
  </si>
  <si>
    <t>TOTAL QA, Biosafety/Biosecurity</t>
  </si>
  <si>
    <t>TOTAL Lab collaboration and networking</t>
  </si>
  <si>
    <t>Grand Total assessment C</t>
  </si>
  <si>
    <t>Grand Total assessment B</t>
  </si>
  <si>
    <t>Grand Total assessment A</t>
  </si>
  <si>
    <t>General laboratory profile</t>
  </si>
  <si>
    <t>Infrastructure, equipment, supplies</t>
  </si>
  <si>
    <t>Laboratory performance</t>
  </si>
  <si>
    <t>QA, Biosafety/Biosecurity</t>
  </si>
  <si>
    <t>Lab collaboration and networking</t>
  </si>
  <si>
    <t>Major changes over time:</t>
  </si>
  <si>
    <t>Main conclusions:</t>
  </si>
  <si>
    <t>Major strengths:</t>
  </si>
  <si>
    <t>In case a given score for a given sub category is +/- 2 or 3 compared to the previous score, please provide a comment in column K.</t>
  </si>
  <si>
    <t>Print out the LMT to be used in the laboratory as a questionnaire-template. (The sheet is already formatted for printing the necessary frame).</t>
  </si>
  <si>
    <r>
      <rPr>
        <sz val="10"/>
        <color indexed="8"/>
        <rFont val="Calibri"/>
        <family val="2"/>
      </rPr>
      <t xml:space="preserve">Carefully review </t>
    </r>
    <r>
      <rPr>
        <sz val="10"/>
        <color theme="1"/>
        <rFont val="Calibri"/>
        <family val="2"/>
        <scheme val="minor"/>
      </rPr>
      <t xml:space="preserve">the LMT and check the comments for additional definitions and clarifications to avoid misunderstandings (it may be necessary to additionally refer to documents provided by links) </t>
    </r>
  </si>
  <si>
    <t>Strategic placing</t>
  </si>
  <si>
    <t>Location, access</t>
  </si>
  <si>
    <t xml:space="preserve">Financial autonomy (allocation of funds) </t>
  </si>
  <si>
    <r>
      <rPr>
        <b/>
        <sz val="18"/>
        <rFont val="Calibri"/>
        <family val="2"/>
        <scheme val="minor"/>
      </rPr>
      <t xml:space="preserve">A:   </t>
    </r>
    <r>
      <rPr>
        <b/>
        <u/>
        <sz val="12"/>
        <rFont val="Calibri"/>
        <family val="2"/>
        <scheme val="minor"/>
      </rPr>
      <t xml:space="preserve">Date assessment </t>
    </r>
  </si>
  <si>
    <r>
      <rPr>
        <b/>
        <sz val="16"/>
        <rFont val="Calibri"/>
        <family val="2"/>
        <scheme val="minor"/>
      </rPr>
      <t xml:space="preserve">B: </t>
    </r>
    <r>
      <rPr>
        <b/>
        <sz val="11"/>
        <rFont val="Calibri"/>
        <family val="2"/>
        <scheme val="minor"/>
      </rPr>
      <t xml:space="preserve">  </t>
    </r>
    <r>
      <rPr>
        <b/>
        <u/>
        <sz val="12"/>
        <rFont val="Calibri"/>
        <family val="2"/>
        <scheme val="minor"/>
      </rPr>
      <t>Date assessment</t>
    </r>
  </si>
  <si>
    <r>
      <rPr>
        <b/>
        <sz val="16"/>
        <rFont val="Calibri"/>
        <family val="2"/>
        <scheme val="minor"/>
      </rPr>
      <t xml:space="preserve">C:  </t>
    </r>
    <r>
      <rPr>
        <b/>
        <sz val="12"/>
        <rFont val="Calibri"/>
        <family val="2"/>
        <scheme val="minor"/>
      </rPr>
      <t xml:space="preserve"> </t>
    </r>
    <r>
      <rPr>
        <b/>
        <u/>
        <sz val="12"/>
        <rFont val="Calibri"/>
        <family val="2"/>
        <scheme val="minor"/>
      </rPr>
      <t xml:space="preserve">Date current assessment </t>
    </r>
  </si>
  <si>
    <t xml:space="preserve">Self assessment  Y / N  </t>
  </si>
  <si>
    <t>Assessor's affiliation:</t>
  </si>
  <si>
    <t>Name assessor A:</t>
  </si>
  <si>
    <t>Name assessor B:</t>
  </si>
  <si>
    <t>Name assessor  C:</t>
  </si>
  <si>
    <t>Lab has no autonomous budget; all activities exclusively rely on external funding source</t>
  </si>
  <si>
    <t xml:space="preserve">Lab is financially autonomous, lab funds (&gt;90%) from public source and/or self-generated </t>
  </si>
  <si>
    <t>(for  the assessor: please insert here any comment if needed)</t>
  </si>
  <si>
    <t xml:space="preserve">Major gaps: </t>
  </si>
  <si>
    <t>dd/mm/yyyy</t>
  </si>
  <si>
    <t>Access to road;  but sometimes limitations (traffic, road condition, flooding)</t>
  </si>
  <si>
    <t>Lab is almost financially autonomous; lab funds  from public source or self-generated (&gt;60%) AND development programmes (&lt;40%)</t>
  </si>
  <si>
    <t>Lab budget allows limited research (1 to 10 publications/year according to the lab context), but mainly routine diagnostic/production</t>
  </si>
  <si>
    <t>Lab budget is insufficient for  research, but results from ongoing work are published in national journals/bulletin or regularly presented</t>
  </si>
  <si>
    <t xml:space="preserve">Lab budget sufficient for regular (1/year)  upgrading / renovation of larger lab infrastructure </t>
  </si>
  <si>
    <t>Lab budget allows irregular (1 / 3 years) independent upgrading / renovation of infrastructure</t>
  </si>
  <si>
    <t>Constructions or renovation by use of lab budget irregular and only for minor  infrastructural changes</t>
  </si>
  <si>
    <t>Construction or renovation  in general only possible under external funding</t>
  </si>
  <si>
    <t>Supply of water through tank; sometimes insufficient or low quality (not drinkable)</t>
  </si>
  <si>
    <t>Irregular and insufficient water supply, also low quality (not drinkable)</t>
  </si>
  <si>
    <t>Easy access to deionised and distilled water (external/internal source)</t>
  </si>
  <si>
    <t>Organization system in place, but frequent changes, staff not always clear on their roles</t>
  </si>
  <si>
    <t>Frequent shifting of personnel, no  stable organization system</t>
  </si>
  <si>
    <t>Support to/by members of the national lab network by rare training (&lt;1/year)</t>
  </si>
  <si>
    <t xml:space="preserve">24 hours of constant public cellphone/landline telephone and good fax connectivity </t>
  </si>
  <si>
    <t>Good public cellphone/landline telephone  and/or fax connectivity, sometimes interrupted (not constant on 24 hours)</t>
  </si>
  <si>
    <t xml:space="preserve">Public cellphone/landline phone and/or fax not/badly working or not existent; private cell phones (if any) are exclusively used </t>
  </si>
  <si>
    <t>Good and speedy 24 h internet connection, all staff have access in all areas (labs, office…)</t>
  </si>
  <si>
    <t>Internet connection limited (&lt; 12 hours daily), but in general working;  only selected staff member have access</t>
  </si>
  <si>
    <t xml:space="preserve">All Staff have free access to library during or even outside of working hours providing current scientific publications and to online-journals including at least 3-5 restricted-access journals </t>
  </si>
  <si>
    <t xml:space="preserve">Institute have website with updates &lt; 2 month old and produces periodic (&gt;1/year) bulletin on generated scientific results and &gt;10 publications in peer-reviewed international journals </t>
  </si>
  <si>
    <t>All lab departments (of different Biosafety levels) are clearly separated and well contained by airlock, personnel shower/changing room, sterilizing and storage rooms; use of disinfections, identity badges or other means (then describe). It can be accessed only by lab staff from the department</t>
  </si>
  <si>
    <t>Lab departments are separated (e.g. different buildings, different floors) with restricted access but can be accessed by lab staff from other department with change of lab clothes including shoes and use of disinfectants</t>
  </si>
  <si>
    <t>Lab departments are separated (e.g. different buildings or different floors for different departments), all lab staff can enter the different departments any time, change of lab clothes possible but not always required/followed</t>
  </si>
  <si>
    <t>Lab facilities of more than 70% of departments are well-maintained, have a fire extinguisher, gas supply; safety rules and practices are followed, but absence of monitoring system; there is room for upgrade</t>
  </si>
  <si>
    <t xml:space="preserve">Only some facilities (&lt;70%)  are well-maintained, e.g. virology, pathology section, are regularly maintained; room for upgrade is limited; safety rules and practices are not always required/followed </t>
  </si>
  <si>
    <t>BSL-3/4 Virology lab (Biosafety Cabinets Class (BSC)-III)</t>
  </si>
  <si>
    <t>BSL-1/2 Virology lab (one BSC-II)</t>
  </si>
  <si>
    <t>BSL-3/4 Postmortem (PM) room + BSC-III</t>
  </si>
  <si>
    <t>Animal facility in use (BSL 1-2) for production of diagnostic reagents (SPF-eggs, sera etc.)</t>
  </si>
  <si>
    <t>Animal facilities available but not in use; and no BSL</t>
  </si>
  <si>
    <t>Virology department uses old equipment (more than 10 years). Some equipment may be broken or is not well-maintained. Only few diseases can be tested (less than 5)</t>
  </si>
  <si>
    <t>Virology department lacks functional equipment for appropriate diagnosis of viral diseases, for any technique</t>
  </si>
  <si>
    <t>Pathology department can carry out necropsies of some species.  Some biosafety and biosecurity conditions are not respected (personal protective equipment, use of facilities, effluent management ...) to protect against contamination of personnel and of the environment).</t>
  </si>
  <si>
    <t xml:space="preserve">Pathology department sufficiently equipped to carry out up-to-date histo-pathological techniques (including immunohistochemistry) </t>
  </si>
  <si>
    <t>Pathology department is equipped to perform basic histopathological techniques. These techniques are routinely performed.</t>
  </si>
  <si>
    <t xml:space="preserve">Pathology department  lacks basic equipment for appropriate histopathological analysis. </t>
  </si>
  <si>
    <r>
      <t>Bacteriology department sufficiently equipped to carry out biosafe diagnosis of at least</t>
    </r>
    <r>
      <rPr>
        <sz val="10"/>
        <rFont val="Calibri"/>
        <family val="2"/>
      </rPr>
      <t xml:space="preserve"> the most important bacterial diseases (5-10 TAD/zoonoses) </t>
    </r>
  </si>
  <si>
    <t xml:space="preserve">Key diagnostic reagents/material (antigen, antisera, cell lines, buffer solution, red blood cells (RBC)…) is self-produced in good quality (according to standards and monitored, documented) in sufficient amount and validated; animals serving for diagnostic material are SPF </t>
  </si>
  <si>
    <r>
      <t>Some</t>
    </r>
    <r>
      <rPr>
        <sz val="10"/>
        <rFont val="Calibri"/>
        <family val="2"/>
      </rPr>
      <t xml:space="preserve"> reagents/material for diagnostic use (RBC, buffer solution, culture medium, chicken eggs) can be self-produced; efforts taken to produce in good quality according to standards (animals serving for reagent material are kept in quarantine and monitored for diseases (SAN)</t>
    </r>
  </si>
  <si>
    <r>
      <t>No self-production</t>
    </r>
    <r>
      <rPr>
        <sz val="10"/>
        <rFont val="Calibri"/>
        <family val="2"/>
      </rPr>
      <t xml:space="preserve"> </t>
    </r>
  </si>
  <si>
    <t>No correct separation of storage of different material; expired reagents; a list may or may not be available</t>
  </si>
  <si>
    <t xml:space="preserve">No separation  of storage of different material, storage conditions doubtful because of limitations in functionality or availability of appropriate rooms or freezer / fridges / electricity, insufficient documentation, expired supplies </t>
  </si>
  <si>
    <t>Virology  (excluding serology) department  hardly harbours any reagents, or reagents are expired or  have not been properly stored (&gt;70%).</t>
  </si>
  <si>
    <t>Immuno-serological department  hardly  harbours any reagents, or reagents are expired or have not been properly stored (&gt;70%).</t>
  </si>
  <si>
    <r>
      <t>L</t>
    </r>
    <r>
      <rPr>
        <sz val="10"/>
        <rFont val="Calibri"/>
        <family val="2"/>
      </rPr>
      <t xml:space="preserve">imited reagents for diagnosis of bacterial diseases (1-5); reagents are not properly stored (no constant freezing), 40-90% of reagents are expired </t>
    </r>
  </si>
  <si>
    <t xml:space="preserve">Pathology department harbours all necessary reagents for necropsies / gross-pathology but often lacks some reagents for histo-phatology (e.g. staining, IFT-antibodies…) </t>
  </si>
  <si>
    <t xml:space="preserve">Limited reagents for diagnosis of parasitic diseases (1-5); reagents are not properly stored 40-90% of reagents are expired </t>
  </si>
  <si>
    <t>All staff in virology/serology department is experienced, well-trained and continuously educated (&gt;2 training opportunities per year); all tests are reported within 48 hours, test results are validated and recorded before release</t>
  </si>
  <si>
    <t>All staff in molecular department is experienced, well-trained and continuously educated (&gt;2 training opportunities per year); all tests are reported within 48 hours, test results are validated and recorded before release</t>
  </si>
  <si>
    <t>Trained staff in molecular department, but lack experience/ motivation, &lt;1 training opportunity per year; tests reported sometimes with delay, results not always recorded</t>
  </si>
  <si>
    <t>Molecular section does not exist or staff in molecular section not trained or  motivated; samples often left uninvestigated, no prompt reporting, results not always recorded</t>
  </si>
  <si>
    <t>All staff in pathology department   is experienced, well-trained and continuously educated (&gt;2 training opportunities per year); all tests are reported within 48 hours, test results are validated and recorded before release</t>
  </si>
  <si>
    <t>Trained staff in pathology department, but lack experience/ motivation, &lt;1 training opportunity per year; tests reported sometimes with delay, results not always recorded</t>
  </si>
  <si>
    <t>Staff in pathology department not trained or  motivated; samples often left uninvestigated, no prompt reporting, results not always recorded</t>
  </si>
  <si>
    <t>Staff for emergency available for 24 hours + weekend shifts</t>
  </si>
  <si>
    <t>Irregular availability (only in special situation) of staff for emergency ; weekend shifts are planned</t>
  </si>
  <si>
    <t>Irregular availability  of staff for emergency and weekend shifts only rarely (&lt;20 weekends per year)</t>
  </si>
  <si>
    <t>Less than 10 weekend shift per year, no staff for emergency available;</t>
  </si>
  <si>
    <t xml:space="preserve">Maintenance staff (plumbing, electricity, mechanics etc.) employed and daily available, with emergency service </t>
  </si>
  <si>
    <t xml:space="preserve">Maintenance staff available during working hours </t>
  </si>
  <si>
    <t>Pathology department receives 15-25 carcasses weekly or 60-100 monthly or 720-1200 yearly for post-mortem</t>
  </si>
  <si>
    <t>Pathology department receives 5-15 carcasses weekly or 20-59 monthly or 240-719  yearly for post-mortem</t>
  </si>
  <si>
    <t>Immunoserology laboratory receives more than 100,000 routine samples per year.</t>
  </si>
  <si>
    <t>Immunoserology laboratory receives between 50,000 to 100,000 routine samples per year.</t>
  </si>
  <si>
    <t>Immunoserology laboratory receives between 10,000 and 50,000 routine samples per year.</t>
  </si>
  <si>
    <t>Virology laboratory receives more than 5,000 routine samples per year.</t>
  </si>
  <si>
    <t>Virology laboratory receives between 2,500 and 5,000  routine samples per year.</t>
  </si>
  <si>
    <t>Virology laboratory receives less than 1,000 routine  samples per year.</t>
  </si>
  <si>
    <t>Bacteriology laboratory receives more than 5,000 routine samples per year.</t>
  </si>
  <si>
    <t>Bacteriology laboratory receives less than 1,000 routine samples per year.</t>
  </si>
  <si>
    <t>Parasitology laboratory receives more than 5,000 routine samples per year.</t>
  </si>
  <si>
    <t>Parasitology laboratory receives less than 1,000 routine samples per year.</t>
  </si>
  <si>
    <r>
      <t>Virology laboratory receives</t>
    </r>
    <r>
      <rPr>
        <strike/>
        <sz val="10"/>
        <rFont val="Calibri"/>
        <family val="2"/>
        <scheme val="minor"/>
      </rPr>
      <t xml:space="preserve"> </t>
    </r>
    <r>
      <rPr>
        <sz val="10"/>
        <rFont val="Calibri"/>
        <family val="2"/>
        <scheme val="minor"/>
      </rPr>
      <t>between 1,000 and 2,500  routine samples per year.</t>
    </r>
  </si>
  <si>
    <t>Bacteriology laboratory receives more between 2,500 and 5,000  routine samples per year.</t>
  </si>
  <si>
    <t>Bacteriology laboratory receives more between 1,000 and 2,500 routine samples per year.</t>
  </si>
  <si>
    <t>Parasitology laboratory receives more between 2,500 and 5,000   routine samples per year.</t>
  </si>
  <si>
    <t>Parasitology laboratory receives more between 1,000 and 2,500 routine samples per year.</t>
  </si>
  <si>
    <t>Lab is regularly involved in active surveillance or monitoring of  &gt;3 animal diseases that generates more than 20,000 samples per year</t>
  </si>
  <si>
    <t>Lab is involved in surveillance of  1 animal disease and receives 1,000-9,999 samples per year</t>
  </si>
  <si>
    <t>Lab is involved in active surveillance of  2-3 animal diseases that generates 10,000-20,000 samples per year</t>
  </si>
  <si>
    <t>No histology competence available in the laboratory, but has access to reliable and effective sub contracted services</t>
  </si>
  <si>
    <r>
      <t xml:space="preserve">Necropsies are not all conducted by </t>
    </r>
    <r>
      <rPr>
        <sz val="10"/>
        <rFont val="Calibri"/>
        <family val="2"/>
      </rPr>
      <t>specifically trained and/or experienced (&gt;5 years) pathologists</t>
    </r>
  </si>
  <si>
    <t>No competence in histology available in the laboratory, and no access to reliable and effective sub contracted services</t>
  </si>
  <si>
    <t xml:space="preserve">No operating methods describing the method of identification / isolation of notifiable bacteria** causing disease in animals and/or zoonotic expected to be present in the region are available in the laboratory. </t>
  </si>
  <si>
    <t>All required operating methods (SOPs) available at the laboratory describing the method of identification of all important parasites* causing disease in animals and/or zoonotic. The laboratory regularly performs  (at least once per quarter) these  methods</t>
  </si>
  <si>
    <t>Most SOPs describing the method of identification / isolation of all notifiable bacteria** causing disease in animals and/or zoonotic in the region are generally available in the laboratory. The laboratory regularly performs  (at least once per quarter) these methods</t>
  </si>
  <si>
    <t>All required operating methods (SOPs) available at the laboratory describing the method of identification / isolation of all important bacteria* causing disease in animals and/or zoonotic. The laboratory regularly performs (at least once per quarter) these methods</t>
  </si>
  <si>
    <t>Only a few SOPs describing the method of identification / isolation of all notifiable bacteria** causing disease in animals and/or zoonotic in the region are available in the laboratory and/or the laboratory does not regularly performs  (less than once per quarter) these  methods</t>
  </si>
  <si>
    <t>Weekly use of serological assays; all following assays are implemented:   ELISA, HI, Immuno-histochemistry,  Immuno-Fluorescence, AGID  for diagnosis of broad range of diseases including all key animal diseases (&gt;10)</t>
  </si>
  <si>
    <t>Weekly use of serological assays; all  following assays are implemented: ELISA, HI, Immuno-histochemistry, Immuno-Fluorescence, AGID  for diagnosis of key animal diseases (5-10)</t>
  </si>
  <si>
    <r>
      <t xml:space="preserve">PCR technology </t>
    </r>
    <r>
      <rPr>
        <sz val="10"/>
        <rFont val="Calibri"/>
        <family val="2"/>
      </rPr>
      <t>(including realtime) used for 5-10 genome targets</t>
    </r>
  </si>
  <si>
    <t xml:space="preserve">Irregular maintenance of PCR cycler </t>
  </si>
  <si>
    <t>No PCR</t>
  </si>
  <si>
    <t>No direct access to sequencing services</t>
  </si>
  <si>
    <t>No experiments performed on animals</t>
  </si>
  <si>
    <t>Staff (scientist, technicians) of each/every department receives at least 1 external training per year in lab diagnosis</t>
  </si>
  <si>
    <t>Key staff receives regular (1 per year) training in QA/QC; consistent documentation on QA/QC not always available</t>
  </si>
  <si>
    <t>Key staff rarely receives (&lt; 1 per year) training in QA/QC; consistent documentation on QA/QC not available</t>
  </si>
  <si>
    <t>Key staff receives irregular (&lt;1 per year) training in equipment maintenance and calibration; consistent documentation on maintenance and calibration not always available</t>
  </si>
  <si>
    <t>No training in equipment maintenance and calibration in the last 3 years</t>
  </si>
  <si>
    <t>Rare trainings (&lt;1 every 2 years); consistent documentation on maintenance and calibration not available</t>
  </si>
  <si>
    <t>Directors/managers irregularly (1 every 2 years)  trained in lab management</t>
  </si>
  <si>
    <t>Directors / managers irregularly train themselves through self-education or e-learning on lab management</t>
  </si>
  <si>
    <t xml:space="preserve">All staff receive regular  documented training in biosafety practices (&gt;1 per year) </t>
  </si>
  <si>
    <t>Staff rarely trained but good level of awareness in biosafety</t>
  </si>
  <si>
    <t>No training opportunity for most of the staff in biosafety practices, low awareness level among the staff</t>
  </si>
  <si>
    <t xml:space="preserve">Up-to-date certification for shipping of infectious substances (IATA standards), -for more than one person </t>
  </si>
  <si>
    <t>Up-to-date certification for shipping of infectious substances (IATA standards),  for one person in the lab</t>
  </si>
  <si>
    <t>No certification  for shipping of  infectious substances (IATA standards) (since 3 years)</t>
  </si>
  <si>
    <t>Out-of-date certification for shipping of  infectious substances (IATA standards)</t>
  </si>
  <si>
    <t>No participation in Proficiency testing within the past 18 months</t>
  </si>
  <si>
    <t>No or only a few SOPs available/under development</t>
  </si>
  <si>
    <t>Quality officer/manager assigned + quality manual fully applied</t>
  </si>
  <si>
    <t>No quality officer/manager assigned, and/or Quality manual still under process</t>
  </si>
  <si>
    <t>No Quality officer/manager and no quality manual developed</t>
  </si>
  <si>
    <t>Use of internal test quality control (QC) in all tests according to international standards</t>
  </si>
  <si>
    <t>Identification and tracking of each sample entering the lab by use of well documented Log-Book or Excel file</t>
  </si>
  <si>
    <t xml:space="preserve">Irregular identification and tracking of samples </t>
  </si>
  <si>
    <t xml:space="preserve">None of the departments have metrology procedures described </t>
  </si>
  <si>
    <t xml:space="preserve">All departments have described and routinely  implemented maintenance procedures </t>
  </si>
  <si>
    <t xml:space="preserve">None of the departments have maintenance procedures described </t>
  </si>
  <si>
    <t>Some staff is aware of biosafety/biosecurity principles. No or rare SOPs developed and applied</t>
  </si>
  <si>
    <t>Only vague knowledge of biosafety/biosecurity principles, no SOPs</t>
  </si>
  <si>
    <t>Biosafety cabinets have not been tested (NSF49 or EN12469)  by NSF certified assessors for 5 years or more</t>
  </si>
  <si>
    <r>
      <t xml:space="preserve">PPE are available but used under rare occasions </t>
    </r>
    <r>
      <rPr>
        <sz val="10"/>
        <rFont val="Calibri"/>
        <family val="2"/>
      </rPr>
      <t>(in outbreak / critical situations); when necessary change of lab coat but not shoes</t>
    </r>
  </si>
  <si>
    <r>
      <t xml:space="preserve">PPE are </t>
    </r>
    <r>
      <rPr>
        <sz val="10"/>
        <rFont val="Calibri"/>
        <family val="2"/>
      </rPr>
      <t>available and used when required; consequent change of lab clothes including shoes according to requirements of respective biosafety level</t>
    </r>
  </si>
  <si>
    <t>PPE are available, but not used; inconsequent use of lab clothes</t>
  </si>
  <si>
    <t>PPE are not sufficiently available, inconsequent use of lab clothes</t>
  </si>
  <si>
    <t>Controlled and restricted access only for key staff to BS-Labs and freezer rooms by  physical security (eg. lock, guard)</t>
  </si>
  <si>
    <r>
      <t>Health check of lab staff only on request or in case of</t>
    </r>
    <r>
      <rPr>
        <sz val="10"/>
        <rFont val="Calibri"/>
        <family val="2"/>
      </rPr>
      <t xml:space="preserve"> an accident</t>
    </r>
  </si>
  <si>
    <t>No health check, even in case of an accident : staff has to seek doctor at own expenses</t>
  </si>
  <si>
    <r>
      <t xml:space="preserve">Vaccination on request </t>
    </r>
    <r>
      <rPr>
        <sz val="10"/>
        <rFont val="Calibri"/>
        <family val="2"/>
      </rPr>
      <t>but possibly at own expense</t>
    </r>
  </si>
  <si>
    <t xml:space="preserve">Eye wash and/or shower available and functional in some labs </t>
  </si>
  <si>
    <r>
      <t xml:space="preserve">Lab attends meetings </t>
    </r>
    <r>
      <rPr>
        <sz val="10"/>
        <rFont val="Calibri"/>
        <family val="2"/>
      </rPr>
      <t xml:space="preserve">(not always present) for regional lab-networking, but is not active in regional networking </t>
    </r>
  </si>
  <si>
    <t>Lab participates in 1-3 international projects for key TADs/zoonotic diseases of major importance*</t>
  </si>
  <si>
    <t>Lab participates in 1 international project for TAD/zoonotic diseases of major importance*</t>
  </si>
  <si>
    <t>Lab does not currently participate in any international project</t>
  </si>
  <si>
    <r>
      <rPr>
        <b/>
        <sz val="10"/>
        <rFont val="Calibri"/>
        <family val="2"/>
      </rPr>
      <t>Biosafe(ty):</t>
    </r>
    <r>
      <rPr>
        <sz val="10"/>
        <rFont val="Calibri"/>
        <family val="2"/>
      </rPr>
      <t xml:space="preserve"> laboratory biosafety describes the containment principles, technologies and practices that are implemented to prevent the unintentional exposure to biological agents and toxins, or their accidental release.   </t>
    </r>
    <r>
      <rPr>
        <b/>
        <sz val="10"/>
        <rFont val="Calibri"/>
        <family val="2"/>
      </rPr>
      <t>Biosecurity:</t>
    </r>
    <r>
      <rPr>
        <sz val="10"/>
        <rFont val="Calibri"/>
        <family val="2"/>
      </rPr>
      <t xml:space="preserve"> protection, control and accountability for biological agents and toxins within laboratories, in order to prevent their loss, theft, misuse, diversion of, unauthorized access or intentional unauthorized release   </t>
    </r>
  </si>
  <si>
    <t>Biosafety cabinets in conformity with international recognized standards</t>
  </si>
  <si>
    <t>Lab facilities of all departments are air locked, have a fire extinguisher, gas supply; emergency exit and alarm system; monitoring for staff adherence to safety rules and practices; there is room for upgrade</t>
  </si>
  <si>
    <t>Pathology department sufficiently equipped to carry out necropsies of variable size animals, including big animals.  Biosafety and biosecurity conditions are not fully  respected to protect against contamination of personnel and of the environment).</t>
  </si>
  <si>
    <t>Reagents for all operating procedures can be autonomously procured; fresh supplies are always available for continuous service/work</t>
  </si>
  <si>
    <t>Only selected reagents can be autonomously procured for diagnostic use; fresh supplies are not always available</t>
  </si>
  <si>
    <t>Microscope available but not satisfactory</t>
  </si>
  <si>
    <t>No regular validation of in house tests  or kits by using reference material before use on routine basis; No  documentation available</t>
  </si>
  <si>
    <t>No quality officer/manager assigned, or Quality manual only partially applied</t>
  </si>
  <si>
    <t>Biosafety cabinets are tested (under recognized standard NSF49 or EN12469) and validated annually by NSF certified assessors</t>
  </si>
  <si>
    <t>Biosafety cabinets are tested (under recognized standard NSF49 or EN12469) at least every 2 years by NSF certified assessors, and corrective measures are taken if needed</t>
  </si>
  <si>
    <t>Biosafety cabinets are tested (under recognized standard NSF49 or EN12469) at least every 2 years by NSF certified assessors but insufficient corrective measures are taken</t>
  </si>
  <si>
    <t>Post-exposure vaccination or immunization in case of accident</t>
  </si>
  <si>
    <r>
      <t xml:space="preserve">Lab sometimes </t>
    </r>
    <r>
      <rPr>
        <sz val="10"/>
        <rFont val="Calibri"/>
        <family val="2"/>
      </rPr>
      <t>(1 per 6 months) uses (open-access) disease-related web pages</t>
    </r>
  </si>
  <si>
    <r>
      <t>Lab rarely</t>
    </r>
    <r>
      <rPr>
        <sz val="10"/>
        <rFont val="Calibri"/>
        <family val="2"/>
      </rPr>
      <t xml:space="preserve"> (&lt;1 per 6 months)  uses (open-access) disease-related web pages</t>
    </r>
  </si>
  <si>
    <r>
      <t xml:space="preserve">Lab does not </t>
    </r>
    <r>
      <rPr>
        <sz val="10"/>
        <rFont val="Calibri"/>
        <family val="2"/>
      </rPr>
      <t xml:space="preserve">or cannot use (open-access) disease-related web pages </t>
    </r>
  </si>
  <si>
    <t>Autonomous infrastructural upgrading  (n of constructions / year)</t>
  </si>
  <si>
    <t xml:space="preserve">Regular (hours of)  electricity supply </t>
  </si>
  <si>
    <t>Regular water supply (access and quality)</t>
  </si>
  <si>
    <t>Access to purified, deionized, distilled water</t>
  </si>
  <si>
    <t>Sustainable personnel organization system</t>
  </si>
  <si>
    <t>Regular contacts with national laboratory network</t>
  </si>
  <si>
    <t>Connectivity to landline phone/fax  (hours of availability, use of cell phones)</t>
  </si>
  <si>
    <t xml:space="preserve">Access to internet (hours per day or days/week) </t>
  </si>
  <si>
    <t>Access to scientific publications</t>
  </si>
  <si>
    <t>Distribution of scientific results (updates of website, frequency of publications)</t>
  </si>
  <si>
    <t>Containment (means of containment)</t>
  </si>
  <si>
    <t>Functionality of all departments (safety)</t>
  </si>
  <si>
    <t>Biosafe virology lab</t>
  </si>
  <si>
    <t>Biosafe Bacteriology lab</t>
  </si>
  <si>
    <t>Animal facilities</t>
  </si>
  <si>
    <t>Biosafe and biosecure labs (no of labs without  air-lock, AC)</t>
  </si>
  <si>
    <t>Equipment for diagnosis of viral diseases</t>
  </si>
  <si>
    <t>Equipment for serology department</t>
  </si>
  <si>
    <t xml:space="preserve">Equipment for diagnosis of bacterial diseases </t>
  </si>
  <si>
    <t xml:space="preserve">Equipment for diagnosis of parasitological diseases </t>
  </si>
  <si>
    <t>Fresh reagent supply, procurement, affordability</t>
  </si>
  <si>
    <t>Own production of diagnostic reagents (type, quality)</t>
  </si>
  <si>
    <t xml:space="preserve">Proper stocking/storage of reagents </t>
  </si>
  <si>
    <t>Validity of reagents for virological investigations</t>
  </si>
  <si>
    <t>Validity of reagents for  daily immuno-serological diagnosis</t>
  </si>
  <si>
    <t>Validity of reagents for PCR and sequencing</t>
  </si>
  <si>
    <t>Validity of reagents for bacteriological investigations</t>
  </si>
  <si>
    <t>Validity of reagents for pathological methods</t>
  </si>
  <si>
    <t>Validity of reagents for parasitic methods</t>
  </si>
  <si>
    <t>Number of trained and experienced staff per department</t>
  </si>
  <si>
    <t>Expertise of staff in virology/serology (continuing education and accuracy of testing)</t>
  </si>
  <si>
    <t>Expertise of staff in molecular biology (continuing education and accuracy of testing)</t>
  </si>
  <si>
    <t>Expertise of staff in bacteriology and parasitology (continuing education and accuracy of testing)</t>
  </si>
  <si>
    <t>Expertise of staff in pathology (continuing education and accuracy of testing)</t>
  </si>
  <si>
    <t>Staff emergency service</t>
  </si>
  <si>
    <t>Availability of maintenance staff</t>
  </si>
  <si>
    <t>Carcass accession (number of carcasses per week, month or year)</t>
  </si>
  <si>
    <t>Sample throughput by PCR</t>
  </si>
  <si>
    <t xml:space="preserve">Sample throughput from surveillance or monitoring </t>
  </si>
  <si>
    <t xml:space="preserve">Prompt sample processing </t>
  </si>
  <si>
    <t>Post mortem capability (skills and experience of pathologists) in necropsies</t>
  </si>
  <si>
    <t>Skills and experience of histologists</t>
  </si>
  <si>
    <t>Prompt bacteria identification</t>
  </si>
  <si>
    <t>Prompt parasite identification</t>
  </si>
  <si>
    <t xml:space="preserve">Cell culture (virology) capability </t>
  </si>
  <si>
    <t>Egg culture (virology) capability</t>
  </si>
  <si>
    <t>Serological capability</t>
  </si>
  <si>
    <t>Molecular capability</t>
  </si>
  <si>
    <t>Sequencing capability</t>
  </si>
  <si>
    <t>Animal experiment capability</t>
  </si>
  <si>
    <t>External training in lab performance</t>
  </si>
  <si>
    <t>Internal training in lab performance/GLP</t>
  </si>
  <si>
    <t>Training in QA/QC</t>
  </si>
  <si>
    <t>Training in maintenance and calibration</t>
  </si>
  <si>
    <t>Training in lab management</t>
  </si>
  <si>
    <t>Training in biosafety</t>
  </si>
  <si>
    <t>Training in shipping of infectious substances</t>
  </si>
  <si>
    <t>Standard requirements for the competence to carry out tests and calibrations</t>
  </si>
  <si>
    <t>Best practice testing of particular diseases</t>
  </si>
  <si>
    <t>Methodology standardization</t>
  </si>
  <si>
    <t>Correct performance of tests / methodology and kits</t>
  </si>
  <si>
    <t>Overall lab quality assurance</t>
  </si>
  <si>
    <t>Test quality assurance</t>
  </si>
  <si>
    <t>Sample identification and follow-up</t>
  </si>
  <si>
    <t>Application of international recommendations</t>
  </si>
  <si>
    <t>Biosafety / biosecurity application</t>
  </si>
  <si>
    <t>Preparation for emerging diseases</t>
  </si>
  <si>
    <t>Staff protection from biohazards</t>
  </si>
  <si>
    <t>In-country lab networking</t>
  </si>
  <si>
    <t>Regional lab networking</t>
  </si>
  <si>
    <t>International collaboration</t>
  </si>
  <si>
    <t xml:space="preserve">Networking with international labs </t>
  </si>
  <si>
    <t>International lab networking / twinning</t>
  </si>
  <si>
    <t xml:space="preserve">Information retrieval from public sources </t>
  </si>
  <si>
    <t xml:space="preserve">Information retrieval </t>
  </si>
  <si>
    <t xml:space="preserve">Information sharing </t>
  </si>
  <si>
    <t>Expertise in using e-platforms for epidemiological data analysis / risk assessments</t>
  </si>
  <si>
    <t>Assessor may ask for phone /fax access and test it on the day of assessment</t>
  </si>
  <si>
    <t>Assessor may ask for internet access and test it on the day of assessment</t>
  </si>
  <si>
    <t>Assessor may ask for visiting the library and ask staff about availability of journals like Science/Virology/Nature</t>
  </si>
  <si>
    <t>Assessor may check the link for the website and ask for a list of publications</t>
  </si>
  <si>
    <r>
      <rPr>
        <b/>
        <sz val="10"/>
        <rFont val="Calibri"/>
        <family val="2"/>
      </rPr>
      <t>Department:</t>
    </r>
    <r>
      <rPr>
        <sz val="10"/>
        <rFont val="Calibri"/>
        <family val="2"/>
      </rPr>
      <t xml:space="preserve"> e.g. department for virology, molecular biology, parasitology, bacteriology &amp; mycology, toxicology; or labs of different biosafety levels that are separated; </t>
    </r>
    <r>
      <rPr>
        <b/>
        <sz val="10"/>
        <rFont val="Calibri"/>
        <family val="2"/>
      </rPr>
      <t xml:space="preserve">containment:  </t>
    </r>
    <r>
      <rPr>
        <sz val="10"/>
        <rFont val="Calibri"/>
        <family val="2"/>
      </rPr>
      <t xml:space="preserve"> system for confining microorganisms or organisms or other entities within a defined space</t>
    </r>
  </si>
  <si>
    <t>Biosafe post mortem room</t>
  </si>
  <si>
    <t>Separated rooms for PCR (number of rooms and BSC/PCR hood/laminar flow cabinet)</t>
  </si>
  <si>
    <r>
      <rPr>
        <b/>
        <sz val="10"/>
        <rFont val="Calibri"/>
        <family val="2"/>
      </rPr>
      <t xml:space="preserve">Reagents: </t>
    </r>
    <r>
      <rPr>
        <sz val="10"/>
        <rFont val="Calibri"/>
        <family val="2"/>
      </rPr>
      <t>All material needed for laboratory diagnosis; eg. kits (like ELISA, rapid test kits, RNA extraction kits, PCR kits etc.), sampling tools (e.g. swabs or EDTA tubes etc.), antigens, antibodies, commercially available or self produced buffer solutions and their components (chemicals), diagnostic material from animal source (RBC, chicken eggs, cell lines...), staining etc. etc.</t>
    </r>
  </si>
  <si>
    <r>
      <rPr>
        <b/>
        <sz val="10"/>
        <rFont val="Calibri"/>
        <family val="2"/>
      </rPr>
      <t>SPF=</t>
    </r>
    <r>
      <rPr>
        <sz val="10"/>
        <rFont val="Calibri"/>
        <family val="2"/>
      </rPr>
      <t xml:space="preserve"> Specific Pathogen Free; </t>
    </r>
    <r>
      <rPr>
        <b/>
        <sz val="10"/>
        <rFont val="Calibri"/>
        <family val="2"/>
      </rPr>
      <t>SAN=</t>
    </r>
    <r>
      <rPr>
        <sz val="10"/>
        <rFont val="Calibri"/>
        <family val="2"/>
      </rPr>
      <t xml:space="preserve"> Specific Antibody Negative</t>
    </r>
  </si>
  <si>
    <t>*Most important bacterial diseases to be defined per region / country</t>
  </si>
  <si>
    <t>*Most important diseases to be defined per region / country</t>
  </si>
  <si>
    <t>*Most important viral diseases to be defined per region / country</t>
  </si>
  <si>
    <r>
      <rPr>
        <b/>
        <sz val="10"/>
        <rFont val="Calibri"/>
        <family val="2"/>
      </rPr>
      <t xml:space="preserve">scientist: </t>
    </r>
    <r>
      <rPr>
        <sz val="10"/>
        <rFont val="Calibri"/>
        <family val="2"/>
      </rPr>
      <t xml:space="preserve">veterinary or any sort of scientific degree; </t>
    </r>
    <r>
      <rPr>
        <b/>
        <sz val="10"/>
        <rFont val="Calibri"/>
        <family val="2"/>
      </rPr>
      <t>technician</t>
    </r>
    <r>
      <rPr>
        <sz val="10"/>
        <rFont val="Calibri"/>
        <family val="2"/>
      </rPr>
      <t xml:space="preserve">: personnel that has been trained in lab techniques for more than 2 years in specialized schools (mainly Vet / Medicine schools) </t>
    </r>
  </si>
  <si>
    <t>Assessor may ask for documentation of lab staff trainings and may look in the log book</t>
  </si>
  <si>
    <r>
      <rPr>
        <b/>
        <sz val="10"/>
        <rFont val="Calibri"/>
        <family val="2"/>
      </rPr>
      <t>Staff emergency availability</t>
    </r>
    <r>
      <rPr>
        <sz val="10"/>
        <rFont val="Calibri"/>
        <family val="2"/>
      </rPr>
      <t>: one staff member is always on duty in emergency situation, receives a call and comes to the lab to work any time of day or night.</t>
    </r>
  </si>
  <si>
    <r>
      <rPr>
        <b/>
        <sz val="10"/>
        <rFont val="Calibri"/>
        <family val="2"/>
        <scheme val="minor"/>
      </rPr>
      <t>Routine diagnosis/routine samples</t>
    </r>
    <r>
      <rPr>
        <sz val="10"/>
        <rFont val="Calibri"/>
        <family val="2"/>
        <scheme val="minor"/>
      </rPr>
      <t>: samples are investigated by serological, virological, bacteriological, parasitological or toxicological standard tests</t>
    </r>
  </si>
  <si>
    <r>
      <rPr>
        <b/>
        <sz val="10"/>
        <rFont val="Calibri"/>
        <family val="2"/>
        <scheme val="minor"/>
      </rPr>
      <t>Routine samples</t>
    </r>
    <r>
      <rPr>
        <sz val="10"/>
        <rFont val="Calibri"/>
        <family val="2"/>
        <scheme val="minor"/>
      </rPr>
      <t>: samples are investigated by serological, virological, bacteriological, parasitological or toxicological standard tests</t>
    </r>
  </si>
  <si>
    <r>
      <rPr>
        <b/>
        <sz val="10"/>
        <rFont val="Calibri"/>
        <family val="2"/>
      </rPr>
      <t>R</t>
    </r>
    <r>
      <rPr>
        <sz val="10"/>
        <rFont val="Calibri"/>
        <family val="2"/>
      </rPr>
      <t>ealtime or conventional PCR</t>
    </r>
  </si>
  <si>
    <r>
      <rPr>
        <b/>
        <sz val="10"/>
        <rFont val="Calibri"/>
        <family val="2"/>
      </rPr>
      <t>Active surveillance or monitoring program:</t>
    </r>
    <r>
      <rPr>
        <sz val="10"/>
        <rFont val="Calibri"/>
        <family val="2"/>
      </rPr>
      <t xml:space="preserve"> Programs, possibly funded by external source to investigate samples from animals that appear healthy but may be positive for a certain disease that is monitored for. Eg AI-monitoring programs in many countries.</t>
    </r>
  </si>
  <si>
    <r>
      <rPr>
        <b/>
        <sz val="10"/>
        <rFont val="Calibri"/>
        <family val="2"/>
      </rPr>
      <t>Specifically trained</t>
    </r>
    <r>
      <rPr>
        <sz val="10"/>
        <rFont val="Calibri"/>
        <family val="2"/>
      </rPr>
      <t xml:space="preserve"> : at least 2 years of exclusively working in a pathological department of a renown institute or university or PhD in pathology, or special degree in pathology</t>
    </r>
  </si>
  <si>
    <r>
      <rPr>
        <b/>
        <sz val="10"/>
        <rFont val="Calibri"/>
        <family val="2"/>
      </rPr>
      <t>Specifically trained</t>
    </r>
    <r>
      <rPr>
        <sz val="10"/>
        <rFont val="Calibri"/>
        <family val="2"/>
      </rPr>
      <t xml:space="preserve"> : at least 2 years of exclusively working in a pathological department of a renown institute or university or PhD in pathology, or special degree in histology</t>
    </r>
  </si>
  <si>
    <r>
      <rPr>
        <b/>
        <sz val="10"/>
        <rFont val="Calibri"/>
        <family val="2"/>
      </rPr>
      <t>Training</t>
    </r>
    <r>
      <rPr>
        <sz val="10"/>
        <rFont val="Calibri"/>
        <family val="2"/>
      </rPr>
      <t xml:space="preserve"> </t>
    </r>
    <r>
      <rPr>
        <b/>
        <sz val="10"/>
        <rFont val="Calibri"/>
        <family val="2"/>
      </rPr>
      <t>includes:</t>
    </r>
    <r>
      <rPr>
        <sz val="10"/>
        <rFont val="Calibri"/>
        <family val="2"/>
      </rPr>
      <t xml:space="preserve"> Participation in conferences on technical issues and lab performance
*Please indicate in comments any situation when training opportunities are not strategically given</t>
    </r>
  </si>
  <si>
    <r>
      <t>For veterinary laboratories: OIE provides technical information about validation (</t>
    </r>
    <r>
      <rPr>
        <u/>
        <sz val="10"/>
        <rFont val="Calibri"/>
        <family val="2"/>
      </rPr>
      <t>http://www.oie.int/fileadmin/Home/eng/Health_standards/tahm/1.1.04_VALID.pdf)</t>
    </r>
  </si>
  <si>
    <t>International standards: as advised by WHO, OIE, FAO or International Reference laboratories</t>
  </si>
  <si>
    <t>For veterinary laboratories: refers to OIE Terrestrial manual</t>
  </si>
  <si>
    <r>
      <rPr>
        <b/>
        <sz val="10"/>
        <rFont val="Calibri"/>
        <family val="2"/>
      </rPr>
      <t>Biorisk officer:</t>
    </r>
    <r>
      <rPr>
        <sz val="10"/>
        <rFont val="Calibri"/>
        <family val="2"/>
      </rPr>
      <t>an individual who has expertise in the biohazards encountered in the organization, is competent and has been designated to advise top management and staff on biorisk management issues (note: different naming possible: biosafety officer, biorisk management advisor, biosecurity officer, biorisk manager...)</t>
    </r>
  </si>
  <si>
    <t xml:space="preserve">Assessor may note the names of collaborative laboratories </t>
  </si>
  <si>
    <t>*Please list the diseases</t>
  </si>
  <si>
    <r>
      <rPr>
        <b/>
        <sz val="10"/>
        <rFont val="Calibri"/>
        <family val="2"/>
      </rPr>
      <t>PPE:</t>
    </r>
    <r>
      <rPr>
        <sz val="10"/>
        <rFont val="Calibri"/>
        <family val="2"/>
      </rPr>
      <t xml:space="preserve"> Personal Protective Equipment ,usually comes as a kit providing a one-time-use closed overall with hair cover,  goggles, double pair  gloves, FP3-mask + boots</t>
    </r>
  </si>
  <si>
    <t xml:space="preserve">International ref lab: FAO, OIE or WHO Reference laboratory or centre or collaborating centre  </t>
  </si>
  <si>
    <t>Laboratory accronym</t>
  </si>
  <si>
    <t>Laboratory full name:</t>
  </si>
  <si>
    <t>No possibility for provision of material/reagents/kits from a central lab to the national lab network</t>
  </si>
  <si>
    <t>Support to/by members of the national lab network by provision of material/reagents/kits  upon request and also regularly without request</t>
  </si>
  <si>
    <t>BSL-2/3 Virology Lab (BSC-II)</t>
  </si>
  <si>
    <t>&gt;60% of labs of the departments are in poor status, only few temperature control system/mainly window ventilation, no fire extinguisher, there are hardly any safety rules and practices; room for upgrade is limited</t>
  </si>
  <si>
    <t xml:space="preserve">Autoclave(s) never maintained; no constant use of steam autoclave indicator </t>
  </si>
  <si>
    <t xml:space="preserve">Periodic maintenance procedures  in place for all autoclave(s); annual maintenance  by specialist  the last 3 years; systematic use of steam autoclave indicator </t>
  </si>
  <si>
    <t xml:space="preserve">Periodic maintenance procedures not fully in place for all autoclave(s); annual maintenance  by specialist  the last 3 years; systematic use of steam autoclave indicator </t>
  </si>
  <si>
    <t xml:space="preserve">Periodic maintenance procedures not fully in place for all autoclave(s); at least one full maintenance by specialist done the last 3 years; use of steam autoclave indicator not systematic. </t>
  </si>
  <si>
    <t>No or insufficient separation of PCR set-up (1 room for all 4 activities or 0-1 BSC-II (not functional equals 0)</t>
  </si>
  <si>
    <t>All departments have  described and routinely implemented metrology procedures*</t>
  </si>
  <si>
    <t>Some departments have  described and routinely implemented metrology procedures*</t>
  </si>
  <si>
    <t>Different rooms available (3 rooms or 2 rooms and 1 BSC-II + 1 laminar flow far from each in one room), but not in consequent use for PCR set-up separation,  no change of lab clothes and no dedicated micropipettes</t>
  </si>
  <si>
    <t>Quality system  applied in 80% of departments, accreditation of 80% of analytical parameters</t>
  </si>
  <si>
    <t>Quality system applied in 80% of departments, accreditation of 40% of analytical parameters</t>
  </si>
  <si>
    <t>Quality system not in place</t>
  </si>
  <si>
    <t>Cleaning plan and checking process  in place, regular microbiological controls</t>
  </si>
  <si>
    <t>Cleaning plan and checking process  in place, no microbiological controls</t>
  </si>
  <si>
    <t>Occasional cleaning , no cleaning plan drafted</t>
  </si>
  <si>
    <t>No cleaning , no cleaning plan drafted</t>
  </si>
  <si>
    <t>System established to manage corrective and preventive actions, registration in the quality management system, customer complaints management</t>
  </si>
  <si>
    <t>System established to manage corrective and preventive actions, registration in the quality management system, no customer complaints management</t>
  </si>
  <si>
    <t>System established to manage corrective and preventive actions, no registration in the quality management system</t>
  </si>
  <si>
    <t xml:space="preserve">No management of nonconforming testing </t>
  </si>
  <si>
    <t>Regular (&gt;1/month) information shared by lab staff through  web-based platforms or databases; and/or submission of more than 20 sequences from 3 pathogens to public sequence database (eg. GenBank)  within the last 12 months</t>
  </si>
  <si>
    <t>Irregular Information (1/month) shared by lab staff  through web-based platforms; and/or  submission of 6 to 19 sequences to public sequence database (eg. GenBank) within the last 12 months</t>
  </si>
  <si>
    <t>Molecular diagnosis cannot be carried out due to constant or almost constant lack of valid reagents</t>
  </si>
  <si>
    <t>Assessor may ask which web-based platform(s)</t>
  </si>
  <si>
    <r>
      <t xml:space="preserve">Virology department sufficiently equipped to carry out biosafe and rapid diagnosis of </t>
    </r>
    <r>
      <rPr>
        <sz val="10"/>
        <rFont val="Calibri"/>
        <family val="2"/>
      </rPr>
      <t>various viral diseases (&gt;10 viruses including TAD/zoonoses) by virus isolation and other tests (including  cell culture, electronic microscopy, etc.);  Samples received are processed within 24 hours</t>
    </r>
  </si>
  <si>
    <r>
      <t xml:space="preserve">Virology department sufficiently equipped to carry out biosafe and rapid diagnosis of </t>
    </r>
    <r>
      <rPr>
        <sz val="10"/>
        <rFont val="Calibri"/>
        <family val="2"/>
      </rPr>
      <t>only selected diseases (5 to 10 viruses)  by virus isolation and other tests (including  cell culture, electronic microscopy, etc.);  Samples received are processed within 24 to 48 hours</t>
    </r>
  </si>
  <si>
    <t>Molecular section sufficiently equipped to carry out diagnosis of 5 to 15 selected pathogens (including real-time PCR and access to sequencing machine/services)</t>
  </si>
  <si>
    <t>Molecular section lacks modern equipment but may harbour old PCR cyclers and gel-electrophoresis equipment for 3 to 15 selected pathogens</t>
  </si>
  <si>
    <r>
      <t xml:space="preserve">Bacteriology department </t>
    </r>
    <r>
      <rPr>
        <sz val="10"/>
        <rFont val="Calibri"/>
        <family val="2"/>
      </rPr>
      <t xml:space="preserve">uses old (&gt;8years) equipment for diagnosis of important bacterial diseases; only few (max 5) bacteria can be typed/cultivated </t>
    </r>
  </si>
  <si>
    <r>
      <t xml:space="preserve">Parasitology department </t>
    </r>
    <r>
      <rPr>
        <sz val="10"/>
        <rFont val="Calibri"/>
        <family val="2"/>
      </rPr>
      <t>uses old (&gt;8years) equipment for diagnosis of important parasitological diseases; only few parasites (max 5) can be typed</t>
    </r>
  </si>
  <si>
    <r>
      <t xml:space="preserve">Only </t>
    </r>
    <r>
      <rPr>
        <sz val="10"/>
        <rFont val="Calibri"/>
        <family val="2"/>
      </rPr>
      <t>few reagents can be autonomously procured for diagnostic use; always come with delay upon request -&gt; reagents are often missing</t>
    </r>
  </si>
  <si>
    <t>Reagents for daily molecular diagnosis are frequently limited (frequent shortages, especially in real-time PCR reagents and extraction kits; not properly stored; some are expired)</t>
  </si>
  <si>
    <t>Reagents for daily molecular diagnosis are available -and stored in good conditions- but with some limitations  (e.g. no real-time PCR, but conventional PCR, reagents for sequencing limited)</t>
  </si>
  <si>
    <r>
      <t xml:space="preserve">Bacteriology department harbours </t>
    </r>
    <r>
      <rPr>
        <sz val="10"/>
        <rFont val="Calibri"/>
        <family val="2"/>
      </rPr>
      <t>hardly any reagents  for diagnosis of bacterial diseases, or reagents are expired, or have not been properly stored</t>
    </r>
  </si>
  <si>
    <r>
      <t>Pathology department hardly harbours</t>
    </r>
    <r>
      <rPr>
        <sz val="10"/>
        <rFont val="Calibri"/>
        <family val="2"/>
      </rPr>
      <t xml:space="preserve"> any reagents for  histo-pathological exam, or reagents are expired, or have not been properly stored; only gross pathology possible</t>
    </r>
  </si>
  <si>
    <r>
      <t xml:space="preserve">Parasitology department  hardly harbours </t>
    </r>
    <r>
      <rPr>
        <sz val="10"/>
        <rFont val="Calibri"/>
        <family val="2"/>
      </rPr>
      <t>any reagents, or reagents are expired, or  have not been properly stored</t>
    </r>
  </si>
  <si>
    <r>
      <t xml:space="preserve">Each department has at least one senior and one junior scientist and 2 or more technicians/ co-workers, but </t>
    </r>
    <r>
      <rPr>
        <sz val="10"/>
        <rFont val="Calibri"/>
        <family val="2"/>
      </rPr>
      <t>not all are well-trained or experienced or always available</t>
    </r>
  </si>
  <si>
    <r>
      <t xml:space="preserve">In each department, the number of staff is </t>
    </r>
    <r>
      <rPr>
        <sz val="10"/>
        <rFont val="Calibri"/>
        <family val="2"/>
      </rPr>
      <t>not sufficient (1 scientist, 1 technician) or  are not available for more than 2 working days per week</t>
    </r>
  </si>
  <si>
    <r>
      <t>Serious lack of skilled</t>
    </r>
    <r>
      <rPr>
        <sz val="10"/>
        <rFont val="Calibri"/>
        <family val="2"/>
      </rPr>
      <t xml:space="preserve"> (trained and experienced) personnel in most of the departments (&lt;1 scientist or &lt;1 technician per department); or their availability is of less than 2 working days per week</t>
    </r>
  </si>
  <si>
    <r>
      <t>Well-trained and motivated but not very experienced</t>
    </r>
    <r>
      <rPr>
        <sz val="10"/>
        <rFont val="Calibri"/>
        <family val="2"/>
      </rPr>
      <t xml:space="preserve"> staff in virology/serology department; &lt;2 opportunities per year for continuing education; tests  reported sometimes with delay; test results are recorded</t>
    </r>
  </si>
  <si>
    <r>
      <t xml:space="preserve">Trained staff in virology/serology department, but </t>
    </r>
    <r>
      <rPr>
        <sz val="10"/>
        <rFont val="Calibri"/>
        <family val="2"/>
      </rPr>
      <t>lack experience/ motivation, &lt;1 training opportunity per year; tests reported sometimes with delay, results not always recorded</t>
    </r>
  </si>
  <si>
    <r>
      <t xml:space="preserve">Staff in virology/serology department </t>
    </r>
    <r>
      <rPr>
        <sz val="10"/>
        <rFont val="Calibri"/>
        <family val="2"/>
      </rPr>
      <t>not trained or  motivated; samples often left uninvestigated, no prompt reporting, results not always recorded</t>
    </r>
  </si>
  <si>
    <r>
      <t>Well-trained and motivated but not very experienced</t>
    </r>
    <r>
      <rPr>
        <sz val="10"/>
        <rFont val="Calibri"/>
        <family val="2"/>
      </rPr>
      <t xml:space="preserve"> staff in molecular department; &lt;2 opportunities per year for continuing education; tests  reported sometimes with delay; test results are recorded</t>
    </r>
  </si>
  <si>
    <r>
      <t xml:space="preserve">Trained staff in bacteriology </t>
    </r>
    <r>
      <rPr>
        <sz val="10"/>
        <rFont val="Calibri"/>
        <family val="2"/>
      </rPr>
      <t>and/or parasitology department,  but lack experience/ motivation, &lt;1 training opportunity per year; tests reported sometimes with delay, results not always recorded</t>
    </r>
  </si>
  <si>
    <r>
      <t xml:space="preserve">Staff in bacteriology </t>
    </r>
    <r>
      <rPr>
        <sz val="10"/>
        <rFont val="Calibri"/>
        <family val="2"/>
      </rPr>
      <t>and/or parasitology department not trained or  motivated; samples often left uninvestigated, no prompt reporting, results not always recorded</t>
    </r>
  </si>
  <si>
    <r>
      <t>Well-trained and motivated but not very experienced</t>
    </r>
    <r>
      <rPr>
        <sz val="10"/>
        <rFont val="Calibri"/>
        <family val="2"/>
      </rPr>
      <t xml:space="preserve"> staff in pathology department; &lt;2 opportunities per year for continuing education; tests  reported sometimes with delay; test results are recorded</t>
    </r>
  </si>
  <si>
    <r>
      <t xml:space="preserve">Processing of overall </t>
    </r>
    <r>
      <rPr>
        <sz val="10"/>
        <rFont val="Calibri"/>
        <family val="2"/>
      </rPr>
      <t>diagnostic samples is carried out same day of reception by trained and experienced lab staff</t>
    </r>
  </si>
  <si>
    <r>
      <t>Overall sample processing is</t>
    </r>
    <r>
      <rPr>
        <sz val="10"/>
        <rFont val="Calibri"/>
        <family val="2"/>
      </rPr>
      <t xml:space="preserve"> usually carried out  within 1-2 days by trained and experienced lab staff (e.g. days before the week end  or holidays or when samples arrive in the afternoon) </t>
    </r>
  </si>
  <si>
    <r>
      <t xml:space="preserve">All necropsies conducted by </t>
    </r>
    <r>
      <rPr>
        <sz val="10"/>
        <rFont val="Calibri"/>
        <family val="2"/>
      </rPr>
      <t>specifically trained and/or experienced (&gt;5 years) pathologists. The volume of activity allows to maintain this skill</t>
    </r>
  </si>
  <si>
    <r>
      <t xml:space="preserve">All necropsies conducted by </t>
    </r>
    <r>
      <rPr>
        <sz val="10"/>
        <rFont val="Calibri"/>
        <family val="2"/>
      </rPr>
      <t>specifically trained and/or experienced (&gt;5 years) pathologists, but the volume of activity is not sufficient to maintain this skill</t>
    </r>
  </si>
  <si>
    <r>
      <t>Specifically trained and/or experienced (&gt;5 years)</t>
    </r>
    <r>
      <rPr>
        <sz val="10"/>
        <rFont val="Calibri"/>
        <family val="2"/>
      </rPr>
      <t xml:space="preserve"> histologists. The volume of activity allows to maintain this skill</t>
    </r>
  </si>
  <si>
    <r>
      <t>S</t>
    </r>
    <r>
      <rPr>
        <sz val="10"/>
        <rFont val="Calibri"/>
        <family val="2"/>
      </rPr>
      <t>pecifically trained and/or experienced (&gt;5 years)  histologists, but the volume of activity is not sufficient to maintain this skill</t>
    </r>
  </si>
  <si>
    <r>
      <t>Well-established</t>
    </r>
    <r>
      <rPr>
        <sz val="10"/>
        <rFont val="Calibri"/>
        <family val="2"/>
      </rPr>
      <t xml:space="preserve"> (&gt;5 years) and biosafe/clean cell culturing with &gt;5 different cell lines </t>
    </r>
  </si>
  <si>
    <r>
      <t xml:space="preserve">Cell-culturing possible but with limited </t>
    </r>
    <r>
      <rPr>
        <sz val="10"/>
        <rFont val="Calibri"/>
        <family val="2"/>
      </rPr>
      <t xml:space="preserve">cell types (&lt;5 cell lines) or established less than 5 years ago </t>
    </r>
  </si>
  <si>
    <r>
      <t>Cell-culturing possible with limited cell types</t>
    </r>
    <r>
      <rPr>
        <sz val="10"/>
        <rFont val="Calibri"/>
        <family val="2"/>
      </rPr>
      <t xml:space="preserve"> (&lt;2 cell lines), but limited expertise</t>
    </r>
  </si>
  <si>
    <r>
      <t>Biosafe</t>
    </r>
    <r>
      <rPr>
        <sz val="10"/>
        <rFont val="Calibri"/>
        <family val="2"/>
      </rPr>
      <t xml:space="preserve"> (BSC-II and III or BSL-3 conditions) virus isolation with Embryonated chicken eggs (ECE)</t>
    </r>
  </si>
  <si>
    <r>
      <t xml:space="preserve">Only use of basic serological assays like HI, AGID for a few key </t>
    </r>
    <r>
      <rPr>
        <sz val="10"/>
        <rFont val="Calibri"/>
        <family val="2"/>
      </rPr>
      <t xml:space="preserve">diseases (&lt;5); limitation in use of ELISA or immunofluorescence </t>
    </r>
  </si>
  <si>
    <r>
      <t xml:space="preserve">No use or rare use </t>
    </r>
    <r>
      <rPr>
        <sz val="10"/>
        <rFont val="Calibri"/>
        <family val="2"/>
      </rPr>
      <t>(&lt;1 assay per 4 months) of serological assays like ELISA, HI, Immuno-histochemistry, AGID</t>
    </r>
  </si>
  <si>
    <r>
      <t xml:space="preserve">Sequencing technology applied and frequently </t>
    </r>
    <r>
      <rPr>
        <sz val="10"/>
        <rFont val="Calibri"/>
        <family val="2"/>
      </rPr>
      <t xml:space="preserve">used (≥ 2 per month or more than 100 sequences per year) and maintained following manufacturer's  instructions </t>
    </r>
  </si>
  <si>
    <r>
      <t>Sequencing technology is set up, but rarely used</t>
    </r>
    <r>
      <rPr>
        <sz val="10"/>
        <rFont val="Calibri"/>
        <family val="2"/>
      </rPr>
      <t xml:space="preserve"> (&lt;2 per month); infrequent maintenance; easy access to external sequencing services</t>
    </r>
  </si>
  <si>
    <r>
      <t>Sequencing technology available but not in use</t>
    </r>
    <r>
      <rPr>
        <sz val="10"/>
        <rFont val="Calibri"/>
        <family val="2"/>
      </rPr>
      <t xml:space="preserve"> (not functional, no kits, no experienced operator…) and/or some access to external sequencing services</t>
    </r>
  </si>
  <si>
    <r>
      <t xml:space="preserve">Animal experiments as diagnostic method </t>
    </r>
    <r>
      <rPr>
        <sz val="10"/>
        <rFont val="Calibri"/>
        <family val="2"/>
      </rPr>
      <t xml:space="preserve"> (esp. ICPI, IVPI, mouse inoculation, inoculation of larger animals) applied under biosafe conditions </t>
    </r>
  </si>
  <si>
    <r>
      <t xml:space="preserve">Animal experiments as diagnostic method applied under unsatisfactory conditions </t>
    </r>
    <r>
      <rPr>
        <sz val="10"/>
        <rFont val="Calibri"/>
        <family val="2"/>
      </rPr>
      <t>(e.g. insufficient biosafety)</t>
    </r>
  </si>
  <si>
    <r>
      <t xml:space="preserve">A few animal experiments </t>
    </r>
    <r>
      <rPr>
        <sz val="10"/>
        <rFont val="Calibri"/>
        <family val="2"/>
      </rPr>
      <t>(e.g. mouse inoculation for rabies) may be used but lacks of appropriate expertise/other conditions (no biosafe conditions, no easy access to animals, no experienced operator)</t>
    </r>
  </si>
  <si>
    <r>
      <t xml:space="preserve">Key staff receives </t>
    </r>
    <r>
      <rPr>
        <sz val="10"/>
        <rFont val="Calibri"/>
        <family val="2"/>
      </rPr>
      <t>documented and  regular (&gt;1 per year) training in quality assurance (QA)/quality control (QC)</t>
    </r>
  </si>
  <si>
    <r>
      <t>No</t>
    </r>
    <r>
      <rPr>
        <sz val="10"/>
        <rFont val="Calibri"/>
        <family val="2"/>
      </rPr>
      <t xml:space="preserve"> (&lt; 1 every 2 years) training opportunity  in QA/QC</t>
    </r>
  </si>
  <si>
    <r>
      <t>Satisfactory</t>
    </r>
    <r>
      <rPr>
        <sz val="10"/>
        <rFont val="Calibri"/>
        <family val="2"/>
      </rPr>
      <t xml:space="preserve"> results (&gt;75% correct) in Proficiency Testing for at least 3 selected diseases* in the past 18 months </t>
    </r>
  </si>
  <si>
    <r>
      <t>Participation to Proficiency Testing for at least 3 selected diseases* and satisfactory</t>
    </r>
    <r>
      <rPr>
        <sz val="10"/>
        <rFont val="Calibri"/>
        <family val="2"/>
      </rPr>
      <t xml:space="preserve"> results (&gt;75% correct) in at least one in the past 18 months </t>
    </r>
  </si>
  <si>
    <r>
      <t xml:space="preserve">SOPs for all </t>
    </r>
    <r>
      <rPr>
        <sz val="10"/>
        <rFont val="Calibri"/>
        <family val="2"/>
      </rPr>
      <t xml:space="preserve"> performed tests prepared and in use; including available biosafety information relevant to the tests</t>
    </r>
  </si>
  <si>
    <r>
      <t>SOPs only for selected key diseases*</t>
    </r>
    <r>
      <rPr>
        <sz val="10"/>
        <rFont val="Calibri"/>
        <family val="2"/>
      </rPr>
      <t xml:space="preserve"> in use including biosafety procedures</t>
    </r>
  </si>
  <si>
    <r>
      <t xml:space="preserve">SOPs for selected test </t>
    </r>
    <r>
      <rPr>
        <sz val="10"/>
        <rFont val="Calibri"/>
        <family val="2"/>
      </rPr>
      <t>under development, or SOPs developed and in use but biosafety information missing</t>
    </r>
  </si>
  <si>
    <r>
      <t xml:space="preserve">Proper </t>
    </r>
    <r>
      <rPr>
        <sz val="10"/>
        <rFont val="Calibri"/>
        <family val="2"/>
      </rPr>
      <t>and documented validation of in house tests / commercial kits by using reference material before use on routine basis</t>
    </r>
  </si>
  <si>
    <r>
      <t xml:space="preserve">Validation of in house tests / commercial kits by using reference material </t>
    </r>
    <r>
      <rPr>
        <sz val="10"/>
        <rFont val="Calibri"/>
        <family val="2"/>
      </rPr>
      <t>before use on routine basis; but insufficient documentation available</t>
    </r>
  </si>
  <si>
    <r>
      <t xml:space="preserve">No </t>
    </r>
    <r>
      <rPr>
        <sz val="10"/>
        <rFont val="Calibri"/>
        <family val="2"/>
      </rPr>
      <t>kits/test validation</t>
    </r>
  </si>
  <si>
    <r>
      <t xml:space="preserve">QC not always applied; </t>
    </r>
    <r>
      <rPr>
        <sz val="10"/>
        <rFont val="Calibri"/>
        <family val="2"/>
      </rPr>
      <t>not necessarily according to international standards</t>
    </r>
  </si>
  <si>
    <r>
      <t xml:space="preserve">Identification and tracking of each sample entering the lab by use of LIMS or bar-coding </t>
    </r>
    <r>
      <rPr>
        <sz val="10"/>
        <rFont val="Calibri"/>
        <family val="2"/>
      </rPr>
      <t>or comparable technology</t>
    </r>
  </si>
  <si>
    <r>
      <t>OIE</t>
    </r>
    <r>
      <rPr>
        <sz val="10"/>
        <rFont val="Calibri"/>
        <family val="2"/>
      </rPr>
      <t>/WHO/FAO/CDC  guidelines  and OIE Terrestrial Manual are applied</t>
    </r>
  </si>
  <si>
    <r>
      <t xml:space="preserve">OIE Manual and/or other guidelines are in place, </t>
    </r>
    <r>
      <rPr>
        <sz val="10"/>
        <rFont val="Calibri"/>
        <family val="2"/>
      </rPr>
      <t>but not sufficiently followed</t>
    </r>
  </si>
  <si>
    <r>
      <t>Biorisk officer o</t>
    </r>
    <r>
      <rPr>
        <sz val="10"/>
        <rFont val="Calibri"/>
        <family val="2"/>
      </rPr>
      <t>fficially assigned and SOPs for personnel biosafety / biosecurity well documented, available at the right places and applied</t>
    </r>
  </si>
  <si>
    <r>
      <t xml:space="preserve">Lab staff has to follow an obligatory quarantine period of 3-7 days (depending on pathogens manipulated) before entering any animal holding and is </t>
    </r>
    <r>
      <rPr>
        <sz val="10"/>
        <rFont val="Calibri"/>
        <family val="2"/>
      </rPr>
      <t>never involved in taking samples during active surveillance</t>
    </r>
  </si>
  <si>
    <r>
      <t xml:space="preserve">Lab staff generally  follows a quarantine period of </t>
    </r>
    <r>
      <rPr>
        <sz val="10"/>
        <rFont val="Calibri"/>
        <family val="2"/>
      </rPr>
      <t>1-3 days (depending on pathogens manipulated) before entering any animal holding, is not (or only in emergency situations) involved in taking samples during active surveillance</t>
    </r>
  </si>
  <si>
    <r>
      <t xml:space="preserve">Eye wash and </t>
    </r>
    <r>
      <rPr>
        <sz val="10"/>
        <rFont val="Calibri"/>
        <family val="2"/>
      </rPr>
      <t>emergency shower available and functional in each department and  after departing  BSL-3 labs</t>
    </r>
  </si>
  <si>
    <r>
      <t>Lab</t>
    </r>
    <r>
      <rPr>
        <sz val="10"/>
        <rFont val="Calibri"/>
        <family val="2"/>
      </rPr>
      <t xml:space="preserve"> has key role in regional lab-networking (provision of material, expertise, training, meetings, PT) and takes this role very seriously</t>
    </r>
  </si>
  <si>
    <r>
      <t xml:space="preserve">Lab is </t>
    </r>
    <r>
      <rPr>
        <sz val="10"/>
        <rFont val="Calibri"/>
        <family val="2"/>
      </rPr>
      <t>actively involved in regional lab-networking (presence at all meetings, participation in PT, training…) and shares data</t>
    </r>
  </si>
  <si>
    <r>
      <t xml:space="preserve">Lab communicates and has regular direct or bilateral contacts </t>
    </r>
    <r>
      <rPr>
        <sz val="10"/>
        <rFont val="Calibri"/>
        <family val="2"/>
      </rPr>
      <t xml:space="preserve">(once a month) with &gt;3 international laboratories (including reference or regional support/leading labs) </t>
    </r>
  </si>
  <si>
    <r>
      <t>Lab regularly</t>
    </r>
    <r>
      <rPr>
        <sz val="10"/>
        <rFont val="Calibri"/>
        <family val="2"/>
      </rPr>
      <t xml:space="preserve"> (&gt;1/month) consults (open-access) disease-related web pages (OIE, FAO, WHO, OFFLU, Promed…)</t>
    </r>
  </si>
  <si>
    <t xml:space="preserve">Equipment for molecular biological diagnosis </t>
  </si>
  <si>
    <t xml:space="preserve">Cleaning plan and checking process  </t>
  </si>
  <si>
    <t>Maintenance procedures for autoclave(s)</t>
  </si>
  <si>
    <t>Corrective and preventive actions management</t>
  </si>
  <si>
    <t>Lab x</t>
  </si>
  <si>
    <t>Core contributors:</t>
  </si>
  <si>
    <t>Additional contributors:</t>
  </si>
  <si>
    <t>The designations employed and the presentation of material in this tool does not imply the expression of any opinion whatsoever on the part of the Food and Agriculture Organization of the United Nations (FAO) concerning the legal or development status of any country, territory, city or area or of its authorities, or concerning the delimitation of its frontiers or boundaries. The mention of specific companies or products of manufacturers, whether or not these have been patented, does not imply that these have been endorsed or recommended by FAO in preference to others of a similar nature that are not mentioned.</t>
  </si>
  <si>
    <t>The views expressed in this information product are those of the author(s) and do not necessarily reflect the views or policies of FAO.</t>
  </si>
  <si>
    <r>
      <t xml:space="preserve">© FAO, </t>
    </r>
    <r>
      <rPr>
        <sz val="9"/>
        <rFont val="Arial"/>
        <family val="2"/>
      </rPr>
      <t>2014</t>
    </r>
  </si>
  <si>
    <t>FAO encourages the use, reproduction and dissemination of material in this information product. Except where otherwise indicated, material may be copied, downloaded and printed for private study, research and teaching purposes, or for use in non-commercial products or services, provided that appropriate acknowledgement of FAO as the source and copyright holder is given and that FAO’s endorsement of users’ views, products or services is not implied in any way.</t>
  </si>
  <si>
    <t>FAO:</t>
  </si>
  <si>
    <r>
      <t xml:space="preserve">Joël Godenir, </t>
    </r>
    <r>
      <rPr>
        <i/>
        <sz val="10"/>
        <color theme="1"/>
        <rFont val="Arial"/>
        <family val="2"/>
      </rPr>
      <t>France Vétérinaire International</t>
    </r>
  </si>
  <si>
    <r>
      <t xml:space="preserve">Nicolas Keck, </t>
    </r>
    <r>
      <rPr>
        <i/>
        <sz val="10"/>
        <color theme="1"/>
        <rFont val="Arial"/>
        <family val="2"/>
      </rPr>
      <t>France Vétérinaire International</t>
    </r>
  </si>
  <si>
    <r>
      <t xml:space="preserve">Michael Treilles, </t>
    </r>
    <r>
      <rPr>
        <i/>
        <sz val="10"/>
        <color theme="1"/>
        <rFont val="Arial"/>
        <family val="2"/>
      </rPr>
      <t>France Vétérinaire International</t>
    </r>
  </si>
  <si>
    <r>
      <t xml:space="preserve">Florence Baurier, </t>
    </r>
    <r>
      <rPr>
        <i/>
        <sz val="10"/>
        <color theme="1"/>
        <rFont val="Arial"/>
        <family val="2"/>
      </rPr>
      <t>France Vétérinaire International</t>
    </r>
  </si>
  <si>
    <r>
      <t xml:space="preserve">Jean Guillotin, </t>
    </r>
    <r>
      <rPr>
        <i/>
        <sz val="10"/>
        <color theme="1"/>
        <rFont val="Arial"/>
        <family val="2"/>
      </rPr>
      <t>France Vétérinaire International</t>
    </r>
  </si>
  <si>
    <r>
      <t xml:space="preserve">Stuart Blacksell, </t>
    </r>
    <r>
      <rPr>
        <i/>
        <sz val="10"/>
        <color theme="1"/>
        <rFont val="Arial"/>
        <family val="2"/>
      </rPr>
      <t>Mahidol-Oxford Tropical Medicine Research Unit (MORU)</t>
    </r>
  </si>
  <si>
    <r>
      <t>Anja Globig</t>
    </r>
    <r>
      <rPr>
        <sz val="10"/>
        <color rgb="FF1F497D"/>
        <rFont val="Arial"/>
        <family val="2"/>
      </rPr>
      <t xml:space="preserve">, </t>
    </r>
    <r>
      <rPr>
        <i/>
        <sz val="10"/>
        <color theme="1"/>
        <rFont val="Arial"/>
        <family val="2"/>
      </rPr>
      <t>Friedrich Loeffler Institute</t>
    </r>
  </si>
  <si>
    <r>
      <t xml:space="preserve">All requests for translation and adaptation rights, and for resale and other commercial use rights should be made via www.fao.org/contact-us/licence-request or addressed to </t>
    </r>
    <r>
      <rPr>
        <sz val="9"/>
        <color rgb="FF0000FF"/>
        <rFont val="Arial"/>
        <family val="2"/>
      </rPr>
      <t>copyright@fao.org</t>
    </r>
  </si>
  <si>
    <r>
      <t xml:space="preserve">In addition the tool will be covered by the general terms and condition for the Web, which includes copyright and disclaimer material covering all web site content available at </t>
    </r>
    <r>
      <rPr>
        <sz val="9"/>
        <color rgb="FF0000FF"/>
        <rFont val="Arial"/>
        <family val="2"/>
      </rPr>
      <t>http://www.fao.org/contact-us/terms/en/</t>
    </r>
  </si>
  <si>
    <t>External contributor:</t>
  </si>
  <si>
    <t>External contributors:</t>
  </si>
  <si>
    <t>Charles Bebay,
Filip Claes,
Nining Hartaningsih,
Youssouf Kaboré,
Sanipa Suradhat</t>
  </si>
  <si>
    <t>Gwenaelle Dauphin,
Mia Kim-Torchetti,
Béatrice Mouillé,
Boubacar M'Baye Seck †</t>
  </si>
  <si>
    <t>Investigation of samples by PCR: &gt;20 samples weekly or &gt;80 monthly or &gt;960 per year</t>
  </si>
  <si>
    <t>Investigation of samples by PCR: 10-20 samples weekly or 40-80 monthly or 480-960 per year</t>
  </si>
  <si>
    <t>Investigation of samples by PCR: 5-9 sample weekly or 20-39 monthly or 240-479 per year</t>
  </si>
  <si>
    <t>No PCR performed, or only in rare circumstances (&lt;5 sample weekly, &lt;20 monthly, &lt;240 per year)</t>
  </si>
  <si>
    <t>PCR set-up (extraction, master mix, template, machine) separated (2-3 rooms/workstations, air flow controlled, 1-2 BSC-II + 1 PCR-hood) including change of lab clothes (coats and shoes) + dedicated small PCR equipment  (centrifuges, vortex, micropipettes)</t>
  </si>
  <si>
    <t>PCR set-up (extraction, master mix, template, machine) separated  (2-3 rooms/workstation, 1-2 BSC-II + 1 PCR hood), including change of lab clothes (coats and shoes)  , but no dedicated small PCR equipment  (centrifuges, vortex, micropipettes)</t>
  </si>
  <si>
    <t>Separate storage and documentation (updated inventory log) of different material (reagents, sera, samples …) according to QA / QMS standards</t>
  </si>
  <si>
    <t>All reagents for  histo-pathological investigations are daily available (staining, IFT-antibodies, fluorescent dyes…)</t>
  </si>
  <si>
    <r>
      <rPr>
        <b/>
        <sz val="10"/>
        <rFont val="Calibri"/>
        <family val="2"/>
      </rPr>
      <t>IFT</t>
    </r>
    <r>
      <rPr>
        <sz val="10"/>
        <rFont val="Calibri"/>
        <family val="2"/>
      </rPr>
      <t xml:space="preserve"> = immunofluorescence test</t>
    </r>
  </si>
  <si>
    <t>Each department counts at least one senior and two junior scientists and  at least 2 technicians/co-workers. All staff is trained and experienced</t>
  </si>
  <si>
    <r>
      <t xml:space="preserve">All staff in bacteriology </t>
    </r>
    <r>
      <rPr>
        <sz val="10"/>
        <rFont val="Calibri"/>
        <family val="2"/>
      </rPr>
      <t>and parasitology departments is experienced, well-trained and continuously educated (&gt;2 training opportunities per year); all tests are reported within 48 hours, test results are validated and recorded before release</t>
    </r>
  </si>
  <si>
    <r>
      <t>Well-trained and motivated but not very experienced</t>
    </r>
    <r>
      <rPr>
        <sz val="10"/>
        <rFont val="Calibri"/>
        <family val="2"/>
      </rPr>
      <t xml:space="preserve"> staff in bacteriology and parasitology departments; &lt;2 opportunities per year for continuing education; tests  reported sometimes with delay; test results are recorded</t>
    </r>
  </si>
  <si>
    <t>Pathology department receives &lt;5 carcasses weekly or  &lt;20 monthly or &lt; 240 yearly for post-mortem</t>
  </si>
  <si>
    <t>Diagnosis samples are usually put into fridge or freezer over 3 days before being processed because of lack of staff; OR: some samples are sent to another lab, but often not immediately</t>
  </si>
  <si>
    <t>No available experience in necropsy in the laboratory</t>
  </si>
  <si>
    <r>
      <t>*</t>
    </r>
    <r>
      <rPr>
        <b/>
        <sz val="10"/>
        <rFont val="Calibri"/>
        <family val="2"/>
      </rPr>
      <t>Important bacteria</t>
    </r>
    <r>
      <rPr>
        <sz val="10"/>
        <rFont val="Calibri"/>
        <family val="2"/>
      </rPr>
      <t xml:space="preserve"> (dependant on the region): e.g.  brucellosis, bacillus (anthracis), mycobacterium ssp,  salmonellosis, E.coli, Staph and Strep;  borrelia, leptospira, campylobacter, bordetella, francisella, legionella, yersinia, pasteurella, fusobacterium, clostridium spp, listeria, chlamydia, coxiella;  ** notifiable bacterial diseases (OIE): http://www.oie.int/animal-health-in-the-world/oie-listed-diseases-2015/
</t>
    </r>
  </si>
  <si>
    <t>Most SOPs describing the method of identification of all  parasites** causing notifiable disease in animals and/or zoonotic in the region are generally available in the laboratory. The laboratory regularly performs  (at least once per quarter) these methods</t>
  </si>
  <si>
    <t>Only a few SOPs describing the method of identification of  parasites** causing notifiable disease in animals and/or zoonotic in the region are available in the laboratory and/or the laboratory does not regularly perform  (less than once per quarter) these methods</t>
  </si>
  <si>
    <t xml:space="preserve">No SOPs describing the method of identification of parasites** causing notifiable disease in animals and/or zoonotic expected to be present in the region are available in the laboratory. </t>
  </si>
  <si>
    <r>
      <t xml:space="preserve">Limited and irregular use of ECE for various reasons </t>
    </r>
    <r>
      <rPr>
        <sz val="10"/>
        <rFont val="Calibri"/>
        <family val="2"/>
      </rPr>
      <t xml:space="preserve">(limited access to SPF or SAN eggs, no experienced operator, no functioning incubator, no BSC-II…) </t>
    </r>
  </si>
  <si>
    <r>
      <rPr>
        <b/>
        <sz val="10"/>
        <rFont val="Calibri"/>
        <family val="2"/>
      </rPr>
      <t xml:space="preserve">BSC: </t>
    </r>
    <r>
      <rPr>
        <sz val="10"/>
        <rFont val="Calibri"/>
        <family val="2"/>
      </rPr>
      <t xml:space="preserve">Biosafety Cabinet Class </t>
    </r>
    <r>
      <rPr>
        <b/>
        <sz val="10"/>
        <rFont val="Calibri"/>
        <family val="2"/>
      </rPr>
      <t xml:space="preserve">
BSL: </t>
    </r>
    <r>
      <rPr>
        <sz val="10"/>
        <rFont val="Calibri"/>
        <family val="2"/>
      </rPr>
      <t>Biosafety level</t>
    </r>
    <r>
      <rPr>
        <b/>
        <sz val="10"/>
        <rFont val="Calibri"/>
        <family val="2"/>
      </rPr>
      <t xml:space="preserve">
Biosafety level according to OIE Chapter 1.1.2.</t>
    </r>
    <r>
      <rPr>
        <sz val="10"/>
        <rFont val="Calibri"/>
        <family val="2"/>
      </rPr>
      <t xml:space="preserve"> </t>
    </r>
    <r>
      <rPr>
        <u/>
        <sz val="10"/>
        <rFont val="Calibri"/>
        <family val="2"/>
      </rPr>
      <t>http://www.oie.int/fileadmin/Home/eng/Health_standards/tahm/1.1.02_BIOSAFETY.pdf</t>
    </r>
    <r>
      <rPr>
        <sz val="10"/>
        <rFont val="Calibri"/>
        <family val="2"/>
      </rPr>
      <t xml:space="preserve"> ; </t>
    </r>
    <r>
      <rPr>
        <b/>
        <sz val="10"/>
        <rFont val="Calibri"/>
        <family val="2"/>
      </rPr>
      <t xml:space="preserve">BMBL 5th edition </t>
    </r>
    <r>
      <rPr>
        <u/>
        <sz val="10"/>
        <rFont val="Calibri"/>
        <family val="2"/>
      </rPr>
      <t>http://www.cdc.gov/biosafety/publications/bmbl5/BMBL.pdf</t>
    </r>
  </si>
  <si>
    <r>
      <rPr>
        <b/>
        <sz val="10"/>
        <rFont val="Calibri"/>
        <family val="2"/>
        <scheme val="minor"/>
      </rPr>
      <t xml:space="preserve">BSC: </t>
    </r>
    <r>
      <rPr>
        <sz val="10"/>
        <rFont val="Calibri"/>
        <family val="2"/>
        <scheme val="minor"/>
      </rPr>
      <t xml:space="preserve">Biosafety Cabinet Class 
</t>
    </r>
    <r>
      <rPr>
        <b/>
        <sz val="10"/>
        <rFont val="Calibri"/>
        <family val="2"/>
        <scheme val="minor"/>
      </rPr>
      <t>BSL:</t>
    </r>
    <r>
      <rPr>
        <sz val="10"/>
        <rFont val="Calibri"/>
        <family val="2"/>
        <scheme val="minor"/>
      </rPr>
      <t xml:space="preserve"> Biosafety level</t>
    </r>
  </si>
  <si>
    <r>
      <rPr>
        <b/>
        <sz val="10"/>
        <rFont val="Calibri"/>
        <family val="2"/>
      </rPr>
      <t xml:space="preserve">HI: </t>
    </r>
    <r>
      <rPr>
        <sz val="10"/>
        <rFont val="Calibri"/>
        <family val="2"/>
      </rPr>
      <t xml:space="preserve">haemagglutination-inhibition test.
</t>
    </r>
    <r>
      <rPr>
        <b/>
        <sz val="10"/>
        <rFont val="Calibri"/>
        <family val="2"/>
      </rPr>
      <t xml:space="preserve">AGID: </t>
    </r>
    <r>
      <rPr>
        <sz val="10"/>
        <rFont val="Calibri"/>
        <family val="2"/>
      </rPr>
      <t>Agar Gel ImmunoDiffusion test</t>
    </r>
  </si>
  <si>
    <t>No/or rare maintenance of PCR cycler</t>
  </si>
  <si>
    <r>
      <rPr>
        <b/>
        <sz val="10"/>
        <rFont val="Calibri"/>
        <family val="2"/>
      </rPr>
      <t>ICPI</t>
    </r>
    <r>
      <rPr>
        <sz val="10"/>
        <rFont val="Calibri"/>
        <family val="2"/>
      </rPr>
      <t xml:space="preserve">: intracerebal pathogenicity index;
</t>
    </r>
    <r>
      <rPr>
        <b/>
        <sz val="10"/>
        <rFont val="Calibri"/>
        <family val="2"/>
      </rPr>
      <t>IVPI:</t>
    </r>
    <r>
      <rPr>
        <sz val="10"/>
        <rFont val="Calibri"/>
        <family val="2"/>
      </rPr>
      <t xml:space="preserve"> Intravenous Pathogenicity Index</t>
    </r>
  </si>
  <si>
    <r>
      <t xml:space="preserve">Every staff of each department receives </t>
    </r>
    <r>
      <rPr>
        <sz val="10"/>
        <rFont val="Calibri"/>
        <family val="2"/>
      </rPr>
      <t>documented weekly in house [training / updates / meetings] on GLP</t>
    </r>
  </si>
  <si>
    <r>
      <rPr>
        <b/>
        <sz val="10"/>
        <rFont val="Calibri"/>
        <family val="2"/>
      </rPr>
      <t>GLP</t>
    </r>
    <r>
      <rPr>
        <sz val="10"/>
        <rFont val="Calibri"/>
        <family val="2"/>
      </rPr>
      <t>: Good laboratory practice
*Please indicate in comments any situation when training opportunities are not strategically given</t>
    </r>
  </si>
  <si>
    <r>
      <t xml:space="preserve">Only selected staff* receive rare </t>
    </r>
    <r>
      <rPr>
        <sz val="10"/>
        <rFont val="Calibri"/>
        <family val="2"/>
      </rPr>
      <t>(&lt;1) internal [update training/meeting] on GLP per month</t>
    </r>
  </si>
  <si>
    <r>
      <t xml:space="preserve">Not every staff, </t>
    </r>
    <r>
      <rPr>
        <sz val="10"/>
        <rFont val="Calibri"/>
        <family val="2"/>
      </rPr>
      <t>and/or not all department receives at least 1  internal [update/training/meeting] on GLP per month</t>
    </r>
  </si>
  <si>
    <r>
      <t xml:space="preserve">No </t>
    </r>
    <r>
      <rPr>
        <sz val="10"/>
        <rFont val="Calibri"/>
        <family val="2"/>
      </rPr>
      <t>weekly or monthly in house [training/updates/meeting] on GLP</t>
    </r>
  </si>
  <si>
    <t>*Please indicate in comments any situation when training opportunities are not strategically given</t>
  </si>
  <si>
    <t xml:space="preserve">Selected* staff receive regular (1 per year) training in biosafety practices; and/or no consistent documentation </t>
  </si>
  <si>
    <t>QC rarely applied for key tests,  but not in all runs/tests</t>
  </si>
  <si>
    <t>*for the following equipment: pipettes, steamers, climatic chambers, thermometers, scales, spectrophotometers, timers</t>
  </si>
  <si>
    <t xml:space="preserve">Some departments have described and routinely  implemented maintenance procedures </t>
  </si>
  <si>
    <t xml:space="preserve">All or some departments have maintenance procedures described but not implemented routinely </t>
  </si>
  <si>
    <t>Proper waste management by compulsive use of incinerator, autoclave, chemical waste treatment, sharp disposal</t>
  </si>
  <si>
    <t>Incinerator, autoclave are available, but only used in situations where the lab deals with specific bio agents; no chemical waste treatment</t>
  </si>
  <si>
    <t xml:space="preserve">Reagents for daily molecular diagnosis are available in sufficient amount and stored in good condition (including for real-time PCR technology and for sequencing); enzymes are stored at constant -20°C </t>
  </si>
  <si>
    <r>
      <t xml:space="preserve">Barbara Johnson, </t>
    </r>
    <r>
      <rPr>
        <i/>
        <sz val="10"/>
        <color theme="1"/>
        <rFont val="Arial"/>
        <family val="2"/>
      </rPr>
      <t>Australian Animal Health Laboratory</t>
    </r>
  </si>
  <si>
    <t xml:space="preserve">Laboratory staff is sometimes or often actively involved in taking samples from animals (esp. in outbreak times)  but follows a quarantine period of 1-3  days prior entering any flock (depending on pathogens manipulated). </t>
  </si>
  <si>
    <t xml:space="preserve">If the laboratory assessed is National/Central, it is expected to provide trainings. If this laboratory only receives training, it should be scored ''1''. If the laboratory assessed is a satellite laboratory, it is expected to mostly (if not exclusively) receive training. </t>
  </si>
  <si>
    <t>Support to/by members of the national lab network by irregular provision of material/reagents/kits upon request  only</t>
  </si>
  <si>
    <t xml:space="preserve">No accreditation yet but in the process of adapting ISO 17025 standards in most departments for future accreditation </t>
  </si>
  <si>
    <r>
      <t>Identification and tracking of each samples for only a few</t>
    </r>
    <r>
      <rPr>
        <sz val="10"/>
        <rFont val="Calibri"/>
        <family val="2"/>
      </rPr>
      <t xml:space="preserve"> diseases  </t>
    </r>
  </si>
  <si>
    <t>Annual vaccination of  staff working with zoonotic agents according to WHO recommendations (rabies, influenza…)</t>
  </si>
  <si>
    <r>
      <t>Lab has some contacts</t>
    </r>
    <r>
      <rPr>
        <sz val="10"/>
        <rFont val="Calibri"/>
        <family val="2"/>
      </rPr>
      <t xml:space="preserve"> (1 per 6 months) with international laboratories (</t>
    </r>
    <r>
      <rPr>
        <sz val="10"/>
        <rFont val="Calibri"/>
        <family val="2"/>
      </rPr>
      <t>reference or regional support/leading labs) AND/OR regular contacts (1 per month) with 2 or 3 international labs</t>
    </r>
  </si>
  <si>
    <r>
      <t xml:space="preserve">Lab has irregular contacts </t>
    </r>
    <r>
      <rPr>
        <sz val="10"/>
        <rFont val="Calibri"/>
        <family val="2"/>
      </rPr>
      <t>(&lt;1 per 6 months) with international laboratories (</t>
    </r>
    <r>
      <rPr>
        <sz val="10"/>
        <rFont val="Calibri"/>
        <family val="2"/>
      </rPr>
      <t>reference or regional support/leading labs) AND/OR regular contacts (1 per month) with 1 international lab</t>
    </r>
  </si>
  <si>
    <t xml:space="preserve">Reagents for daily virological diagnosis by several techniques (excluding serology) are available for a range of viral diseases, including cell culture (&gt;10 viruses including TAD/zoonoses or all viral testing under their mission*) </t>
  </si>
  <si>
    <t>Reagents for daily virological diagnosis by several techniques (excluding serology) are available for a range of viral diseases, including cell culture (5-10 viruses including TAD/zoonoses or partial viral testing under their mission). Some reagents are expired.</t>
  </si>
  <si>
    <t xml:space="preserve">Reagents for daily immuno-serological diagnosis by several techniques are available for a range of diseases  (&gt;10 diseases including TAD/zoonoses or all diseases under their mission*) </t>
  </si>
  <si>
    <t>Reagents for daily immuno-serological diagnosis by several techniques by several techniques are available for a range of diseases (5-10  diseases including TAD/zoonoses or partial diseases under their mission*). Some reagents are expired.</t>
  </si>
  <si>
    <r>
      <t xml:space="preserve">All necessary reagents for daily diagnosis of a </t>
    </r>
    <r>
      <rPr>
        <sz val="10"/>
        <rFont val="Calibri"/>
        <family val="2"/>
      </rPr>
      <t xml:space="preserve">broad range of bacterial diseases (excluding serology) are available (&gt;10 bacterial diseases including TAD and zoonosis or all diseases under their mission*) </t>
    </r>
  </si>
  <si>
    <r>
      <t xml:space="preserve">All reagents for diagnosis of a limited range but of the </t>
    </r>
    <r>
      <rPr>
        <sz val="10"/>
        <rFont val="Calibri"/>
        <family val="2"/>
      </rPr>
      <t>most important bacterial diseases  (excluding serology) (5-10; zoonosis, TADs or partial bacterial diseases under their mission*)</t>
    </r>
  </si>
  <si>
    <r>
      <t xml:space="preserve">All necessary reagents for diagnosis of a </t>
    </r>
    <r>
      <rPr>
        <sz val="10"/>
        <rFont val="Calibri"/>
        <family val="2"/>
      </rPr>
      <t>broad range of parasitic diseases are daily available  (&gt;10 parasitic diseases including TAD and zoonosis or all diseases under their mission*)</t>
    </r>
  </si>
  <si>
    <t>*Mission: most important parasitic diseases to be defined per region / country</t>
  </si>
  <si>
    <t xml:space="preserve">For analysis, ''LMT questionnaire'' sheet has to be filled, then use “Summary” sheet to visualise the scores for the 5 areas, the 17 different LMT categories and total score , that will be automatically calculated and graphics generated. The results of the current assessment C will be automatically compared to other assessments if data is available for assessments  A and B.
</t>
  </si>
  <si>
    <r>
      <t xml:space="preserve"> </t>
    </r>
    <r>
      <rPr>
        <b/>
        <sz val="10"/>
        <rFont val="Calibri"/>
        <family val="2"/>
      </rPr>
      <t xml:space="preserve">*Important parasites: </t>
    </r>
    <r>
      <rPr>
        <sz val="10"/>
        <rFont val="Calibri"/>
        <family val="2"/>
      </rPr>
      <t xml:space="preserve">blood and tissue protozoal parasites (babesia, leishmania, plasmodia, toxoplasma, trypanosoma spp), intestinal protozoal parasites (cryptosporidium, isospara, entamboeba, giardia spp), trematode parasites (fasciola, schistosoma spp), cestode parasites (echinoccocus, taenia spp), nematode parasites (ascaris, strongyloides); ** notifiable parasitic diseases (OIE): </t>
    </r>
    <r>
      <rPr>
        <u/>
        <sz val="10"/>
        <rFont val="Calibri"/>
        <family val="2"/>
      </rPr>
      <t>http://www.oie.int/animal-health-in-the-world/oie-listed-diseases-2015/</t>
    </r>
  </si>
  <si>
    <r>
      <t xml:space="preserve">Access to highway, airport, harbor </t>
    </r>
    <r>
      <rPr>
        <sz val="10"/>
        <rFont val="Calibri"/>
        <family val="2"/>
      </rPr>
      <t>and / or station within 30 minutes</t>
    </r>
  </si>
  <si>
    <r>
      <t xml:space="preserve">Access to highway, airport, harbor </t>
    </r>
    <r>
      <rPr>
        <sz val="10"/>
        <rFont val="Calibri"/>
        <family val="2"/>
      </rPr>
      <t>or station within 60 minutes</t>
    </r>
  </si>
  <si>
    <t>Limited reagents for diagnosis of few viral diseases (1-5) through rough-and-ready techniques; Reagents are usually not properly stored (no constant freezing), 40 to 70% of reagents are expired</t>
  </si>
  <si>
    <t>All reagents for diagnosis of a limited range but of the key parasitic diseases (5-10; zoonosis, TADs)</t>
  </si>
  <si>
    <r>
      <t xml:space="preserve">Key-Staff is well-trained in  biosafety/biosecurity; but </t>
    </r>
    <r>
      <rPr>
        <sz val="10"/>
        <rFont val="Calibri"/>
        <family val="2"/>
      </rPr>
      <t>SOPs for personnel biosafety / biosecurity not all finalized and applied</t>
    </r>
  </si>
  <si>
    <t>100% biosafety cabinets (BSC) are in conformity with internationally recognized standards (NSF49 or EN12469) and are properly placed in the lab premises</t>
  </si>
  <si>
    <t>100% BSC are in conformity with internationally recognized standards (NSF49 or EN12469) but 5-10% are not properly placed in the lab premises</t>
  </si>
  <si>
    <t>100% BSC are in conformity with internationally recognized standards (NSF49 or EN12469) but more than 10% are not properly placed in the lab premises</t>
  </si>
  <si>
    <t>Some BSC are not in conformity with  internationally recognized standards (NSF49 or EN12469) and/or more than 10% are not properly placed in the lab premises</t>
  </si>
  <si>
    <r>
      <t xml:space="preserve">Frequent use of incinerator and autoclave, but </t>
    </r>
    <r>
      <rPr>
        <sz val="10"/>
        <rFont val="Calibri"/>
        <family val="2"/>
      </rPr>
      <t>sharp disposal rarely in the lab; chemical waste treatment partially addressed</t>
    </r>
  </si>
  <si>
    <t>Information only shared by lab staff very occasionally through web-based platforms; and/or  submission of less than 6 sequences to public sequence database (eg. GenBank)  within the last 12 months</t>
  </si>
  <si>
    <t xml:space="preserve">No information shared  by lab staff through web-based platforms within the last 12 months; no sequence submission to a public sequence database (eg. GenBank) </t>
  </si>
  <si>
    <r>
      <t xml:space="preserve">Databases (GenBank, </t>
    </r>
    <r>
      <rPr>
        <sz val="10"/>
        <rFont val="Calibri"/>
        <family val="2"/>
      </rPr>
      <t>EMPRES, WAHIS..) are regularly (&gt;1/month) used to access information</t>
    </r>
  </si>
  <si>
    <r>
      <t xml:space="preserve">Databases (GenBank,  EMPRES, WAHIS..) are irregularly </t>
    </r>
    <r>
      <rPr>
        <sz val="10"/>
        <rFont val="Calibri"/>
        <family val="2"/>
      </rPr>
      <t>(1/month) used to access information</t>
    </r>
  </si>
  <si>
    <r>
      <t>Databases (GenBank,  EMPRES, WAHIS..) are rarely</t>
    </r>
    <r>
      <rPr>
        <sz val="10"/>
        <rFont val="Calibri"/>
        <family val="2"/>
      </rPr>
      <t xml:space="preserve"> (&lt;1 per month) used to access information  </t>
    </r>
  </si>
  <si>
    <t>General Laboratory Profile</t>
  </si>
  <si>
    <t>Sub Category</t>
  </si>
  <si>
    <r>
      <t xml:space="preserve">Not every staff, </t>
    </r>
    <r>
      <rPr>
        <sz val="10"/>
        <rFont val="Calibri"/>
        <family val="2"/>
      </rPr>
      <t>and/or not all department receives at least 1 external training per year in lab diagnosis</t>
    </r>
  </si>
  <si>
    <r>
      <t xml:space="preserve">Only few selected staff* </t>
    </r>
    <r>
      <rPr>
        <sz val="10"/>
        <rFont val="Calibri"/>
        <family val="2"/>
      </rPr>
      <t>receives at least 1 external training per year in lab diagnosis</t>
    </r>
  </si>
  <si>
    <r>
      <t xml:space="preserve">Only few selected staff* </t>
    </r>
    <r>
      <rPr>
        <sz val="10"/>
        <rFont val="Calibri"/>
        <family val="2"/>
      </rPr>
      <t>receive occasional (&lt; 1 per year)  external training in lab diagnosis</t>
    </r>
  </si>
  <si>
    <r>
      <rPr>
        <b/>
        <sz val="9"/>
        <rFont val="Calibri"/>
        <family val="2"/>
        <scheme val="minor"/>
      </rPr>
      <t>C</t>
    </r>
    <r>
      <rPr>
        <b/>
        <sz val="8"/>
        <rFont val="Calibri"/>
        <family val="2"/>
        <scheme val="minor"/>
      </rPr>
      <t xml:space="preserve">
Current </t>
    </r>
  </si>
  <si>
    <r>
      <rPr>
        <b/>
        <sz val="9"/>
        <rFont val="Calibri"/>
        <family val="2"/>
      </rPr>
      <t xml:space="preserve">score 1: please specify if/when there is a plan for quality implementation – score 2: please specify the expected  time for accreditation
ISO/IEC 17025:2005 </t>
    </r>
    <r>
      <rPr>
        <sz val="9"/>
        <rFont val="Calibri"/>
        <family val="2"/>
      </rPr>
      <t xml:space="preserve">specifies the general requirements for the competence to carry out tests and/or calibrations, including sampling. It covers testing and calibration performed using standard methods, non-standard methods, and laboratory-developed methods. See: </t>
    </r>
    <r>
      <rPr>
        <u/>
        <sz val="9"/>
        <rFont val="Calibri"/>
        <family val="2"/>
      </rPr>
      <t>http://www.isoiec17025.com/</t>
    </r>
    <r>
      <rPr>
        <sz val="9"/>
        <rFont val="Calibri"/>
        <family val="2"/>
      </rPr>
      <t xml:space="preserve">  </t>
    </r>
    <r>
      <rPr>
        <b/>
        <sz val="9"/>
        <rFont val="Calibri"/>
        <family val="2"/>
      </rPr>
      <t xml:space="preserve"> Iso 17025 includes: </t>
    </r>
    <r>
      <rPr>
        <sz val="9"/>
        <rFont val="Calibri"/>
        <family val="2"/>
      </rPr>
      <t xml:space="preserve"> calibration, regular checks, proper documentation Assessor should ideally detail here for which labs / diseases ISO 17025 has been installed</t>
    </r>
  </si>
  <si>
    <t xml:space="preserve">Additional information for the assessor 
</t>
  </si>
  <si>
    <r>
      <t>SELECT ONLY 1 OPTION per row THAT BEST DESCRIBES THE SITUATION and complete "</t>
    </r>
    <r>
      <rPr>
        <b/>
        <u/>
        <sz val="14"/>
        <color rgb="FF3860D0"/>
        <rFont val="Calibri"/>
        <family val="2"/>
      </rPr>
      <t>Assessments Scores</t>
    </r>
    <r>
      <rPr>
        <b/>
        <sz val="14"/>
        <color rgb="FF3860D0"/>
        <rFont val="Calibri"/>
        <family val="2"/>
      </rPr>
      <t xml:space="preserve">" for assessment C (Current assessment)  scoring either 4,3,2 or 1 (there are 3 </t>
    </r>
    <r>
      <rPr>
        <b/>
        <i/>
        <sz val="14"/>
        <color rgb="FF3860D0"/>
        <rFont val="Calibri"/>
        <family val="2"/>
      </rPr>
      <t>columns for 3 different assessments: previous A, previous B, current C</t>
    </r>
    <r>
      <rPr>
        <b/>
        <sz val="14"/>
        <color rgb="FF3860D0"/>
        <rFont val="Calibri"/>
        <family val="2"/>
      </rPr>
      <t>)</t>
    </r>
    <r>
      <rPr>
        <sz val="14"/>
        <color rgb="FF3860D0"/>
        <rFont val="Calibri"/>
        <family val="2"/>
      </rPr>
      <t>,</t>
    </r>
    <r>
      <rPr>
        <b/>
        <sz val="14"/>
        <color rgb="FF3860D0"/>
        <rFont val="Calibri"/>
        <family val="2"/>
      </rPr>
      <t xml:space="preserve"> or check check "N/A" (Non Applicable- column J). If N/A is selected, this sub-category will not be taken into consideration for the scores in the Summary.
If situation stands between two scores, please select one score and describe the reason for hesitation in the column for comments </t>
    </r>
    <r>
      <rPr>
        <b/>
        <i/>
        <sz val="14"/>
        <color rgb="FF3860D0"/>
        <rFont val="Calibri"/>
        <family val="2"/>
      </rPr>
      <t xml:space="preserve">(column K). 
</t>
    </r>
    <r>
      <rPr>
        <b/>
        <sz val="14"/>
        <color rgb="FF3860D0"/>
        <rFont val="Calibri"/>
        <family val="2"/>
      </rPr>
      <t>In case a given score is +/- 2 or 3 compared to the previous score, please provide a comment</t>
    </r>
    <r>
      <rPr>
        <b/>
        <i/>
        <sz val="14"/>
        <color rgb="FF3860D0"/>
        <rFont val="Calibri"/>
        <family val="2"/>
      </rPr>
      <t xml:space="preserve"> (column K)</t>
    </r>
    <r>
      <rPr>
        <b/>
        <sz val="14"/>
        <color rgb="FF3860D0"/>
        <rFont val="Calibri"/>
        <family val="2"/>
      </rPr>
      <t>.</t>
    </r>
  </si>
  <si>
    <t>N/A</t>
  </si>
  <si>
    <t>Case sample throughput in Immunoserology (nb of biological samples per year)</t>
  </si>
  <si>
    <t>Case sample throughput in virology (nb of biological samples per year)</t>
  </si>
  <si>
    <t>Case sample throughput in bacteriology (nb of biological samples per year)</t>
  </si>
  <si>
    <t>Case sample throughput in paraistology (nb of biological samples per year)</t>
  </si>
  <si>
    <t>Unintentional release of pathogens from the lab (quarantine)</t>
  </si>
  <si>
    <t>Unintentional release of pathogens from the lab (waste management)</t>
  </si>
  <si>
    <t>Intentional release of pathogens from the lab (controlled access)</t>
  </si>
  <si>
    <t>Health Check</t>
  </si>
  <si>
    <t>Staff protection from zoonoses (vaccination)</t>
  </si>
  <si>
    <t xml:space="preserve">Eye wash and emergency shower </t>
  </si>
  <si>
    <t>The LMT comprises 5 Areas (see Column N): General laboratory profile (area 1); Infrastructure, equipment, supplies (area 2); Lab performance (area 3); QA, Biosafety/Biosecurity (area 4); Lab collaboration and networking (area 5).</t>
  </si>
  <si>
    <r>
      <t xml:space="preserve">For each question (1-108) select one option (per row) which best describes the situation based on your lab-assessment and evaluation. If using a print out - can either record the score in the column for the current assessment C </t>
    </r>
    <r>
      <rPr>
        <i/>
        <sz val="10"/>
        <rFont val="Calibri"/>
        <family val="2"/>
      </rPr>
      <t xml:space="preserve">(column I- the other two columns G and H can be used for previous assessments), </t>
    </r>
    <r>
      <rPr>
        <sz val="10"/>
        <rFont val="Calibri"/>
        <family val="2"/>
      </rPr>
      <t xml:space="preserve">or just check the relevant statement and score later. Check "N/A" (column J) if not available.
</t>
    </r>
  </si>
  <si>
    <t>LMT Core results- Internal calculations</t>
  </si>
  <si>
    <t>LMT -Core Category</t>
  </si>
  <si>
    <t>ver 092016</t>
  </si>
  <si>
    <r>
      <t xml:space="preserve">FAO Laboratory Mapping Tool </t>
    </r>
    <r>
      <rPr>
        <b/>
        <sz val="18"/>
        <color rgb="FF6091DA"/>
        <rFont val="Calibri"/>
        <family val="2"/>
        <scheme val="minor"/>
      </rPr>
      <t>(LMT-Core)</t>
    </r>
  </si>
  <si>
    <t>NB: this issue is also assessed in the LMT-Safety module, question 23</t>
  </si>
  <si>
    <t>NB: this issue is also assessed in the LMT-Safety module, question 83</t>
  </si>
  <si>
    <t>NB: this issue is also assessed in the LMT-Safety module, question 54</t>
  </si>
  <si>
    <r>
      <t xml:space="preserve">Please refer to the following document for proper waste disposal: WHO Laboratory Biosafety Manual, chapter 14 : </t>
    </r>
    <r>
      <rPr>
        <u/>
        <sz val="10"/>
        <rFont val="Calibri"/>
        <family val="2"/>
      </rPr>
      <t xml:space="preserve">http://www.who.int/csr/resources/publications/biosafety/Biosafety7.pdf 
</t>
    </r>
    <r>
      <rPr>
        <b/>
        <sz val="10"/>
        <rFont val="Calibri"/>
        <family val="2"/>
      </rPr>
      <t>NB: this issue is also assessed in the LMT-Safety module, question 39</t>
    </r>
  </si>
  <si>
    <t>NB: this issue is also assessed in the LMT-Safety module, question 24</t>
  </si>
  <si>
    <t xml:space="preserve">LMT Version 092016 </t>
  </si>
  <si>
    <r>
      <t xml:space="preserve">                           Guidelines for the use of the FAO Laboratory Mapping Tool   </t>
    </r>
    <r>
      <rPr>
        <i/>
        <sz val="9"/>
        <color rgb="FF6091DA"/>
        <rFont val="Calibri"/>
        <family val="2"/>
      </rPr>
      <t>ver.092016</t>
    </r>
  </si>
  <si>
    <r>
      <t xml:space="preserve">                     FAO Laboratory Mapping Tool (LMT)           </t>
    </r>
    <r>
      <rPr>
        <i/>
        <sz val="11"/>
        <color rgb="FF538ED5"/>
        <rFont val="Calibri"/>
        <family val="2"/>
      </rPr>
      <t>ver.092016</t>
    </r>
  </si>
  <si>
    <t>Molecular section sufficiently equipped (functional BSC-II, PCR hood, PCR cycler…) to carry out diagnosis of various diseases (&gt;15 pathogens); including real-time PCR and functional sequencer or access to efficient sequencing services (results within 48 hours)</t>
  </si>
  <si>
    <r>
      <t xml:space="preserve">Properly placed: more than 2 meters from doorway, sufficient room for human traffic, loads not disrupted by air conditioning.
</t>
    </r>
    <r>
      <rPr>
        <b/>
        <sz val="10"/>
        <rFont val="Calibri"/>
        <family val="2"/>
      </rPr>
      <t>NB: this issue is also assessed in the LMT-Safety module, question 85</t>
    </r>
  </si>
  <si>
    <t>(insert your answer here)</t>
  </si>
  <si>
    <t>Address/Contact details/phone:</t>
  </si>
  <si>
    <t>Lab admin level:</t>
  </si>
  <si>
    <t xml:space="preserve">  Check here if OIE and/or FAO or other Reference or Collaborating Centre (specify): </t>
  </si>
  <si>
    <r>
      <t xml:space="preserve">  Sub-national [District or Provincial]       National       </t>
    </r>
    <r>
      <rPr>
        <sz val="12"/>
        <rFont val="Wingdings"/>
        <charset val="2"/>
      </rPr>
      <t xml:space="preserve">  </t>
    </r>
    <r>
      <rPr>
        <sz val="12"/>
        <rFont val="Calibri"/>
        <family val="2"/>
      </rPr>
      <t xml:space="preserve"> Regional           Not applicable</t>
    </r>
  </si>
  <si>
    <t xml:space="preserve">    Public/Government        Private      University         Other</t>
  </si>
  <si>
    <t xml:space="preserve">   Research      Diagnostic       Biologics production      Other</t>
  </si>
</sst>
</file>

<file path=xl/styles.xml><?xml version="1.0" encoding="utf-8"?>
<styleSheet xmlns="http://schemas.openxmlformats.org/spreadsheetml/2006/main">
  <numFmts count="2">
    <numFmt numFmtId="164" formatCode="0.0"/>
    <numFmt numFmtId="165" formatCode="dd/mm/yyyy;@"/>
  </numFmts>
  <fonts count="76">
    <font>
      <sz val="11"/>
      <color theme="1"/>
      <name val="Calibri"/>
      <family val="2"/>
      <scheme val="minor"/>
    </font>
    <font>
      <sz val="10"/>
      <name val="Arial"/>
      <family val="2"/>
    </font>
    <font>
      <b/>
      <sz val="10"/>
      <name val="Calibri"/>
      <family val="2"/>
    </font>
    <font>
      <sz val="12"/>
      <name val="Calibri"/>
      <family val="2"/>
    </font>
    <font>
      <sz val="10"/>
      <name val="Calibri"/>
      <family val="2"/>
    </font>
    <font>
      <u/>
      <sz val="10"/>
      <name val="Calibri"/>
      <family val="2"/>
    </font>
    <font>
      <sz val="11"/>
      <name val="Calibri"/>
      <family val="2"/>
    </font>
    <font>
      <sz val="12"/>
      <name val="Wingdings"/>
      <charset val="2"/>
    </font>
    <font>
      <sz val="9"/>
      <color indexed="10"/>
      <name val="Times New Roman"/>
      <family val="1"/>
    </font>
    <font>
      <i/>
      <sz val="10"/>
      <name val="Calibri"/>
      <family val="2"/>
    </font>
    <font>
      <b/>
      <sz val="11"/>
      <color theme="1"/>
      <name val="Calibri"/>
      <family val="2"/>
      <scheme val="minor"/>
    </font>
    <font>
      <sz val="11"/>
      <color theme="1"/>
      <name val="Calibri"/>
      <family val="2"/>
    </font>
    <font>
      <sz val="10"/>
      <name val="Calibri"/>
      <family val="2"/>
      <scheme val="minor"/>
    </font>
    <font>
      <b/>
      <u/>
      <sz val="12"/>
      <name val="Calibri"/>
      <family val="2"/>
      <scheme val="minor"/>
    </font>
    <font>
      <sz val="16"/>
      <name val="Calibri"/>
      <family val="2"/>
      <scheme val="minor"/>
    </font>
    <font>
      <sz val="12"/>
      <name val="Calibri"/>
      <family val="2"/>
      <scheme val="minor"/>
    </font>
    <font>
      <b/>
      <sz val="10"/>
      <name val="Calibri"/>
      <family val="2"/>
      <scheme val="minor"/>
    </font>
    <font>
      <b/>
      <sz val="14"/>
      <name val="Calibri"/>
      <family val="2"/>
      <scheme val="minor"/>
    </font>
    <font>
      <b/>
      <sz val="12"/>
      <name val="Calibri"/>
      <family val="2"/>
      <scheme val="minor"/>
    </font>
    <font>
      <b/>
      <sz val="8"/>
      <name val="Calibri"/>
      <family val="2"/>
      <scheme val="minor"/>
    </font>
    <font>
      <i/>
      <sz val="10"/>
      <name val="Calibri"/>
      <family val="2"/>
      <scheme val="minor"/>
    </font>
    <font>
      <sz val="11"/>
      <name val="Calibri"/>
      <family val="2"/>
      <scheme val="minor"/>
    </font>
    <font>
      <sz val="11"/>
      <color rgb="FFFF0000"/>
      <name val="Calibri"/>
      <family val="2"/>
      <scheme val="minor"/>
    </font>
    <font>
      <sz val="12"/>
      <color theme="1"/>
      <name val="Calibri"/>
      <family val="2"/>
      <scheme val="minor"/>
    </font>
    <font>
      <b/>
      <sz val="11"/>
      <name val="Calibri"/>
      <family val="2"/>
    </font>
    <font>
      <sz val="10"/>
      <color theme="1"/>
      <name val="Calibri"/>
      <family val="2"/>
    </font>
    <font>
      <strike/>
      <sz val="10"/>
      <name val="Calibri"/>
      <family val="2"/>
      <scheme val="minor"/>
    </font>
    <font>
      <sz val="10"/>
      <color theme="1"/>
      <name val="Calibri"/>
      <family val="2"/>
      <scheme val="minor"/>
    </font>
    <font>
      <sz val="10"/>
      <color indexed="8"/>
      <name val="Calibri"/>
      <family val="2"/>
    </font>
    <font>
      <b/>
      <sz val="11"/>
      <name val="Symbol"/>
      <family val="1"/>
      <charset val="2"/>
    </font>
    <font>
      <sz val="12"/>
      <name val="Times New Roman"/>
      <family val="1"/>
    </font>
    <font>
      <b/>
      <sz val="11"/>
      <name val="Calibri"/>
      <family val="2"/>
      <scheme val="minor"/>
    </font>
    <font>
      <b/>
      <sz val="16"/>
      <color theme="1"/>
      <name val="Calibri"/>
      <family val="2"/>
      <scheme val="minor"/>
    </font>
    <font>
      <u/>
      <sz val="11"/>
      <color theme="10"/>
      <name val="Calibri"/>
      <family val="2"/>
    </font>
    <font>
      <b/>
      <sz val="12"/>
      <color theme="1"/>
      <name val="Calibri"/>
      <family val="2"/>
      <scheme val="minor"/>
    </font>
    <font>
      <sz val="9"/>
      <name val="Calibri"/>
      <family val="2"/>
      <scheme val="minor"/>
    </font>
    <font>
      <b/>
      <sz val="10"/>
      <color theme="1"/>
      <name val="Calibri"/>
      <family val="2"/>
      <scheme val="minor"/>
    </font>
    <font>
      <i/>
      <sz val="9"/>
      <color rgb="FF000000"/>
      <name val="Calibri"/>
      <family val="2"/>
      <scheme val="minor"/>
    </font>
    <font>
      <b/>
      <sz val="18"/>
      <color rgb="FF6091DA"/>
      <name val="Calibri"/>
      <family val="2"/>
      <scheme val="minor"/>
    </font>
    <font>
      <b/>
      <sz val="26"/>
      <color rgb="FF538ED5"/>
      <name val="Calibri"/>
      <family val="2"/>
      <scheme val="minor"/>
    </font>
    <font>
      <i/>
      <sz val="11"/>
      <color rgb="FF538ED5"/>
      <name val="Calibri"/>
      <family val="2"/>
    </font>
    <font>
      <i/>
      <sz val="9"/>
      <color rgb="FF6091DA"/>
      <name val="Calibri"/>
      <family val="2"/>
    </font>
    <font>
      <b/>
      <sz val="18"/>
      <name val="Calibri"/>
      <family val="2"/>
      <scheme val="minor"/>
    </font>
    <font>
      <i/>
      <sz val="11"/>
      <name val="Calibri"/>
      <family val="2"/>
      <scheme val="minor"/>
    </font>
    <font>
      <b/>
      <sz val="14"/>
      <color rgb="FF3860D0"/>
      <name val="Calibri"/>
      <family val="2"/>
    </font>
    <font>
      <b/>
      <i/>
      <sz val="14"/>
      <color rgb="FF3860D0"/>
      <name val="Calibri"/>
      <family val="2"/>
    </font>
    <font>
      <b/>
      <u/>
      <sz val="14"/>
      <color rgb="FF3860D0"/>
      <name val="Calibri"/>
      <family val="2"/>
    </font>
    <font>
      <sz val="14"/>
      <color rgb="FF3860D0"/>
      <name val="Calibri"/>
      <family val="2"/>
    </font>
    <font>
      <b/>
      <sz val="9"/>
      <name val="Calibri"/>
      <family val="2"/>
      <scheme val="minor"/>
    </font>
    <font>
      <b/>
      <sz val="9"/>
      <color theme="1"/>
      <name val="Calibri"/>
      <family val="2"/>
      <scheme val="minor"/>
    </font>
    <font>
      <sz val="18"/>
      <name val="Calibri"/>
      <family val="2"/>
      <scheme val="minor"/>
    </font>
    <font>
      <sz val="8"/>
      <name val="Calibri"/>
      <family val="2"/>
      <scheme val="minor"/>
    </font>
    <font>
      <b/>
      <sz val="8"/>
      <color theme="1"/>
      <name val="Calibri"/>
      <family val="2"/>
      <scheme val="minor"/>
    </font>
    <font>
      <b/>
      <sz val="11"/>
      <color theme="1"/>
      <name val="Cambria"/>
      <family val="1"/>
    </font>
    <font>
      <b/>
      <sz val="16"/>
      <name val="Calibri"/>
      <family val="2"/>
      <scheme val="minor"/>
    </font>
    <font>
      <b/>
      <u/>
      <sz val="11"/>
      <name val="Calibri"/>
      <family val="2"/>
      <scheme val="minor"/>
    </font>
    <font>
      <sz val="9"/>
      <color indexed="81"/>
      <name val="Tahoma"/>
      <family val="2"/>
    </font>
    <font>
      <b/>
      <sz val="9"/>
      <color indexed="81"/>
      <name val="Tahoma"/>
      <family val="2"/>
    </font>
    <font>
      <b/>
      <sz val="11"/>
      <name val="Cambria"/>
      <family val="1"/>
      <scheme val="major"/>
    </font>
    <font>
      <sz val="9"/>
      <color rgb="FF000000"/>
      <name val="Arial"/>
      <family val="2"/>
    </font>
    <font>
      <sz val="9"/>
      <name val="Arial"/>
      <family val="2"/>
    </font>
    <font>
      <sz val="11"/>
      <color theme="1"/>
      <name val="Arial"/>
      <family val="2"/>
    </font>
    <font>
      <sz val="11"/>
      <color rgb="FF1F497D"/>
      <name val="Arial"/>
      <family val="2"/>
    </font>
    <font>
      <u/>
      <sz val="11"/>
      <color theme="1"/>
      <name val="Arial"/>
      <family val="2"/>
    </font>
    <font>
      <sz val="10"/>
      <color theme="1"/>
      <name val="Arial"/>
      <family val="2"/>
    </font>
    <font>
      <sz val="10"/>
      <color rgb="FF1F497D"/>
      <name val="Arial"/>
      <family val="2"/>
    </font>
    <font>
      <i/>
      <sz val="10"/>
      <color theme="1"/>
      <name val="Arial"/>
      <family val="2"/>
    </font>
    <font>
      <sz val="9"/>
      <color rgb="FF0000FF"/>
      <name val="Arial"/>
      <family val="2"/>
    </font>
    <font>
      <i/>
      <sz val="9"/>
      <color theme="1"/>
      <name val="Calibri"/>
      <family val="2"/>
      <scheme val="minor"/>
    </font>
    <font>
      <sz val="10"/>
      <color rgb="FFFF0000"/>
      <name val="Calibri"/>
      <family val="2"/>
      <scheme val="minor"/>
    </font>
    <font>
      <sz val="9"/>
      <name val="Calibri"/>
      <family val="2"/>
    </font>
    <font>
      <b/>
      <sz val="9"/>
      <name val="Calibri"/>
      <family val="2"/>
    </font>
    <font>
      <u/>
      <sz val="9"/>
      <name val="Calibri"/>
      <family val="2"/>
    </font>
    <font>
      <b/>
      <sz val="20"/>
      <color rgb="FF6091DA"/>
      <name val="Calibri"/>
      <family val="2"/>
      <scheme val="minor"/>
    </font>
    <font>
      <sz val="8"/>
      <name val="Tahoma"/>
      <family val="2"/>
    </font>
    <font>
      <i/>
      <sz val="12"/>
      <name val="Calibri"/>
      <family val="2"/>
    </font>
  </fonts>
  <fills count="1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FFC000"/>
        <bgColor indexed="64"/>
      </patternFill>
    </fill>
    <fill>
      <patternFill patternType="solid">
        <fgColor them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7" tint="0.79998168889431442"/>
        <bgColor rgb="FF000000"/>
      </patternFill>
    </fill>
    <fill>
      <patternFill patternType="solid">
        <fgColor rgb="FFC6D2F2"/>
        <bgColor indexed="64"/>
      </patternFill>
    </fill>
    <fill>
      <patternFill patternType="solid">
        <fgColor rgb="FFDAE1F6"/>
        <bgColor indexed="64"/>
      </patternFill>
    </fill>
    <fill>
      <patternFill patternType="solid">
        <fgColor rgb="FFDAE1F6"/>
        <bgColor rgb="FF000000"/>
      </patternFill>
    </fill>
    <fill>
      <patternFill patternType="solid">
        <fgColor rgb="FFD5DEF7"/>
        <bgColor indexed="64"/>
      </patternFill>
    </fill>
    <fill>
      <patternFill patternType="solid">
        <fgColor theme="7" tint="0.59999389629810485"/>
        <bgColor indexed="64"/>
      </patternFill>
    </fill>
  </fills>
  <borders count="6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s>
  <cellStyleXfs count="5">
    <xf numFmtId="0" fontId="0" fillId="0" borderId="0"/>
    <xf numFmtId="0" fontId="1" fillId="0" borderId="0"/>
    <xf numFmtId="0" fontId="23" fillId="0" borderId="0"/>
    <xf numFmtId="0" fontId="1" fillId="0" borderId="0"/>
    <xf numFmtId="0" fontId="33" fillId="0" borderId="0" applyNumberFormat="0" applyFill="0" applyBorder="0" applyAlignment="0" applyProtection="0">
      <alignment vertical="top"/>
      <protection locked="0"/>
    </xf>
  </cellStyleXfs>
  <cellXfs count="406">
    <xf numFmtId="0" fontId="0" fillId="0" borderId="0" xfId="0"/>
    <xf numFmtId="0" fontId="12" fillId="2" borderId="0" xfId="1" applyFont="1" applyFill="1" applyAlignment="1" applyProtection="1">
      <alignment horizontal="left" vertical="center" wrapText="1"/>
      <protection locked="0"/>
    </xf>
    <xf numFmtId="0" fontId="12" fillId="2" borderId="0" xfId="1" applyFont="1" applyFill="1" applyAlignment="1" applyProtection="1">
      <alignment horizontal="center" vertical="center" wrapText="1"/>
      <protection locked="0"/>
    </xf>
    <xf numFmtId="0" fontId="12" fillId="0" borderId="0" xfId="1" applyFont="1" applyFill="1" applyAlignment="1" applyProtection="1">
      <alignment horizontal="left" vertical="center" wrapText="1"/>
      <protection locked="0"/>
    </xf>
    <xf numFmtId="0" fontId="12" fillId="0" borderId="0" xfId="1" applyFont="1" applyFill="1" applyAlignment="1" applyProtection="1">
      <alignment horizontal="center" vertical="center" wrapText="1"/>
      <protection locked="0"/>
    </xf>
    <xf numFmtId="0" fontId="12" fillId="0" borderId="0" xfId="1" applyFont="1" applyFill="1" applyAlignment="1" applyProtection="1">
      <alignment vertical="center" wrapText="1"/>
      <protection locked="0"/>
    </xf>
    <xf numFmtId="0" fontId="12" fillId="0" borderId="0" xfId="1" applyFont="1" applyAlignment="1" applyProtection="1">
      <alignment horizontal="center" vertical="center" wrapText="1"/>
      <protection locked="0"/>
    </xf>
    <xf numFmtId="0" fontId="12" fillId="0" borderId="0" xfId="1" applyFont="1" applyAlignment="1" applyProtection="1">
      <alignment horizontal="left" vertical="center" wrapText="1"/>
      <protection locked="0"/>
    </xf>
    <xf numFmtId="0" fontId="33" fillId="0" borderId="0" xfId="4" applyAlignment="1" applyProtection="1"/>
    <xf numFmtId="0" fontId="33" fillId="2" borderId="0" xfId="4" applyFill="1" applyAlignment="1" applyProtection="1"/>
    <xf numFmtId="0" fontId="12" fillId="2" borderId="0" xfId="1" applyFont="1" applyFill="1" applyAlignment="1" applyProtection="1">
      <alignment vertical="center" wrapText="1"/>
      <protection locked="0"/>
    </xf>
    <xf numFmtId="0" fontId="48" fillId="14" borderId="2" xfId="1" applyFont="1" applyFill="1" applyBorder="1" applyAlignment="1" applyProtection="1">
      <alignment horizontal="center" vertical="center" wrapText="1"/>
      <protection locked="0"/>
    </xf>
    <xf numFmtId="0" fontId="12" fillId="2" borderId="0" xfId="1" applyFont="1" applyFill="1" applyBorder="1" applyAlignment="1" applyProtection="1">
      <alignment horizontal="center" vertical="center"/>
      <protection locked="0"/>
    </xf>
    <xf numFmtId="0" fontId="12" fillId="2" borderId="0" xfId="1" applyFont="1" applyFill="1" applyBorder="1" applyAlignment="1" applyProtection="1">
      <alignment vertical="center"/>
      <protection locked="0"/>
    </xf>
    <xf numFmtId="0" fontId="12" fillId="0" borderId="0" xfId="1" applyFont="1" applyAlignment="1" applyProtection="1">
      <alignment vertical="center" wrapText="1"/>
      <protection locked="0"/>
    </xf>
    <xf numFmtId="165" fontId="20" fillId="2" borderId="26" xfId="1" applyNumberFormat="1" applyFont="1" applyFill="1" applyBorder="1" applyAlignment="1" applyProtection="1">
      <alignment horizontal="center" vertical="center" wrapText="1"/>
      <protection locked="0"/>
    </xf>
    <xf numFmtId="0" fontId="12" fillId="0" borderId="26" xfId="1" applyNumberFormat="1" applyFont="1" applyBorder="1" applyAlignment="1" applyProtection="1">
      <alignment horizontal="left" vertical="center" wrapText="1"/>
      <protection locked="0"/>
    </xf>
    <xf numFmtId="0" fontId="13" fillId="2" borderId="26" xfId="1" applyNumberFormat="1" applyFont="1" applyFill="1" applyBorder="1" applyAlignment="1" applyProtection="1">
      <alignment vertical="center" wrapText="1"/>
      <protection locked="0"/>
    </xf>
    <xf numFmtId="0" fontId="13" fillId="2" borderId="28" xfId="1" applyNumberFormat="1" applyFont="1" applyFill="1" applyBorder="1" applyAlignment="1" applyProtection="1">
      <alignment horizontal="right" vertical="center"/>
      <protection locked="0"/>
    </xf>
    <xf numFmtId="0" fontId="12" fillId="0" borderId="1" xfId="1" applyNumberFormat="1" applyFont="1" applyBorder="1" applyAlignment="1" applyProtection="1">
      <alignment horizontal="left" vertical="center" wrapText="1"/>
      <protection locked="0"/>
    </xf>
    <xf numFmtId="0" fontId="13" fillId="2" borderId="3" xfId="1" applyNumberFormat="1" applyFont="1" applyFill="1" applyBorder="1" applyAlignment="1" applyProtection="1">
      <alignment vertical="center" wrapText="1"/>
      <protection locked="0"/>
    </xf>
    <xf numFmtId="0" fontId="13" fillId="2" borderId="44" xfId="1" applyNumberFormat="1" applyFont="1" applyFill="1" applyBorder="1" applyAlignment="1" applyProtection="1">
      <alignment horizontal="right" vertical="center"/>
      <protection locked="0"/>
    </xf>
    <xf numFmtId="165" fontId="20" fillId="13" borderId="30" xfId="1" applyNumberFormat="1" applyFont="1" applyFill="1" applyBorder="1" applyAlignment="1" applyProtection="1">
      <alignment horizontal="center" vertical="center" wrapText="1"/>
      <protection locked="0"/>
    </xf>
    <xf numFmtId="0" fontId="12" fillId="13" borderId="30" xfId="1" applyNumberFormat="1" applyFont="1" applyFill="1" applyBorder="1" applyAlignment="1" applyProtection="1">
      <alignment horizontal="left" vertical="center" wrapText="1"/>
      <protection locked="0"/>
    </xf>
    <xf numFmtId="0" fontId="13" fillId="13" borderId="52" xfId="1" applyNumberFormat="1" applyFont="1" applyFill="1" applyBorder="1" applyAlignment="1" applyProtection="1">
      <alignment vertical="center" wrapText="1"/>
      <protection locked="0"/>
    </xf>
    <xf numFmtId="0" fontId="13" fillId="13" borderId="30" xfId="1" applyNumberFormat="1" applyFont="1" applyFill="1" applyBorder="1" applyAlignment="1" applyProtection="1">
      <alignment vertical="center" wrapText="1"/>
      <protection locked="0"/>
    </xf>
    <xf numFmtId="0" fontId="13" fillId="13" borderId="31" xfId="1" applyNumberFormat="1" applyFont="1" applyFill="1" applyBorder="1" applyAlignment="1" applyProtection="1">
      <alignment horizontal="right" vertical="center"/>
      <protection locked="0"/>
    </xf>
    <xf numFmtId="0" fontId="20" fillId="2" borderId="26" xfId="1" applyNumberFormat="1" applyFont="1" applyFill="1" applyBorder="1" applyAlignment="1" applyProtection="1">
      <alignment horizontal="center" vertical="center" wrapText="1"/>
      <protection locked="0"/>
    </xf>
    <xf numFmtId="0" fontId="20" fillId="2" borderId="26" xfId="1" applyNumberFormat="1" applyFont="1" applyFill="1" applyBorder="1" applyAlignment="1" applyProtection="1">
      <alignment vertical="center" wrapText="1"/>
      <protection locked="0"/>
    </xf>
    <xf numFmtId="0" fontId="12" fillId="2" borderId="0" xfId="1" applyFont="1" applyFill="1" applyBorder="1" applyAlignment="1" applyProtection="1">
      <alignment horizontal="center" vertical="top"/>
      <protection locked="0"/>
    </xf>
    <xf numFmtId="0" fontId="12" fillId="2" borderId="0" xfId="1" applyFont="1" applyFill="1" applyAlignment="1" applyProtection="1">
      <alignment vertical="top" wrapText="1"/>
      <protection locked="0"/>
    </xf>
    <xf numFmtId="0" fontId="12" fillId="0" borderId="0" xfId="1" applyFont="1" applyFill="1" applyAlignment="1" applyProtection="1">
      <alignment vertical="top" wrapText="1"/>
      <protection locked="0"/>
    </xf>
    <xf numFmtId="0" fontId="12" fillId="0" borderId="0" xfId="1" applyFont="1" applyAlignment="1" applyProtection="1">
      <alignment vertical="top" wrapText="1"/>
      <protection locked="0"/>
    </xf>
    <xf numFmtId="0" fontId="15" fillId="2" borderId="0" xfId="1" applyFont="1" applyFill="1" applyAlignment="1" applyProtection="1">
      <alignment vertical="center" wrapText="1"/>
      <protection locked="0"/>
    </xf>
    <xf numFmtId="0" fontId="15" fillId="0" borderId="0" xfId="1" applyFont="1" applyFill="1" applyAlignment="1" applyProtection="1">
      <alignment vertical="center" wrapText="1"/>
      <protection locked="0"/>
    </xf>
    <xf numFmtId="0" fontId="15" fillId="0" borderId="0" xfId="1" applyFont="1" applyAlignment="1" applyProtection="1">
      <alignment vertical="center" wrapText="1"/>
      <protection locked="0"/>
    </xf>
    <xf numFmtId="0" fontId="12" fillId="2" borderId="0" xfId="1" applyFont="1" applyFill="1" applyBorder="1" applyAlignment="1" applyProtection="1">
      <alignment vertical="center" wrapText="1"/>
      <protection locked="0"/>
    </xf>
    <xf numFmtId="0" fontId="12" fillId="0" borderId="0" xfId="1" applyFont="1" applyFill="1" applyBorder="1" applyAlignment="1" applyProtection="1">
      <alignment vertical="center" wrapText="1"/>
      <protection locked="0"/>
    </xf>
    <xf numFmtId="0" fontId="12" fillId="0" borderId="0" xfId="1" applyFont="1" applyFill="1" applyBorder="1" applyAlignment="1" applyProtection="1">
      <alignment horizontal="center" vertical="center"/>
      <protection locked="0"/>
    </xf>
    <xf numFmtId="0" fontId="12" fillId="0" borderId="0" xfId="1" applyFont="1" applyFill="1" applyBorder="1" applyAlignment="1" applyProtection="1">
      <alignment vertical="center"/>
      <protection locked="0"/>
    </xf>
    <xf numFmtId="0" fontId="12" fillId="0" borderId="0" xfId="1" applyFont="1" applyBorder="1" applyAlignment="1" applyProtection="1">
      <alignment vertical="center"/>
      <protection locked="0"/>
    </xf>
    <xf numFmtId="0" fontId="12" fillId="2" borderId="0" xfId="1" applyFont="1" applyFill="1" applyBorder="1" applyAlignment="1" applyProtection="1">
      <alignment horizontal="center" vertical="center"/>
    </xf>
    <xf numFmtId="0" fontId="12" fillId="2" borderId="0" xfId="1" applyFont="1" applyFill="1" applyBorder="1" applyAlignment="1" applyProtection="1">
      <alignment vertical="center"/>
    </xf>
    <xf numFmtId="0" fontId="12" fillId="2" borderId="0" xfId="1" applyFont="1" applyFill="1" applyAlignment="1" applyProtection="1">
      <alignment horizontal="left" vertical="center" wrapText="1"/>
    </xf>
    <xf numFmtId="0" fontId="12" fillId="2" borderId="0" xfId="1" applyFont="1" applyFill="1" applyAlignment="1" applyProtection="1">
      <alignment horizontal="center" vertical="center" wrapText="1"/>
    </xf>
    <xf numFmtId="0" fontId="12" fillId="2" borderId="0" xfId="1" applyFont="1" applyFill="1" applyAlignment="1" applyProtection="1">
      <alignment vertical="center" wrapText="1"/>
    </xf>
    <xf numFmtId="0" fontId="12" fillId="0" borderId="0" xfId="1" applyFont="1" applyFill="1" applyAlignment="1" applyProtection="1">
      <alignment vertical="center" wrapText="1"/>
    </xf>
    <xf numFmtId="0" fontId="12" fillId="0" borderId="0" xfId="1" applyFont="1" applyAlignment="1" applyProtection="1">
      <alignment vertical="center" wrapText="1"/>
    </xf>
    <xf numFmtId="0" fontId="12" fillId="2" borderId="0" xfId="1" applyFont="1" applyFill="1" applyBorder="1" applyAlignment="1" applyProtection="1">
      <alignment horizontal="center" vertical="top"/>
    </xf>
    <xf numFmtId="0" fontId="12" fillId="0" borderId="2" xfId="1" applyFont="1" applyFill="1" applyBorder="1" applyAlignment="1" applyProtection="1">
      <alignment horizontal="center" vertical="center"/>
    </xf>
    <xf numFmtId="0" fontId="12" fillId="0" borderId="0" xfId="1" applyFont="1" applyFill="1" applyBorder="1" applyAlignment="1" applyProtection="1">
      <alignment horizontal="center" vertical="center"/>
    </xf>
    <xf numFmtId="0" fontId="14" fillId="2" borderId="0" xfId="1" applyFont="1" applyFill="1" applyAlignment="1" applyProtection="1">
      <alignment horizontal="left" vertical="center"/>
    </xf>
    <xf numFmtId="0" fontId="12" fillId="2" borderId="0" xfId="1" applyFont="1" applyFill="1" applyAlignment="1" applyProtection="1">
      <alignment horizontal="left" vertical="top" wrapText="1"/>
    </xf>
    <xf numFmtId="0" fontId="12" fillId="0" borderId="2" xfId="1" applyFont="1" applyFill="1" applyBorder="1" applyAlignment="1" applyProtection="1">
      <alignment horizontal="left" vertical="top" wrapText="1"/>
    </xf>
    <xf numFmtId="0" fontId="12" fillId="0" borderId="2" xfId="1" applyFont="1" applyFill="1" applyBorder="1" applyAlignment="1" applyProtection="1">
      <alignment horizontal="left" vertical="center" wrapText="1"/>
    </xf>
    <xf numFmtId="0" fontId="26" fillId="0" borderId="2" xfId="1" applyFont="1" applyFill="1" applyBorder="1" applyAlignment="1" applyProtection="1">
      <alignment horizontal="left" vertical="center" wrapText="1"/>
    </xf>
    <xf numFmtId="0" fontId="4" fillId="0" borderId="2" xfId="1" applyFont="1" applyFill="1" applyBorder="1" applyAlignment="1" applyProtection="1">
      <alignment horizontal="left" vertical="center" wrapText="1"/>
    </xf>
    <xf numFmtId="0" fontId="30" fillId="0" borderId="2" xfId="0" applyFont="1" applyFill="1" applyBorder="1" applyAlignment="1" applyProtection="1">
      <alignment horizontal="left" vertical="center" wrapText="1"/>
    </xf>
    <xf numFmtId="0" fontId="12" fillId="0" borderId="0" xfId="1" applyFont="1" applyFill="1" applyAlignment="1" applyProtection="1">
      <alignment horizontal="left" vertical="center" wrapText="1"/>
    </xf>
    <xf numFmtId="0" fontId="12" fillId="0" borderId="0" xfId="1" applyFont="1" applyAlignment="1" applyProtection="1">
      <alignment horizontal="left" vertical="center" wrapText="1"/>
    </xf>
    <xf numFmtId="0" fontId="12" fillId="0" borderId="2" xfId="1" applyFont="1" applyFill="1" applyBorder="1" applyAlignment="1" applyProtection="1">
      <alignment vertical="center" wrapText="1"/>
    </xf>
    <xf numFmtId="0" fontId="12" fillId="8" borderId="0" xfId="1" applyFont="1" applyFill="1" applyAlignment="1" applyProtection="1">
      <alignment vertical="center" wrapText="1"/>
      <protection locked="0"/>
    </xf>
    <xf numFmtId="0" fontId="12" fillId="8" borderId="0" xfId="1" applyFont="1" applyFill="1" applyAlignment="1" applyProtection="1">
      <alignment horizontal="left" vertical="center" wrapText="1"/>
      <protection locked="0"/>
    </xf>
    <xf numFmtId="0" fontId="0" fillId="8" borderId="0" xfId="0" applyFill="1" applyProtection="1">
      <protection locked="0"/>
    </xf>
    <xf numFmtId="0" fontId="53" fillId="2" borderId="0" xfId="0" applyFont="1" applyFill="1" applyProtection="1">
      <protection locked="0"/>
    </xf>
    <xf numFmtId="0" fontId="0" fillId="0" borderId="0" xfId="0" applyFill="1" applyProtection="1">
      <protection locked="0"/>
    </xf>
    <xf numFmtId="0" fontId="12" fillId="8" borderId="0" xfId="1" applyFont="1" applyFill="1" applyAlignment="1" applyProtection="1">
      <alignment vertical="center" wrapText="1"/>
    </xf>
    <xf numFmtId="0" fontId="51" fillId="8" borderId="0" xfId="1" applyFont="1" applyFill="1" applyAlignment="1" applyProtection="1">
      <alignment horizontal="left" vertical="center" wrapText="1"/>
    </xf>
    <xf numFmtId="0" fontId="12" fillId="8" borderId="0" xfId="1" applyFont="1" applyFill="1" applyAlignment="1" applyProtection="1">
      <alignment horizontal="left" vertical="center" wrapText="1"/>
    </xf>
    <xf numFmtId="0" fontId="0" fillId="8" borderId="0" xfId="0" applyFill="1" applyProtection="1"/>
    <xf numFmtId="0" fontId="12" fillId="0" borderId="0" xfId="1" applyFont="1" applyFill="1" applyAlignment="1" applyProtection="1">
      <alignment horizontal="center" vertical="center" wrapText="1"/>
    </xf>
    <xf numFmtId="0" fontId="12" fillId="8" borderId="0" xfId="1" applyFont="1" applyFill="1" applyBorder="1" applyAlignment="1" applyProtection="1">
      <alignment vertical="center"/>
    </xf>
    <xf numFmtId="0" fontId="10" fillId="0" borderId="8" xfId="0" applyFont="1" applyFill="1" applyBorder="1" applyAlignment="1" applyProtection="1">
      <alignment horizontal="center" vertical="center"/>
    </xf>
    <xf numFmtId="0" fontId="52" fillId="0" borderId="21"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27" fillId="5" borderId="22" xfId="0" applyFont="1" applyFill="1" applyBorder="1" applyAlignment="1" applyProtection="1">
      <alignment vertical="center" wrapText="1"/>
    </xf>
    <xf numFmtId="164" fontId="12" fillId="0" borderId="35" xfId="1" applyNumberFormat="1" applyFont="1" applyFill="1" applyBorder="1" applyAlignment="1" applyProtection="1">
      <alignment horizontal="center" vertical="center" wrapText="1"/>
    </xf>
    <xf numFmtId="1" fontId="12" fillId="0" borderId="35" xfId="1" applyNumberFormat="1" applyFont="1" applyFill="1" applyBorder="1" applyAlignment="1" applyProtection="1">
      <alignment horizontal="left" vertical="center" wrapText="1"/>
    </xf>
    <xf numFmtId="0" fontId="27" fillId="5" borderId="19" xfId="0" applyFont="1" applyFill="1" applyBorder="1" applyAlignment="1" applyProtection="1">
      <alignment vertical="center" wrapText="1"/>
    </xf>
    <xf numFmtId="164" fontId="12" fillId="0" borderId="14" xfId="1" applyNumberFormat="1" applyFont="1" applyFill="1" applyBorder="1" applyAlignment="1" applyProtection="1">
      <alignment horizontal="center" vertical="center" wrapText="1"/>
    </xf>
    <xf numFmtId="0" fontId="27" fillId="10" borderId="19" xfId="0" applyFont="1" applyFill="1" applyBorder="1" applyAlignment="1" applyProtection="1">
      <alignment vertical="center" wrapText="1"/>
    </xf>
    <xf numFmtId="0" fontId="27" fillId="4" borderId="19" xfId="0" applyFont="1" applyFill="1" applyBorder="1" applyAlignment="1" applyProtection="1">
      <alignment vertical="center" wrapText="1"/>
    </xf>
    <xf numFmtId="0" fontId="27" fillId="3" borderId="19" xfId="0" applyFont="1" applyFill="1" applyBorder="1" applyAlignment="1" applyProtection="1">
      <alignment vertical="center" wrapText="1"/>
    </xf>
    <xf numFmtId="0" fontId="36" fillId="2" borderId="32" xfId="0" applyFont="1" applyFill="1" applyBorder="1" applyAlignment="1" applyProtection="1">
      <alignment horizontal="center" vertical="center"/>
    </xf>
    <xf numFmtId="0" fontId="27" fillId="11" borderId="19" xfId="0" applyFont="1" applyFill="1" applyBorder="1" applyAlignment="1" applyProtection="1">
      <alignment vertical="center" wrapText="1"/>
    </xf>
    <xf numFmtId="164" fontId="16" fillId="0" borderId="33" xfId="1" applyNumberFormat="1" applyFont="1" applyFill="1" applyBorder="1" applyAlignment="1" applyProtection="1">
      <alignment horizontal="center" vertical="center" wrapText="1"/>
    </xf>
    <xf numFmtId="0" fontId="36" fillId="0" borderId="8" xfId="0" applyFont="1" applyFill="1" applyBorder="1" applyAlignment="1" applyProtection="1">
      <alignment wrapText="1"/>
    </xf>
    <xf numFmtId="164" fontId="18" fillId="0" borderId="18" xfId="1" applyNumberFormat="1" applyFont="1" applyFill="1" applyBorder="1" applyAlignment="1" applyProtection="1">
      <alignment horizontal="center" vertical="center" wrapText="1"/>
    </xf>
    <xf numFmtId="1" fontId="18" fillId="0" borderId="18" xfId="1" applyNumberFormat="1" applyFont="1" applyFill="1" applyBorder="1" applyAlignment="1" applyProtection="1">
      <alignment horizontal="left" vertical="center" wrapText="1"/>
    </xf>
    <xf numFmtId="0" fontId="12" fillId="8" borderId="0" xfId="1" applyFont="1" applyFill="1" applyBorder="1" applyAlignment="1" applyProtection="1">
      <alignment vertical="center" wrapText="1"/>
    </xf>
    <xf numFmtId="164" fontId="16" fillId="0" borderId="45" xfId="1" applyNumberFormat="1" applyFont="1" applyFill="1" applyBorder="1" applyAlignment="1" applyProtection="1">
      <alignment horizontal="center" vertical="center" wrapText="1"/>
    </xf>
    <xf numFmtId="164" fontId="12" fillId="8" borderId="0" xfId="1" applyNumberFormat="1"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52" fillId="0" borderId="8" xfId="0" applyFont="1" applyFill="1" applyBorder="1" applyAlignment="1" applyProtection="1">
      <alignment horizontal="center" vertical="center" wrapText="1"/>
    </xf>
    <xf numFmtId="0" fontId="12" fillId="8" borderId="0" xfId="1" applyFont="1" applyFill="1" applyAlignment="1" applyProtection="1">
      <alignment horizontal="center" vertical="center" wrapText="1"/>
    </xf>
    <xf numFmtId="164" fontId="12" fillId="0" borderId="5" xfId="1" applyNumberFormat="1" applyFont="1" applyFill="1" applyBorder="1" applyAlignment="1" applyProtection="1">
      <alignment horizontal="center" vertical="center" wrapText="1"/>
    </xf>
    <xf numFmtId="164" fontId="12" fillId="0" borderId="2" xfId="1" applyNumberFormat="1" applyFont="1" applyFill="1" applyBorder="1" applyAlignment="1" applyProtection="1">
      <alignment horizontal="center" vertical="center" wrapText="1"/>
    </xf>
    <xf numFmtId="0" fontId="27" fillId="11" borderId="19" xfId="0" applyFont="1" applyFill="1" applyBorder="1" applyAlignment="1" applyProtection="1">
      <alignment wrapText="1"/>
    </xf>
    <xf numFmtId="0" fontId="10" fillId="0" borderId="8" xfId="0" applyFont="1" applyFill="1" applyBorder="1" applyAlignment="1" applyProtection="1">
      <alignment vertical="center" wrapText="1"/>
    </xf>
    <xf numFmtId="164" fontId="18" fillId="0" borderId="17" xfId="1" applyNumberFormat="1" applyFont="1" applyFill="1" applyBorder="1" applyAlignment="1" applyProtection="1">
      <alignment horizontal="center" vertical="center" wrapText="1"/>
    </xf>
    <xf numFmtId="0" fontId="12" fillId="0" borderId="25" xfId="1" applyFont="1" applyFill="1" applyBorder="1" applyAlignment="1" applyProtection="1">
      <alignment horizontal="left" vertical="center" wrapText="1"/>
    </xf>
    <xf numFmtId="0" fontId="34" fillId="2" borderId="26" xfId="0" applyFont="1" applyFill="1" applyBorder="1" applyAlignment="1" applyProtection="1">
      <alignment vertical="center"/>
    </xf>
    <xf numFmtId="0" fontId="34" fillId="2" borderId="46" xfId="0" applyFont="1" applyFill="1" applyBorder="1" applyAlignment="1" applyProtection="1">
      <alignment horizontal="right" vertical="center"/>
    </xf>
    <xf numFmtId="0" fontId="36" fillId="5" borderId="20" xfId="0" applyFont="1" applyFill="1" applyBorder="1" applyAlignment="1" applyProtection="1">
      <alignment vertical="center"/>
    </xf>
    <xf numFmtId="0" fontId="36" fillId="5" borderId="38" xfId="0" applyFont="1" applyFill="1" applyBorder="1" applyAlignment="1" applyProtection="1">
      <alignment vertical="center"/>
    </xf>
    <xf numFmtId="0" fontId="36" fillId="5" borderId="47" xfId="0" applyFont="1" applyFill="1" applyBorder="1" applyAlignment="1" applyProtection="1">
      <alignment horizontal="right" vertical="center"/>
    </xf>
    <xf numFmtId="164" fontId="16" fillId="0" borderId="46" xfId="1" applyNumberFormat="1" applyFont="1" applyFill="1" applyBorder="1" applyAlignment="1" applyProtection="1">
      <alignment horizontal="center" vertical="center" wrapText="1"/>
    </xf>
    <xf numFmtId="0" fontId="35" fillId="0" borderId="0" xfId="1" applyFont="1" applyFill="1" applyAlignment="1" applyProtection="1">
      <alignment horizontal="left" vertical="center" wrapText="1"/>
    </xf>
    <xf numFmtId="0" fontId="36" fillId="10" borderId="24" xfId="0" applyFont="1" applyFill="1" applyBorder="1" applyAlignment="1" applyProtection="1">
      <alignment vertical="center"/>
    </xf>
    <xf numFmtId="0" fontId="36" fillId="10" borderId="0" xfId="0" applyFont="1" applyFill="1" applyBorder="1" applyAlignment="1" applyProtection="1">
      <alignment vertical="center"/>
    </xf>
    <xf numFmtId="0" fontId="36" fillId="10" borderId="48" xfId="0" applyFont="1" applyFill="1" applyBorder="1" applyAlignment="1" applyProtection="1">
      <alignment horizontal="right" vertical="center"/>
    </xf>
    <xf numFmtId="164" fontId="16" fillId="0" borderId="50" xfId="1" applyNumberFormat="1" applyFont="1" applyFill="1" applyBorder="1" applyAlignment="1" applyProtection="1">
      <alignment horizontal="center" vertical="center" wrapText="1"/>
    </xf>
    <xf numFmtId="0" fontId="36" fillId="4" borderId="24" xfId="0" applyFont="1" applyFill="1" applyBorder="1" applyAlignment="1" applyProtection="1">
      <alignment vertical="center"/>
    </xf>
    <xf numFmtId="0" fontId="36" fillId="4" borderId="0" xfId="0" applyFont="1" applyFill="1" applyBorder="1" applyAlignment="1" applyProtection="1">
      <alignment vertical="center"/>
    </xf>
    <xf numFmtId="0" fontId="36" fillId="4" borderId="48" xfId="0" applyFont="1" applyFill="1" applyBorder="1" applyAlignment="1" applyProtection="1">
      <alignment horizontal="right" vertical="center"/>
    </xf>
    <xf numFmtId="0" fontId="36" fillId="3" borderId="24" xfId="0" applyFont="1" applyFill="1" applyBorder="1" applyAlignment="1" applyProtection="1">
      <alignment vertical="center"/>
    </xf>
    <xf numFmtId="0" fontId="36" fillId="3" borderId="0" xfId="0" applyFont="1" applyFill="1" applyBorder="1" applyAlignment="1" applyProtection="1">
      <alignment vertical="center"/>
    </xf>
    <xf numFmtId="0" fontId="36" fillId="3" borderId="48" xfId="0" applyFont="1" applyFill="1" applyBorder="1" applyAlignment="1" applyProtection="1">
      <alignment horizontal="right" vertical="center"/>
    </xf>
    <xf numFmtId="0" fontId="36" fillId="11" borderId="29" xfId="0" applyFont="1" applyFill="1" applyBorder="1" applyAlignment="1" applyProtection="1"/>
    <xf numFmtId="0" fontId="36" fillId="11" borderId="30" xfId="0" applyFont="1" applyFill="1" applyBorder="1" applyAlignment="1" applyProtection="1"/>
    <xf numFmtId="0" fontId="36" fillId="11" borderId="49" xfId="0" applyFont="1" applyFill="1" applyBorder="1" applyAlignment="1" applyProtection="1">
      <alignment horizontal="right"/>
    </xf>
    <xf numFmtId="164" fontId="16" fillId="0" borderId="51" xfId="1" applyNumberFormat="1" applyFont="1" applyFill="1" applyBorder="1" applyAlignment="1" applyProtection="1">
      <alignment horizontal="center" vertical="center" wrapText="1"/>
    </xf>
    <xf numFmtId="0" fontId="35" fillId="8" borderId="0" xfId="1" applyFont="1" applyFill="1" applyAlignment="1" applyProtection="1">
      <alignment horizontal="left" vertical="center" wrapText="1"/>
    </xf>
    <xf numFmtId="0" fontId="16" fillId="8" borderId="0" xfId="1" applyFont="1" applyFill="1" applyAlignment="1" applyProtection="1">
      <alignment vertical="center" wrapText="1"/>
    </xf>
    <xf numFmtId="0" fontId="0" fillId="0" borderId="0" xfId="0" applyProtection="1"/>
    <xf numFmtId="0" fontId="34" fillId="7" borderId="0" xfId="0" applyFont="1" applyFill="1" applyProtection="1"/>
    <xf numFmtId="0" fontId="10" fillId="5" borderId="41" xfId="0" applyFont="1" applyFill="1" applyBorder="1" applyAlignment="1" applyProtection="1"/>
    <xf numFmtId="0" fontId="0" fillId="5" borderId="10" xfId="0" applyFill="1" applyBorder="1" applyAlignment="1" applyProtection="1">
      <alignment horizontal="center" wrapText="1"/>
    </xf>
    <xf numFmtId="0" fontId="0" fillId="5" borderId="12" xfId="0" applyFill="1" applyBorder="1" applyAlignment="1" applyProtection="1">
      <alignment horizontal="center" wrapText="1"/>
    </xf>
    <xf numFmtId="0" fontId="10" fillId="0" borderId="40" xfId="0" applyFont="1" applyBorder="1" applyAlignment="1" applyProtection="1">
      <alignment horizontal="center" vertical="top" wrapText="1"/>
    </xf>
    <xf numFmtId="0" fontId="10" fillId="0" borderId="5" xfId="0" applyFont="1" applyBorder="1" applyAlignment="1" applyProtection="1">
      <alignment horizontal="center" vertical="top" wrapText="1"/>
    </xf>
    <xf numFmtId="0" fontId="10" fillId="0" borderId="34" xfId="0" applyFont="1" applyFill="1" applyBorder="1" applyAlignment="1" applyProtection="1">
      <alignment horizontal="center" vertical="center" wrapText="1"/>
    </xf>
    <xf numFmtId="0" fontId="0" fillId="0" borderId="0" xfId="0" applyAlignment="1" applyProtection="1"/>
    <xf numFmtId="0" fontId="0" fillId="5" borderId="19" xfId="0" applyFont="1" applyFill="1" applyBorder="1" applyAlignment="1" applyProtection="1">
      <alignment wrapText="1"/>
    </xf>
    <xf numFmtId="0" fontId="0" fillId="0" borderId="13" xfId="0" applyBorder="1" applyAlignment="1" applyProtection="1">
      <alignment horizontal="center"/>
    </xf>
    <xf numFmtId="0" fontId="0" fillId="0" borderId="13" xfId="0" applyBorder="1" applyAlignment="1" applyProtection="1">
      <alignment horizontal="center" vertical="center"/>
    </xf>
    <xf numFmtId="0" fontId="0" fillId="0" borderId="2" xfId="0" applyBorder="1" applyAlignment="1" applyProtection="1">
      <alignment horizontal="center" vertical="center"/>
    </xf>
    <xf numFmtId="1" fontId="0" fillId="0" borderId="14" xfId="0" applyNumberFormat="1" applyBorder="1" applyAlignment="1" applyProtection="1">
      <alignment horizontal="center" vertical="center"/>
    </xf>
    <xf numFmtId="0" fontId="0" fillId="0" borderId="2" xfId="0" applyBorder="1" applyAlignment="1" applyProtection="1">
      <alignment horizontal="center"/>
    </xf>
    <xf numFmtId="0" fontId="0" fillId="0" borderId="13" xfId="0" applyFill="1" applyBorder="1" applyAlignment="1" applyProtection="1">
      <alignment horizontal="center"/>
    </xf>
    <xf numFmtId="0" fontId="0" fillId="0" borderId="14" xfId="0" applyFill="1" applyBorder="1" applyAlignment="1" applyProtection="1">
      <alignment horizontal="center"/>
    </xf>
    <xf numFmtId="0" fontId="0" fillId="0" borderId="2" xfId="0" applyFill="1" applyBorder="1" applyAlignment="1" applyProtection="1">
      <alignment horizontal="center"/>
    </xf>
    <xf numFmtId="0" fontId="0" fillId="5" borderId="19" xfId="0" applyFill="1" applyBorder="1" applyAlignment="1" applyProtection="1">
      <alignment wrapText="1"/>
    </xf>
    <xf numFmtId="0" fontId="0" fillId="10" borderId="19" xfId="0" applyFont="1" applyFill="1" applyBorder="1" applyAlignment="1" applyProtection="1">
      <alignment wrapText="1"/>
    </xf>
    <xf numFmtId="0" fontId="22" fillId="0" borderId="13" xfId="0" applyFont="1" applyFill="1" applyBorder="1" applyAlignment="1" applyProtection="1">
      <alignment horizontal="center"/>
    </xf>
    <xf numFmtId="0" fontId="22" fillId="0" borderId="14" xfId="0" applyFont="1" applyFill="1" applyBorder="1" applyAlignment="1" applyProtection="1">
      <alignment horizontal="center"/>
    </xf>
    <xf numFmtId="0" fontId="22" fillId="0" borderId="13" xfId="0" applyFont="1" applyBorder="1" applyAlignment="1" applyProtection="1">
      <alignment horizontal="center" vertical="center"/>
    </xf>
    <xf numFmtId="0" fontId="0" fillId="4" borderId="19" xfId="0" applyFont="1" applyFill="1" applyBorder="1" applyAlignment="1" applyProtection="1">
      <alignment wrapText="1"/>
    </xf>
    <xf numFmtId="0" fontId="0" fillId="3" borderId="19" xfId="0" applyFill="1" applyBorder="1" applyAlignment="1" applyProtection="1">
      <alignment wrapText="1"/>
    </xf>
    <xf numFmtId="0" fontId="0" fillId="0" borderId="2" xfId="0" applyFill="1" applyBorder="1" applyAlignment="1" applyProtection="1">
      <alignment horizontal="center" vertical="center"/>
    </xf>
    <xf numFmtId="0" fontId="0" fillId="3" borderId="19" xfId="0" applyFont="1" applyFill="1" applyBorder="1" applyAlignment="1" applyProtection="1">
      <alignment wrapText="1"/>
    </xf>
    <xf numFmtId="0" fontId="0" fillId="11" borderId="19" xfId="0" applyFont="1" applyFill="1" applyBorder="1" applyAlignment="1" applyProtection="1">
      <alignment wrapText="1"/>
    </xf>
    <xf numFmtId="0" fontId="0" fillId="11" borderId="19" xfId="0" applyFill="1" applyBorder="1" applyAlignment="1" applyProtection="1">
      <alignment wrapText="1"/>
    </xf>
    <xf numFmtId="0" fontId="32" fillId="5" borderId="8" xfId="0" applyFont="1" applyFill="1" applyBorder="1" applyAlignment="1" applyProtection="1">
      <alignment wrapText="1"/>
    </xf>
    <xf numFmtId="0" fontId="0" fillId="6" borderId="17" xfId="0" applyFill="1" applyBorder="1" applyAlignment="1" applyProtection="1">
      <alignment horizontal="center"/>
    </xf>
    <xf numFmtId="0" fontId="0" fillId="0" borderId="43" xfId="0" applyBorder="1" applyAlignment="1" applyProtection="1">
      <alignment horizontal="center" vertical="center"/>
    </xf>
    <xf numFmtId="0" fontId="0" fillId="0" borderId="17" xfId="0" applyBorder="1" applyAlignment="1" applyProtection="1">
      <alignment horizontal="center" vertical="center"/>
    </xf>
    <xf numFmtId="1" fontId="0" fillId="0" borderId="18" xfId="0" applyNumberFormat="1" applyBorder="1" applyAlignment="1" applyProtection="1">
      <alignment horizontal="center" vertical="center"/>
    </xf>
    <xf numFmtId="0" fontId="10" fillId="5" borderId="22" xfId="0" applyFont="1" applyFill="1" applyBorder="1" applyAlignment="1" applyProtection="1">
      <alignment wrapText="1"/>
    </xf>
    <xf numFmtId="0" fontId="0" fillId="0" borderId="40" xfId="0" applyFill="1" applyBorder="1" applyAlignment="1" applyProtection="1">
      <alignment horizontal="center"/>
    </xf>
    <xf numFmtId="0" fontId="0" fillId="0" borderId="35" xfId="0" applyFill="1" applyBorder="1" applyAlignment="1" applyProtection="1">
      <alignment horizontal="center"/>
    </xf>
    <xf numFmtId="0" fontId="0" fillId="0" borderId="5" xfId="0" applyFill="1" applyBorder="1" applyAlignment="1" applyProtection="1">
      <alignment horizontal="center"/>
    </xf>
    <xf numFmtId="1" fontId="0" fillId="0" borderId="35" xfId="0" applyNumberFormat="1" applyBorder="1" applyAlignment="1" applyProtection="1">
      <alignment horizontal="center" vertical="center"/>
    </xf>
    <xf numFmtId="0" fontId="10" fillId="10" borderId="19" xfId="0" applyFont="1" applyFill="1" applyBorder="1" applyAlignment="1" applyProtection="1">
      <alignment wrapText="1"/>
    </xf>
    <xf numFmtId="0" fontId="10" fillId="4" borderId="19" xfId="0" applyFont="1" applyFill="1" applyBorder="1" applyAlignment="1" applyProtection="1">
      <alignment wrapText="1"/>
    </xf>
    <xf numFmtId="0" fontId="10" fillId="3" borderId="19" xfId="0" applyFont="1" applyFill="1" applyBorder="1" applyAlignment="1" applyProtection="1">
      <alignment wrapText="1"/>
    </xf>
    <xf numFmtId="0" fontId="10" fillId="11" borderId="42" xfId="0" applyFont="1" applyFill="1" applyBorder="1" applyAlignment="1" applyProtection="1">
      <alignment wrapText="1"/>
    </xf>
    <xf numFmtId="0" fontId="0" fillId="0" borderId="36" xfId="0" applyFill="1" applyBorder="1" applyAlignment="1" applyProtection="1">
      <alignment horizontal="center"/>
    </xf>
    <xf numFmtId="0" fontId="0" fillId="0" borderId="37" xfId="0" applyFill="1" applyBorder="1" applyAlignment="1" applyProtection="1">
      <alignment horizontal="center"/>
    </xf>
    <xf numFmtId="0" fontId="0" fillId="0" borderId="39" xfId="0" applyFill="1" applyBorder="1" applyAlignment="1" applyProtection="1">
      <alignment horizontal="center"/>
    </xf>
    <xf numFmtId="1" fontId="0" fillId="0" borderId="37" xfId="0" applyNumberFormat="1" applyBorder="1" applyAlignment="1" applyProtection="1">
      <alignment horizontal="center" vertical="center"/>
    </xf>
    <xf numFmtId="0" fontId="10" fillId="0" borderId="53" xfId="0" applyFont="1" applyBorder="1" applyAlignment="1" applyProtection="1">
      <alignment horizontal="center" vertical="top" wrapText="1"/>
    </xf>
    <xf numFmtId="0" fontId="21" fillId="0" borderId="13" xfId="0" applyFont="1" applyFill="1" applyBorder="1" applyAlignment="1" applyProtection="1">
      <alignment horizontal="center"/>
    </xf>
    <xf numFmtId="0" fontId="21" fillId="0" borderId="14" xfId="0" applyFont="1" applyFill="1" applyBorder="1" applyAlignment="1" applyProtection="1">
      <alignment horizontal="center"/>
    </xf>
    <xf numFmtId="0" fontId="0" fillId="0" borderId="4" xfId="0" applyFill="1" applyBorder="1" applyAlignment="1" applyProtection="1">
      <alignment horizontal="center"/>
    </xf>
    <xf numFmtId="1" fontId="0" fillId="0" borderId="15" xfId="0" applyNumberFormat="1" applyBorder="1" applyAlignment="1" applyProtection="1">
      <alignment horizontal="center" vertical="center"/>
    </xf>
    <xf numFmtId="0" fontId="0" fillId="6" borderId="43" xfId="0" applyFill="1" applyBorder="1" applyAlignment="1" applyProtection="1">
      <alignment horizontal="center"/>
    </xf>
    <xf numFmtId="0" fontId="10" fillId="0" borderId="0" xfId="0" applyFont="1" applyFill="1" applyBorder="1" applyAlignment="1" applyProtection="1">
      <alignment wrapText="1"/>
    </xf>
    <xf numFmtId="0" fontId="0" fillId="0" borderId="0" xfId="0" applyFill="1" applyProtection="1"/>
    <xf numFmtId="0" fontId="22" fillId="0" borderId="16" xfId="0" applyFont="1" applyFill="1" applyBorder="1" applyAlignment="1" applyProtection="1">
      <alignment horizontal="center"/>
    </xf>
    <xf numFmtId="0" fontId="22" fillId="0" borderId="15" xfId="0" applyFont="1" applyFill="1" applyBorder="1" applyAlignment="1" applyProtection="1">
      <alignment horizontal="center"/>
    </xf>
    <xf numFmtId="0" fontId="0" fillId="2" borderId="0" xfId="0" applyFill="1" applyProtection="1"/>
    <xf numFmtId="0" fontId="37" fillId="0" borderId="0" xfId="0" applyFont="1" applyAlignment="1" applyProtection="1">
      <alignment horizontal="right"/>
    </xf>
    <xf numFmtId="0" fontId="21" fillId="2" borderId="0" xfId="0" applyFont="1" applyFill="1" applyAlignment="1" applyProtection="1">
      <alignment horizontal="center" vertical="center"/>
    </xf>
    <xf numFmtId="0" fontId="0" fillId="2" borderId="0" xfId="0" applyFill="1" applyAlignment="1" applyProtection="1">
      <alignment vertical="top"/>
    </xf>
    <xf numFmtId="0" fontId="21" fillId="2" borderId="0" xfId="0" applyFont="1" applyFill="1" applyAlignment="1" applyProtection="1">
      <alignment horizontal="center" vertical="top"/>
    </xf>
    <xf numFmtId="0" fontId="6" fillId="2" borderId="0" xfId="0" applyFont="1" applyFill="1" applyBorder="1" applyAlignment="1" applyProtection="1">
      <alignment horizontal="center" vertical="center"/>
    </xf>
    <xf numFmtId="0" fontId="11" fillId="2" borderId="0" xfId="0" applyFont="1" applyFill="1" applyBorder="1" applyAlignment="1" applyProtection="1">
      <alignment vertical="top"/>
    </xf>
    <xf numFmtId="0" fontId="38" fillId="2" borderId="0" xfId="0" applyFont="1" applyFill="1" applyBorder="1" applyAlignment="1" applyProtection="1">
      <alignment horizontal="center"/>
    </xf>
    <xf numFmtId="0" fontId="42" fillId="2" borderId="0" xfId="0" applyFont="1" applyFill="1" applyBorder="1" applyAlignment="1" applyProtection="1">
      <alignment horizontal="center"/>
    </xf>
    <xf numFmtId="0" fontId="29" fillId="14" borderId="0" xfId="0" applyFont="1" applyFill="1" applyBorder="1" applyAlignment="1" applyProtection="1">
      <alignment horizontal="center" vertical="center"/>
    </xf>
    <xf numFmtId="0" fontId="11" fillId="2" borderId="0" xfId="0" applyFont="1" applyFill="1" applyBorder="1" applyAlignment="1" applyProtection="1">
      <alignment vertical="top" wrapText="1"/>
    </xf>
    <xf numFmtId="0" fontId="24" fillId="14" borderId="0" xfId="0" applyFont="1" applyFill="1" applyBorder="1" applyAlignment="1" applyProtection="1">
      <alignment horizontal="center" vertical="center"/>
    </xf>
    <xf numFmtId="0" fontId="21" fillId="14" borderId="0" xfId="0" applyFont="1" applyFill="1" applyAlignment="1" applyProtection="1">
      <alignment horizontal="center" vertical="center"/>
    </xf>
    <xf numFmtId="0" fontId="4" fillId="9" borderId="2" xfId="1" applyFont="1" applyFill="1" applyBorder="1" applyAlignment="1" applyProtection="1">
      <alignment vertical="top" wrapText="1"/>
    </xf>
    <xf numFmtId="0" fontId="4" fillId="11" borderId="2" xfId="1" applyFont="1" applyFill="1" applyBorder="1" applyAlignment="1" applyProtection="1">
      <alignment vertical="top" wrapText="1"/>
    </xf>
    <xf numFmtId="0" fontId="4" fillId="10" borderId="2" xfId="1" applyFont="1" applyFill="1" applyBorder="1" applyAlignment="1" applyProtection="1">
      <alignment vertical="top" wrapText="1"/>
    </xf>
    <xf numFmtId="0" fontId="4" fillId="4" borderId="2" xfId="1" applyFont="1" applyFill="1" applyBorder="1" applyAlignment="1" applyProtection="1">
      <alignment vertical="top" wrapText="1"/>
    </xf>
    <xf numFmtId="0" fontId="12" fillId="4" borderId="2" xfId="1" applyFont="1" applyFill="1" applyBorder="1" applyAlignment="1" applyProtection="1">
      <alignment horizontal="left" vertical="center" wrapText="1"/>
    </xf>
    <xf numFmtId="0" fontId="4" fillId="3" borderId="2" xfId="1" applyFont="1" applyFill="1" applyBorder="1" applyAlignment="1" applyProtection="1">
      <alignment vertical="top" wrapText="1"/>
    </xf>
    <xf numFmtId="0" fontId="12" fillId="3" borderId="2" xfId="1" applyFont="1" applyFill="1" applyBorder="1" applyAlignment="1" applyProtection="1">
      <alignment horizontal="left" vertical="center" wrapText="1"/>
    </xf>
    <xf numFmtId="0" fontId="4" fillId="12" borderId="2" xfId="1" applyFont="1" applyFill="1" applyBorder="1" applyAlignment="1" applyProtection="1">
      <alignment vertical="top" wrapText="1"/>
    </xf>
    <xf numFmtId="0" fontId="0" fillId="0" borderId="0" xfId="0" applyFill="1" applyAlignment="1" applyProtection="1">
      <alignment vertical="top"/>
    </xf>
    <xf numFmtId="0" fontId="21" fillId="0" borderId="0" xfId="0" applyFont="1" applyAlignment="1" applyProtection="1">
      <alignment horizontal="center" vertical="center"/>
    </xf>
    <xf numFmtId="0" fontId="0" fillId="0" borderId="0" xfId="0" applyAlignment="1" applyProtection="1">
      <alignment vertical="top"/>
    </xf>
    <xf numFmtId="0" fontId="21" fillId="0" borderId="0" xfId="0" applyFont="1" applyAlignment="1" applyProtection="1">
      <alignment horizontal="center" vertical="top"/>
    </xf>
    <xf numFmtId="0" fontId="61" fillId="0" borderId="0" xfId="0" applyFont="1"/>
    <xf numFmtId="0" fontId="61" fillId="0" borderId="0" xfId="0" applyFont="1" applyAlignment="1">
      <alignment horizontal="left" vertical="top"/>
    </xf>
    <xf numFmtId="0" fontId="61" fillId="0" borderId="0" xfId="0" applyFont="1" applyAlignment="1">
      <alignment vertical="top"/>
    </xf>
    <xf numFmtId="0" fontId="61" fillId="0" borderId="0" xfId="0" applyFont="1" applyAlignment="1">
      <alignment horizontal="left" wrapText="1"/>
    </xf>
    <xf numFmtId="0" fontId="61" fillId="0" borderId="0" xfId="0" applyFont="1" applyFill="1"/>
    <xf numFmtId="0" fontId="61" fillId="2" borderId="0" xfId="0" applyFont="1" applyFill="1"/>
    <xf numFmtId="0" fontId="62" fillId="2" borderId="0" xfId="0" applyFont="1" applyFill="1"/>
    <xf numFmtId="0" fontId="59" fillId="2" borderId="0" xfId="0" applyFont="1" applyFill="1"/>
    <xf numFmtId="0" fontId="61" fillId="2" borderId="0" xfId="0" applyFont="1" applyFill="1" applyAlignment="1">
      <alignment horizontal="left" vertical="top"/>
    </xf>
    <xf numFmtId="0" fontId="61" fillId="2" borderId="0" xfId="0" applyFont="1" applyFill="1" applyAlignment="1">
      <alignment vertical="top"/>
    </xf>
    <xf numFmtId="0" fontId="61" fillId="2" borderId="0" xfId="0" applyFont="1" applyFill="1" applyAlignment="1">
      <alignment horizontal="left" wrapText="1"/>
    </xf>
    <xf numFmtId="0" fontId="63" fillId="16" borderId="0" xfId="0" applyFont="1" applyFill="1"/>
    <xf numFmtId="0" fontId="61" fillId="16" borderId="0" xfId="0" applyFont="1" applyFill="1"/>
    <xf numFmtId="0" fontId="64" fillId="16" borderId="0" xfId="0" applyFont="1" applyFill="1"/>
    <xf numFmtId="0" fontId="35" fillId="13" borderId="2" xfId="1" applyFont="1" applyFill="1" applyBorder="1" applyAlignment="1" applyProtection="1">
      <alignment horizontal="center" vertical="center" wrapText="1"/>
      <protection locked="0"/>
    </xf>
    <xf numFmtId="0" fontId="35" fillId="14" borderId="2" xfId="1" applyFont="1" applyFill="1" applyBorder="1" applyAlignment="1" applyProtection="1">
      <alignment horizontal="center" vertical="center" wrapText="1"/>
      <protection locked="0"/>
    </xf>
    <xf numFmtId="165" fontId="20" fillId="2" borderId="1" xfId="1" applyNumberFormat="1" applyFont="1" applyFill="1" applyBorder="1" applyAlignment="1" applyProtection="1">
      <alignment horizontal="center" vertical="center" wrapText="1"/>
      <protection locked="0"/>
    </xf>
    <xf numFmtId="0" fontId="13" fillId="2" borderId="25" xfId="1" applyFont="1" applyFill="1" applyBorder="1" applyAlignment="1" applyProtection="1">
      <alignment horizontal="left" vertical="center" wrapText="1"/>
    </xf>
    <xf numFmtId="0" fontId="55" fillId="2" borderId="24" xfId="1" applyFont="1" applyFill="1" applyBorder="1" applyAlignment="1" applyProtection="1">
      <alignment horizontal="left" vertical="center" wrapText="1"/>
    </xf>
    <xf numFmtId="0" fontId="13" fillId="13" borderId="29" xfId="1" applyFont="1" applyFill="1" applyBorder="1" applyAlignment="1" applyProtection="1">
      <alignment horizontal="left" vertical="center" wrapText="1"/>
    </xf>
    <xf numFmtId="0" fontId="13" fillId="2" borderId="26" xfId="1" applyNumberFormat="1" applyFont="1" applyFill="1" applyBorder="1" applyAlignment="1" applyProtection="1">
      <alignment horizontal="left" vertical="center" wrapText="1"/>
    </xf>
    <xf numFmtId="0" fontId="13" fillId="2" borderId="1" xfId="1" applyNumberFormat="1" applyFont="1" applyFill="1" applyBorder="1" applyAlignment="1" applyProtection="1">
      <alignment horizontal="left" vertical="center" wrapText="1"/>
    </xf>
    <xf numFmtId="0" fontId="13" fillId="13" borderId="30" xfId="1" applyNumberFormat="1" applyFont="1" applyFill="1" applyBorder="1" applyAlignment="1" applyProtection="1">
      <alignment horizontal="left" vertical="center" wrapText="1"/>
    </xf>
    <xf numFmtId="0" fontId="13" fillId="2" borderId="26" xfId="1" applyNumberFormat="1" applyFont="1" applyFill="1" applyBorder="1" applyAlignment="1" applyProtection="1">
      <alignment vertical="center" wrapText="1"/>
    </xf>
    <xf numFmtId="0" fontId="13" fillId="2" borderId="3" xfId="1" applyNumberFormat="1" applyFont="1" applyFill="1" applyBorder="1" applyAlignment="1" applyProtection="1">
      <alignment vertical="center" wrapText="1"/>
    </xf>
    <xf numFmtId="0" fontId="13" fillId="13" borderId="52" xfId="1" applyNumberFormat="1" applyFont="1" applyFill="1" applyBorder="1" applyAlignment="1" applyProtection="1">
      <alignment vertical="center" wrapText="1"/>
    </xf>
    <xf numFmtId="0" fontId="13" fillId="2" borderId="0" xfId="1" applyFont="1" applyFill="1" applyBorder="1" applyAlignment="1" applyProtection="1">
      <alignment horizontal="right" vertical="center"/>
    </xf>
    <xf numFmtId="0" fontId="13" fillId="2" borderId="0" xfId="1" applyFont="1" applyFill="1" applyBorder="1" applyAlignment="1" applyProtection="1">
      <alignment horizontal="right" vertical="top"/>
    </xf>
    <xf numFmtId="0" fontId="13" fillId="2" borderId="25" xfId="1" applyFont="1" applyFill="1" applyBorder="1" applyAlignment="1" applyProtection="1">
      <alignment vertical="center" wrapText="1"/>
    </xf>
    <xf numFmtId="0" fontId="13" fillId="2" borderId="22" xfId="1" applyFont="1" applyFill="1" applyBorder="1" applyAlignment="1" applyProtection="1">
      <alignment horizontal="right" vertical="center" wrapText="1"/>
    </xf>
    <xf numFmtId="0" fontId="13" fillId="2" borderId="19" xfId="1" applyFont="1" applyFill="1" applyBorder="1" applyAlignment="1" applyProtection="1">
      <alignment horizontal="right" vertical="center" wrapText="1"/>
    </xf>
    <xf numFmtId="0" fontId="13" fillId="13" borderId="29" xfId="1" applyFont="1" applyFill="1" applyBorder="1" applyAlignment="1" applyProtection="1">
      <alignment horizontal="right" vertical="center" wrapText="1"/>
    </xf>
    <xf numFmtId="0" fontId="68" fillId="8" borderId="0" xfId="0" applyFont="1" applyFill="1" applyProtection="1"/>
    <xf numFmtId="0" fontId="4" fillId="0" borderId="2" xfId="1" applyFont="1" applyFill="1" applyBorder="1" applyAlignment="1">
      <alignment vertical="center" wrapText="1"/>
    </xf>
    <xf numFmtId="0" fontId="69" fillId="2" borderId="0" xfId="1" applyFont="1" applyFill="1" applyAlignment="1" applyProtection="1">
      <alignment vertical="center" wrapText="1"/>
      <protection locked="0"/>
    </xf>
    <xf numFmtId="0" fontId="0" fillId="0" borderId="7" xfId="0" applyBorder="1" applyAlignment="1" applyProtection="1">
      <alignment horizontal="center" vertical="center"/>
    </xf>
    <xf numFmtId="0" fontId="22" fillId="0" borderId="7" xfId="0" applyFont="1" applyBorder="1" applyAlignment="1" applyProtection="1">
      <alignment horizontal="center" vertical="center"/>
    </xf>
    <xf numFmtId="0" fontId="0" fillId="0" borderId="6" xfId="0" applyBorder="1" applyAlignment="1" applyProtection="1">
      <alignment horizontal="center"/>
    </xf>
    <xf numFmtId="0" fontId="0" fillId="0" borderId="6" xfId="0" applyFill="1" applyBorder="1" applyAlignment="1" applyProtection="1">
      <alignment horizontal="center"/>
    </xf>
    <xf numFmtId="0" fontId="22" fillId="0" borderId="6" xfId="0" applyFont="1" applyFill="1" applyBorder="1" applyAlignment="1" applyProtection="1">
      <alignment horizontal="center"/>
    </xf>
    <xf numFmtId="0" fontId="0" fillId="6" borderId="55" xfId="0" applyFill="1" applyBorder="1" applyAlignment="1" applyProtection="1">
      <alignment horizontal="center"/>
    </xf>
    <xf numFmtId="0" fontId="0" fillId="0" borderId="56" xfId="0" applyFill="1" applyBorder="1" applyAlignment="1" applyProtection="1">
      <alignment horizontal="center"/>
    </xf>
    <xf numFmtId="0" fontId="0" fillId="0" borderId="57" xfId="0" applyFill="1" applyBorder="1" applyAlignment="1" applyProtection="1">
      <alignment horizontal="center"/>
    </xf>
    <xf numFmtId="0" fontId="0" fillId="0" borderId="58" xfId="0" applyBorder="1" applyAlignment="1" applyProtection="1">
      <alignment horizontal="center" vertical="center"/>
    </xf>
    <xf numFmtId="0" fontId="0" fillId="0" borderId="53" xfId="0" applyFill="1" applyBorder="1" applyAlignment="1" applyProtection="1">
      <alignment horizontal="center"/>
    </xf>
    <xf numFmtId="0" fontId="0" fillId="0" borderId="7" xfId="0" applyFill="1" applyBorder="1" applyAlignment="1" applyProtection="1">
      <alignment horizontal="center"/>
    </xf>
    <xf numFmtId="0" fontId="0" fillId="0" borderId="59" xfId="0" applyFill="1" applyBorder="1" applyAlignment="1" applyProtection="1">
      <alignment horizontal="center"/>
    </xf>
    <xf numFmtId="0" fontId="0" fillId="4" borderId="60" xfId="0" applyFill="1" applyBorder="1" applyAlignment="1" applyProtection="1">
      <alignment horizontal="center" wrapText="1"/>
    </xf>
    <xf numFmtId="0" fontId="0" fillId="4" borderId="61" xfId="0" applyFill="1" applyBorder="1" applyAlignment="1" applyProtection="1">
      <alignment horizontal="center" wrapText="1"/>
    </xf>
    <xf numFmtId="164" fontId="12" fillId="0" borderId="10" xfId="1" applyNumberFormat="1" applyFont="1" applyFill="1" applyBorder="1" applyAlignment="1" applyProtection="1">
      <alignment horizontal="center" vertical="center" wrapText="1"/>
    </xf>
    <xf numFmtId="164" fontId="12" fillId="0" borderId="12" xfId="1" applyNumberFormat="1" applyFont="1" applyFill="1" applyBorder="1" applyAlignment="1" applyProtection="1">
      <alignment horizontal="center" vertical="center" wrapText="1"/>
    </xf>
    <xf numFmtId="164" fontId="12" fillId="0" borderId="13" xfId="1" applyNumberFormat="1" applyFont="1" applyFill="1" applyBorder="1" applyAlignment="1" applyProtection="1">
      <alignment horizontal="center" vertical="center" wrapText="1"/>
    </xf>
    <xf numFmtId="164" fontId="12" fillId="0" borderId="40" xfId="1" applyNumberFormat="1" applyFont="1" applyFill="1" applyBorder="1" applyAlignment="1" applyProtection="1">
      <alignment horizontal="center" vertical="center" wrapText="1"/>
    </xf>
    <xf numFmtId="164" fontId="12" fillId="0" borderId="36" xfId="1" applyNumberFormat="1" applyFont="1" applyFill="1" applyBorder="1" applyAlignment="1" applyProtection="1">
      <alignment horizontal="center" vertical="center" wrapText="1"/>
    </xf>
    <xf numFmtId="164" fontId="12" fillId="0" borderId="37" xfId="1" applyNumberFormat="1" applyFont="1" applyFill="1" applyBorder="1" applyAlignment="1" applyProtection="1">
      <alignment horizontal="center" vertical="center" wrapText="1"/>
    </xf>
    <xf numFmtId="164" fontId="12" fillId="0" borderId="16" xfId="1" applyNumberFormat="1" applyFont="1" applyFill="1" applyBorder="1" applyAlignment="1" applyProtection="1">
      <alignment horizontal="center" vertical="center" wrapText="1"/>
    </xf>
    <xf numFmtId="164" fontId="12" fillId="0" borderId="15" xfId="1" applyNumberFormat="1" applyFont="1" applyFill="1" applyBorder="1" applyAlignment="1" applyProtection="1">
      <alignment horizontal="center" vertical="center" wrapText="1"/>
    </xf>
    <xf numFmtId="0" fontId="0" fillId="4" borderId="62" xfId="0" applyFill="1" applyBorder="1" applyAlignment="1" applyProtection="1">
      <alignment horizontal="center" wrapText="1"/>
    </xf>
    <xf numFmtId="0" fontId="19" fillId="13" borderId="2" xfId="1" applyFont="1" applyFill="1" applyBorder="1" applyAlignment="1" applyProtection="1">
      <alignment horizontal="center" vertical="center" wrapText="1"/>
      <protection locked="0"/>
    </xf>
    <xf numFmtId="0" fontId="12" fillId="9" borderId="2" xfId="1" applyFont="1" applyFill="1" applyBorder="1" applyAlignment="1" applyProtection="1">
      <alignment vertical="center" wrapText="1"/>
    </xf>
    <xf numFmtId="0" fontId="70" fillId="0" borderId="2" xfId="1" applyFont="1" applyFill="1" applyBorder="1" applyAlignment="1" applyProtection="1">
      <alignment horizontal="left" vertical="center" wrapText="1"/>
    </xf>
    <xf numFmtId="0" fontId="4" fillId="12" borderId="2" xfId="1" applyFont="1" applyFill="1" applyBorder="1" applyAlignment="1" applyProtection="1">
      <alignment horizontal="left" vertical="center" wrapText="1"/>
    </xf>
    <xf numFmtId="0" fontId="4" fillId="11" borderId="2" xfId="1" applyFont="1" applyFill="1" applyBorder="1" applyAlignment="1" applyProtection="1">
      <alignment horizontal="left" vertical="top" wrapText="1"/>
    </xf>
    <xf numFmtId="0" fontId="35" fillId="0" borderId="0" xfId="1" applyFont="1" applyFill="1" applyAlignment="1" applyProtection="1">
      <alignment horizontal="left" vertical="center" wrapText="1"/>
      <protection locked="0"/>
    </xf>
    <xf numFmtId="164" fontId="12" fillId="0" borderId="8" xfId="1" applyNumberFormat="1" applyFont="1" applyFill="1" applyBorder="1" applyAlignment="1" applyProtection="1">
      <alignment horizontal="center" vertical="center" wrapText="1"/>
    </xf>
    <xf numFmtId="164" fontId="12" fillId="0" borderId="21" xfId="1" applyNumberFormat="1" applyFont="1" applyFill="1" applyBorder="1" applyAlignment="1" applyProtection="1">
      <alignment horizontal="center" vertical="center" wrapText="1"/>
    </xf>
    <xf numFmtId="0" fontId="12" fillId="8" borderId="0" xfId="1" applyFont="1" applyFill="1" applyAlignment="1" applyProtection="1">
      <alignment horizontal="center" wrapText="1"/>
    </xf>
    <xf numFmtId="0" fontId="50" fillId="0" borderId="0" xfId="1" applyFont="1" applyFill="1" applyAlignment="1" applyProtection="1">
      <alignment horizontal="center" wrapText="1"/>
      <protection locked="0"/>
    </xf>
    <xf numFmtId="0" fontId="50" fillId="0" borderId="0" xfId="1" applyFont="1" applyFill="1" applyAlignment="1" applyProtection="1">
      <alignment horizontal="center" wrapText="1"/>
    </xf>
    <xf numFmtId="0" fontId="73" fillId="0" borderId="0" xfId="0" applyFont="1" applyProtection="1"/>
    <xf numFmtId="0" fontId="16" fillId="0" borderId="2" xfId="1" applyFont="1" applyFill="1" applyBorder="1" applyAlignment="1" applyProtection="1">
      <alignment horizontal="left" vertical="center" wrapText="1"/>
    </xf>
    <xf numFmtId="0" fontId="4" fillId="15" borderId="0" xfId="0" applyFont="1" applyFill="1" applyBorder="1" applyAlignment="1" applyProtection="1">
      <alignment horizontal="left" vertical="top" wrapText="1"/>
    </xf>
    <xf numFmtId="0" fontId="38" fillId="0" borderId="8" xfId="0" applyFont="1" applyBorder="1" applyAlignment="1" applyProtection="1">
      <alignment horizontal="right" vertical="center"/>
    </xf>
    <xf numFmtId="0" fontId="38" fillId="0" borderId="23" xfId="0" applyFont="1" applyBorder="1" applyAlignment="1" applyProtection="1">
      <alignment horizontal="right" vertical="center"/>
    </xf>
    <xf numFmtId="0" fontId="38" fillId="0" borderId="9" xfId="0" applyFont="1" applyBorder="1" applyAlignment="1" applyProtection="1">
      <alignment horizontal="right" vertical="center"/>
    </xf>
    <xf numFmtId="0" fontId="27" fillId="14" borderId="0" xfId="0" applyFont="1" applyFill="1" applyBorder="1" applyAlignment="1" applyProtection="1">
      <alignment horizontal="left" vertical="top" wrapText="1"/>
    </xf>
    <xf numFmtId="0" fontId="25" fillId="14" borderId="0" xfId="0" applyFont="1" applyFill="1" applyBorder="1" applyAlignment="1" applyProtection="1">
      <alignment horizontal="left" vertical="top" wrapText="1"/>
    </xf>
    <xf numFmtId="0" fontId="4" fillId="14" borderId="0" xfId="0" applyFont="1" applyFill="1" applyBorder="1" applyAlignment="1" applyProtection="1">
      <alignment horizontal="left" vertical="top" wrapText="1"/>
    </xf>
    <xf numFmtId="0" fontId="12" fillId="14" borderId="0" xfId="0" applyFont="1" applyFill="1" applyBorder="1" applyAlignment="1" applyProtection="1">
      <alignment horizontal="left" vertical="top" wrapText="1"/>
    </xf>
    <xf numFmtId="0" fontId="17" fillId="0" borderId="4" xfId="1" applyFont="1" applyFill="1" applyBorder="1" applyAlignment="1" applyProtection="1">
      <alignment horizontal="center" vertical="center" wrapText="1"/>
    </xf>
    <xf numFmtId="0" fontId="17" fillId="0" borderId="5" xfId="1" applyFont="1" applyFill="1" applyBorder="1" applyAlignment="1" applyProtection="1">
      <alignment horizontal="center" vertical="center" wrapText="1"/>
    </xf>
    <xf numFmtId="0" fontId="18" fillId="2" borderId="4" xfId="1" applyFont="1" applyFill="1" applyBorder="1" applyAlignment="1" applyProtection="1">
      <alignment horizontal="center" vertical="center"/>
    </xf>
    <xf numFmtId="0" fontId="18" fillId="2" borderId="5" xfId="1" applyFont="1" applyFill="1" applyBorder="1" applyAlignment="1" applyProtection="1">
      <alignment horizontal="center" vertical="center"/>
    </xf>
    <xf numFmtId="0" fontId="17" fillId="2" borderId="4" xfId="1" applyFont="1" applyFill="1" applyBorder="1" applyAlignment="1" applyProtection="1">
      <alignment horizontal="center" vertical="center"/>
    </xf>
    <xf numFmtId="0" fontId="17" fillId="2" borderId="5" xfId="1" applyFont="1" applyFill="1" applyBorder="1" applyAlignment="1" applyProtection="1">
      <alignment horizontal="center" vertical="center"/>
    </xf>
    <xf numFmtId="0" fontId="18" fillId="0" borderId="2" xfId="1" applyFont="1" applyFill="1" applyBorder="1" applyAlignment="1" applyProtection="1">
      <alignment horizontal="center" vertical="center" wrapText="1"/>
      <protection locked="0"/>
    </xf>
    <xf numFmtId="0" fontId="17" fillId="0" borderId="2" xfId="1" applyFont="1" applyFill="1" applyBorder="1" applyAlignment="1" applyProtection="1">
      <alignment horizontal="center" vertical="center" wrapText="1"/>
      <protection locked="0"/>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39" fillId="2" borderId="8" xfId="1" applyFont="1" applyFill="1" applyBorder="1" applyAlignment="1" applyProtection="1">
      <alignment horizontal="center" vertical="center"/>
    </xf>
    <xf numFmtId="0" fontId="39" fillId="2" borderId="23" xfId="1" applyFont="1" applyFill="1" applyBorder="1" applyAlignment="1" applyProtection="1">
      <alignment horizontal="center" vertical="center"/>
    </xf>
    <xf numFmtId="0" fontId="39" fillId="2" borderId="9" xfId="1" applyFont="1" applyFill="1" applyBorder="1" applyAlignment="1" applyProtection="1">
      <alignment horizontal="center" vertical="center"/>
    </xf>
    <xf numFmtId="0" fontId="44" fillId="0" borderId="26" xfId="1" applyFont="1" applyFill="1" applyBorder="1" applyAlignment="1" applyProtection="1">
      <alignment horizontal="left" vertical="center" wrapText="1"/>
    </xf>
    <xf numFmtId="0" fontId="19" fillId="13" borderId="4" xfId="1" applyFont="1" applyFill="1" applyBorder="1" applyAlignment="1" applyProtection="1">
      <alignment horizontal="center" vertical="center" wrapText="1"/>
      <protection locked="0"/>
    </xf>
    <xf numFmtId="0" fontId="19" fillId="13" borderId="5" xfId="1" applyFont="1" applyFill="1" applyBorder="1" applyAlignment="1" applyProtection="1">
      <alignment horizontal="center" vertical="center" wrapText="1"/>
      <protection locked="0"/>
    </xf>
    <xf numFmtId="0" fontId="18" fillId="13" borderId="4" xfId="1" applyFont="1" applyFill="1" applyBorder="1" applyAlignment="1" applyProtection="1">
      <alignment horizontal="center" vertical="center" wrapText="1"/>
      <protection locked="0"/>
    </xf>
    <xf numFmtId="0" fontId="18" fillId="13" borderId="5" xfId="1" applyFont="1" applyFill="1" applyBorder="1" applyAlignment="1" applyProtection="1">
      <alignment horizontal="center" vertical="center" wrapText="1"/>
      <protection locked="0"/>
    </xf>
    <xf numFmtId="0" fontId="18" fillId="14" borderId="6" xfId="1" applyFont="1" applyFill="1" applyBorder="1" applyAlignment="1" applyProtection="1">
      <alignment horizontal="center" vertical="center" wrapText="1"/>
      <protection locked="0"/>
    </xf>
    <xf numFmtId="0" fontId="18" fillId="14" borderId="3" xfId="1" applyFont="1" applyFill="1" applyBorder="1" applyAlignment="1" applyProtection="1">
      <alignment horizontal="center" vertical="center" wrapText="1"/>
      <protection locked="0"/>
    </xf>
    <xf numFmtId="0" fontId="18" fillId="14" borderId="7" xfId="1" applyFont="1" applyFill="1" applyBorder="1" applyAlignment="1" applyProtection="1">
      <alignment horizontal="center" vertical="center" wrapText="1"/>
      <protection locked="0"/>
    </xf>
    <xf numFmtId="0" fontId="12" fillId="2" borderId="1" xfId="1" applyNumberFormat="1" applyFont="1" applyFill="1" applyBorder="1" applyAlignment="1" applyProtection="1">
      <alignment horizontal="center" vertical="center" wrapText="1"/>
      <protection locked="0"/>
    </xf>
    <xf numFmtId="0" fontId="15" fillId="2" borderId="27" xfId="1" applyFont="1" applyFill="1" applyBorder="1" applyAlignment="1" applyProtection="1">
      <alignment horizontal="center" vertical="center"/>
      <protection locked="0"/>
    </xf>
    <xf numFmtId="0" fontId="15" fillId="2" borderId="28" xfId="1" applyFont="1" applyFill="1" applyBorder="1" applyAlignment="1" applyProtection="1">
      <alignment horizontal="center" vertical="center"/>
      <protection locked="0"/>
    </xf>
    <xf numFmtId="0" fontId="15" fillId="2" borderId="1" xfId="1" applyFont="1" applyFill="1" applyBorder="1" applyAlignment="1" applyProtection="1">
      <alignment horizontal="center" vertical="center"/>
      <protection locked="0"/>
    </xf>
    <xf numFmtId="0" fontId="15" fillId="2" borderId="34" xfId="1" applyFont="1" applyFill="1" applyBorder="1" applyAlignment="1" applyProtection="1">
      <alignment horizontal="center" vertical="center"/>
      <protection locked="0"/>
    </xf>
    <xf numFmtId="0" fontId="15" fillId="2" borderId="3" xfId="1" applyFont="1" applyFill="1" applyBorder="1" applyAlignment="1" applyProtection="1">
      <alignment horizontal="center" vertical="center"/>
      <protection locked="0"/>
    </xf>
    <xf numFmtId="0" fontId="15" fillId="2" borderId="33" xfId="1" applyFont="1" applyFill="1" applyBorder="1" applyAlignment="1" applyProtection="1">
      <alignment horizontal="center" vertical="center"/>
      <protection locked="0"/>
    </xf>
    <xf numFmtId="0" fontId="15" fillId="13" borderId="52" xfId="1" applyFont="1" applyFill="1" applyBorder="1" applyAlignment="1" applyProtection="1">
      <alignment horizontal="center" vertical="center"/>
      <protection locked="0"/>
    </xf>
    <xf numFmtId="0" fontId="15" fillId="13" borderId="45" xfId="1" applyFont="1" applyFill="1" applyBorder="1" applyAlignment="1" applyProtection="1">
      <alignment horizontal="center" vertical="center"/>
      <protection locked="0"/>
    </xf>
    <xf numFmtId="0" fontId="12" fillId="5" borderId="2" xfId="1" applyFont="1" applyFill="1" applyBorder="1" applyAlignment="1" applyProtection="1">
      <alignment horizontal="center" vertical="center" wrapText="1"/>
      <protection locked="0"/>
    </xf>
    <xf numFmtId="0" fontId="12" fillId="10" borderId="2" xfId="1" applyFont="1" applyFill="1" applyBorder="1" applyAlignment="1" applyProtection="1">
      <alignment horizontal="center" vertical="center" wrapText="1"/>
      <protection locked="0"/>
    </xf>
    <xf numFmtId="0" fontId="12" fillId="10" borderId="4" xfId="1" applyFont="1" applyFill="1" applyBorder="1" applyAlignment="1" applyProtection="1">
      <alignment horizontal="center" vertical="center" wrapText="1"/>
    </xf>
    <xf numFmtId="0" fontId="12" fillId="10" borderId="54" xfId="1" applyFont="1" applyFill="1" applyBorder="1" applyAlignment="1" applyProtection="1">
      <alignment horizontal="center" vertical="center" wrapText="1"/>
    </xf>
    <xf numFmtId="0" fontId="12" fillId="10" borderId="5" xfId="1" applyFont="1" applyFill="1" applyBorder="1" applyAlignment="1" applyProtection="1">
      <alignment horizontal="center" vertical="center" wrapText="1"/>
    </xf>
    <xf numFmtId="0" fontId="4" fillId="9" borderId="4" xfId="1" applyFont="1" applyFill="1" applyBorder="1" applyAlignment="1" applyProtection="1">
      <alignment horizontal="center" vertical="center" wrapText="1"/>
    </xf>
    <xf numFmtId="0" fontId="4" fillId="9" borderId="54" xfId="1" applyFont="1" applyFill="1" applyBorder="1" applyAlignment="1" applyProtection="1">
      <alignment horizontal="center" vertical="center" wrapText="1"/>
    </xf>
    <xf numFmtId="0" fontId="4" fillId="9" borderId="5" xfId="1" applyFont="1" applyFill="1" applyBorder="1" applyAlignment="1" applyProtection="1">
      <alignment horizontal="center" vertical="center" wrapText="1"/>
    </xf>
    <xf numFmtId="0" fontId="12" fillId="9" borderId="4" xfId="1" applyFont="1" applyFill="1" applyBorder="1" applyAlignment="1" applyProtection="1">
      <alignment horizontal="center" vertical="center" wrapText="1"/>
    </xf>
    <xf numFmtId="0" fontId="12" fillId="9" borderId="54" xfId="1" applyFont="1" applyFill="1" applyBorder="1" applyAlignment="1" applyProtection="1">
      <alignment horizontal="center" vertical="center" wrapText="1"/>
    </xf>
    <xf numFmtId="0" fontId="12" fillId="9" borderId="5" xfId="1" applyFont="1" applyFill="1" applyBorder="1" applyAlignment="1" applyProtection="1">
      <alignment horizontal="center" vertical="center" wrapText="1"/>
    </xf>
    <xf numFmtId="0" fontId="12" fillId="3" borderId="4" xfId="1" applyFont="1" applyFill="1" applyBorder="1" applyAlignment="1" applyProtection="1">
      <alignment horizontal="center" vertical="center" wrapText="1"/>
    </xf>
    <xf numFmtId="0" fontId="12" fillId="3" borderId="54" xfId="1" applyFont="1" applyFill="1" applyBorder="1" applyAlignment="1" applyProtection="1">
      <alignment horizontal="center" vertical="center" wrapText="1"/>
    </xf>
    <xf numFmtId="0" fontId="12" fillId="3" borderId="5" xfId="1" applyFont="1" applyFill="1" applyBorder="1" applyAlignment="1" applyProtection="1">
      <alignment horizontal="center" vertical="center" wrapText="1"/>
    </xf>
    <xf numFmtId="0" fontId="12" fillId="11" borderId="4" xfId="1" applyFont="1" applyFill="1" applyBorder="1" applyAlignment="1" applyProtection="1">
      <alignment horizontal="center" vertical="center" wrapText="1"/>
    </xf>
    <xf numFmtId="0" fontId="12" fillId="11" borderId="54" xfId="1" applyFont="1" applyFill="1" applyBorder="1" applyAlignment="1" applyProtection="1">
      <alignment horizontal="center" vertical="center" wrapText="1"/>
    </xf>
    <xf numFmtId="0" fontId="12" fillId="11" borderId="5"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protection locked="0"/>
    </xf>
    <xf numFmtId="0" fontId="12" fillId="17" borderId="2" xfId="1" applyFont="1" applyFill="1" applyBorder="1" applyAlignment="1" applyProtection="1">
      <alignment horizontal="center" vertical="center" wrapText="1"/>
      <protection locked="0"/>
    </xf>
    <xf numFmtId="0" fontId="12" fillId="4" borderId="4" xfId="1" applyFont="1" applyFill="1" applyBorder="1" applyAlignment="1" applyProtection="1">
      <alignment horizontal="center" vertical="center" wrapText="1"/>
    </xf>
    <xf numFmtId="0" fontId="12" fillId="4" borderId="54" xfId="1" applyFont="1" applyFill="1" applyBorder="1" applyAlignment="1" applyProtection="1">
      <alignment horizontal="center" vertical="center" wrapText="1"/>
    </xf>
    <xf numFmtId="0" fontId="12" fillId="4" borderId="5" xfId="1" applyFont="1" applyFill="1" applyBorder="1" applyAlignment="1" applyProtection="1">
      <alignment horizontal="center" vertical="center" wrapText="1"/>
    </xf>
    <xf numFmtId="0" fontId="12" fillId="11" borderId="4" xfId="1" applyFont="1" applyFill="1" applyBorder="1" applyAlignment="1" applyProtection="1">
      <alignment horizontal="center" vertical="center" wrapText="1"/>
      <protection locked="0"/>
    </xf>
    <xf numFmtId="0" fontId="12" fillId="11" borderId="54" xfId="1" applyFont="1" applyFill="1" applyBorder="1" applyAlignment="1" applyProtection="1">
      <alignment horizontal="center" vertical="center" wrapText="1"/>
      <protection locked="0"/>
    </xf>
    <xf numFmtId="0" fontId="12" fillId="11" borderId="5" xfId="1" applyFont="1" applyFill="1" applyBorder="1" applyAlignment="1" applyProtection="1">
      <alignment horizontal="center" vertical="center" wrapText="1"/>
      <protection locked="0"/>
    </xf>
    <xf numFmtId="0" fontId="0" fillId="0" borderId="8" xfId="0" applyBorder="1" applyAlignment="1" applyProtection="1">
      <alignment horizontal="center"/>
    </xf>
    <xf numFmtId="0" fontId="0" fillId="0" borderId="23" xfId="0" applyBorder="1" applyAlignment="1" applyProtection="1">
      <alignment horizontal="center"/>
    </xf>
    <xf numFmtId="0" fontId="0" fillId="0" borderId="9" xfId="0" applyBorder="1" applyAlignment="1" applyProtection="1">
      <alignment horizontal="center"/>
    </xf>
    <xf numFmtId="0" fontId="32" fillId="5" borderId="0" xfId="0" applyFont="1" applyFill="1" applyAlignment="1" applyProtection="1">
      <alignment horizontal="center"/>
    </xf>
    <xf numFmtId="0" fontId="17" fillId="0" borderId="8" xfId="1" applyFont="1" applyFill="1" applyBorder="1" applyAlignment="1" applyProtection="1">
      <alignment horizontal="center" vertical="center" wrapText="1"/>
    </xf>
    <xf numFmtId="0" fontId="17" fillId="0" borderId="23" xfId="1" applyFont="1" applyFill="1" applyBorder="1" applyAlignment="1" applyProtection="1">
      <alignment horizontal="center" vertical="center" wrapText="1"/>
    </xf>
    <xf numFmtId="0" fontId="17" fillId="0" borderId="9" xfId="1" applyFont="1" applyFill="1" applyBorder="1" applyAlignment="1" applyProtection="1">
      <alignment horizontal="center" vertical="center" wrapText="1"/>
    </xf>
    <xf numFmtId="17" fontId="17" fillId="14" borderId="8" xfId="1" applyNumberFormat="1" applyFont="1" applyFill="1" applyBorder="1" applyAlignment="1" applyProtection="1">
      <alignment horizontal="center" wrapText="1"/>
    </xf>
    <xf numFmtId="17" fontId="17" fillId="14" borderId="23" xfId="1" applyNumberFormat="1" applyFont="1" applyFill="1" applyBorder="1" applyAlignment="1" applyProtection="1">
      <alignment horizontal="center" wrapText="1"/>
    </xf>
    <xf numFmtId="17" fontId="17" fillId="14" borderId="9" xfId="1" applyNumberFormat="1" applyFont="1" applyFill="1" applyBorder="1" applyAlignment="1" applyProtection="1">
      <alignment horizontal="center" wrapText="1"/>
    </xf>
    <xf numFmtId="0" fontId="34" fillId="2" borderId="10" xfId="0" applyFont="1" applyFill="1" applyBorder="1" applyAlignment="1" applyProtection="1">
      <alignment horizontal="center" vertical="center"/>
    </xf>
    <xf numFmtId="0" fontId="34" fillId="2" borderId="11" xfId="0" applyFont="1" applyFill="1" applyBorder="1" applyAlignment="1" applyProtection="1">
      <alignment horizontal="center" vertical="center"/>
    </xf>
    <xf numFmtId="0" fontId="34" fillId="2" borderId="12" xfId="0" applyFont="1" applyFill="1" applyBorder="1" applyAlignment="1" applyProtection="1">
      <alignment horizontal="center" vertical="center"/>
    </xf>
    <xf numFmtId="0" fontId="36" fillId="5" borderId="13" xfId="0" applyFont="1" applyFill="1" applyBorder="1" applyAlignment="1" applyProtection="1">
      <alignment horizontal="left" vertical="center" wrapText="1"/>
    </xf>
    <xf numFmtId="0" fontId="36" fillId="5" borderId="2" xfId="0" applyFont="1" applyFill="1" applyBorder="1" applyAlignment="1" applyProtection="1">
      <alignment horizontal="left" vertical="center" wrapText="1"/>
    </xf>
    <xf numFmtId="0" fontId="36" fillId="5" borderId="14" xfId="0" applyFont="1" applyFill="1" applyBorder="1" applyAlignment="1" applyProtection="1">
      <alignment horizontal="left" vertical="center" wrapText="1"/>
    </xf>
    <xf numFmtId="0" fontId="36" fillId="10" borderId="13" xfId="0" applyFont="1" applyFill="1" applyBorder="1" applyAlignment="1" applyProtection="1">
      <alignment horizontal="left" vertical="center"/>
    </xf>
    <xf numFmtId="0" fontId="36" fillId="10" borderId="2" xfId="0" applyFont="1" applyFill="1" applyBorder="1" applyAlignment="1" applyProtection="1">
      <alignment horizontal="left" vertical="center"/>
    </xf>
    <xf numFmtId="0" fontId="36" fillId="10" borderId="14" xfId="0" applyFont="1" applyFill="1" applyBorder="1" applyAlignment="1" applyProtection="1">
      <alignment horizontal="left" vertical="center"/>
    </xf>
    <xf numFmtId="0" fontId="53" fillId="2" borderId="0" xfId="0" applyFont="1" applyFill="1" applyAlignment="1" applyProtection="1">
      <alignment horizontal="left" vertical="top"/>
      <protection locked="0"/>
    </xf>
    <xf numFmtId="0" fontId="36" fillId="4" borderId="13" xfId="0" applyFont="1" applyFill="1" applyBorder="1" applyAlignment="1" applyProtection="1">
      <alignment horizontal="left" vertical="center" wrapText="1"/>
    </xf>
    <xf numFmtId="0" fontId="36" fillId="4" borderId="2" xfId="0" applyFont="1" applyFill="1" applyBorder="1" applyAlignment="1" applyProtection="1">
      <alignment horizontal="left" vertical="center" wrapText="1"/>
    </xf>
    <xf numFmtId="0" fontId="36" fillId="4" borderId="14" xfId="0" applyFont="1" applyFill="1" applyBorder="1" applyAlignment="1" applyProtection="1">
      <alignment horizontal="left" vertical="center" wrapText="1"/>
    </xf>
    <xf numFmtId="0" fontId="36" fillId="3" borderId="13" xfId="0" applyFont="1" applyFill="1" applyBorder="1" applyAlignment="1" applyProtection="1">
      <alignment horizontal="left" vertical="center" wrapText="1"/>
    </xf>
    <xf numFmtId="0" fontId="36" fillId="3" borderId="2" xfId="0" applyFont="1" applyFill="1" applyBorder="1" applyAlignment="1" applyProtection="1">
      <alignment horizontal="left" vertical="center" wrapText="1"/>
    </xf>
    <xf numFmtId="0" fontId="36" fillId="3" borderId="14" xfId="0" applyFont="1" applyFill="1" applyBorder="1" applyAlignment="1" applyProtection="1">
      <alignment horizontal="left" vertical="center" wrapText="1"/>
    </xf>
    <xf numFmtId="0" fontId="43" fillId="2" borderId="25" xfId="1" applyFont="1" applyFill="1" applyBorder="1" applyAlignment="1" applyProtection="1">
      <alignment horizontal="left" vertical="top" wrapText="1"/>
      <protection locked="0"/>
    </xf>
    <xf numFmtId="0" fontId="12" fillId="2" borderId="27" xfId="1" applyFont="1" applyFill="1" applyBorder="1" applyAlignment="1" applyProtection="1">
      <alignment horizontal="left" vertical="top" wrapText="1"/>
      <protection locked="0"/>
    </xf>
    <xf numFmtId="0" fontId="12" fillId="2" borderId="28" xfId="1" applyFont="1" applyFill="1" applyBorder="1" applyAlignment="1" applyProtection="1">
      <alignment horizontal="left" vertical="top" wrapText="1"/>
      <protection locked="0"/>
    </xf>
    <xf numFmtId="0" fontId="12" fillId="2" borderId="24" xfId="1" applyFont="1" applyFill="1" applyBorder="1" applyAlignment="1" applyProtection="1">
      <alignment horizontal="left" vertical="top" wrapText="1"/>
      <protection locked="0"/>
    </xf>
    <xf numFmtId="0" fontId="12" fillId="2" borderId="0" xfId="1" applyFont="1" applyFill="1" applyBorder="1" applyAlignment="1" applyProtection="1">
      <alignment horizontal="left" vertical="top" wrapText="1"/>
      <protection locked="0"/>
    </xf>
    <xf numFmtId="0" fontId="12" fillId="2" borderId="44" xfId="1" applyFont="1" applyFill="1" applyBorder="1" applyAlignment="1" applyProtection="1">
      <alignment horizontal="left" vertical="top" wrapText="1"/>
      <protection locked="0"/>
    </xf>
    <xf numFmtId="0" fontId="12" fillId="2" borderId="29" xfId="1" applyFont="1" applyFill="1" applyBorder="1" applyAlignment="1" applyProtection="1">
      <alignment horizontal="left" vertical="top" wrapText="1"/>
      <protection locked="0"/>
    </xf>
    <xf numFmtId="0" fontId="12" fillId="2" borderId="30" xfId="1" applyFont="1" applyFill="1" applyBorder="1" applyAlignment="1" applyProtection="1">
      <alignment horizontal="left" vertical="top" wrapText="1"/>
      <protection locked="0"/>
    </xf>
    <xf numFmtId="0" fontId="12" fillId="2" borderId="31" xfId="1" applyFont="1" applyFill="1" applyBorder="1" applyAlignment="1" applyProtection="1">
      <alignment horizontal="left" vertical="top" wrapText="1"/>
      <protection locked="0"/>
    </xf>
    <xf numFmtId="17" fontId="17" fillId="14" borderId="8" xfId="1" applyNumberFormat="1" applyFont="1" applyFill="1" applyBorder="1" applyAlignment="1" applyProtection="1">
      <alignment horizontal="center" vertical="center" wrapText="1"/>
    </xf>
    <xf numFmtId="17" fontId="17" fillId="14" borderId="23" xfId="1" applyNumberFormat="1" applyFont="1" applyFill="1" applyBorder="1" applyAlignment="1" applyProtection="1">
      <alignment horizontal="center" vertical="center" wrapText="1"/>
    </xf>
    <xf numFmtId="17" fontId="17" fillId="14" borderId="9" xfId="1" applyNumberFormat="1" applyFont="1" applyFill="1" applyBorder="1" applyAlignment="1" applyProtection="1">
      <alignment horizontal="center" vertical="center" wrapText="1"/>
    </xf>
    <xf numFmtId="0" fontId="35" fillId="0" borderId="25" xfId="1" applyFont="1" applyFill="1" applyBorder="1" applyAlignment="1" applyProtection="1">
      <alignment horizontal="center" vertical="center" wrapText="1"/>
    </xf>
    <xf numFmtId="0" fontId="35" fillId="0" borderId="27" xfId="1" applyFont="1" applyFill="1" applyBorder="1" applyAlignment="1" applyProtection="1">
      <alignment horizontal="center" vertical="center" wrapText="1"/>
    </xf>
    <xf numFmtId="0" fontId="35" fillId="0" borderId="28" xfId="1" applyFont="1" applyFill="1" applyBorder="1" applyAlignment="1" applyProtection="1">
      <alignment horizontal="center" vertical="center" wrapText="1"/>
    </xf>
    <xf numFmtId="0" fontId="35" fillId="0" borderId="24" xfId="1" applyFont="1" applyFill="1" applyBorder="1" applyAlignment="1" applyProtection="1">
      <alignment horizontal="center" vertical="center" wrapText="1"/>
    </xf>
    <xf numFmtId="0" fontId="35" fillId="0" borderId="0" xfId="1" applyFont="1" applyFill="1" applyBorder="1" applyAlignment="1" applyProtection="1">
      <alignment horizontal="center" vertical="center" wrapText="1"/>
    </xf>
    <xf numFmtId="0" fontId="35" fillId="0" borderId="44" xfId="1" applyFont="1" applyFill="1" applyBorder="1" applyAlignment="1" applyProtection="1">
      <alignment horizontal="center" vertical="center" wrapText="1"/>
    </xf>
    <xf numFmtId="0" fontId="35" fillId="0" borderId="29" xfId="1" applyFont="1" applyFill="1" applyBorder="1" applyAlignment="1" applyProtection="1">
      <alignment horizontal="center" vertical="center" wrapText="1"/>
    </xf>
    <xf numFmtId="0" fontId="35" fillId="0" borderId="30" xfId="1" applyFont="1" applyFill="1" applyBorder="1" applyAlignment="1" applyProtection="1">
      <alignment horizontal="center" vertical="center" wrapText="1"/>
    </xf>
    <xf numFmtId="0" fontId="35" fillId="0" borderId="31" xfId="1" applyFont="1" applyFill="1" applyBorder="1" applyAlignment="1" applyProtection="1">
      <alignment horizontal="center" vertical="center" wrapText="1"/>
    </xf>
    <xf numFmtId="0" fontId="12" fillId="2" borderId="25" xfId="1" applyFont="1" applyFill="1" applyBorder="1" applyAlignment="1" applyProtection="1">
      <alignment horizontal="left" vertical="top" wrapText="1"/>
      <protection locked="0"/>
    </xf>
    <xf numFmtId="0" fontId="36" fillId="11" borderId="36" xfId="0" applyFont="1" applyFill="1" applyBorder="1" applyAlignment="1" applyProtection="1">
      <alignment horizontal="left" vertical="center" wrapText="1"/>
    </xf>
    <xf numFmtId="0" fontId="36" fillId="11" borderId="39" xfId="0" applyFont="1" applyFill="1" applyBorder="1" applyAlignment="1" applyProtection="1">
      <alignment horizontal="left" vertical="center" wrapText="1"/>
    </xf>
    <xf numFmtId="0" fontId="36" fillId="11" borderId="37" xfId="0" applyFont="1" applyFill="1" applyBorder="1" applyAlignment="1" applyProtection="1">
      <alignment horizontal="left" vertical="center" wrapText="1"/>
    </xf>
    <xf numFmtId="0" fontId="58" fillId="8" borderId="27" xfId="1" applyFont="1" applyFill="1" applyBorder="1" applyAlignment="1" applyProtection="1">
      <alignment horizontal="left" vertical="center" wrapText="1"/>
    </xf>
    <xf numFmtId="0" fontId="16" fillId="8" borderId="30" xfId="1" applyFont="1" applyFill="1" applyBorder="1" applyAlignment="1" applyProtection="1">
      <alignment vertical="center" wrapText="1"/>
    </xf>
    <xf numFmtId="0" fontId="16" fillId="8" borderId="30" xfId="1" applyFont="1" applyFill="1" applyBorder="1" applyAlignment="1" applyProtection="1">
      <alignment horizontal="left" vertical="center" wrapText="1"/>
    </xf>
    <xf numFmtId="0" fontId="64" fillId="16" borderId="0" xfId="0" applyFont="1" applyFill="1" applyAlignment="1">
      <alignment horizontal="left" vertical="top" wrapText="1"/>
    </xf>
    <xf numFmtId="0" fontId="64" fillId="16" borderId="0" xfId="0" applyFont="1" applyFill="1" applyAlignment="1">
      <alignment horizontal="left" vertical="top"/>
    </xf>
    <xf numFmtId="0" fontId="59" fillId="2" borderId="0" xfId="0" applyFont="1" applyFill="1" applyAlignment="1">
      <alignment horizontal="left" vertical="top" wrapText="1"/>
    </xf>
    <xf numFmtId="0" fontId="3" fillId="2" borderId="0" xfId="1" applyFont="1" applyFill="1" applyAlignment="1" applyProtection="1">
      <alignment horizontal="left" vertical="center"/>
    </xf>
    <xf numFmtId="0" fontId="3" fillId="2" borderId="38" xfId="1" applyFont="1" applyFill="1" applyBorder="1" applyAlignment="1" applyProtection="1">
      <alignment horizontal="left" vertical="center" wrapText="1"/>
    </xf>
    <xf numFmtId="0" fontId="15" fillId="2" borderId="38" xfId="1" applyFont="1" applyFill="1" applyBorder="1" applyAlignment="1" applyProtection="1">
      <alignment horizontal="left" vertical="center" wrapText="1"/>
    </xf>
    <xf numFmtId="0" fontId="3" fillId="2" borderId="0" xfId="1" applyFont="1" applyFill="1" applyAlignment="1" applyProtection="1">
      <alignment horizontal="left" vertical="top"/>
    </xf>
    <xf numFmtId="0" fontId="12" fillId="0" borderId="0" xfId="1" applyFont="1" applyAlignment="1" applyProtection="1">
      <alignment horizontal="left" vertical="top" wrapText="1"/>
    </xf>
    <xf numFmtId="0" fontId="3" fillId="2" borderId="0" xfId="1" applyFont="1" applyFill="1" applyBorder="1" applyAlignment="1" applyProtection="1">
      <alignment horizontal="left" vertical="top" wrapText="1"/>
    </xf>
    <xf numFmtId="0" fontId="75" fillId="2" borderId="30" xfId="1" applyFont="1" applyFill="1" applyBorder="1" applyAlignment="1" applyProtection="1">
      <alignment horizontal="left" vertical="center" wrapText="1"/>
      <protection locked="0"/>
    </xf>
    <xf numFmtId="0" fontId="13" fillId="2" borderId="0" xfId="1" applyFont="1" applyFill="1" applyBorder="1" applyAlignment="1" applyProtection="1">
      <alignment horizontal="left" vertical="center"/>
    </xf>
    <xf numFmtId="0" fontId="13" fillId="2" borderId="0" xfId="1" applyNumberFormat="1" applyFont="1" applyFill="1" applyBorder="1" applyAlignment="1" applyProtection="1">
      <alignment horizontal="left" vertical="center" wrapText="1"/>
    </xf>
  </cellXfs>
  <cellStyles count="5">
    <cellStyle name="Hyperlink" xfId="4" builtinId="8"/>
    <cellStyle name="Normal" xfId="0" builtinId="0"/>
    <cellStyle name="Normal 2" xfId="1"/>
    <cellStyle name="Normal 2 2 2" xfId="3"/>
    <cellStyle name="Normal 9" xfId="2"/>
  </cellStyles>
  <dxfs count="20">
    <dxf>
      <fill>
        <patternFill>
          <bgColor rgb="FFC00000"/>
        </patternFill>
      </fill>
    </dxf>
    <dxf>
      <fill>
        <patternFill>
          <bgColor rgb="FFFF1515"/>
        </patternFill>
      </fill>
    </dxf>
    <dxf>
      <fill>
        <patternFill>
          <bgColor rgb="FFFFC000"/>
        </patternFill>
      </fill>
    </dxf>
    <dxf>
      <fill>
        <patternFill>
          <bgColor rgb="FFBEE395"/>
        </patternFill>
      </fill>
    </dxf>
    <dxf>
      <fill>
        <patternFill>
          <bgColor rgb="FF3AB03A"/>
        </patternFill>
      </fill>
    </dxf>
    <dxf>
      <fill>
        <patternFill>
          <bgColor rgb="FFC00000"/>
        </patternFill>
      </fill>
    </dxf>
    <dxf>
      <fill>
        <patternFill>
          <bgColor rgb="FFFF1515"/>
        </patternFill>
      </fill>
    </dxf>
    <dxf>
      <fill>
        <patternFill>
          <bgColor rgb="FFFFC000"/>
        </patternFill>
      </fill>
    </dxf>
    <dxf>
      <fill>
        <patternFill>
          <bgColor rgb="FFBEE395"/>
        </patternFill>
      </fill>
    </dxf>
    <dxf>
      <fill>
        <patternFill>
          <bgColor rgb="FF3AB03A"/>
        </patternFill>
      </fill>
    </dxf>
    <dxf>
      <fill>
        <patternFill>
          <bgColor rgb="FFC00000"/>
        </patternFill>
      </fill>
    </dxf>
    <dxf>
      <fill>
        <patternFill>
          <bgColor rgb="FFFF1515"/>
        </patternFill>
      </fill>
    </dxf>
    <dxf>
      <fill>
        <patternFill>
          <bgColor rgb="FFFFC000"/>
        </patternFill>
      </fill>
    </dxf>
    <dxf>
      <fill>
        <patternFill>
          <bgColor rgb="FFBEE395"/>
        </patternFill>
      </fill>
    </dxf>
    <dxf>
      <fill>
        <patternFill>
          <bgColor rgb="FF3AB03A"/>
        </patternFill>
      </fill>
    </dxf>
    <dxf>
      <fill>
        <patternFill>
          <bgColor rgb="FFC00000"/>
        </patternFill>
      </fill>
    </dxf>
    <dxf>
      <fill>
        <patternFill>
          <bgColor rgb="FFFF1515"/>
        </patternFill>
      </fill>
    </dxf>
    <dxf>
      <fill>
        <patternFill>
          <bgColor rgb="FFFFC000"/>
        </patternFill>
      </fill>
    </dxf>
    <dxf>
      <fill>
        <patternFill>
          <bgColor rgb="FFBEE395"/>
        </patternFill>
      </fill>
    </dxf>
    <dxf>
      <fill>
        <patternFill>
          <bgColor rgb="FF3AB03A"/>
        </patternFill>
      </fill>
    </dxf>
  </dxfs>
  <tableStyles count="0" defaultTableStyle="TableStyleMedium9" defaultPivotStyle="PivotStyleLight16"/>
  <colors>
    <mruColors>
      <color rgb="FF00FFFF"/>
      <color rgb="FF0000FF"/>
      <color rgb="FFD20000"/>
      <color rgb="FFD5DEF7"/>
      <color rgb="FFC7D3F5"/>
      <color rgb="FFDAE1F6"/>
      <color rgb="FF339933"/>
      <color rgb="FFBEE395"/>
      <color rgb="FFC6D2F2"/>
      <color rgb="FFFFD75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image" Target="../media/image3.jpeg"/></Relationships>
</file>

<file path=xl/charts/_rels/chart2.xml.rels><?xml version="1.0" encoding="UTF-8" standalone="yes"?>
<Relationships xmlns="http://schemas.openxmlformats.org/package/2006/relationships"><Relationship Id="rId1" Type="http://schemas.openxmlformats.org/officeDocument/2006/relationships/image" Target="../media/image4.jpeg"/></Relationships>
</file>

<file path=xl/charts/_rels/chart4.xml.rels><?xml version="1.0" encoding="UTF-8" standalone="yes"?>
<Relationships xmlns="http://schemas.openxmlformats.org/package/2006/relationships"><Relationship Id="rId1" Type="http://schemas.openxmlformats.org/officeDocument/2006/relationships/image" Target="../media/image3.jpeg"/></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lang="en-US" sz="1600">
                <a:solidFill>
                  <a:sysClr val="windowText" lastClr="000000"/>
                </a:solidFill>
              </a:defRPr>
            </a:pPr>
            <a:r>
              <a:rPr lang="en-US" sz="1600">
                <a:solidFill>
                  <a:sysClr val="windowText" lastClr="000000"/>
                </a:solidFill>
              </a:rPr>
              <a:t>All LMT Results</a:t>
            </a:r>
          </a:p>
        </c:rich>
      </c:tx>
      <c:layout>
        <c:manualLayout>
          <c:xMode val="edge"/>
          <c:yMode val="edge"/>
          <c:x val="1.3954443370993554E-2"/>
          <c:y val="3.4591186403410489E-2"/>
        </c:manualLayout>
      </c:layout>
      <c:spPr>
        <a:solidFill>
          <a:srgbClr val="DAE1F6"/>
        </a:solidFill>
      </c:spPr>
    </c:title>
    <c:plotArea>
      <c:layout>
        <c:manualLayout>
          <c:layoutTarget val="inner"/>
          <c:xMode val="edge"/>
          <c:yMode val="edge"/>
          <c:x val="0.24251687289088891"/>
          <c:y val="2.8706177758976256E-2"/>
          <c:w val="0.46489069301119967"/>
          <c:h val="0.88819170567283945"/>
        </c:manualLayout>
      </c:layout>
      <c:radarChart>
        <c:radarStyle val="marker"/>
        <c:ser>
          <c:idx val="0"/>
          <c:order val="0"/>
          <c:tx>
            <c:strRef>
              <c:f>'3. Summary.ENG'!$C$35</c:f>
              <c:strCache>
                <c:ptCount val="1"/>
                <c:pt idx="0">
                  <c:v>dd/mm/yyyy - Assessment A </c:v>
                </c:pt>
              </c:strCache>
            </c:strRef>
          </c:tx>
          <c:marker>
            <c:symbol val="none"/>
          </c:marker>
          <c:cat>
            <c:strRef>
              <c:f>'3. Summary.ENG'!$B$36:$B$52</c:f>
              <c:strCache>
                <c:ptCount val="17"/>
                <c:pt idx="0">
                  <c:v>Geographic location</c:v>
                </c:pt>
                <c:pt idx="1">
                  <c:v>Laboratory Budget </c:v>
                </c:pt>
                <c:pt idx="2">
                  <c:v>Basic supply</c:v>
                </c:pt>
                <c:pt idx="3">
                  <c:v>Organization </c:v>
                </c:pt>
                <c:pt idx="4">
                  <c:v>Infrastructure </c:v>
                </c:pt>
                <c:pt idx="5">
                  <c:v>Equipment </c:v>
                </c:pt>
                <c:pt idx="6">
                  <c:v>Reagent supply </c:v>
                </c:pt>
                <c:pt idx="7">
                  <c:v>Staff skills + availability </c:v>
                </c:pt>
                <c:pt idx="8">
                  <c:v>Sample accession </c:v>
                </c:pt>
                <c:pt idx="9">
                  <c:v>Available technology </c:v>
                </c:pt>
                <c:pt idx="10">
                  <c:v>Training </c:v>
                </c:pt>
                <c:pt idx="11">
                  <c:v>Quality Assurance</c:v>
                </c:pt>
                <c:pt idx="12">
                  <c:v>Biosafety/Biosecurity</c:v>
                </c:pt>
                <c:pt idx="13">
                  <c:v>Staff Security/Health</c:v>
                </c:pt>
                <c:pt idx="14">
                  <c:v>Communication means </c:v>
                </c:pt>
                <c:pt idx="15">
                  <c:v>National lab networking</c:v>
                </c:pt>
                <c:pt idx="16">
                  <c:v>Laboratory collaboration</c:v>
                </c:pt>
              </c:strCache>
            </c:strRef>
          </c:cat>
          <c:val>
            <c:numRef>
              <c:f>'3. Summary.ENG'!$C$36:$C$52</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ser>
          <c:idx val="1"/>
          <c:order val="1"/>
          <c:tx>
            <c:strRef>
              <c:f>'3. Summary.ENG'!$D$35</c:f>
              <c:strCache>
                <c:ptCount val="1"/>
                <c:pt idx="0">
                  <c:v>dd/mm/yyyy - Assessment B</c:v>
                </c:pt>
              </c:strCache>
            </c:strRef>
          </c:tx>
          <c:marker>
            <c:symbol val="none"/>
          </c:marker>
          <c:cat>
            <c:strRef>
              <c:f>'3. Summary.ENG'!$B$36:$B$52</c:f>
              <c:strCache>
                <c:ptCount val="17"/>
                <c:pt idx="0">
                  <c:v>Geographic location</c:v>
                </c:pt>
                <c:pt idx="1">
                  <c:v>Laboratory Budget </c:v>
                </c:pt>
                <c:pt idx="2">
                  <c:v>Basic supply</c:v>
                </c:pt>
                <c:pt idx="3">
                  <c:v>Organization </c:v>
                </c:pt>
                <c:pt idx="4">
                  <c:v>Infrastructure </c:v>
                </c:pt>
                <c:pt idx="5">
                  <c:v>Equipment </c:v>
                </c:pt>
                <c:pt idx="6">
                  <c:v>Reagent supply </c:v>
                </c:pt>
                <c:pt idx="7">
                  <c:v>Staff skills + availability </c:v>
                </c:pt>
                <c:pt idx="8">
                  <c:v>Sample accession </c:v>
                </c:pt>
                <c:pt idx="9">
                  <c:v>Available technology </c:v>
                </c:pt>
                <c:pt idx="10">
                  <c:v>Training </c:v>
                </c:pt>
                <c:pt idx="11">
                  <c:v>Quality Assurance</c:v>
                </c:pt>
                <c:pt idx="12">
                  <c:v>Biosafety/Biosecurity</c:v>
                </c:pt>
                <c:pt idx="13">
                  <c:v>Staff Security/Health</c:v>
                </c:pt>
                <c:pt idx="14">
                  <c:v>Communication means </c:v>
                </c:pt>
                <c:pt idx="15">
                  <c:v>National lab networking</c:v>
                </c:pt>
                <c:pt idx="16">
                  <c:v>Laboratory collaboration</c:v>
                </c:pt>
              </c:strCache>
            </c:strRef>
          </c:cat>
          <c:val>
            <c:numRef>
              <c:f>'3. Summary.ENG'!$D$36:$D$52</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ser>
          <c:idx val="2"/>
          <c:order val="2"/>
          <c:tx>
            <c:strRef>
              <c:f>'3. Summary.ENG'!$E$35</c:f>
              <c:strCache>
                <c:ptCount val="1"/>
                <c:pt idx="0">
                  <c:v>dd/mm/yyyy - Current assessment C </c:v>
                </c:pt>
              </c:strCache>
            </c:strRef>
          </c:tx>
          <c:marker>
            <c:symbol val="none"/>
          </c:marker>
          <c:cat>
            <c:strRef>
              <c:f>'3. Summary.ENG'!$B$36:$B$52</c:f>
              <c:strCache>
                <c:ptCount val="17"/>
                <c:pt idx="0">
                  <c:v>Geographic location</c:v>
                </c:pt>
                <c:pt idx="1">
                  <c:v>Laboratory Budget </c:v>
                </c:pt>
                <c:pt idx="2">
                  <c:v>Basic supply</c:v>
                </c:pt>
                <c:pt idx="3">
                  <c:v>Organization </c:v>
                </c:pt>
                <c:pt idx="4">
                  <c:v>Infrastructure </c:v>
                </c:pt>
                <c:pt idx="5">
                  <c:v>Equipment </c:v>
                </c:pt>
                <c:pt idx="6">
                  <c:v>Reagent supply </c:v>
                </c:pt>
                <c:pt idx="7">
                  <c:v>Staff skills + availability </c:v>
                </c:pt>
                <c:pt idx="8">
                  <c:v>Sample accession </c:v>
                </c:pt>
                <c:pt idx="9">
                  <c:v>Available technology </c:v>
                </c:pt>
                <c:pt idx="10">
                  <c:v>Training </c:v>
                </c:pt>
                <c:pt idx="11">
                  <c:v>Quality Assurance</c:v>
                </c:pt>
                <c:pt idx="12">
                  <c:v>Biosafety/Biosecurity</c:v>
                </c:pt>
                <c:pt idx="13">
                  <c:v>Staff Security/Health</c:v>
                </c:pt>
                <c:pt idx="14">
                  <c:v>Communication means </c:v>
                </c:pt>
                <c:pt idx="15">
                  <c:v>National lab networking</c:v>
                </c:pt>
                <c:pt idx="16">
                  <c:v>Laboratory collaboration</c:v>
                </c:pt>
              </c:strCache>
            </c:strRef>
          </c:cat>
          <c:val>
            <c:numRef>
              <c:f>'3. Summary.ENG'!$E$36:$E$52</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axId val="83429248"/>
        <c:axId val="83430784"/>
      </c:radarChart>
      <c:catAx>
        <c:axId val="83429248"/>
        <c:scaling>
          <c:orientation val="minMax"/>
        </c:scaling>
        <c:axPos val="b"/>
        <c:majorGridlines/>
        <c:majorTickMark val="none"/>
        <c:tickLblPos val="nextTo"/>
        <c:spPr>
          <a:ln w="9525">
            <a:noFill/>
          </a:ln>
        </c:spPr>
        <c:txPr>
          <a:bodyPr/>
          <a:lstStyle/>
          <a:p>
            <a:pPr>
              <a:defRPr lang="en-US"/>
            </a:pPr>
            <a:endParaRPr lang="en-US"/>
          </a:p>
        </c:txPr>
        <c:crossAx val="83430784"/>
        <c:crosses val="autoZero"/>
        <c:auto val="1"/>
        <c:lblAlgn val="ctr"/>
        <c:lblOffset val="100"/>
      </c:catAx>
      <c:valAx>
        <c:axId val="83430784"/>
        <c:scaling>
          <c:orientation val="minMax"/>
          <c:max val="100"/>
          <c:min val="0"/>
        </c:scaling>
        <c:axPos val="l"/>
        <c:majorGridlines/>
        <c:numFmt formatCode="0.0" sourceLinked="1"/>
        <c:majorTickMark val="none"/>
        <c:tickLblPos val="nextTo"/>
        <c:txPr>
          <a:bodyPr/>
          <a:lstStyle/>
          <a:p>
            <a:pPr>
              <a:defRPr lang="en-US"/>
            </a:pPr>
            <a:endParaRPr lang="en-US"/>
          </a:p>
        </c:txPr>
        <c:crossAx val="83429248"/>
        <c:crosses val="autoZero"/>
        <c:crossBetween val="between"/>
        <c:majorUnit val="10"/>
      </c:valAx>
      <c:spPr>
        <a:blipFill>
          <a:blip xmlns:r="http://schemas.openxmlformats.org/officeDocument/2006/relationships" r:embed="rId1"/>
          <a:stretch>
            <a:fillRect/>
          </a:stretch>
        </a:blipFill>
      </c:spPr>
    </c:plotArea>
    <c:legend>
      <c:legendPos val="r"/>
      <c:layout>
        <c:manualLayout>
          <c:xMode val="edge"/>
          <c:yMode val="edge"/>
          <c:x val="0.7888929551692585"/>
          <c:y val="0.75761600830536868"/>
          <c:w val="0.2019579139981702"/>
          <c:h val="0.20148092908999191"/>
        </c:manualLayout>
      </c:layout>
      <c:txPr>
        <a:bodyPr/>
        <a:lstStyle/>
        <a:p>
          <a:pPr>
            <a:defRPr lang="en-US"/>
          </a:pPr>
          <a:endParaRPr lang="en-US"/>
        </a:p>
      </c:txPr>
    </c:legend>
    <c:plotVisOnly val="1"/>
    <c:dispBlanksAs val="gap"/>
  </c:chart>
  <c:printSettings>
    <c:headerFooter/>
    <c:pageMargins b="0.75000000000000733" l="0.70000000000000062" r="0.70000000000000062" t="0.750000000000007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26"/>
  <c:chart>
    <c:title>
      <c:tx>
        <c:strRef>
          <c:f>'3. Summary.ENG'!$B$62:$O$62</c:f>
          <c:strCache>
            <c:ptCount val="1"/>
            <c:pt idx="0">
              <c:v> Details of all LMT-Core results* for Lab x</c:v>
            </c:pt>
          </c:strCache>
        </c:strRef>
      </c:tx>
      <c:spPr>
        <a:solidFill>
          <a:srgbClr val="DAE1F6"/>
        </a:solidFill>
      </c:spPr>
      <c:txPr>
        <a:bodyPr/>
        <a:lstStyle/>
        <a:p>
          <a:pPr>
            <a:defRPr lang="en-US"/>
          </a:pPr>
          <a:endParaRPr lang="en-US"/>
        </a:p>
      </c:txPr>
    </c:title>
    <c:plotArea>
      <c:layout/>
      <c:barChart>
        <c:barDir val="bar"/>
        <c:grouping val="clustered"/>
        <c:ser>
          <c:idx val="0"/>
          <c:order val="0"/>
          <c:tx>
            <c:strRef>
              <c:f>'3. Summary.ENG'!$C$35</c:f>
              <c:strCache>
                <c:ptCount val="1"/>
                <c:pt idx="0">
                  <c:v>dd/mm/yyyy - Assessment A </c:v>
                </c:pt>
              </c:strCache>
            </c:strRef>
          </c:tx>
          <c:dPt>
            <c:idx val="18"/>
            <c:spPr>
              <a:solidFill>
                <a:schemeClr val="tx2">
                  <a:lumMod val="50000"/>
                </a:schemeClr>
              </a:solidFill>
            </c:spPr>
          </c:dPt>
          <c:cat>
            <c:strRef>
              <c:f>'3. Summary.ENG'!$B$36:$B$53</c:f>
              <c:strCache>
                <c:ptCount val="18"/>
                <c:pt idx="0">
                  <c:v>Geographic location</c:v>
                </c:pt>
                <c:pt idx="1">
                  <c:v>Laboratory Budget </c:v>
                </c:pt>
                <c:pt idx="2">
                  <c:v>Basic supply</c:v>
                </c:pt>
                <c:pt idx="3">
                  <c:v>Organization </c:v>
                </c:pt>
                <c:pt idx="4">
                  <c:v>Infrastructure </c:v>
                </c:pt>
                <c:pt idx="5">
                  <c:v>Equipment </c:v>
                </c:pt>
                <c:pt idx="6">
                  <c:v>Reagent supply </c:v>
                </c:pt>
                <c:pt idx="7">
                  <c:v>Staff skills + availability </c:v>
                </c:pt>
                <c:pt idx="8">
                  <c:v>Sample accession </c:v>
                </c:pt>
                <c:pt idx="9">
                  <c:v>Available technology </c:v>
                </c:pt>
                <c:pt idx="10">
                  <c:v>Training </c:v>
                </c:pt>
                <c:pt idx="11">
                  <c:v>Quality Assurance</c:v>
                </c:pt>
                <c:pt idx="12">
                  <c:v>Biosafety/Biosecurity</c:v>
                </c:pt>
                <c:pt idx="13">
                  <c:v>Staff Security/Health</c:v>
                </c:pt>
                <c:pt idx="14">
                  <c:v>Communication means </c:v>
                </c:pt>
                <c:pt idx="15">
                  <c:v>National lab networking</c:v>
                </c:pt>
                <c:pt idx="16">
                  <c:v>Laboratory collaboration</c:v>
                </c:pt>
                <c:pt idx="17">
                  <c:v>Overall level of Lab x functionality (%) </c:v>
                </c:pt>
              </c:strCache>
            </c:strRef>
          </c:cat>
          <c:val>
            <c:numRef>
              <c:f>'3. Summary.ENG'!$C$36:$C$53</c:f>
              <c:numCache>
                <c:formatCode>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ser>
        <c:ser>
          <c:idx val="1"/>
          <c:order val="1"/>
          <c:tx>
            <c:strRef>
              <c:f>'3. Summary.ENG'!$D$35</c:f>
              <c:strCache>
                <c:ptCount val="1"/>
                <c:pt idx="0">
                  <c:v>dd/mm/yyyy - Assessment B</c:v>
                </c:pt>
              </c:strCache>
            </c:strRef>
          </c:tx>
          <c:dPt>
            <c:idx val="18"/>
            <c:spPr>
              <a:solidFill>
                <a:schemeClr val="accent2">
                  <a:lumMod val="50000"/>
                </a:schemeClr>
              </a:solidFill>
            </c:spPr>
          </c:dPt>
          <c:cat>
            <c:strRef>
              <c:f>'3. Summary.ENG'!$B$36:$B$53</c:f>
              <c:strCache>
                <c:ptCount val="18"/>
                <c:pt idx="0">
                  <c:v>Geographic location</c:v>
                </c:pt>
                <c:pt idx="1">
                  <c:v>Laboratory Budget </c:v>
                </c:pt>
                <c:pt idx="2">
                  <c:v>Basic supply</c:v>
                </c:pt>
                <c:pt idx="3">
                  <c:v>Organization </c:v>
                </c:pt>
                <c:pt idx="4">
                  <c:v>Infrastructure </c:v>
                </c:pt>
                <c:pt idx="5">
                  <c:v>Equipment </c:v>
                </c:pt>
                <c:pt idx="6">
                  <c:v>Reagent supply </c:v>
                </c:pt>
                <c:pt idx="7">
                  <c:v>Staff skills + availability </c:v>
                </c:pt>
                <c:pt idx="8">
                  <c:v>Sample accession </c:v>
                </c:pt>
                <c:pt idx="9">
                  <c:v>Available technology </c:v>
                </c:pt>
                <c:pt idx="10">
                  <c:v>Training </c:v>
                </c:pt>
                <c:pt idx="11">
                  <c:v>Quality Assurance</c:v>
                </c:pt>
                <c:pt idx="12">
                  <c:v>Biosafety/Biosecurity</c:v>
                </c:pt>
                <c:pt idx="13">
                  <c:v>Staff Security/Health</c:v>
                </c:pt>
                <c:pt idx="14">
                  <c:v>Communication means </c:v>
                </c:pt>
                <c:pt idx="15">
                  <c:v>National lab networking</c:v>
                </c:pt>
                <c:pt idx="16">
                  <c:v>Laboratory collaboration</c:v>
                </c:pt>
                <c:pt idx="17">
                  <c:v>Overall level of Lab x functionality (%) </c:v>
                </c:pt>
              </c:strCache>
            </c:strRef>
          </c:cat>
          <c:val>
            <c:numRef>
              <c:f>'3. Summary.ENG'!$D$36:$D$53</c:f>
              <c:numCache>
                <c:formatCode>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ser>
        <c:ser>
          <c:idx val="2"/>
          <c:order val="2"/>
          <c:tx>
            <c:strRef>
              <c:f>'3. Summary.ENG'!$E$35</c:f>
              <c:strCache>
                <c:ptCount val="1"/>
                <c:pt idx="0">
                  <c:v>dd/mm/yyyy - Current assessment C </c:v>
                </c:pt>
              </c:strCache>
            </c:strRef>
          </c:tx>
          <c:dPt>
            <c:idx val="18"/>
            <c:spPr>
              <a:solidFill>
                <a:schemeClr val="accent3">
                  <a:lumMod val="50000"/>
                </a:schemeClr>
              </a:solidFill>
            </c:spPr>
          </c:dPt>
          <c:cat>
            <c:strRef>
              <c:f>'3. Summary.ENG'!$B$36:$B$53</c:f>
              <c:strCache>
                <c:ptCount val="18"/>
                <c:pt idx="0">
                  <c:v>Geographic location</c:v>
                </c:pt>
                <c:pt idx="1">
                  <c:v>Laboratory Budget </c:v>
                </c:pt>
                <c:pt idx="2">
                  <c:v>Basic supply</c:v>
                </c:pt>
                <c:pt idx="3">
                  <c:v>Organization </c:v>
                </c:pt>
                <c:pt idx="4">
                  <c:v>Infrastructure </c:v>
                </c:pt>
                <c:pt idx="5">
                  <c:v>Equipment </c:v>
                </c:pt>
                <c:pt idx="6">
                  <c:v>Reagent supply </c:v>
                </c:pt>
                <c:pt idx="7">
                  <c:v>Staff skills + availability </c:v>
                </c:pt>
                <c:pt idx="8">
                  <c:v>Sample accession </c:v>
                </c:pt>
                <c:pt idx="9">
                  <c:v>Available technology </c:v>
                </c:pt>
                <c:pt idx="10">
                  <c:v>Training </c:v>
                </c:pt>
                <c:pt idx="11">
                  <c:v>Quality Assurance</c:v>
                </c:pt>
                <c:pt idx="12">
                  <c:v>Biosafety/Biosecurity</c:v>
                </c:pt>
                <c:pt idx="13">
                  <c:v>Staff Security/Health</c:v>
                </c:pt>
                <c:pt idx="14">
                  <c:v>Communication means </c:v>
                </c:pt>
                <c:pt idx="15">
                  <c:v>National lab networking</c:v>
                </c:pt>
                <c:pt idx="16">
                  <c:v>Laboratory collaboration</c:v>
                </c:pt>
                <c:pt idx="17">
                  <c:v>Overall level of Lab x functionality (%) </c:v>
                </c:pt>
              </c:strCache>
            </c:strRef>
          </c:cat>
          <c:val>
            <c:numRef>
              <c:f>'3. Summary.ENG'!$E$36:$E$53</c:f>
              <c:numCache>
                <c:formatCode>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ser>
        <c:gapWidth val="75"/>
        <c:overlap val="-25"/>
        <c:axId val="83474304"/>
        <c:axId val="83475840"/>
      </c:barChart>
      <c:catAx>
        <c:axId val="83474304"/>
        <c:scaling>
          <c:orientation val="maxMin"/>
        </c:scaling>
        <c:axPos val="l"/>
        <c:majorTickMark val="none"/>
        <c:tickLblPos val="nextTo"/>
        <c:txPr>
          <a:bodyPr/>
          <a:lstStyle/>
          <a:p>
            <a:pPr>
              <a:defRPr lang="en-US"/>
            </a:pPr>
            <a:endParaRPr lang="en-US"/>
          </a:p>
        </c:txPr>
        <c:crossAx val="83475840"/>
        <c:crosses val="autoZero"/>
        <c:auto val="1"/>
        <c:lblAlgn val="ctr"/>
        <c:lblOffset val="100"/>
      </c:catAx>
      <c:valAx>
        <c:axId val="83475840"/>
        <c:scaling>
          <c:orientation val="minMax"/>
          <c:max val="100"/>
        </c:scaling>
        <c:axPos val="t"/>
        <c:majorGridlines/>
        <c:numFmt formatCode="0.0" sourceLinked="1"/>
        <c:majorTickMark val="none"/>
        <c:tickLblPos val="nextTo"/>
        <c:spPr>
          <a:ln w="9525">
            <a:noFill/>
          </a:ln>
        </c:spPr>
        <c:txPr>
          <a:bodyPr/>
          <a:lstStyle/>
          <a:p>
            <a:pPr>
              <a:defRPr lang="en-US"/>
            </a:pPr>
            <a:endParaRPr lang="en-US"/>
          </a:p>
        </c:txPr>
        <c:crossAx val="83474304"/>
        <c:crosses val="autoZero"/>
        <c:crossBetween val="between"/>
      </c:valAx>
      <c:spPr>
        <a:blipFill>
          <a:blip xmlns:r="http://schemas.openxmlformats.org/officeDocument/2006/relationships" r:embed="rId1"/>
          <a:stretch>
            <a:fillRect/>
          </a:stretch>
        </a:blipFill>
        <a:ln w="25400">
          <a:noFill/>
        </a:ln>
      </c:spPr>
    </c:plotArea>
    <c:legend>
      <c:legendPos val="b"/>
      <c:txPr>
        <a:bodyPr/>
        <a:lstStyle/>
        <a:p>
          <a:pPr>
            <a:defRPr lang="en-US"/>
          </a:pPr>
          <a:endParaRPr lang="en-US"/>
        </a:p>
      </c:txPr>
    </c:legend>
    <c:plotVisOnly val="1"/>
    <c:dispBlanksAs val="gap"/>
  </c:chart>
  <c:printSettings>
    <c:headerFooter/>
    <c:pageMargins b="0.75000000000000699" l="0.70000000000000062" r="0.70000000000000062" t="0.75000000000000699" header="0.30000000000000032" footer="0.30000000000000032"/>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lang="en-US"/>
            </a:pPr>
            <a:r>
              <a:rPr lang="en-US"/>
              <a:t>Results per LMT Area</a:t>
            </a:r>
          </a:p>
        </c:rich>
      </c:tx>
      <c:layout/>
      <c:spPr>
        <a:solidFill>
          <a:srgbClr val="DAE1F6"/>
        </a:solidFill>
      </c:spPr>
    </c:title>
    <c:view3D>
      <c:rAngAx val="1"/>
    </c:view3D>
    <c:plotArea>
      <c:layout/>
      <c:bar3DChart>
        <c:barDir val="bar"/>
        <c:grouping val="clustered"/>
        <c:ser>
          <c:idx val="0"/>
          <c:order val="0"/>
          <c:tx>
            <c:strRef>
              <c:f>'3. Summary.ENG'!$M$53</c:f>
              <c:strCache>
                <c:ptCount val="1"/>
                <c:pt idx="0">
                  <c:v>dd/mm/yyyy - Assessment A </c:v>
                </c:pt>
              </c:strCache>
            </c:strRef>
          </c:tx>
          <c:cat>
            <c:strRef>
              <c:f>'3. Summary.ENG'!$L$54:$L$58</c:f>
              <c:strCache>
                <c:ptCount val="5"/>
                <c:pt idx="0">
                  <c:v>General laboratory profile</c:v>
                </c:pt>
                <c:pt idx="1">
                  <c:v>Infrastructure, equipment, supplies</c:v>
                </c:pt>
                <c:pt idx="2">
                  <c:v>Laboratory performance</c:v>
                </c:pt>
                <c:pt idx="3">
                  <c:v>QA, Biosafety/Biosecurity</c:v>
                </c:pt>
                <c:pt idx="4">
                  <c:v>Lab collaboration and networking</c:v>
                </c:pt>
              </c:strCache>
            </c:strRef>
          </c:cat>
          <c:val>
            <c:numRef>
              <c:f>'3. Summary.ENG'!$M$54:$M$58</c:f>
              <c:numCache>
                <c:formatCode>0.0</c:formatCode>
                <c:ptCount val="5"/>
                <c:pt idx="0">
                  <c:v>0</c:v>
                </c:pt>
                <c:pt idx="1">
                  <c:v>0</c:v>
                </c:pt>
                <c:pt idx="2">
                  <c:v>0</c:v>
                </c:pt>
                <c:pt idx="3">
                  <c:v>0</c:v>
                </c:pt>
                <c:pt idx="4">
                  <c:v>0</c:v>
                </c:pt>
              </c:numCache>
            </c:numRef>
          </c:val>
        </c:ser>
        <c:ser>
          <c:idx val="1"/>
          <c:order val="1"/>
          <c:tx>
            <c:strRef>
              <c:f>'3. Summary.ENG'!$N$53</c:f>
              <c:strCache>
                <c:ptCount val="1"/>
                <c:pt idx="0">
                  <c:v>dd/mm/yyyy - Assessment B</c:v>
                </c:pt>
              </c:strCache>
            </c:strRef>
          </c:tx>
          <c:cat>
            <c:strRef>
              <c:f>'3. Summary.ENG'!$L$54:$L$58</c:f>
              <c:strCache>
                <c:ptCount val="5"/>
                <c:pt idx="0">
                  <c:v>General laboratory profile</c:v>
                </c:pt>
                <c:pt idx="1">
                  <c:v>Infrastructure, equipment, supplies</c:v>
                </c:pt>
                <c:pt idx="2">
                  <c:v>Laboratory performance</c:v>
                </c:pt>
                <c:pt idx="3">
                  <c:v>QA, Biosafety/Biosecurity</c:v>
                </c:pt>
                <c:pt idx="4">
                  <c:v>Lab collaboration and networking</c:v>
                </c:pt>
              </c:strCache>
            </c:strRef>
          </c:cat>
          <c:val>
            <c:numRef>
              <c:f>'3. Summary.ENG'!$N$54:$N$58</c:f>
              <c:numCache>
                <c:formatCode>0.0</c:formatCode>
                <c:ptCount val="5"/>
                <c:pt idx="0">
                  <c:v>0</c:v>
                </c:pt>
                <c:pt idx="1">
                  <c:v>0</c:v>
                </c:pt>
                <c:pt idx="2">
                  <c:v>0</c:v>
                </c:pt>
                <c:pt idx="3">
                  <c:v>0</c:v>
                </c:pt>
                <c:pt idx="4">
                  <c:v>0</c:v>
                </c:pt>
              </c:numCache>
            </c:numRef>
          </c:val>
        </c:ser>
        <c:ser>
          <c:idx val="2"/>
          <c:order val="2"/>
          <c:tx>
            <c:strRef>
              <c:f>'3. Summary.ENG'!$O$53</c:f>
              <c:strCache>
                <c:ptCount val="1"/>
                <c:pt idx="0">
                  <c:v>dd/mm/yyyy - Current assessment C </c:v>
                </c:pt>
              </c:strCache>
            </c:strRef>
          </c:tx>
          <c:cat>
            <c:strRef>
              <c:f>'3. Summary.ENG'!$L$54:$L$58</c:f>
              <c:strCache>
                <c:ptCount val="5"/>
                <c:pt idx="0">
                  <c:v>General laboratory profile</c:v>
                </c:pt>
                <c:pt idx="1">
                  <c:v>Infrastructure, equipment, supplies</c:v>
                </c:pt>
                <c:pt idx="2">
                  <c:v>Laboratory performance</c:v>
                </c:pt>
                <c:pt idx="3">
                  <c:v>QA, Biosafety/Biosecurity</c:v>
                </c:pt>
                <c:pt idx="4">
                  <c:v>Lab collaboration and networking</c:v>
                </c:pt>
              </c:strCache>
            </c:strRef>
          </c:cat>
          <c:val>
            <c:numRef>
              <c:f>'3. Summary.ENG'!$O$54:$O$58</c:f>
              <c:numCache>
                <c:formatCode>0.0</c:formatCode>
                <c:ptCount val="5"/>
                <c:pt idx="0">
                  <c:v>0</c:v>
                </c:pt>
                <c:pt idx="1">
                  <c:v>0</c:v>
                </c:pt>
                <c:pt idx="2">
                  <c:v>0</c:v>
                </c:pt>
                <c:pt idx="3">
                  <c:v>0</c:v>
                </c:pt>
                <c:pt idx="4">
                  <c:v>0</c:v>
                </c:pt>
              </c:numCache>
            </c:numRef>
          </c:val>
        </c:ser>
        <c:gapWidth val="75"/>
        <c:shape val="box"/>
        <c:axId val="93408256"/>
        <c:axId val="93410048"/>
        <c:axId val="0"/>
      </c:bar3DChart>
      <c:catAx>
        <c:axId val="93408256"/>
        <c:scaling>
          <c:orientation val="maxMin"/>
        </c:scaling>
        <c:axPos val="l"/>
        <c:majorTickMark val="none"/>
        <c:tickLblPos val="nextTo"/>
        <c:txPr>
          <a:bodyPr/>
          <a:lstStyle/>
          <a:p>
            <a:pPr>
              <a:defRPr lang="en-US"/>
            </a:pPr>
            <a:endParaRPr lang="en-US"/>
          </a:p>
        </c:txPr>
        <c:crossAx val="93410048"/>
        <c:crosses val="autoZero"/>
        <c:auto val="1"/>
        <c:lblAlgn val="ctr"/>
        <c:lblOffset val="100"/>
        <c:tickLblSkip val="1"/>
      </c:catAx>
      <c:valAx>
        <c:axId val="93410048"/>
        <c:scaling>
          <c:orientation val="minMax"/>
          <c:max val="100"/>
          <c:min val="0"/>
        </c:scaling>
        <c:axPos val="t"/>
        <c:majorGridlines/>
        <c:numFmt formatCode="0.0" sourceLinked="1"/>
        <c:majorTickMark val="none"/>
        <c:tickLblPos val="nextTo"/>
        <c:spPr>
          <a:ln w="9525">
            <a:noFill/>
          </a:ln>
        </c:spPr>
        <c:txPr>
          <a:bodyPr/>
          <a:lstStyle/>
          <a:p>
            <a:pPr>
              <a:defRPr lang="en-US"/>
            </a:pPr>
            <a:endParaRPr lang="en-US"/>
          </a:p>
        </c:txPr>
        <c:crossAx val="93408256"/>
        <c:crosses val="autoZero"/>
        <c:crossBetween val="between"/>
        <c:majorUnit val="20"/>
      </c:valAx>
    </c:plotArea>
    <c:legend>
      <c:legendPos val="b"/>
      <c:layout/>
      <c:txPr>
        <a:bodyPr/>
        <a:lstStyle/>
        <a:p>
          <a:pPr>
            <a:defRPr lang="en-US"/>
          </a:pPr>
          <a:endParaRPr lang="en-US"/>
        </a:p>
      </c:txPr>
    </c:legend>
    <c:plotVisOnly val="1"/>
    <c:dispBlanksAs val="gap"/>
  </c:chart>
  <c:printSettings>
    <c:headerFooter/>
    <c:pageMargins b="0.75000000000000633" l="0.70000000000000062" r="0.70000000000000062" t="0.750000000000006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strRef>
          <c:f>'3. Summary.ENG'!$C$5</c:f>
          <c:strCache>
            <c:ptCount val="1"/>
            <c:pt idx="0">
              <c:v>dd/mm/yyyy - LMT Results for Lab x</c:v>
            </c:pt>
          </c:strCache>
        </c:strRef>
      </c:tx>
      <c:layout/>
      <c:spPr>
        <a:solidFill>
          <a:srgbClr val="DAE1F6"/>
        </a:solidFill>
      </c:spPr>
      <c:txPr>
        <a:bodyPr/>
        <a:lstStyle/>
        <a:p>
          <a:pPr>
            <a:defRPr sz="1800"/>
          </a:pPr>
          <a:endParaRPr lang="en-US"/>
        </a:p>
      </c:txPr>
    </c:title>
    <c:plotArea>
      <c:layout/>
      <c:radarChart>
        <c:radarStyle val="marker"/>
        <c:ser>
          <c:idx val="0"/>
          <c:order val="0"/>
          <c:marker>
            <c:symbol val="none"/>
          </c:marker>
          <c:cat>
            <c:strRef>
              <c:f>'3. Summary.ENG'!$B$6:$B$22</c:f>
              <c:strCache>
                <c:ptCount val="17"/>
                <c:pt idx="0">
                  <c:v>Geographic location</c:v>
                </c:pt>
                <c:pt idx="1">
                  <c:v>Laboratory Budget </c:v>
                </c:pt>
                <c:pt idx="2">
                  <c:v>Basic supply</c:v>
                </c:pt>
                <c:pt idx="3">
                  <c:v>Organization </c:v>
                </c:pt>
                <c:pt idx="4">
                  <c:v>Infrastructure </c:v>
                </c:pt>
                <c:pt idx="5">
                  <c:v>Equipment </c:v>
                </c:pt>
                <c:pt idx="6">
                  <c:v>Reagent supply </c:v>
                </c:pt>
                <c:pt idx="7">
                  <c:v>Staff skills + availability </c:v>
                </c:pt>
                <c:pt idx="8">
                  <c:v>Sample accession </c:v>
                </c:pt>
                <c:pt idx="9">
                  <c:v>Available technology </c:v>
                </c:pt>
                <c:pt idx="10">
                  <c:v>Training </c:v>
                </c:pt>
                <c:pt idx="11">
                  <c:v>Quality Assurance</c:v>
                </c:pt>
                <c:pt idx="12">
                  <c:v>Biosafety/Biosecurity</c:v>
                </c:pt>
                <c:pt idx="13">
                  <c:v>Staff Security/Health</c:v>
                </c:pt>
                <c:pt idx="14">
                  <c:v>Communication means </c:v>
                </c:pt>
                <c:pt idx="15">
                  <c:v>National lab networking</c:v>
                </c:pt>
                <c:pt idx="16">
                  <c:v>Laboratory collaboration</c:v>
                </c:pt>
              </c:strCache>
            </c:strRef>
          </c:cat>
          <c:val>
            <c:numRef>
              <c:f>'3. Summary.ENG'!$C$6:$C$22</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axId val="93442432"/>
        <c:axId val="93443968"/>
      </c:radarChart>
      <c:catAx>
        <c:axId val="93442432"/>
        <c:scaling>
          <c:orientation val="minMax"/>
        </c:scaling>
        <c:axPos val="b"/>
        <c:majorGridlines/>
        <c:majorTickMark val="none"/>
        <c:tickLblPos val="nextTo"/>
        <c:spPr>
          <a:ln w="9525">
            <a:noFill/>
          </a:ln>
        </c:spPr>
        <c:crossAx val="93443968"/>
        <c:crosses val="autoZero"/>
        <c:auto val="1"/>
        <c:lblAlgn val="ctr"/>
        <c:lblOffset val="100"/>
      </c:catAx>
      <c:valAx>
        <c:axId val="93443968"/>
        <c:scaling>
          <c:orientation val="minMax"/>
          <c:max val="100"/>
          <c:min val="0"/>
        </c:scaling>
        <c:axPos val="l"/>
        <c:majorGridlines/>
        <c:numFmt formatCode="0.0" sourceLinked="1"/>
        <c:majorTickMark val="none"/>
        <c:tickLblPos val="nextTo"/>
        <c:crossAx val="93442432"/>
        <c:crosses val="autoZero"/>
        <c:crossBetween val="between"/>
        <c:majorUnit val="20"/>
      </c:valAx>
      <c:spPr>
        <a:blipFill>
          <a:blip xmlns:r="http://schemas.openxmlformats.org/officeDocument/2006/relationships" r:embed="rId1"/>
          <a:stretch>
            <a:fillRect/>
          </a:stretch>
        </a:blipFill>
      </c:spPr>
    </c:plotArea>
    <c:plotVisOnly val="1"/>
    <c:dispBlanksAs val="gap"/>
  </c:chart>
  <c:printSettings>
    <c:headerFooter/>
    <c:pageMargins b="0.75000000000000411" l="0.70000000000000062" r="0.70000000000000062" t="0.750000000000004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581026</xdr:colOff>
      <xdr:row>9</xdr:row>
      <xdr:rowOff>152401</xdr:rowOff>
    </xdr:from>
    <xdr:to>
      <xdr:col>8</xdr:col>
      <xdr:colOff>447676</xdr:colOff>
      <xdr:row>29</xdr:row>
      <xdr:rowOff>152401</xdr:rowOff>
    </xdr:to>
    <xdr:sp macro="" textlink="">
      <xdr:nvSpPr>
        <xdr:cNvPr id="3" name="Rectangle 2"/>
        <xdr:cNvSpPr/>
      </xdr:nvSpPr>
      <xdr:spPr>
        <a:xfrm>
          <a:off x="1190626" y="2038351"/>
          <a:ext cx="4391025" cy="3810000"/>
        </a:xfrm>
        <a:prstGeom prst="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lang="en-US" sz="1200">
              <a:solidFill>
                <a:sysClr val="windowText" lastClr="000000"/>
              </a:solidFill>
            </a:rPr>
            <a:t>The purpose of this tool is to </a:t>
          </a:r>
          <a:r>
            <a:rPr lang="en-GB" sz="1200">
              <a:solidFill>
                <a:sysClr val="windowText" lastClr="000000"/>
              </a:solidFill>
              <a:latin typeface="+mn-lt"/>
              <a:ea typeface="+mn-ea"/>
              <a:cs typeface="+mn-cs"/>
            </a:rPr>
            <a:t>aid laboratory assessment and</a:t>
          </a:r>
          <a:r>
            <a:rPr lang="en-GB" sz="1200" baseline="0">
              <a:solidFill>
                <a:sysClr val="windowText" lastClr="000000"/>
              </a:solidFill>
              <a:latin typeface="+mn-lt"/>
              <a:ea typeface="+mn-ea"/>
              <a:cs typeface="+mn-cs"/>
            </a:rPr>
            <a:t> </a:t>
          </a:r>
          <a:r>
            <a:rPr lang="en-GB" sz="1200">
              <a:solidFill>
                <a:sysClr val="windowText" lastClr="000000"/>
              </a:solidFill>
              <a:latin typeface="+mn-lt"/>
              <a:ea typeface="+mn-ea"/>
              <a:cs typeface="+mn-cs"/>
            </a:rPr>
            <a:t>determine strengths and gaps in laboratory functionality. The LMT-Core</a:t>
          </a:r>
          <a:r>
            <a:rPr lang="en-GB" sz="1200" baseline="0">
              <a:solidFill>
                <a:sysClr val="windowText" lastClr="000000"/>
              </a:solidFill>
              <a:latin typeface="+mn-lt"/>
              <a:ea typeface="+mn-ea"/>
              <a:cs typeface="+mn-cs"/>
            </a:rPr>
            <a:t> </a:t>
          </a:r>
          <a:r>
            <a:rPr lang="en-GB" sz="1200">
              <a:solidFill>
                <a:sysClr val="windowText" lastClr="000000"/>
              </a:solidFill>
              <a:latin typeface="+mn-lt"/>
              <a:ea typeface="+mn-ea"/>
              <a:cs typeface="+mn-cs"/>
            </a:rPr>
            <a:t>allows the generation of a laboratory profile or “map”, and can be adapted to demonstrate functionality and capacity status at the national, regional and global levels. It can also be used to establish a baseline for laboratory status (at the single laboratory, national or regional level) prior to an intervention: progress and impact can be measured against this baseline during and after the intervention.</a:t>
          </a:r>
          <a:endParaRPr lang="en-US" sz="1600">
            <a:solidFill>
              <a:sysClr val="windowText" lastClr="000000"/>
            </a:solidFill>
          </a:endParaRPr>
        </a:p>
        <a:p>
          <a:pPr algn="l"/>
          <a:endParaRPr lang="en-GB" sz="500">
            <a:solidFill>
              <a:sysClr val="windowText" lastClr="000000"/>
            </a:solidFill>
            <a:latin typeface="+mn-lt"/>
            <a:ea typeface="+mn-ea"/>
            <a:cs typeface="+mn-cs"/>
          </a:endParaRPr>
        </a:p>
        <a:p>
          <a:pPr algn="l"/>
          <a:r>
            <a:rPr lang="en-GB" sz="1200">
              <a:solidFill>
                <a:sysClr val="windowText" lastClr="000000"/>
              </a:solidFill>
              <a:latin typeface="+mn-lt"/>
              <a:ea typeface="+mn-ea"/>
              <a:cs typeface="+mn-cs"/>
            </a:rPr>
            <a:t>The LMT-Core is based on a standardized questionnaire that allows data to be captured either by external evaluators or through self-assessment. The tool is designed to facilitate the assessment of laboratory functionality in a systematic and semi-quantitative manner.</a:t>
          </a:r>
          <a:endParaRPr lang="en-US" sz="1600">
            <a:solidFill>
              <a:sysClr val="windowText" lastClr="000000"/>
            </a:solidFill>
          </a:endParaRPr>
        </a:p>
        <a:p>
          <a:pPr algn="l"/>
          <a:endParaRPr lang="en-US" sz="500" i="1">
            <a:solidFill>
              <a:sysClr val="windowText" lastClr="000000"/>
            </a:solidFill>
          </a:endParaRPr>
        </a:p>
        <a:p>
          <a:pPr algn="l"/>
          <a:r>
            <a:rPr lang="en-GB" sz="1200">
              <a:solidFill>
                <a:sysClr val="windowText" lastClr="000000"/>
              </a:solidFill>
              <a:latin typeface="+mn-lt"/>
              <a:ea typeface="+mn-ea"/>
              <a:cs typeface="+mn-cs"/>
            </a:rPr>
            <a:t>The LMT-Core allows to assess five areas:  1/ general laboratory profile; 2/infrastructure, equipment and supplies;  3/ laboratory performance; 4/quality assurance and biosafety/biosecurity; and 5/ laboratory collaboration and networking. Within these five areas, 17 categories and 108 subcategories have been selected. </a:t>
          </a:r>
          <a:endParaRPr lang="en-US" sz="1200">
            <a:solidFill>
              <a:sysClr val="windowText" lastClr="000000"/>
            </a:solidFill>
            <a:latin typeface="+mn-lt"/>
            <a:ea typeface="+mn-ea"/>
            <a:cs typeface="+mn-cs"/>
          </a:endParaRPr>
        </a:p>
      </xdr:txBody>
    </xdr:sp>
    <xdr:clientData/>
  </xdr:twoCellAnchor>
  <xdr:twoCellAnchor>
    <xdr:from>
      <xdr:col>0</xdr:col>
      <xdr:colOff>9525</xdr:colOff>
      <xdr:row>0</xdr:row>
      <xdr:rowOff>0</xdr:rowOff>
    </xdr:from>
    <xdr:to>
      <xdr:col>1</xdr:col>
      <xdr:colOff>228600</xdr:colOff>
      <xdr:row>30</xdr:row>
      <xdr:rowOff>152400</xdr:rowOff>
    </xdr:to>
    <xdr:sp macro="" textlink="">
      <xdr:nvSpPr>
        <xdr:cNvPr id="5" name="Isosceles Triangle 4"/>
        <xdr:cNvSpPr/>
      </xdr:nvSpPr>
      <xdr:spPr>
        <a:xfrm flipV="1">
          <a:off x="9525" y="0"/>
          <a:ext cx="828675" cy="6362700"/>
        </a:xfrm>
        <a:prstGeom prst="triangle">
          <a:avLst>
            <a:gd name="adj" fmla="val 0"/>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0</xdr:colOff>
      <xdr:row>0</xdr:row>
      <xdr:rowOff>0</xdr:rowOff>
    </xdr:from>
    <xdr:to>
      <xdr:col>1</xdr:col>
      <xdr:colOff>371476</xdr:colOff>
      <xdr:row>35</xdr:row>
      <xdr:rowOff>171450</xdr:rowOff>
    </xdr:to>
    <xdr:cxnSp macro="">
      <xdr:nvCxnSpPr>
        <xdr:cNvPr id="8" name="Straight Connector 7"/>
        <xdr:cNvCxnSpPr/>
      </xdr:nvCxnSpPr>
      <xdr:spPr>
        <a:xfrm flipH="1">
          <a:off x="0" y="0"/>
          <a:ext cx="981076" cy="7362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4763</xdr:colOff>
      <xdr:row>0</xdr:row>
      <xdr:rowOff>0</xdr:rowOff>
    </xdr:from>
    <xdr:to>
      <xdr:col>1</xdr:col>
      <xdr:colOff>414339</xdr:colOff>
      <xdr:row>37</xdr:row>
      <xdr:rowOff>90488</xdr:rowOff>
    </xdr:to>
    <xdr:cxnSp macro="">
      <xdr:nvCxnSpPr>
        <xdr:cNvPr id="9" name="Straight Connector 8"/>
        <xdr:cNvCxnSpPr/>
      </xdr:nvCxnSpPr>
      <xdr:spPr>
        <a:xfrm flipH="1">
          <a:off x="4763" y="0"/>
          <a:ext cx="1019176" cy="76628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4764</xdr:colOff>
      <xdr:row>0</xdr:row>
      <xdr:rowOff>0</xdr:rowOff>
    </xdr:from>
    <xdr:to>
      <xdr:col>1</xdr:col>
      <xdr:colOff>461963</xdr:colOff>
      <xdr:row>38</xdr:row>
      <xdr:rowOff>180975</xdr:rowOff>
    </xdr:to>
    <xdr:cxnSp macro="">
      <xdr:nvCxnSpPr>
        <xdr:cNvPr id="10" name="Straight Connector 9"/>
        <xdr:cNvCxnSpPr/>
      </xdr:nvCxnSpPr>
      <xdr:spPr>
        <a:xfrm flipH="1">
          <a:off x="4764" y="0"/>
          <a:ext cx="1066799" cy="79438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0</xdr:row>
      <xdr:rowOff>0</xdr:rowOff>
    </xdr:from>
    <xdr:to>
      <xdr:col>1</xdr:col>
      <xdr:colOff>323850</xdr:colOff>
      <xdr:row>34</xdr:row>
      <xdr:rowOff>85725</xdr:rowOff>
    </xdr:to>
    <xdr:cxnSp macro="">
      <xdr:nvCxnSpPr>
        <xdr:cNvPr id="18" name="Straight Connector 17"/>
        <xdr:cNvCxnSpPr/>
      </xdr:nvCxnSpPr>
      <xdr:spPr>
        <a:xfrm flipH="1">
          <a:off x="0" y="0"/>
          <a:ext cx="933450" cy="70866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0</xdr:row>
      <xdr:rowOff>4763</xdr:rowOff>
    </xdr:from>
    <xdr:to>
      <xdr:col>1</xdr:col>
      <xdr:colOff>276225</xdr:colOff>
      <xdr:row>32</xdr:row>
      <xdr:rowOff>176213</xdr:rowOff>
    </xdr:to>
    <xdr:cxnSp macro="">
      <xdr:nvCxnSpPr>
        <xdr:cNvPr id="20" name="Straight Connector 19"/>
        <xdr:cNvCxnSpPr/>
      </xdr:nvCxnSpPr>
      <xdr:spPr>
        <a:xfrm flipH="1">
          <a:off x="0" y="4763"/>
          <a:ext cx="885825" cy="67913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30</xdr:row>
      <xdr:rowOff>80935</xdr:rowOff>
    </xdr:from>
    <xdr:to>
      <xdr:col>8</xdr:col>
      <xdr:colOff>438150</xdr:colOff>
      <xdr:row>32</xdr:row>
      <xdr:rowOff>171451</xdr:rowOff>
    </xdr:to>
    <xdr:sp macro="" textlink="">
      <xdr:nvSpPr>
        <xdr:cNvPr id="32" name="Rectangle 31"/>
        <xdr:cNvSpPr/>
      </xdr:nvSpPr>
      <xdr:spPr>
        <a:xfrm>
          <a:off x="2562225" y="6157885"/>
          <a:ext cx="3009900" cy="471516"/>
        </a:xfrm>
        <a:prstGeom prst="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lang="en-US" sz="1100">
              <a:solidFill>
                <a:sysClr val="windowText" lastClr="000000"/>
              </a:solidFill>
            </a:rPr>
            <a:t>Guidelines for the use of the FAO Laboratory Mapping Tool</a:t>
          </a:r>
          <a:r>
            <a:rPr lang="en-US" sz="1100" baseline="0">
              <a:solidFill>
                <a:sysClr val="windowText" lastClr="000000"/>
              </a:solidFill>
            </a:rPr>
            <a:t> .</a:t>
          </a:r>
          <a:endParaRPr lang="en-US" sz="1100">
            <a:solidFill>
              <a:sysClr val="windowText" lastClr="000000"/>
            </a:solidFill>
          </a:endParaRPr>
        </a:p>
      </xdr:txBody>
    </xdr:sp>
    <xdr:clientData/>
  </xdr:twoCellAnchor>
  <xdr:twoCellAnchor>
    <xdr:from>
      <xdr:col>4</xdr:col>
      <xdr:colOff>9525</xdr:colOff>
      <xdr:row>33</xdr:row>
      <xdr:rowOff>66675</xdr:rowOff>
    </xdr:from>
    <xdr:to>
      <xdr:col>8</xdr:col>
      <xdr:colOff>438150</xdr:colOff>
      <xdr:row>40</xdr:row>
      <xdr:rowOff>66676</xdr:rowOff>
    </xdr:to>
    <xdr:sp macro="" textlink="">
      <xdr:nvSpPr>
        <xdr:cNvPr id="33" name="Rectangle 32"/>
        <xdr:cNvSpPr/>
      </xdr:nvSpPr>
      <xdr:spPr>
        <a:xfrm>
          <a:off x="2562225" y="6715125"/>
          <a:ext cx="3009900" cy="1333501"/>
        </a:xfrm>
        <a:prstGeom prst="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lang="en-US" sz="1050">
              <a:solidFill>
                <a:sysClr val="windowText" lastClr="000000"/>
              </a:solidFill>
            </a:rPr>
            <a:t>The LMT-Core questionnaire </a:t>
          </a:r>
          <a:r>
            <a:rPr lang="en-US" sz="1050">
              <a:solidFill>
                <a:sysClr val="windowText" lastClr="000000"/>
              </a:solidFill>
              <a:latin typeface="+mn-lt"/>
              <a:ea typeface="+mn-ea"/>
              <a:cs typeface="+mn-cs"/>
            </a:rPr>
            <a:t>includes 17 categories and 108</a:t>
          </a:r>
          <a:r>
            <a:rPr lang="en-GB" sz="1050">
              <a:solidFill>
                <a:sysClr val="windowText" lastClr="000000"/>
              </a:solidFill>
              <a:latin typeface="+mn-lt"/>
              <a:ea typeface="+mn-ea"/>
              <a:cs typeface="+mn-cs"/>
            </a:rPr>
            <a:t> subcategories. For each  subcategory, one out of four options can be selected .</a:t>
          </a:r>
          <a:r>
            <a:rPr lang="en-US" sz="1050">
              <a:solidFill>
                <a:sysClr val="windowText" lastClr="000000"/>
              </a:solidFill>
              <a:latin typeface="+mn-lt"/>
              <a:ea typeface="+mn-ea"/>
              <a:cs typeface="+mn-cs"/>
            </a:rPr>
            <a:t>  </a:t>
          </a:r>
        </a:p>
        <a:p>
          <a:pPr algn="l"/>
          <a:r>
            <a:rPr lang="en-US" sz="1050">
              <a:solidFill>
                <a:sysClr val="windowText" lastClr="000000"/>
              </a:solidFill>
              <a:latin typeface="+mn-lt"/>
              <a:ea typeface="+mn-ea"/>
              <a:cs typeface="+mn-cs"/>
            </a:rPr>
            <a:t>Scores</a:t>
          </a:r>
          <a:r>
            <a:rPr lang="en-US" sz="1050" baseline="0">
              <a:solidFill>
                <a:sysClr val="windowText" lastClr="000000"/>
              </a:solidFill>
              <a:latin typeface="+mn-lt"/>
              <a:ea typeface="+mn-ea"/>
              <a:cs typeface="+mn-cs"/>
            </a:rPr>
            <a:t>  of 3 different assessments  A, B and Current (eg different years, different assessors, etc.) can be included in t</a:t>
          </a:r>
          <a:r>
            <a:rPr lang="en-US" sz="1050">
              <a:solidFill>
                <a:sysClr val="windowText" lastClr="000000"/>
              </a:solidFill>
              <a:latin typeface="+mn-lt"/>
              <a:ea typeface="+mn-ea"/>
              <a:cs typeface="+mn-cs"/>
            </a:rPr>
            <a:t>he questionnaire and will be automatically taken into account</a:t>
          </a:r>
          <a:r>
            <a:rPr lang="en-US" sz="1050" baseline="0">
              <a:solidFill>
                <a:sysClr val="windowText" lastClr="000000"/>
              </a:solidFill>
              <a:latin typeface="+mn-lt"/>
              <a:ea typeface="+mn-ea"/>
              <a:cs typeface="+mn-cs"/>
            </a:rPr>
            <a:t> in the calculations in the summary.</a:t>
          </a:r>
          <a:r>
            <a:rPr lang="en-US" sz="1050">
              <a:solidFill>
                <a:sysClr val="windowText" lastClr="000000"/>
              </a:solidFill>
              <a:latin typeface="+mn-lt"/>
              <a:ea typeface="+mn-ea"/>
              <a:cs typeface="+mn-cs"/>
            </a:rPr>
            <a:t> </a:t>
          </a:r>
        </a:p>
      </xdr:txBody>
    </xdr:sp>
    <xdr:clientData/>
  </xdr:twoCellAnchor>
  <xdr:twoCellAnchor>
    <xdr:from>
      <xdr:col>4</xdr:col>
      <xdr:colOff>9525</xdr:colOff>
      <xdr:row>40</xdr:row>
      <xdr:rowOff>152400</xdr:rowOff>
    </xdr:from>
    <xdr:to>
      <xdr:col>8</xdr:col>
      <xdr:colOff>438150</xdr:colOff>
      <xdr:row>47</xdr:row>
      <xdr:rowOff>114300</xdr:rowOff>
    </xdr:to>
    <xdr:sp macro="" textlink="">
      <xdr:nvSpPr>
        <xdr:cNvPr id="34" name="Rectangle 33"/>
        <xdr:cNvSpPr/>
      </xdr:nvSpPr>
      <xdr:spPr>
        <a:xfrm>
          <a:off x="2562225" y="8134350"/>
          <a:ext cx="3009900" cy="1295400"/>
        </a:xfrm>
        <a:prstGeom prst="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lang="en-US" sz="1050">
              <a:solidFill>
                <a:sysClr val="windowText" lastClr="000000"/>
              </a:solidFill>
            </a:rPr>
            <a:t>Scores for the 5 a</a:t>
          </a:r>
          <a:r>
            <a:rPr lang="en-US" sz="1050" baseline="0">
              <a:solidFill>
                <a:sysClr val="windowText" lastClr="000000"/>
              </a:solidFill>
            </a:rPr>
            <a:t>reas, the </a:t>
          </a:r>
          <a:r>
            <a:rPr lang="en-US" sz="1050">
              <a:solidFill>
                <a:sysClr val="windowText" lastClr="000000"/>
              </a:solidFill>
            </a:rPr>
            <a:t>17 LMT-Core categories and an overall score will be automatically calculated and graphics generated. </a:t>
          </a:r>
        </a:p>
        <a:p>
          <a:pPr algn="l"/>
          <a:r>
            <a:rPr lang="en-US" sz="1050">
              <a:solidFill>
                <a:sysClr val="windowText" lastClr="000000"/>
              </a:solidFill>
            </a:rPr>
            <a:t>A narrative description can be added</a:t>
          </a:r>
          <a:r>
            <a:rPr lang="en-US" sz="1050" baseline="0">
              <a:solidFill>
                <a:sysClr val="windowText" lastClr="000000"/>
              </a:solidFill>
            </a:rPr>
            <a:t> by the assessor, to discuss LMT-Core results (eg. s</a:t>
          </a:r>
          <a:r>
            <a:rPr lang="en-US" sz="1050">
              <a:solidFill>
                <a:sysClr val="windowText" lastClr="000000"/>
              </a:solidFill>
            </a:rPr>
            <a:t>trengths</a:t>
          </a:r>
          <a:r>
            <a:rPr lang="en-US" sz="1050" baseline="0">
              <a:solidFill>
                <a:sysClr val="windowText" lastClr="000000"/>
              </a:solidFill>
            </a:rPr>
            <a:t> and gaps, evolution between several assessments) and  main conclusions.</a:t>
          </a:r>
          <a:endParaRPr lang="en-US" sz="1050">
            <a:solidFill>
              <a:sysClr val="windowText" lastClr="000000"/>
            </a:solidFill>
          </a:endParaRPr>
        </a:p>
      </xdr:txBody>
    </xdr:sp>
    <xdr:clientData/>
  </xdr:twoCellAnchor>
  <xdr:twoCellAnchor editAs="oneCell">
    <xdr:from>
      <xdr:col>4</xdr:col>
      <xdr:colOff>161925</xdr:colOff>
      <xdr:row>0</xdr:row>
      <xdr:rowOff>104775</xdr:rowOff>
    </xdr:from>
    <xdr:to>
      <xdr:col>8</xdr:col>
      <xdr:colOff>438150</xdr:colOff>
      <xdr:row>5</xdr:row>
      <xdr:rowOff>1223</xdr:rowOff>
    </xdr:to>
    <xdr:pic>
      <xdr:nvPicPr>
        <xdr:cNvPr id="13" name="Picture 1" descr="http://intranet.fao.org/fileadmin/images/FAO_LOGO/FAO_logo_Blue_2lines_en.jpg"/>
        <xdr:cNvPicPr>
          <a:picLocks noChangeAspect="1" noChangeArrowheads="1"/>
        </xdr:cNvPicPr>
      </xdr:nvPicPr>
      <xdr:blipFill>
        <a:blip xmlns:r="http://schemas.openxmlformats.org/officeDocument/2006/relationships" r:embed="rId1" cstate="print"/>
        <a:srcRect/>
        <a:stretch>
          <a:fillRect/>
        </a:stretch>
      </xdr:blipFill>
      <xdr:spPr bwMode="auto">
        <a:xfrm>
          <a:off x="2714625" y="104775"/>
          <a:ext cx="2857500" cy="848948"/>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3</xdr:row>
      <xdr:rowOff>57151</xdr:rowOff>
    </xdr:from>
    <xdr:to>
      <xdr:col>0</xdr:col>
      <xdr:colOff>247650</xdr:colOff>
      <xdr:row>3</xdr:row>
      <xdr:rowOff>114301</xdr:rowOff>
    </xdr:to>
    <xdr:sp macro="" textlink="">
      <xdr:nvSpPr>
        <xdr:cNvPr id="2" name="Striped Right Arrow 1"/>
        <xdr:cNvSpPr/>
      </xdr:nvSpPr>
      <xdr:spPr>
        <a:xfrm>
          <a:off x="104775" y="638176"/>
          <a:ext cx="142875" cy="57150"/>
        </a:xfrm>
        <a:prstGeom prst="stripedRightArrow">
          <a:avLst/>
        </a:prstGeom>
        <a:ln>
          <a:solidFill>
            <a:srgbClr val="538ED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104775</xdr:colOff>
      <xdr:row>4</xdr:row>
      <xdr:rowOff>61913</xdr:rowOff>
    </xdr:from>
    <xdr:to>
      <xdr:col>0</xdr:col>
      <xdr:colOff>247650</xdr:colOff>
      <xdr:row>4</xdr:row>
      <xdr:rowOff>119063</xdr:rowOff>
    </xdr:to>
    <xdr:sp macro="" textlink="">
      <xdr:nvSpPr>
        <xdr:cNvPr id="9" name="Striped Right Arrow 8"/>
        <xdr:cNvSpPr/>
      </xdr:nvSpPr>
      <xdr:spPr>
        <a:xfrm>
          <a:off x="104775" y="976313"/>
          <a:ext cx="142875" cy="57150"/>
        </a:xfrm>
        <a:prstGeom prst="stripedRightArrow">
          <a:avLst/>
        </a:prstGeom>
        <a:ln>
          <a:solidFill>
            <a:srgbClr val="538ED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104775</xdr:colOff>
      <xdr:row>6</xdr:row>
      <xdr:rowOff>57151</xdr:rowOff>
    </xdr:from>
    <xdr:to>
      <xdr:col>0</xdr:col>
      <xdr:colOff>247650</xdr:colOff>
      <xdr:row>6</xdr:row>
      <xdr:rowOff>114301</xdr:rowOff>
    </xdr:to>
    <xdr:sp macro="" textlink="">
      <xdr:nvSpPr>
        <xdr:cNvPr id="10" name="Striped Right Arrow 9"/>
        <xdr:cNvSpPr/>
      </xdr:nvSpPr>
      <xdr:spPr>
        <a:xfrm>
          <a:off x="104775" y="1295401"/>
          <a:ext cx="142875" cy="57150"/>
        </a:xfrm>
        <a:prstGeom prst="stripedRightArrow">
          <a:avLst/>
        </a:prstGeom>
        <a:ln>
          <a:solidFill>
            <a:srgbClr val="538ED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100012</xdr:colOff>
      <xdr:row>7</xdr:row>
      <xdr:rowOff>47626</xdr:rowOff>
    </xdr:from>
    <xdr:to>
      <xdr:col>0</xdr:col>
      <xdr:colOff>242887</xdr:colOff>
      <xdr:row>7</xdr:row>
      <xdr:rowOff>104776</xdr:rowOff>
    </xdr:to>
    <xdr:sp macro="" textlink="">
      <xdr:nvSpPr>
        <xdr:cNvPr id="11" name="Striped Right Arrow 10"/>
        <xdr:cNvSpPr/>
      </xdr:nvSpPr>
      <xdr:spPr>
        <a:xfrm>
          <a:off x="100012" y="1838326"/>
          <a:ext cx="142875" cy="57150"/>
        </a:xfrm>
        <a:prstGeom prst="stripedRightArrow">
          <a:avLst/>
        </a:prstGeom>
        <a:ln>
          <a:solidFill>
            <a:srgbClr val="538ED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104775</xdr:colOff>
      <xdr:row>8</xdr:row>
      <xdr:rowOff>61914</xdr:rowOff>
    </xdr:from>
    <xdr:to>
      <xdr:col>0</xdr:col>
      <xdr:colOff>247650</xdr:colOff>
      <xdr:row>8</xdr:row>
      <xdr:rowOff>119064</xdr:rowOff>
    </xdr:to>
    <xdr:sp macro="" textlink="">
      <xdr:nvSpPr>
        <xdr:cNvPr id="12" name="Striped Right Arrow 11"/>
        <xdr:cNvSpPr/>
      </xdr:nvSpPr>
      <xdr:spPr>
        <a:xfrm>
          <a:off x="104775" y="2195514"/>
          <a:ext cx="142875" cy="57150"/>
        </a:xfrm>
        <a:prstGeom prst="stripedRightArrow">
          <a:avLst/>
        </a:prstGeom>
        <a:ln>
          <a:solidFill>
            <a:srgbClr val="538ED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95250</xdr:colOff>
      <xdr:row>9</xdr:row>
      <xdr:rowOff>71439</xdr:rowOff>
    </xdr:from>
    <xdr:to>
      <xdr:col>0</xdr:col>
      <xdr:colOff>238125</xdr:colOff>
      <xdr:row>9</xdr:row>
      <xdr:rowOff>128589</xdr:rowOff>
    </xdr:to>
    <xdr:sp macro="" textlink="">
      <xdr:nvSpPr>
        <xdr:cNvPr id="13" name="Striped Right Arrow 12"/>
        <xdr:cNvSpPr/>
      </xdr:nvSpPr>
      <xdr:spPr>
        <a:xfrm>
          <a:off x="95250" y="2433639"/>
          <a:ext cx="142875" cy="57150"/>
        </a:xfrm>
        <a:prstGeom prst="stripedRightArrow">
          <a:avLst/>
        </a:prstGeom>
        <a:ln>
          <a:solidFill>
            <a:srgbClr val="538ED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104775</xdr:colOff>
      <xdr:row>5</xdr:row>
      <xdr:rowOff>85725</xdr:rowOff>
    </xdr:from>
    <xdr:to>
      <xdr:col>0</xdr:col>
      <xdr:colOff>247650</xdr:colOff>
      <xdr:row>5</xdr:row>
      <xdr:rowOff>142875</xdr:rowOff>
    </xdr:to>
    <xdr:sp macro="" textlink="">
      <xdr:nvSpPr>
        <xdr:cNvPr id="16" name="Striped Right Arrow 15"/>
        <xdr:cNvSpPr/>
      </xdr:nvSpPr>
      <xdr:spPr>
        <a:xfrm>
          <a:off x="104775" y="1219200"/>
          <a:ext cx="142875" cy="57150"/>
        </a:xfrm>
        <a:prstGeom prst="stripedRightArrow">
          <a:avLst/>
        </a:prstGeom>
        <a:ln>
          <a:solidFill>
            <a:srgbClr val="538ED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editAs="oneCell">
    <xdr:from>
      <xdr:col>1</xdr:col>
      <xdr:colOff>28575</xdr:colOff>
      <xdr:row>1</xdr:row>
      <xdr:rowOff>114300</xdr:rowOff>
    </xdr:from>
    <xdr:to>
      <xdr:col>2</xdr:col>
      <xdr:colOff>123825</xdr:colOff>
      <xdr:row>1</xdr:row>
      <xdr:rowOff>446162</xdr:rowOff>
    </xdr:to>
    <xdr:pic>
      <xdr:nvPicPr>
        <xdr:cNvPr id="14" name="Picture 1" descr="http://intranet.fao.org/fileadmin/images/FAO_LOGO/FAO_logo_Blue_2lines_en.jpg"/>
        <xdr:cNvPicPr>
          <a:picLocks noChangeAspect="1" noChangeArrowheads="1"/>
        </xdr:cNvPicPr>
      </xdr:nvPicPr>
      <xdr:blipFill>
        <a:blip xmlns:r="http://schemas.openxmlformats.org/officeDocument/2006/relationships" r:embed="rId1" cstate="print"/>
        <a:srcRect l="5333" t="14586" r="5778" b="21461"/>
        <a:stretch>
          <a:fillRect/>
        </a:stretch>
      </xdr:blipFill>
      <xdr:spPr bwMode="auto">
        <a:xfrm>
          <a:off x="304800" y="257175"/>
          <a:ext cx="1552575" cy="331862"/>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14</xdr:row>
      <xdr:rowOff>342900</xdr:rowOff>
    </xdr:from>
    <xdr:to>
      <xdr:col>1</xdr:col>
      <xdr:colOff>15875</xdr:colOff>
      <xdr:row>14</xdr:row>
      <xdr:rowOff>495300</xdr:rowOff>
    </xdr:to>
    <xdr:sp macro="" textlink="">
      <xdr:nvSpPr>
        <xdr:cNvPr id="3" name="Striped Right Arrow 2"/>
        <xdr:cNvSpPr/>
      </xdr:nvSpPr>
      <xdr:spPr>
        <a:xfrm>
          <a:off x="76200" y="6426200"/>
          <a:ext cx="219075" cy="152400"/>
        </a:xfrm>
        <a:prstGeom prst="stripedRightArrow">
          <a:avLst/>
        </a:prstGeom>
        <a:ln>
          <a:solidFill>
            <a:srgbClr val="538ED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50800</xdr:colOff>
      <xdr:row>14</xdr:row>
      <xdr:rowOff>1079500</xdr:rowOff>
    </xdr:from>
    <xdr:to>
      <xdr:col>0</xdr:col>
      <xdr:colOff>269875</xdr:colOff>
      <xdr:row>14</xdr:row>
      <xdr:rowOff>1231900</xdr:rowOff>
    </xdr:to>
    <xdr:sp macro="" textlink="">
      <xdr:nvSpPr>
        <xdr:cNvPr id="4" name="Striped Right Arrow 3"/>
        <xdr:cNvSpPr/>
      </xdr:nvSpPr>
      <xdr:spPr>
        <a:xfrm>
          <a:off x="50800" y="7162800"/>
          <a:ext cx="219075" cy="152400"/>
        </a:xfrm>
        <a:prstGeom prst="stripedRightArrow">
          <a:avLst/>
        </a:prstGeom>
        <a:ln>
          <a:solidFill>
            <a:srgbClr val="538ED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editAs="oneCell">
    <xdr:from>
      <xdr:col>1</xdr:col>
      <xdr:colOff>50800</xdr:colOff>
      <xdr:row>1</xdr:row>
      <xdr:rowOff>76200</xdr:rowOff>
    </xdr:from>
    <xdr:to>
      <xdr:col>2</xdr:col>
      <xdr:colOff>1739900</xdr:colOff>
      <xdr:row>1</xdr:row>
      <xdr:rowOff>619125</xdr:rowOff>
    </xdr:to>
    <xdr:pic>
      <xdr:nvPicPr>
        <xdr:cNvPr id="5" name="Picture 1" descr="http://intranet.fao.org/fileadmin/images/FAO_LOGO/FAO_logo_Blue_2lines_en.jpg"/>
        <xdr:cNvPicPr>
          <a:picLocks noChangeAspect="1" noChangeArrowheads="1"/>
        </xdr:cNvPicPr>
      </xdr:nvPicPr>
      <xdr:blipFill>
        <a:blip xmlns:r="http://schemas.openxmlformats.org/officeDocument/2006/relationships" r:embed="rId1" cstate="print"/>
        <a:srcRect t="14586" b="21461"/>
        <a:stretch>
          <a:fillRect/>
        </a:stretch>
      </xdr:blipFill>
      <xdr:spPr bwMode="auto">
        <a:xfrm>
          <a:off x="330200" y="254000"/>
          <a:ext cx="2857500" cy="542925"/>
        </a:xfrm>
        <a:prstGeom prst="rect">
          <a:avLst/>
        </a:prstGeom>
        <a:noFill/>
      </xdr:spPr>
    </xdr:pic>
    <xdr:clientData/>
  </xdr:twoCellAnchor>
  <xdr:twoCellAnchor editAs="oneCell">
    <xdr:from>
      <xdr:col>2</xdr:col>
      <xdr:colOff>0</xdr:colOff>
      <xdr:row>125</xdr:row>
      <xdr:rowOff>0</xdr:rowOff>
    </xdr:from>
    <xdr:to>
      <xdr:col>2</xdr:col>
      <xdr:colOff>180975</xdr:colOff>
      <xdr:row>126</xdr:row>
      <xdr:rowOff>28575</xdr:rowOff>
    </xdr:to>
    <xdr:sp macro="" textlink="">
      <xdr:nvSpPr>
        <xdr:cNvPr id="8195" name="Control 3" hidden="1">
          <a:extLst>
            <a:ext uri="{63B3BB69-23CF-44E3-9099-C40C66FF867C}">
              <a14:compatExt xmlns:a14="http://schemas.microsoft.com/office/drawing/2010/main" xmlns="" spid="_x0000_s8195"/>
            </a:ext>
          </a:extLst>
        </xdr:cNvPr>
        <xdr:cNvSpPr/>
      </xdr:nvSpPr>
      <xdr:spPr>
        <a:xfrm>
          <a:off x="0" y="0"/>
          <a:ext cx="0" cy="0"/>
        </a:xfrm>
        <a:prstGeom prst="rect">
          <a:avLst/>
        </a:prstGeom>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63</xdr:row>
      <xdr:rowOff>9524</xdr:rowOff>
    </xdr:from>
    <xdr:to>
      <xdr:col>15</xdr:col>
      <xdr:colOff>9525</xdr:colOff>
      <xdr:row>88</xdr:row>
      <xdr:rowOff>142875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99</xdr:row>
      <xdr:rowOff>73025</xdr:rowOff>
    </xdr:from>
    <xdr:to>
      <xdr:col>15</xdr:col>
      <xdr:colOff>0</xdr:colOff>
      <xdr:row>129</xdr:row>
      <xdr:rowOff>161924</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161925</xdr:colOff>
      <xdr:row>64</xdr:row>
      <xdr:rowOff>19051</xdr:rowOff>
    </xdr:from>
    <xdr:to>
      <xdr:col>14</xdr:col>
      <xdr:colOff>447676</xdr:colOff>
      <xdr:row>70</xdr:row>
      <xdr:rowOff>9525</xdr:rowOff>
    </xdr:to>
    <xdr:grpSp>
      <xdr:nvGrpSpPr>
        <xdr:cNvPr id="41" name="Group 40"/>
        <xdr:cNvGrpSpPr/>
      </xdr:nvGrpSpPr>
      <xdr:grpSpPr>
        <a:xfrm>
          <a:off x="6457950" y="13163551"/>
          <a:ext cx="1914526" cy="962024"/>
          <a:chOff x="5314951" y="12601576"/>
          <a:chExt cx="1943099" cy="971550"/>
        </a:xfrm>
      </xdr:grpSpPr>
      <xdr:sp macro="" textlink="">
        <xdr:nvSpPr>
          <xdr:cNvPr id="19" name="Rectangle 18"/>
          <xdr:cNvSpPr/>
        </xdr:nvSpPr>
        <xdr:spPr>
          <a:xfrm>
            <a:off x="5314951" y="12601576"/>
            <a:ext cx="1943099" cy="971550"/>
          </a:xfrm>
          <a:prstGeom prst="rect">
            <a:avLst/>
          </a:prstGeom>
          <a:solidFill>
            <a:schemeClr val="bg1">
              <a:lumMod val="9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1100">
                <a:solidFill>
                  <a:sysClr val="windowText" lastClr="000000"/>
                </a:solidFill>
              </a:rPr>
              <a:t>         </a:t>
            </a:r>
            <a:r>
              <a:rPr lang="en-US" sz="800">
                <a:solidFill>
                  <a:sysClr val="windowText" lastClr="000000"/>
                </a:solidFill>
              </a:rPr>
              <a:t>General laboratory profile</a:t>
            </a:r>
          </a:p>
          <a:p>
            <a:pPr algn="l"/>
            <a:r>
              <a:rPr lang="en-US" sz="800">
                <a:solidFill>
                  <a:sysClr val="windowText" lastClr="000000"/>
                </a:solidFill>
              </a:rPr>
              <a:t>           Infrastructure,</a:t>
            </a:r>
            <a:r>
              <a:rPr lang="en-US" sz="800" baseline="0">
                <a:solidFill>
                  <a:sysClr val="windowText" lastClr="000000"/>
                </a:solidFill>
              </a:rPr>
              <a:t> equipment, supplies</a:t>
            </a:r>
          </a:p>
          <a:p>
            <a:pPr algn="l"/>
            <a:r>
              <a:rPr lang="en-US" sz="800" baseline="0">
                <a:solidFill>
                  <a:sysClr val="windowText" lastClr="000000"/>
                </a:solidFill>
              </a:rPr>
              <a:t>           Lab performance</a:t>
            </a:r>
          </a:p>
          <a:p>
            <a:pPr algn="l"/>
            <a:r>
              <a:rPr lang="en-US" sz="800" baseline="0">
                <a:solidFill>
                  <a:sysClr val="windowText" lastClr="000000"/>
                </a:solidFill>
              </a:rPr>
              <a:t>           QA, Biosafety/Biosecurity</a:t>
            </a:r>
          </a:p>
          <a:p>
            <a:pPr algn="l"/>
            <a:r>
              <a:rPr lang="en-US" sz="800" baseline="0">
                <a:solidFill>
                  <a:sysClr val="windowText" lastClr="000000"/>
                </a:solidFill>
              </a:rPr>
              <a:t>           Lab collaboration and networking</a:t>
            </a:r>
            <a:endParaRPr lang="en-US" sz="800">
              <a:solidFill>
                <a:sysClr val="windowText" lastClr="000000"/>
              </a:solidFill>
            </a:endParaRPr>
          </a:p>
        </xdr:txBody>
      </xdr:sp>
      <xdr:grpSp>
        <xdr:nvGrpSpPr>
          <xdr:cNvPr id="23" name="Group 22"/>
          <xdr:cNvGrpSpPr/>
        </xdr:nvGrpSpPr>
        <xdr:grpSpPr>
          <a:xfrm>
            <a:off x="5457795" y="12782550"/>
            <a:ext cx="152431" cy="609599"/>
            <a:chOff x="6238869" y="4505340"/>
            <a:chExt cx="200073" cy="1000126"/>
          </a:xfrm>
        </xdr:grpSpPr>
        <xdr:sp macro="" textlink="">
          <xdr:nvSpPr>
            <xdr:cNvPr id="34" name="Rectangle 33"/>
            <xdr:cNvSpPr/>
          </xdr:nvSpPr>
          <xdr:spPr>
            <a:xfrm>
              <a:off x="6238910" y="4505340"/>
              <a:ext cx="200031" cy="144756"/>
            </a:xfrm>
            <a:prstGeom prst="rect">
              <a:avLst/>
            </a:prstGeom>
            <a:solidFill>
              <a:schemeClr val="tx2">
                <a:lumMod val="40000"/>
                <a:lumOff val="60000"/>
              </a:schemeClr>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35" name="Rectangle 34"/>
            <xdr:cNvSpPr/>
          </xdr:nvSpPr>
          <xdr:spPr>
            <a:xfrm>
              <a:off x="6238911" y="4722471"/>
              <a:ext cx="200031" cy="144756"/>
            </a:xfrm>
            <a:prstGeom prst="rect">
              <a:avLst/>
            </a:prstGeom>
            <a:solidFill>
              <a:schemeClr val="accent2">
                <a:lumMod val="40000"/>
                <a:lumOff val="6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36" name="Rectangle 35"/>
            <xdr:cNvSpPr/>
          </xdr:nvSpPr>
          <xdr:spPr>
            <a:xfrm>
              <a:off x="6238895" y="5143575"/>
              <a:ext cx="200030" cy="144756"/>
            </a:xfrm>
            <a:prstGeom prst="rect">
              <a:avLst/>
            </a:prstGeom>
            <a:solidFill>
              <a:schemeClr val="accent4">
                <a:lumMod val="40000"/>
                <a:lumOff val="60000"/>
              </a:schemeClr>
            </a:solidFill>
            <a:ln>
              <a:solidFill>
                <a:schemeClr val="accent4">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37" name="Rectangle 36"/>
            <xdr:cNvSpPr/>
          </xdr:nvSpPr>
          <xdr:spPr>
            <a:xfrm>
              <a:off x="6238880" y="5360710"/>
              <a:ext cx="200030" cy="144756"/>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38" name="Rectangle 37"/>
            <xdr:cNvSpPr/>
          </xdr:nvSpPr>
          <xdr:spPr>
            <a:xfrm>
              <a:off x="6238869" y="4927248"/>
              <a:ext cx="200030" cy="144756"/>
            </a:xfrm>
            <a:prstGeom prst="rect">
              <a:avLst/>
            </a:prstGeom>
            <a:solidFill>
              <a:schemeClr val="accent3">
                <a:lumMod val="40000"/>
                <a:lumOff val="60000"/>
              </a:schemeClr>
            </a:solidFill>
            <a:ln>
              <a:solidFill>
                <a:schemeClr val="accent3">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grpSp>
    <xdr:clientData/>
  </xdr:twoCellAnchor>
  <xdr:twoCellAnchor>
    <xdr:from>
      <xdr:col>1</xdr:col>
      <xdr:colOff>0</xdr:colOff>
      <xdr:row>24</xdr:row>
      <xdr:rowOff>95250</xdr:rowOff>
    </xdr:from>
    <xdr:to>
      <xdr:col>14</xdr:col>
      <xdr:colOff>552450</xdr:colOff>
      <xdr:row>30</xdr:row>
      <xdr:rowOff>57149</xdr:rowOff>
    </xdr:to>
    <xdr:grpSp>
      <xdr:nvGrpSpPr>
        <xdr:cNvPr id="53" name="Group 52"/>
        <xdr:cNvGrpSpPr/>
      </xdr:nvGrpSpPr>
      <xdr:grpSpPr>
        <a:xfrm>
          <a:off x="76200" y="5400675"/>
          <a:ext cx="8401050" cy="876299"/>
          <a:chOff x="76200" y="5457825"/>
          <a:chExt cx="8515350" cy="876299"/>
        </a:xfrm>
      </xdr:grpSpPr>
      <xdr:sp macro="" textlink="">
        <xdr:nvSpPr>
          <xdr:cNvPr id="24" name="Rectangle 23"/>
          <xdr:cNvSpPr/>
        </xdr:nvSpPr>
        <xdr:spPr>
          <a:xfrm>
            <a:off x="76200" y="5457825"/>
            <a:ext cx="8515350" cy="876299"/>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1000">
                <a:solidFill>
                  <a:sysClr val="windowText" lastClr="000000"/>
                </a:solidFill>
              </a:rPr>
              <a:t>*Numbers displayed in percentage; Scoring based on the ideal situation (100%):  numbers in each cell represent the achieved percentage compared to the optimum (100% being the ideal laboratory). Color coding: 0-20%     , 20-40%      , 40-60%      , 60-80%     , 80-100%</a:t>
            </a:r>
          </a:p>
          <a:p>
            <a:pPr algn="l"/>
            <a:r>
              <a:rPr lang="en-US" sz="1000">
                <a:solidFill>
                  <a:sysClr val="windowText" lastClr="000000"/>
                </a:solidFill>
              </a:rPr>
              <a:t>** Reliability of the result depends on the percentage of questions filled or left blanck per category in the LMT questionnaire. From 100 to 90%, the LMT scoring is reliable (     green). From 90 to 70%, realiability of the scoring is medium (     orange), from 70 to 0%, reliability is low (     red).</a:t>
            </a:r>
          </a:p>
        </xdr:txBody>
      </xdr:sp>
      <xdr:grpSp>
        <xdr:nvGrpSpPr>
          <xdr:cNvPr id="52" name="Group 51"/>
          <xdr:cNvGrpSpPr/>
        </xdr:nvGrpSpPr>
        <xdr:grpSpPr>
          <a:xfrm>
            <a:off x="3578846" y="5762626"/>
            <a:ext cx="2600326" cy="100011"/>
            <a:chOff x="3578846" y="5762626"/>
            <a:chExt cx="2600326" cy="100011"/>
          </a:xfrm>
        </xdr:grpSpPr>
        <xdr:sp macro="" textlink="">
          <xdr:nvSpPr>
            <xdr:cNvPr id="29" name="Rectangle 28"/>
            <xdr:cNvSpPr/>
          </xdr:nvSpPr>
          <xdr:spPr>
            <a:xfrm>
              <a:off x="3578846" y="5776912"/>
              <a:ext cx="95250" cy="85725"/>
            </a:xfrm>
            <a:prstGeom prst="rect">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30" name="Rectangle 29"/>
            <xdr:cNvSpPr/>
          </xdr:nvSpPr>
          <xdr:spPr>
            <a:xfrm>
              <a:off x="4193210" y="5772150"/>
              <a:ext cx="95250" cy="85725"/>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31" name="Rectangle 30"/>
            <xdr:cNvSpPr/>
          </xdr:nvSpPr>
          <xdr:spPr>
            <a:xfrm>
              <a:off x="4793285" y="5767388"/>
              <a:ext cx="95250" cy="85725"/>
            </a:xfrm>
            <a:prstGeom prst="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33" name="Rectangle 32"/>
            <xdr:cNvSpPr/>
          </xdr:nvSpPr>
          <xdr:spPr>
            <a:xfrm>
              <a:off x="5402885" y="5772151"/>
              <a:ext cx="95250" cy="85725"/>
            </a:xfrm>
            <a:prstGeom prst="rect">
              <a:avLst/>
            </a:prstGeom>
            <a:solidFill>
              <a:srgbClr val="BEE395"/>
            </a:solidFill>
            <a:ln>
              <a:solidFill>
                <a:srgbClr val="BEE39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39" name="Rectangle 38"/>
            <xdr:cNvSpPr/>
          </xdr:nvSpPr>
          <xdr:spPr>
            <a:xfrm>
              <a:off x="6083922" y="5762626"/>
              <a:ext cx="95250" cy="85725"/>
            </a:xfrm>
            <a:prstGeom prst="rect">
              <a:avLst/>
            </a:prstGeom>
            <a:solidFill>
              <a:srgbClr val="339933"/>
            </a:solidFill>
            <a:ln>
              <a:solidFill>
                <a:srgbClr val="33993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grpSp>
        <xdr:nvGrpSpPr>
          <xdr:cNvPr id="28" name="Group 27"/>
          <xdr:cNvGrpSpPr/>
        </xdr:nvGrpSpPr>
        <xdr:grpSpPr>
          <a:xfrm>
            <a:off x="1165966" y="6088017"/>
            <a:ext cx="5715560" cy="101552"/>
            <a:chOff x="1165966" y="6088017"/>
            <a:chExt cx="5715560" cy="101552"/>
          </a:xfrm>
        </xdr:grpSpPr>
        <xdr:sp macro="" textlink="">
          <xdr:nvSpPr>
            <xdr:cNvPr id="27" name="Oval 26"/>
            <xdr:cNvSpPr/>
          </xdr:nvSpPr>
          <xdr:spPr>
            <a:xfrm>
              <a:off x="1165966" y="6088017"/>
              <a:ext cx="76200" cy="85725"/>
            </a:xfrm>
            <a:prstGeom prst="ellipse">
              <a:avLst/>
            </a:prstGeom>
            <a:solidFill>
              <a:srgbClr val="3AB03A"/>
            </a:solidFill>
            <a:ln>
              <a:solidFill>
                <a:srgbClr val="33993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32" name="Oval 31"/>
            <xdr:cNvSpPr/>
          </xdr:nvSpPr>
          <xdr:spPr>
            <a:xfrm>
              <a:off x="4512727" y="6091237"/>
              <a:ext cx="76200" cy="85724"/>
            </a:xfrm>
            <a:prstGeom prst="ellipse">
              <a:avLst/>
            </a:prstGeom>
            <a:solidFill>
              <a:srgbClr val="FFD757"/>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26" name="Oval 25"/>
            <xdr:cNvSpPr/>
          </xdr:nvSpPr>
          <xdr:spPr>
            <a:xfrm>
              <a:off x="6805326" y="6103845"/>
              <a:ext cx="76200" cy="85724"/>
            </a:xfrm>
            <a:prstGeom prst="ellipse">
              <a:avLst/>
            </a:prstGeom>
            <a:solidFill>
              <a:srgbClr val="FF7D7D"/>
            </a:solidFill>
            <a:ln>
              <a:solidFill>
                <a:srgbClr val="D2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grpSp>
    <xdr:clientData/>
  </xdr:twoCellAnchor>
  <xdr:twoCellAnchor>
    <xdr:from>
      <xdr:col>5</xdr:col>
      <xdr:colOff>57149</xdr:colOff>
      <xdr:row>32</xdr:row>
      <xdr:rowOff>133349</xdr:rowOff>
    </xdr:from>
    <xdr:to>
      <xdr:col>14</xdr:col>
      <xdr:colOff>561974</xdr:colOff>
      <xdr:row>50</xdr:row>
      <xdr:rowOff>123824</xdr:rowOff>
    </xdr:to>
    <xdr:graphicFrame macro="">
      <xdr:nvGraphicFramePr>
        <xdr:cNvPr id="49" name="Chart 4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28575</xdr:colOff>
      <xdr:row>2</xdr:row>
      <xdr:rowOff>133350</xdr:rowOff>
    </xdr:from>
    <xdr:to>
      <xdr:col>15</xdr:col>
      <xdr:colOff>19050</xdr:colOff>
      <xdr:row>17</xdr:row>
      <xdr:rowOff>19050</xdr:rowOff>
    </xdr:to>
    <xdr:graphicFrame macro="">
      <xdr:nvGraphicFramePr>
        <xdr:cNvPr id="42" name="Chart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2">
    <tabColor rgb="FFFF0000"/>
  </sheetPr>
  <dimension ref="C8:I49"/>
  <sheetViews>
    <sheetView workbookViewId="0">
      <selection activeCell="D36" sqref="D36"/>
    </sheetView>
  </sheetViews>
  <sheetFormatPr defaultColWidth="9.140625" defaultRowHeight="15"/>
  <cols>
    <col min="1" max="1" width="9.140625" style="181" collapsed="1"/>
    <col min="2" max="2" width="8.140625" style="181" customWidth="1" collapsed="1"/>
    <col min="3" max="5" width="9.140625" style="181" collapsed="1"/>
    <col min="6" max="6" width="11.28515625" style="181" customWidth="1" collapsed="1"/>
    <col min="7" max="16384" width="9.140625" style="181" collapsed="1"/>
  </cols>
  <sheetData>
    <row r="8" spans="3:3" ht="26.25">
      <c r="C8" s="275" t="s">
        <v>721</v>
      </c>
    </row>
    <row r="32" spans="3:3">
      <c r="C32" s="8" t="s">
        <v>188</v>
      </c>
    </row>
    <row r="35" spans="3:3">
      <c r="C35" s="9" t="s">
        <v>189</v>
      </c>
    </row>
    <row r="42" spans="3:3">
      <c r="C42" s="9" t="s">
        <v>190</v>
      </c>
    </row>
    <row r="49" spans="9:9">
      <c r="I49" s="182" t="s">
        <v>727</v>
      </c>
    </row>
  </sheetData>
  <sheetProtection password="DBF3" sheet="1" objects="1" scenarios="1"/>
  <hyperlinks>
    <hyperlink ref="C32" location="'1. Guidelines-user-ENG'!A1" display="Guidelines"/>
    <hyperlink ref="C35" location="'2. LMT Questionnaire ENG'!A1" display="Questionnaire"/>
    <hyperlink ref="C42" location="'3. Summary.ENG'!A1" display="Summary"/>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Sheet3">
    <tabColor theme="5" tint="0.59999389629810485"/>
  </sheetPr>
  <dimension ref="A1:BH26"/>
  <sheetViews>
    <sheetView tabSelected="1" workbookViewId="0">
      <selection activeCell="C21" sqref="C21"/>
    </sheetView>
  </sheetViews>
  <sheetFormatPr defaultColWidth="11.42578125" defaultRowHeight="15"/>
  <cols>
    <col min="1" max="1" width="4.140625" style="203" customWidth="1" collapsed="1"/>
    <col min="2" max="2" width="21.85546875" style="204" customWidth="1" collapsed="1"/>
    <col min="3" max="3" width="35.140625" style="204" customWidth="1" collapsed="1"/>
    <col min="4" max="4" width="5.140625" style="205" customWidth="1" collapsed="1"/>
    <col min="5" max="5" width="57.28515625" style="204" customWidth="1" collapsed="1"/>
    <col min="6" max="6" width="2.28515625" style="202" customWidth="1" collapsed="1"/>
    <col min="7" max="60" width="11.42578125" style="178" collapsed="1"/>
    <col min="61" max="16384" width="11.42578125" style="124" collapsed="1"/>
  </cols>
  <sheetData>
    <row r="1" spans="1:60" s="181" customFormat="1" ht="11.25" customHeight="1" thickBot="1">
      <c r="A1" s="183"/>
      <c r="B1" s="184"/>
      <c r="C1" s="184"/>
      <c r="D1" s="185"/>
      <c r="E1" s="184"/>
      <c r="F1" s="184"/>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c r="AZ1" s="178"/>
      <c r="BA1" s="178"/>
      <c r="BB1" s="178"/>
      <c r="BC1" s="178"/>
      <c r="BD1" s="178"/>
      <c r="BE1" s="178"/>
      <c r="BF1" s="178"/>
      <c r="BG1" s="178"/>
      <c r="BH1" s="178"/>
    </row>
    <row r="2" spans="1:60" ht="43.5" customHeight="1" thickBot="1">
      <c r="A2" s="186"/>
      <c r="B2" s="278" t="s">
        <v>728</v>
      </c>
      <c r="C2" s="279"/>
      <c r="D2" s="279"/>
      <c r="E2" s="280"/>
      <c r="F2" s="187"/>
    </row>
    <row r="3" spans="1:60" s="181" customFormat="1" ht="10.5" customHeight="1">
      <c r="A3" s="186"/>
      <c r="B3" s="188"/>
      <c r="C3" s="188"/>
      <c r="D3" s="189"/>
      <c r="E3" s="188"/>
      <c r="F3" s="187"/>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c r="AV3" s="178"/>
      <c r="AW3" s="178"/>
      <c r="AX3" s="178"/>
      <c r="AY3" s="178"/>
      <c r="AZ3" s="178"/>
      <c r="BA3" s="178"/>
      <c r="BB3" s="178"/>
      <c r="BC3" s="178"/>
      <c r="BD3" s="178"/>
      <c r="BE3" s="178"/>
      <c r="BF3" s="178"/>
      <c r="BG3" s="178"/>
      <c r="BH3" s="178"/>
    </row>
    <row r="4" spans="1:60" ht="26.25" customHeight="1">
      <c r="A4" s="190"/>
      <c r="B4" s="281" t="s">
        <v>229</v>
      </c>
      <c r="C4" s="281"/>
      <c r="D4" s="281"/>
      <c r="E4" s="281"/>
      <c r="F4" s="191"/>
    </row>
    <row r="5" spans="1:60" ht="17.25" customHeight="1">
      <c r="A5" s="192"/>
      <c r="B5" s="282" t="s">
        <v>228</v>
      </c>
      <c r="C5" s="282"/>
      <c r="D5" s="282"/>
      <c r="E5" s="282"/>
      <c r="F5" s="187"/>
    </row>
    <row r="6" spans="1:60" ht="30" customHeight="1">
      <c r="A6" s="192"/>
      <c r="B6" s="282" t="s">
        <v>716</v>
      </c>
      <c r="C6" s="282"/>
      <c r="D6" s="282"/>
      <c r="E6" s="282"/>
      <c r="F6" s="187"/>
    </row>
    <row r="7" spans="1:60" ht="42.75" customHeight="1">
      <c r="A7" s="192"/>
      <c r="B7" s="283" t="s">
        <v>717</v>
      </c>
      <c r="C7" s="283"/>
      <c r="D7" s="283"/>
      <c r="E7" s="283"/>
      <c r="F7" s="187"/>
    </row>
    <row r="8" spans="1:60" ht="21.75" customHeight="1">
      <c r="A8" s="193"/>
      <c r="B8" s="284" t="s">
        <v>166</v>
      </c>
      <c r="C8" s="284"/>
      <c r="D8" s="284"/>
      <c r="E8" s="284"/>
      <c r="F8" s="184"/>
    </row>
    <row r="9" spans="1:60" ht="18" customHeight="1">
      <c r="A9" s="193"/>
      <c r="B9" s="284" t="s">
        <v>227</v>
      </c>
      <c r="C9" s="284"/>
      <c r="D9" s="284"/>
      <c r="E9" s="284"/>
      <c r="F9" s="184"/>
    </row>
    <row r="10" spans="1:60" ht="48" customHeight="1">
      <c r="A10" s="193"/>
      <c r="B10" s="277" t="s">
        <v>679</v>
      </c>
      <c r="C10" s="277"/>
      <c r="D10" s="277"/>
      <c r="E10" s="277"/>
      <c r="F10" s="184"/>
    </row>
    <row r="11" spans="1:60">
      <c r="A11" s="183"/>
      <c r="B11" s="184"/>
      <c r="C11" s="184"/>
      <c r="D11" s="185"/>
      <c r="E11" s="184"/>
      <c r="F11" s="184"/>
    </row>
    <row r="12" spans="1:60">
      <c r="A12" s="183"/>
      <c r="B12" s="184"/>
      <c r="C12" s="184"/>
      <c r="D12" s="185"/>
      <c r="E12" s="184"/>
      <c r="F12" s="184"/>
    </row>
    <row r="13" spans="1:60">
      <c r="A13" s="183"/>
      <c r="B13" s="184"/>
      <c r="C13" s="184"/>
      <c r="D13" s="185"/>
      <c r="E13" s="184"/>
      <c r="F13" s="184"/>
    </row>
    <row r="14" spans="1:60">
      <c r="A14" s="183"/>
      <c r="B14" s="184"/>
      <c r="C14" s="184"/>
      <c r="D14" s="185"/>
      <c r="E14" s="184"/>
      <c r="F14" s="184"/>
    </row>
    <row r="15" spans="1:60">
      <c r="A15" s="183"/>
      <c r="B15" s="184"/>
      <c r="C15" s="184"/>
      <c r="D15" s="185"/>
      <c r="E15" s="184"/>
      <c r="F15" s="184"/>
    </row>
    <row r="16" spans="1:60">
      <c r="A16" s="183"/>
      <c r="B16" s="184"/>
      <c r="C16" s="184"/>
      <c r="D16" s="185"/>
      <c r="E16" s="184"/>
      <c r="F16" s="184"/>
    </row>
    <row r="17" spans="1:6">
      <c r="A17" s="183"/>
      <c r="B17" s="184"/>
      <c r="C17" s="184"/>
      <c r="D17" s="185"/>
      <c r="E17" s="184"/>
      <c r="F17" s="184"/>
    </row>
    <row r="18" spans="1:6">
      <c r="A18" s="183"/>
      <c r="B18" s="184"/>
      <c r="C18" s="184"/>
      <c r="D18" s="185"/>
      <c r="E18" s="184"/>
      <c r="F18" s="184"/>
    </row>
    <row r="19" spans="1:6">
      <c r="A19" s="183"/>
      <c r="B19" s="184"/>
      <c r="C19" s="184"/>
      <c r="D19" s="185"/>
      <c r="E19" s="184"/>
      <c r="F19" s="184"/>
    </row>
    <row r="20" spans="1:6">
      <c r="A20" s="183"/>
      <c r="B20" s="184"/>
      <c r="C20" s="184"/>
      <c r="D20" s="185"/>
      <c r="E20" s="184"/>
      <c r="F20" s="184"/>
    </row>
    <row r="21" spans="1:6">
      <c r="A21" s="183"/>
      <c r="B21" s="184"/>
      <c r="C21" s="184"/>
      <c r="D21" s="185"/>
      <c r="E21" s="184"/>
      <c r="F21" s="184"/>
    </row>
    <row r="22" spans="1:6">
      <c r="A22" s="183"/>
      <c r="B22" s="184"/>
      <c r="C22" s="184"/>
      <c r="D22" s="185"/>
      <c r="E22" s="184"/>
      <c r="F22" s="184"/>
    </row>
    <row r="23" spans="1:6">
      <c r="A23" s="183"/>
      <c r="B23" s="184"/>
      <c r="C23" s="184"/>
      <c r="D23" s="185"/>
      <c r="E23" s="184"/>
      <c r="F23" s="184"/>
    </row>
    <row r="24" spans="1:6">
      <c r="A24" s="183"/>
      <c r="B24" s="184"/>
      <c r="C24" s="184"/>
      <c r="D24" s="185"/>
      <c r="E24" s="184"/>
      <c r="F24" s="184"/>
    </row>
    <row r="25" spans="1:6">
      <c r="A25" s="183"/>
      <c r="B25" s="184"/>
      <c r="C25" s="184"/>
      <c r="D25" s="185"/>
      <c r="E25" s="184"/>
      <c r="F25" s="184"/>
    </row>
    <row r="26" spans="1:6">
      <c r="A26" s="183"/>
      <c r="B26" s="184"/>
      <c r="C26" s="184"/>
      <c r="D26" s="185"/>
      <c r="E26" s="184"/>
      <c r="F26" s="184"/>
    </row>
  </sheetData>
  <sheetProtection password="DBF3" sheet="1" objects="1" scenarios="1"/>
  <mergeCells count="8">
    <mergeCell ref="B10:E10"/>
    <mergeCell ref="B2:E2"/>
    <mergeCell ref="B4:E4"/>
    <mergeCell ref="B5:E5"/>
    <mergeCell ref="B7:E7"/>
    <mergeCell ref="B8:E8"/>
    <mergeCell ref="B9:E9"/>
    <mergeCell ref="B6:E6"/>
  </mergeCells>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sheetPr codeName="Sheet1">
    <tabColor theme="5" tint="0.59999389629810485"/>
  </sheetPr>
  <dimension ref="A1:BN620"/>
  <sheetViews>
    <sheetView zoomScale="75" zoomScaleNormal="75" workbookViewId="0">
      <selection activeCell="L11" sqref="L11"/>
    </sheetView>
  </sheetViews>
  <sheetFormatPr defaultColWidth="9.140625" defaultRowHeight="12.75"/>
  <cols>
    <col min="1" max="1" width="4.140625" style="50" customWidth="1" collapsed="1"/>
    <col min="2" max="2" width="17.42578125" style="40" customWidth="1" collapsed="1"/>
    <col min="3" max="6" width="26.7109375" style="7" customWidth="1" collapsed="1"/>
    <col min="7" max="7" width="5.42578125" style="7" customWidth="1" collapsed="1"/>
    <col min="8" max="8" width="5.140625" style="6" customWidth="1" collapsed="1"/>
    <col min="9" max="9" width="7.7109375" style="7" customWidth="1" collapsed="1"/>
    <col min="10" max="10" width="6.28515625" style="7" customWidth="1" collapsed="1"/>
    <col min="11" max="11" width="27.28515625" style="6" customWidth="1" collapsed="1"/>
    <col min="12" max="12" width="34.140625" style="59" customWidth="1" collapsed="1"/>
    <col min="13" max="13" width="11.42578125" style="10" customWidth="1" collapsed="1"/>
    <col min="14" max="14" width="9.140625" style="10" collapsed="1"/>
    <col min="15" max="15" width="5.28515625" style="38" customWidth="1" collapsed="1"/>
    <col min="16" max="26" width="9.140625" style="10" collapsed="1"/>
    <col min="27" max="65" width="9.140625" style="5" collapsed="1"/>
    <col min="66" max="66" width="9.140625" style="14"/>
    <col min="67" max="16384" width="9.140625" style="14" collapsed="1"/>
  </cols>
  <sheetData>
    <row r="1" spans="1:65" s="45" customFormat="1" ht="13.5" thickBot="1">
      <c r="A1" s="41"/>
      <c r="B1" s="42"/>
      <c r="C1" s="43"/>
      <c r="D1" s="43"/>
      <c r="E1" s="43"/>
      <c r="F1" s="43"/>
      <c r="G1" s="43"/>
      <c r="H1" s="44"/>
      <c r="I1" s="43"/>
      <c r="J1" s="43"/>
      <c r="K1" s="44"/>
      <c r="L1" s="43"/>
      <c r="O1" s="41"/>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row>
    <row r="2" spans="1:65" s="47" customFormat="1" ht="55.5" customHeight="1" thickBot="1">
      <c r="A2" s="45"/>
      <c r="B2" s="295" t="s">
        <v>729</v>
      </c>
      <c r="C2" s="296"/>
      <c r="D2" s="296"/>
      <c r="E2" s="296"/>
      <c r="F2" s="296"/>
      <c r="G2" s="296"/>
      <c r="H2" s="296"/>
      <c r="I2" s="296"/>
      <c r="J2" s="296"/>
      <c r="K2" s="297"/>
      <c r="L2" s="43"/>
      <c r="M2" s="45"/>
      <c r="N2" s="45"/>
      <c r="O2" s="45"/>
      <c r="P2" s="45"/>
      <c r="Q2" s="45"/>
      <c r="R2" s="45"/>
      <c r="S2" s="45"/>
      <c r="T2" s="45"/>
      <c r="U2" s="45"/>
      <c r="V2" s="45"/>
      <c r="W2" s="45"/>
      <c r="X2" s="45"/>
      <c r="Y2" s="45"/>
      <c r="Z2" s="45"/>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row>
    <row r="3" spans="1:65" s="45" customFormat="1" ht="13.5" thickBot="1">
      <c r="A3" s="41"/>
      <c r="B3" s="42"/>
      <c r="C3" s="43"/>
      <c r="D3" s="43"/>
      <c r="E3" s="43"/>
      <c r="F3" s="43"/>
      <c r="G3" s="43"/>
      <c r="H3" s="44"/>
      <c r="I3" s="43"/>
      <c r="J3" s="43"/>
      <c r="K3" s="44"/>
      <c r="L3" s="43"/>
      <c r="O3" s="41"/>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row>
    <row r="4" spans="1:65" ht="42" customHeight="1">
      <c r="A4" s="41"/>
      <c r="B4" s="223" t="s">
        <v>233</v>
      </c>
      <c r="C4" s="15" t="s">
        <v>245</v>
      </c>
      <c r="D4" s="226" t="s">
        <v>238</v>
      </c>
      <c r="E4" s="16"/>
      <c r="F4" s="229" t="s">
        <v>237</v>
      </c>
      <c r="G4" s="17"/>
      <c r="H4" s="17"/>
      <c r="I4" s="17"/>
      <c r="J4" s="17"/>
      <c r="K4" s="18" t="s">
        <v>236</v>
      </c>
      <c r="L4" s="51"/>
      <c r="O4" s="12"/>
    </row>
    <row r="5" spans="1:65" ht="36.75" customHeight="1">
      <c r="A5" s="41"/>
      <c r="B5" s="224" t="s">
        <v>234</v>
      </c>
      <c r="C5" s="222" t="s">
        <v>245</v>
      </c>
      <c r="D5" s="227" t="s">
        <v>239</v>
      </c>
      <c r="E5" s="19"/>
      <c r="F5" s="230" t="s">
        <v>237</v>
      </c>
      <c r="G5" s="20"/>
      <c r="H5" s="20"/>
      <c r="I5" s="20"/>
      <c r="J5" s="20"/>
      <c r="K5" s="21" t="s">
        <v>236</v>
      </c>
      <c r="L5" s="43"/>
      <c r="O5" s="12"/>
    </row>
    <row r="6" spans="1:65" ht="41.25" customHeight="1" thickBot="1">
      <c r="A6" s="41"/>
      <c r="B6" s="225" t="s">
        <v>235</v>
      </c>
      <c r="C6" s="22" t="s">
        <v>245</v>
      </c>
      <c r="D6" s="228" t="s">
        <v>240</v>
      </c>
      <c r="E6" s="23"/>
      <c r="F6" s="231" t="s">
        <v>237</v>
      </c>
      <c r="G6" s="24"/>
      <c r="H6" s="24"/>
      <c r="I6" s="24"/>
      <c r="J6" s="25"/>
      <c r="K6" s="26" t="s">
        <v>236</v>
      </c>
      <c r="L6" s="43"/>
      <c r="O6" s="12"/>
    </row>
    <row r="7" spans="1:65" ht="45" customHeight="1">
      <c r="A7" s="41"/>
      <c r="B7" s="232" t="s">
        <v>507</v>
      </c>
      <c r="C7" s="27" t="s">
        <v>602</v>
      </c>
      <c r="D7" s="232" t="s">
        <v>508</v>
      </c>
      <c r="E7" s="28"/>
      <c r="F7" s="405" t="s">
        <v>733</v>
      </c>
      <c r="G7" s="306"/>
      <c r="H7" s="306"/>
      <c r="I7" s="306"/>
      <c r="J7" s="306"/>
      <c r="K7" s="306"/>
      <c r="L7" s="43"/>
      <c r="O7" s="12"/>
    </row>
    <row r="8" spans="1:65" ht="36.75" customHeight="1">
      <c r="A8" s="41"/>
      <c r="B8" s="232" t="s">
        <v>23</v>
      </c>
      <c r="C8" s="397" t="s">
        <v>737</v>
      </c>
      <c r="D8" s="43"/>
      <c r="E8" s="59"/>
      <c r="F8" s="404" t="s">
        <v>734</v>
      </c>
      <c r="G8" s="398" t="s">
        <v>736</v>
      </c>
      <c r="H8" s="399"/>
      <c r="I8" s="399"/>
      <c r="J8" s="399"/>
      <c r="K8" s="399"/>
      <c r="L8" s="43"/>
      <c r="O8" s="12"/>
    </row>
    <row r="9" spans="1:65" s="32" customFormat="1" ht="30" customHeight="1">
      <c r="A9" s="48"/>
      <c r="B9" s="233" t="s">
        <v>24</v>
      </c>
      <c r="C9" s="400" t="s">
        <v>738</v>
      </c>
      <c r="D9" s="52"/>
      <c r="E9" s="52"/>
      <c r="F9" s="401"/>
      <c r="G9" s="402" t="s">
        <v>735</v>
      </c>
      <c r="H9" s="402"/>
      <c r="I9" s="402"/>
      <c r="J9" s="402"/>
      <c r="K9" s="402"/>
      <c r="L9" s="52"/>
      <c r="M9" s="30"/>
      <c r="N9" s="30"/>
      <c r="O9" s="29"/>
      <c r="P9" s="30"/>
      <c r="Q9" s="30"/>
      <c r="R9" s="30"/>
      <c r="S9" s="30"/>
      <c r="T9" s="30"/>
      <c r="U9" s="30"/>
      <c r="V9" s="30"/>
      <c r="W9" s="30"/>
      <c r="X9" s="30"/>
      <c r="Y9" s="30"/>
      <c r="Z9" s="30"/>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row>
    <row r="10" spans="1:65" s="32" customFormat="1" ht="30" customHeight="1" thickBot="1">
      <c r="A10" s="48"/>
      <c r="B10" s="233"/>
      <c r="C10" s="400"/>
      <c r="D10" s="52"/>
      <c r="E10" s="52"/>
      <c r="F10" s="52"/>
      <c r="G10" s="403" t="s">
        <v>732</v>
      </c>
      <c r="H10" s="403"/>
      <c r="I10" s="403"/>
      <c r="J10" s="403"/>
      <c r="K10" s="403"/>
      <c r="L10" s="52"/>
      <c r="M10" s="30"/>
      <c r="N10" s="30"/>
      <c r="O10" s="29"/>
      <c r="P10" s="30"/>
      <c r="Q10" s="30"/>
      <c r="R10" s="30"/>
      <c r="S10" s="30"/>
      <c r="T10" s="30"/>
      <c r="U10" s="30"/>
      <c r="V10" s="30"/>
      <c r="W10" s="30"/>
      <c r="X10" s="30"/>
      <c r="Y10" s="30"/>
      <c r="Z10" s="30"/>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row>
    <row r="11" spans="1:65" ht="33.75" customHeight="1">
      <c r="A11" s="41"/>
      <c r="B11" s="234" t="s">
        <v>187</v>
      </c>
      <c r="C11" s="307"/>
      <c r="D11" s="307"/>
      <c r="E11" s="307"/>
      <c r="F11" s="307"/>
      <c r="G11" s="307"/>
      <c r="H11" s="307"/>
      <c r="I11" s="307"/>
      <c r="J11" s="307"/>
      <c r="K11" s="308"/>
      <c r="L11" s="43"/>
      <c r="O11" s="12"/>
    </row>
    <row r="12" spans="1:65" ht="18" customHeight="1">
      <c r="A12" s="41"/>
      <c r="B12" s="235" t="s">
        <v>194</v>
      </c>
      <c r="C12" s="309"/>
      <c r="D12" s="309"/>
      <c r="E12" s="309"/>
      <c r="F12" s="309"/>
      <c r="G12" s="309"/>
      <c r="H12" s="309"/>
      <c r="I12" s="309"/>
      <c r="J12" s="309"/>
      <c r="K12" s="310"/>
      <c r="L12" s="43"/>
      <c r="O12" s="12"/>
    </row>
    <row r="13" spans="1:65" ht="48" customHeight="1">
      <c r="A13" s="41"/>
      <c r="B13" s="236" t="s">
        <v>195</v>
      </c>
      <c r="C13" s="311"/>
      <c r="D13" s="311"/>
      <c r="E13" s="311"/>
      <c r="F13" s="311"/>
      <c r="G13" s="311"/>
      <c r="H13" s="311"/>
      <c r="I13" s="311"/>
      <c r="J13" s="311"/>
      <c r="K13" s="312"/>
      <c r="L13" s="43"/>
      <c r="O13" s="12"/>
    </row>
    <row r="14" spans="1:65" ht="48" customHeight="1" thickBot="1">
      <c r="A14" s="41"/>
      <c r="B14" s="237" t="s">
        <v>196</v>
      </c>
      <c r="C14" s="313"/>
      <c r="D14" s="313"/>
      <c r="E14" s="313"/>
      <c r="F14" s="313"/>
      <c r="G14" s="313"/>
      <c r="H14" s="313"/>
      <c r="I14" s="313"/>
      <c r="J14" s="313"/>
      <c r="K14" s="314"/>
      <c r="L14" s="43"/>
      <c r="O14" s="12"/>
    </row>
    <row r="15" spans="1:65" s="47" customFormat="1" ht="139.5" customHeight="1">
      <c r="A15" s="41"/>
      <c r="B15" s="298" t="s">
        <v>704</v>
      </c>
      <c r="C15" s="298"/>
      <c r="D15" s="298"/>
      <c r="E15" s="298"/>
      <c r="F15" s="298"/>
      <c r="G15" s="298"/>
      <c r="H15" s="298"/>
      <c r="I15" s="298"/>
      <c r="J15" s="298"/>
      <c r="K15" s="298"/>
      <c r="L15" s="43"/>
      <c r="M15" s="45"/>
      <c r="N15" s="45"/>
      <c r="O15" s="41"/>
      <c r="P15" s="45"/>
      <c r="Q15" s="45"/>
      <c r="R15" s="45"/>
      <c r="S15" s="45"/>
      <c r="T15" s="45"/>
      <c r="U15" s="45"/>
      <c r="V15" s="45"/>
      <c r="W15" s="45"/>
      <c r="X15" s="45"/>
      <c r="Y15" s="45"/>
      <c r="Z15" s="45"/>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row>
    <row r="16" spans="1:65" s="35" customFormat="1" ht="52.5" customHeight="1">
      <c r="A16" s="285" t="s">
        <v>0</v>
      </c>
      <c r="B16" s="287" t="s">
        <v>697</v>
      </c>
      <c r="C16" s="289">
        <v>4</v>
      </c>
      <c r="D16" s="289">
        <v>3</v>
      </c>
      <c r="E16" s="289">
        <v>2</v>
      </c>
      <c r="F16" s="289">
        <v>1</v>
      </c>
      <c r="G16" s="303" t="s">
        <v>183</v>
      </c>
      <c r="H16" s="304"/>
      <c r="I16" s="305"/>
      <c r="J16" s="299" t="s">
        <v>705</v>
      </c>
      <c r="K16" s="301" t="s">
        <v>193</v>
      </c>
      <c r="L16" s="293" t="s">
        <v>703</v>
      </c>
      <c r="M16" s="291" t="s">
        <v>184</v>
      </c>
      <c r="N16" s="292" t="s">
        <v>191</v>
      </c>
      <c r="O16" s="285" t="s">
        <v>0</v>
      </c>
      <c r="P16" s="33"/>
      <c r="Q16" s="33"/>
      <c r="R16" s="33"/>
      <c r="S16" s="33"/>
      <c r="T16" s="33"/>
      <c r="U16" s="33"/>
      <c r="V16" s="33"/>
      <c r="W16" s="33"/>
      <c r="X16" s="33"/>
      <c r="Y16" s="33"/>
      <c r="Z16" s="33"/>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row>
    <row r="17" spans="1:65" s="35" customFormat="1" ht="32.25" customHeight="1">
      <c r="A17" s="286"/>
      <c r="B17" s="288"/>
      <c r="C17" s="290"/>
      <c r="D17" s="290"/>
      <c r="E17" s="290"/>
      <c r="F17" s="290"/>
      <c r="G17" s="11" t="s">
        <v>185</v>
      </c>
      <c r="H17" s="11" t="s">
        <v>186</v>
      </c>
      <c r="I17" s="264" t="s">
        <v>701</v>
      </c>
      <c r="J17" s="300"/>
      <c r="K17" s="302"/>
      <c r="L17" s="294"/>
      <c r="M17" s="291"/>
      <c r="N17" s="292"/>
      <c r="O17" s="286"/>
      <c r="P17" s="33"/>
      <c r="Q17" s="33"/>
      <c r="R17" s="33"/>
      <c r="S17" s="33"/>
      <c r="T17" s="33"/>
      <c r="U17" s="33"/>
      <c r="V17" s="33"/>
      <c r="W17" s="33"/>
      <c r="X17" s="33"/>
      <c r="Y17" s="33"/>
      <c r="Z17" s="33"/>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row>
    <row r="18" spans="1:65" s="31" customFormat="1" ht="38.25" customHeight="1">
      <c r="A18" s="49">
        <v>1</v>
      </c>
      <c r="B18" s="194" t="s">
        <v>230</v>
      </c>
      <c r="C18" s="53" t="s">
        <v>26</v>
      </c>
      <c r="D18" s="53" t="s">
        <v>27</v>
      </c>
      <c r="E18" s="53" t="s">
        <v>28</v>
      </c>
      <c r="F18" s="53" t="s">
        <v>29</v>
      </c>
      <c r="G18" s="221"/>
      <c r="H18" s="221"/>
      <c r="I18" s="220"/>
      <c r="J18" s="220"/>
      <c r="K18" s="220"/>
      <c r="L18" s="53"/>
      <c r="M18" s="320" t="s">
        <v>1</v>
      </c>
      <c r="N18" s="315" t="s">
        <v>696</v>
      </c>
      <c r="O18" s="49">
        <v>1</v>
      </c>
      <c r="P18" s="30"/>
      <c r="Q18" s="30"/>
      <c r="R18" s="30"/>
      <c r="S18" s="30"/>
      <c r="T18" s="30"/>
      <c r="U18" s="30"/>
      <c r="V18" s="30"/>
      <c r="W18" s="30"/>
      <c r="X18" s="30"/>
      <c r="Y18" s="30"/>
      <c r="Z18" s="30"/>
    </row>
    <row r="19" spans="1:65" s="5" customFormat="1" ht="59.25" customHeight="1">
      <c r="A19" s="49">
        <v>2</v>
      </c>
      <c r="B19" s="194" t="s">
        <v>2</v>
      </c>
      <c r="C19" s="54" t="s">
        <v>30</v>
      </c>
      <c r="D19" s="54" t="s">
        <v>31</v>
      </c>
      <c r="E19" s="54" t="s">
        <v>137</v>
      </c>
      <c r="F19" s="54" t="s">
        <v>32</v>
      </c>
      <c r="G19" s="221"/>
      <c r="H19" s="221"/>
      <c r="I19" s="220"/>
      <c r="J19" s="220"/>
      <c r="K19" s="220"/>
      <c r="L19" s="54"/>
      <c r="M19" s="321"/>
      <c r="N19" s="315"/>
      <c r="O19" s="49">
        <v>2</v>
      </c>
      <c r="P19" s="10"/>
      <c r="Q19" s="10"/>
      <c r="R19" s="10"/>
      <c r="S19" s="10"/>
      <c r="T19" s="10"/>
      <c r="U19" s="10"/>
      <c r="V19" s="10"/>
      <c r="W19" s="10"/>
      <c r="X19" s="10"/>
      <c r="Y19" s="10"/>
      <c r="Z19" s="10"/>
    </row>
    <row r="20" spans="1:65" s="5" customFormat="1" ht="57" customHeight="1">
      <c r="A20" s="49">
        <v>3</v>
      </c>
      <c r="B20" s="194" t="s">
        <v>231</v>
      </c>
      <c r="C20" s="54" t="s">
        <v>681</v>
      </c>
      <c r="D20" s="54" t="s">
        <v>682</v>
      </c>
      <c r="E20" s="54" t="s">
        <v>246</v>
      </c>
      <c r="F20" s="54" t="s">
        <v>138</v>
      </c>
      <c r="G20" s="221"/>
      <c r="H20" s="221"/>
      <c r="I20" s="220"/>
      <c r="J20" s="220"/>
      <c r="K20" s="220"/>
      <c r="L20" s="54"/>
      <c r="M20" s="322"/>
      <c r="N20" s="315"/>
      <c r="O20" s="49">
        <v>3</v>
      </c>
      <c r="P20" s="10"/>
      <c r="Q20" s="10"/>
      <c r="R20" s="10"/>
      <c r="S20" s="10"/>
      <c r="T20" s="10"/>
      <c r="U20" s="10"/>
      <c r="V20" s="10"/>
      <c r="W20" s="10"/>
      <c r="X20" s="10"/>
      <c r="Y20" s="10"/>
      <c r="Z20" s="10"/>
    </row>
    <row r="21" spans="1:65" s="5" customFormat="1" ht="82.5" customHeight="1">
      <c r="A21" s="49">
        <v>4</v>
      </c>
      <c r="B21" s="194" t="s">
        <v>232</v>
      </c>
      <c r="C21" s="54" t="s">
        <v>242</v>
      </c>
      <c r="D21" s="54" t="s">
        <v>247</v>
      </c>
      <c r="E21" s="54" t="s">
        <v>33</v>
      </c>
      <c r="F21" s="54" t="s">
        <v>241</v>
      </c>
      <c r="G21" s="221"/>
      <c r="H21" s="221"/>
      <c r="I21" s="220"/>
      <c r="J21" s="220"/>
      <c r="K21" s="220"/>
      <c r="L21" s="54"/>
      <c r="M21" s="323" t="s">
        <v>3</v>
      </c>
      <c r="N21" s="315"/>
      <c r="O21" s="49">
        <v>4</v>
      </c>
      <c r="P21" s="10"/>
      <c r="Q21" s="10"/>
      <c r="R21" s="10"/>
      <c r="S21" s="10"/>
      <c r="T21" s="10"/>
      <c r="U21" s="10"/>
      <c r="V21" s="10"/>
      <c r="W21" s="10"/>
      <c r="X21" s="10"/>
      <c r="Y21" s="10"/>
      <c r="Z21" s="10"/>
    </row>
    <row r="22" spans="1:65" s="5" customFormat="1" ht="72" customHeight="1">
      <c r="A22" s="49">
        <v>5</v>
      </c>
      <c r="B22" s="194" t="s">
        <v>4</v>
      </c>
      <c r="C22" s="54" t="s">
        <v>34</v>
      </c>
      <c r="D22" s="54" t="s">
        <v>248</v>
      </c>
      <c r="E22" s="54" t="s">
        <v>249</v>
      </c>
      <c r="F22" s="54" t="s">
        <v>35</v>
      </c>
      <c r="G22" s="221"/>
      <c r="H22" s="221"/>
      <c r="I22" s="220"/>
      <c r="J22" s="220"/>
      <c r="K22" s="220"/>
      <c r="L22" s="54"/>
      <c r="M22" s="324"/>
      <c r="N22" s="315"/>
      <c r="O22" s="49">
        <v>5</v>
      </c>
      <c r="P22" s="10"/>
      <c r="Q22" s="10"/>
      <c r="R22" s="10"/>
      <c r="S22" s="10"/>
      <c r="T22" s="10"/>
      <c r="U22" s="10"/>
      <c r="V22" s="10"/>
      <c r="W22" s="10"/>
      <c r="X22" s="10"/>
      <c r="Y22" s="10"/>
      <c r="Z22" s="10"/>
    </row>
    <row r="23" spans="1:65" s="5" customFormat="1" ht="66.75" customHeight="1">
      <c r="A23" s="49">
        <v>6</v>
      </c>
      <c r="B23" s="194" t="s">
        <v>400</v>
      </c>
      <c r="C23" s="54" t="s">
        <v>250</v>
      </c>
      <c r="D23" s="54" t="s">
        <v>251</v>
      </c>
      <c r="E23" s="54" t="s">
        <v>252</v>
      </c>
      <c r="F23" s="54" t="s">
        <v>253</v>
      </c>
      <c r="G23" s="221"/>
      <c r="H23" s="221"/>
      <c r="I23" s="220"/>
      <c r="J23" s="220"/>
      <c r="K23" s="220"/>
      <c r="L23" s="54"/>
      <c r="M23" s="325"/>
      <c r="N23" s="315"/>
      <c r="O23" s="49">
        <v>6</v>
      </c>
      <c r="P23" s="10"/>
      <c r="Q23" s="10"/>
      <c r="R23" s="10"/>
      <c r="S23" s="10"/>
      <c r="T23" s="10"/>
      <c r="U23" s="10"/>
      <c r="V23" s="10"/>
      <c r="W23" s="10"/>
      <c r="X23" s="10"/>
      <c r="Y23" s="10"/>
      <c r="Z23" s="10"/>
    </row>
    <row r="24" spans="1:65" s="5" customFormat="1" ht="63.75">
      <c r="A24" s="49">
        <v>7</v>
      </c>
      <c r="B24" s="194" t="s">
        <v>401</v>
      </c>
      <c r="C24" s="54" t="s">
        <v>36</v>
      </c>
      <c r="D24" s="54" t="s">
        <v>37</v>
      </c>
      <c r="E24" s="54" t="s">
        <v>139</v>
      </c>
      <c r="F24" s="54" t="s">
        <v>38</v>
      </c>
      <c r="G24" s="221"/>
      <c r="H24" s="221"/>
      <c r="I24" s="220"/>
      <c r="J24" s="220"/>
      <c r="K24" s="220"/>
      <c r="L24" s="54"/>
      <c r="M24" s="323" t="s">
        <v>5</v>
      </c>
      <c r="N24" s="315"/>
      <c r="O24" s="49">
        <v>7</v>
      </c>
      <c r="P24" s="10"/>
      <c r="Q24" s="10"/>
      <c r="R24" s="10"/>
      <c r="S24" s="10"/>
      <c r="T24" s="10"/>
      <c r="U24" s="10"/>
      <c r="V24" s="10"/>
      <c r="W24" s="10"/>
      <c r="X24" s="10"/>
      <c r="Y24" s="10"/>
      <c r="Z24" s="10"/>
    </row>
    <row r="25" spans="1:65" s="5" customFormat="1" ht="71.25" customHeight="1">
      <c r="A25" s="49">
        <v>8</v>
      </c>
      <c r="B25" s="194" t="s">
        <v>402</v>
      </c>
      <c r="C25" s="54" t="s">
        <v>39</v>
      </c>
      <c r="D25" s="54" t="s">
        <v>140</v>
      </c>
      <c r="E25" s="54" t="s">
        <v>254</v>
      </c>
      <c r="F25" s="54" t="s">
        <v>255</v>
      </c>
      <c r="G25" s="221"/>
      <c r="H25" s="221"/>
      <c r="I25" s="220"/>
      <c r="J25" s="220"/>
      <c r="K25" s="220"/>
      <c r="L25" s="54"/>
      <c r="M25" s="324"/>
      <c r="N25" s="315"/>
      <c r="O25" s="49">
        <v>8</v>
      </c>
      <c r="P25" s="10"/>
      <c r="Q25" s="10"/>
      <c r="R25" s="10"/>
      <c r="S25" s="10"/>
      <c r="T25" s="10"/>
      <c r="U25" s="10"/>
      <c r="V25" s="10"/>
      <c r="W25" s="10"/>
      <c r="X25" s="10"/>
      <c r="Y25" s="10"/>
      <c r="Z25" s="10"/>
    </row>
    <row r="26" spans="1:65" s="5" customFormat="1" ht="49.5" customHeight="1">
      <c r="A26" s="49">
        <v>9</v>
      </c>
      <c r="B26" s="194" t="s">
        <v>403</v>
      </c>
      <c r="C26" s="54" t="s">
        <v>40</v>
      </c>
      <c r="D26" s="54" t="s">
        <v>256</v>
      </c>
      <c r="E26" s="54" t="s">
        <v>41</v>
      </c>
      <c r="F26" s="54" t="s">
        <v>42</v>
      </c>
      <c r="G26" s="221"/>
      <c r="H26" s="221"/>
      <c r="I26" s="220"/>
      <c r="J26" s="220"/>
      <c r="K26" s="220"/>
      <c r="L26" s="54"/>
      <c r="M26" s="325"/>
      <c r="N26" s="315"/>
      <c r="O26" s="49">
        <v>9</v>
      </c>
      <c r="P26" s="10"/>
      <c r="Q26" s="10"/>
      <c r="R26" s="10"/>
      <c r="S26" s="10"/>
      <c r="T26" s="10"/>
      <c r="U26" s="10"/>
      <c r="V26" s="10"/>
      <c r="W26" s="10"/>
      <c r="X26" s="10"/>
      <c r="Y26" s="10"/>
      <c r="Z26" s="10"/>
    </row>
    <row r="27" spans="1:65" s="5" customFormat="1" ht="63.75">
      <c r="A27" s="49">
        <v>10</v>
      </c>
      <c r="B27" s="194" t="s">
        <v>404</v>
      </c>
      <c r="C27" s="56" t="s">
        <v>43</v>
      </c>
      <c r="D27" s="54" t="s">
        <v>44</v>
      </c>
      <c r="E27" s="54" t="s">
        <v>257</v>
      </c>
      <c r="F27" s="54" t="s">
        <v>258</v>
      </c>
      <c r="G27" s="221"/>
      <c r="H27" s="221"/>
      <c r="I27" s="220"/>
      <c r="J27" s="220"/>
      <c r="K27" s="220"/>
      <c r="L27" s="54"/>
      <c r="M27" s="265" t="s">
        <v>6</v>
      </c>
      <c r="N27" s="315"/>
      <c r="O27" s="49">
        <v>10</v>
      </c>
      <c r="P27" s="10"/>
      <c r="Q27" s="10"/>
      <c r="R27" s="10"/>
      <c r="S27" s="10"/>
      <c r="T27" s="10"/>
      <c r="U27" s="10"/>
      <c r="V27" s="10"/>
      <c r="W27" s="10"/>
      <c r="X27" s="10"/>
      <c r="Y27" s="10"/>
      <c r="Z27" s="10"/>
    </row>
    <row r="28" spans="1:65" s="5" customFormat="1" ht="157.5" customHeight="1">
      <c r="A28" s="49">
        <v>11</v>
      </c>
      <c r="B28" s="196" t="s">
        <v>410</v>
      </c>
      <c r="C28" s="56" t="s">
        <v>267</v>
      </c>
      <c r="D28" s="54" t="s">
        <v>268</v>
      </c>
      <c r="E28" s="54" t="s">
        <v>269</v>
      </c>
      <c r="F28" s="54" t="s">
        <v>53</v>
      </c>
      <c r="G28" s="221"/>
      <c r="H28" s="221"/>
      <c r="I28" s="220"/>
      <c r="J28" s="220"/>
      <c r="K28" s="220"/>
      <c r="L28" s="56" t="s">
        <v>481</v>
      </c>
      <c r="M28" s="317" t="s">
        <v>8</v>
      </c>
      <c r="N28" s="316" t="s">
        <v>220</v>
      </c>
      <c r="O28" s="49">
        <v>18</v>
      </c>
      <c r="P28" s="10"/>
      <c r="Q28" s="10"/>
      <c r="R28" s="10"/>
      <c r="S28" s="10"/>
      <c r="T28" s="10"/>
      <c r="U28" s="10"/>
      <c r="V28" s="10"/>
      <c r="W28" s="10"/>
      <c r="X28" s="10"/>
      <c r="Y28" s="10"/>
      <c r="Z28" s="10"/>
    </row>
    <row r="29" spans="1:65" s="5" customFormat="1" ht="120" customHeight="1">
      <c r="A29" s="49">
        <v>12</v>
      </c>
      <c r="B29" s="196" t="s">
        <v>411</v>
      </c>
      <c r="C29" s="56" t="s">
        <v>386</v>
      </c>
      <c r="D29" s="54" t="s">
        <v>270</v>
      </c>
      <c r="E29" s="54" t="s">
        <v>271</v>
      </c>
      <c r="F29" s="54" t="s">
        <v>512</v>
      </c>
      <c r="G29" s="221"/>
      <c r="H29" s="221"/>
      <c r="I29" s="220"/>
      <c r="J29" s="220"/>
      <c r="K29" s="220"/>
      <c r="L29" s="54"/>
      <c r="M29" s="318"/>
      <c r="N29" s="316"/>
      <c r="O29" s="49">
        <v>19</v>
      </c>
      <c r="P29" s="10"/>
      <c r="Q29" s="10"/>
      <c r="R29" s="10"/>
      <c r="S29" s="10"/>
      <c r="T29" s="10"/>
      <c r="U29" s="10"/>
      <c r="V29" s="10"/>
      <c r="W29" s="10"/>
      <c r="X29" s="10"/>
      <c r="Y29" s="10"/>
      <c r="Z29" s="10"/>
    </row>
    <row r="30" spans="1:65" s="5" customFormat="1" ht="114.75">
      <c r="A30" s="49">
        <v>13</v>
      </c>
      <c r="B30" s="196" t="s">
        <v>412</v>
      </c>
      <c r="C30" s="56" t="s">
        <v>272</v>
      </c>
      <c r="D30" s="54" t="s">
        <v>511</v>
      </c>
      <c r="E30" s="54" t="s">
        <v>273</v>
      </c>
      <c r="F30" s="54" t="s">
        <v>54</v>
      </c>
      <c r="G30" s="221"/>
      <c r="H30" s="221"/>
      <c r="I30" s="220"/>
      <c r="J30" s="220"/>
      <c r="K30" s="220"/>
      <c r="L30" s="56" t="s">
        <v>643</v>
      </c>
      <c r="M30" s="318"/>
      <c r="N30" s="316"/>
      <c r="O30" s="49">
        <v>20</v>
      </c>
      <c r="P30" s="10"/>
      <c r="Q30" s="10"/>
      <c r="R30" s="10"/>
      <c r="S30" s="10"/>
      <c r="T30" s="10"/>
      <c r="U30" s="10"/>
      <c r="V30" s="10"/>
      <c r="W30" s="10"/>
      <c r="X30" s="10"/>
      <c r="Y30" s="10"/>
      <c r="Z30" s="10"/>
    </row>
    <row r="31" spans="1:65" s="5" customFormat="1" ht="25.5">
      <c r="A31" s="49">
        <v>14</v>
      </c>
      <c r="B31" s="196" t="s">
        <v>482</v>
      </c>
      <c r="C31" s="56" t="s">
        <v>274</v>
      </c>
      <c r="D31" s="54" t="s">
        <v>55</v>
      </c>
      <c r="E31" s="54" t="s">
        <v>56</v>
      </c>
      <c r="F31" s="54" t="s">
        <v>57</v>
      </c>
      <c r="G31" s="221"/>
      <c r="H31" s="221"/>
      <c r="I31" s="220"/>
      <c r="J31" s="220"/>
      <c r="K31" s="220"/>
      <c r="L31" s="54"/>
      <c r="M31" s="318"/>
      <c r="N31" s="316"/>
      <c r="O31" s="49">
        <v>21</v>
      </c>
      <c r="P31" s="10"/>
      <c r="Q31" s="10"/>
      <c r="R31" s="10"/>
      <c r="S31" s="10"/>
      <c r="T31" s="10"/>
      <c r="U31" s="10"/>
      <c r="V31" s="10"/>
      <c r="W31" s="10"/>
      <c r="X31" s="10"/>
      <c r="Y31" s="10"/>
      <c r="Z31" s="10"/>
    </row>
    <row r="32" spans="1:65" s="5" customFormat="1" ht="38.25">
      <c r="A32" s="49">
        <v>15</v>
      </c>
      <c r="B32" s="196" t="s">
        <v>413</v>
      </c>
      <c r="C32" s="56" t="s">
        <v>58</v>
      </c>
      <c r="D32" s="54" t="s">
        <v>59</v>
      </c>
      <c r="E32" s="54" t="s">
        <v>60</v>
      </c>
      <c r="F32" s="54" t="s">
        <v>61</v>
      </c>
      <c r="G32" s="221"/>
      <c r="H32" s="221"/>
      <c r="I32" s="220"/>
      <c r="J32" s="220"/>
      <c r="K32" s="220"/>
      <c r="L32" s="54"/>
      <c r="M32" s="318"/>
      <c r="N32" s="316"/>
      <c r="O32" s="49">
        <v>22</v>
      </c>
      <c r="P32" s="10"/>
      <c r="Q32" s="10"/>
      <c r="R32" s="10"/>
      <c r="S32" s="10"/>
      <c r="T32" s="10"/>
      <c r="U32" s="10"/>
      <c r="V32" s="10"/>
      <c r="W32" s="10"/>
      <c r="X32" s="10"/>
      <c r="Y32" s="10"/>
      <c r="Z32" s="10"/>
    </row>
    <row r="33" spans="1:26" s="5" customFormat="1" ht="68.25" customHeight="1">
      <c r="A33" s="49">
        <v>16</v>
      </c>
      <c r="B33" s="196" t="s">
        <v>414</v>
      </c>
      <c r="C33" s="56" t="s">
        <v>62</v>
      </c>
      <c r="D33" s="54" t="s">
        <v>275</v>
      </c>
      <c r="E33" s="54" t="s">
        <v>276</v>
      </c>
      <c r="F33" s="54" t="s">
        <v>63</v>
      </c>
      <c r="G33" s="221"/>
      <c r="H33" s="221"/>
      <c r="I33" s="220"/>
      <c r="J33" s="220"/>
      <c r="K33" s="220"/>
      <c r="L33" s="54"/>
      <c r="M33" s="318"/>
      <c r="N33" s="316"/>
      <c r="O33" s="49">
        <v>23</v>
      </c>
      <c r="P33" s="10"/>
      <c r="Q33" s="10"/>
      <c r="R33" s="10"/>
      <c r="S33" s="10"/>
      <c r="T33" s="10"/>
      <c r="U33" s="10"/>
      <c r="V33" s="10"/>
      <c r="W33" s="10"/>
      <c r="X33" s="10"/>
      <c r="Y33" s="10"/>
      <c r="Z33" s="10"/>
    </row>
    <row r="34" spans="1:26" ht="63.75" customHeight="1">
      <c r="A34" s="49">
        <v>17</v>
      </c>
      <c r="B34" s="196" t="s">
        <v>599</v>
      </c>
      <c r="C34" s="56" t="s">
        <v>524</v>
      </c>
      <c r="D34" s="54" t="s">
        <v>525</v>
      </c>
      <c r="E34" s="54" t="s">
        <v>526</v>
      </c>
      <c r="F34" s="54" t="s">
        <v>527</v>
      </c>
      <c r="G34" s="221"/>
      <c r="H34" s="221"/>
      <c r="I34" s="220"/>
      <c r="J34" s="220"/>
      <c r="K34" s="220"/>
      <c r="L34" s="54"/>
      <c r="M34" s="318"/>
      <c r="N34" s="316"/>
      <c r="O34" s="49">
        <v>24</v>
      </c>
    </row>
    <row r="35" spans="1:26" s="5" customFormat="1" ht="143.25" customHeight="1">
      <c r="A35" s="49">
        <v>18</v>
      </c>
      <c r="B35" s="196" t="s">
        <v>483</v>
      </c>
      <c r="C35" s="56" t="s">
        <v>627</v>
      </c>
      <c r="D35" s="54" t="s">
        <v>628</v>
      </c>
      <c r="E35" s="54" t="s">
        <v>520</v>
      </c>
      <c r="F35" s="54" t="s">
        <v>517</v>
      </c>
      <c r="G35" s="221"/>
      <c r="H35" s="221"/>
      <c r="I35" s="220"/>
      <c r="J35" s="220"/>
      <c r="K35" s="220"/>
      <c r="L35" s="54" t="s">
        <v>9</v>
      </c>
      <c r="M35" s="318"/>
      <c r="N35" s="316"/>
      <c r="O35" s="49">
        <v>25</v>
      </c>
      <c r="P35" s="10"/>
      <c r="Q35" s="10"/>
      <c r="R35" s="10"/>
      <c r="S35" s="10"/>
      <c r="T35" s="10"/>
      <c r="U35" s="10"/>
      <c r="V35" s="10"/>
      <c r="W35" s="10"/>
      <c r="X35" s="10"/>
      <c r="Y35" s="10"/>
      <c r="Z35" s="10"/>
    </row>
    <row r="36" spans="1:26" s="5" customFormat="1" ht="176.25" customHeight="1">
      <c r="A36" s="49">
        <v>19</v>
      </c>
      <c r="B36" s="196" t="s">
        <v>415</v>
      </c>
      <c r="C36" s="56" t="s">
        <v>152</v>
      </c>
      <c r="D36" s="54" t="s">
        <v>143</v>
      </c>
      <c r="E36" s="54" t="s">
        <v>64</v>
      </c>
      <c r="F36" s="54" t="s">
        <v>65</v>
      </c>
      <c r="G36" s="221"/>
      <c r="H36" s="221"/>
      <c r="I36" s="220"/>
      <c r="J36" s="220"/>
      <c r="K36" s="220"/>
      <c r="L36" s="56" t="s">
        <v>384</v>
      </c>
      <c r="M36" s="319"/>
      <c r="N36" s="316"/>
      <c r="O36" s="49">
        <v>26</v>
      </c>
      <c r="P36" s="10"/>
      <c r="Q36" s="10"/>
      <c r="R36" s="10"/>
      <c r="S36" s="10"/>
      <c r="T36" s="10"/>
      <c r="U36" s="10"/>
      <c r="V36" s="10"/>
      <c r="W36" s="10"/>
      <c r="X36" s="10"/>
      <c r="Y36" s="10"/>
      <c r="Z36" s="10"/>
    </row>
    <row r="37" spans="1:26" s="5" customFormat="1" ht="139.5" customHeight="1">
      <c r="A37" s="49">
        <v>20</v>
      </c>
      <c r="B37" s="196" t="s">
        <v>416</v>
      </c>
      <c r="C37" s="56" t="s">
        <v>536</v>
      </c>
      <c r="D37" s="54" t="s">
        <v>537</v>
      </c>
      <c r="E37" s="54" t="s">
        <v>277</v>
      </c>
      <c r="F37" s="54" t="s">
        <v>278</v>
      </c>
      <c r="G37" s="221"/>
      <c r="H37" s="221"/>
      <c r="I37" s="220"/>
      <c r="J37" s="220"/>
      <c r="K37" s="220"/>
      <c r="L37" s="56" t="s">
        <v>151</v>
      </c>
      <c r="M37" s="317" t="s">
        <v>10</v>
      </c>
      <c r="N37" s="316"/>
      <c r="O37" s="49">
        <v>27</v>
      </c>
      <c r="P37" s="10"/>
      <c r="Q37" s="10"/>
      <c r="R37" s="10"/>
      <c r="S37" s="10"/>
      <c r="T37" s="10"/>
      <c r="U37" s="10"/>
      <c r="V37" s="10"/>
      <c r="W37" s="10"/>
      <c r="X37" s="10"/>
      <c r="Y37" s="10"/>
      <c r="Z37" s="10"/>
    </row>
    <row r="38" spans="1:26" s="5" customFormat="1" ht="109.5" customHeight="1">
      <c r="A38" s="49">
        <v>21</v>
      </c>
      <c r="B38" s="196" t="s">
        <v>417</v>
      </c>
      <c r="C38" s="56" t="s">
        <v>153</v>
      </c>
      <c r="D38" s="54" t="s">
        <v>144</v>
      </c>
      <c r="E38" s="54" t="s">
        <v>108</v>
      </c>
      <c r="F38" s="54" t="s">
        <v>109</v>
      </c>
      <c r="G38" s="221"/>
      <c r="H38" s="221"/>
      <c r="I38" s="220"/>
      <c r="J38" s="220"/>
      <c r="K38" s="220"/>
      <c r="L38" s="56"/>
      <c r="M38" s="318"/>
      <c r="N38" s="316"/>
      <c r="O38" s="49">
        <v>28</v>
      </c>
      <c r="P38" s="10"/>
      <c r="Q38" s="10"/>
      <c r="R38" s="10"/>
      <c r="S38" s="10"/>
      <c r="T38" s="10"/>
      <c r="U38" s="10"/>
      <c r="V38" s="10"/>
      <c r="W38" s="10"/>
      <c r="X38" s="10"/>
      <c r="Y38" s="10"/>
      <c r="Z38" s="10"/>
    </row>
    <row r="39" spans="1:26" s="5" customFormat="1" ht="146.25" customHeight="1">
      <c r="A39" s="49">
        <v>22</v>
      </c>
      <c r="B39" s="196" t="s">
        <v>598</v>
      </c>
      <c r="C39" s="56" t="s">
        <v>730</v>
      </c>
      <c r="D39" s="54" t="s">
        <v>538</v>
      </c>
      <c r="E39" s="54" t="s">
        <v>539</v>
      </c>
      <c r="F39" s="54" t="s">
        <v>66</v>
      </c>
      <c r="G39" s="221"/>
      <c r="H39" s="221"/>
      <c r="I39" s="220"/>
      <c r="J39" s="220"/>
      <c r="K39" s="220"/>
      <c r="L39" s="56"/>
      <c r="M39" s="318"/>
      <c r="N39" s="316"/>
      <c r="O39" s="49">
        <v>29</v>
      </c>
      <c r="P39" s="10"/>
      <c r="Q39" s="10"/>
      <c r="R39" s="10"/>
      <c r="S39" s="10"/>
      <c r="T39" s="10"/>
      <c r="U39" s="10"/>
      <c r="V39" s="10"/>
      <c r="W39" s="10"/>
      <c r="X39" s="10"/>
      <c r="Y39" s="10"/>
      <c r="Z39" s="10"/>
    </row>
    <row r="40" spans="1:26" s="5" customFormat="1" ht="168.75" customHeight="1">
      <c r="A40" s="49">
        <v>23</v>
      </c>
      <c r="B40" s="196" t="s">
        <v>114</v>
      </c>
      <c r="C40" s="56" t="s">
        <v>110</v>
      </c>
      <c r="D40" s="54" t="s">
        <v>387</v>
      </c>
      <c r="E40" s="54" t="s">
        <v>279</v>
      </c>
      <c r="F40" s="54" t="s">
        <v>112</v>
      </c>
      <c r="G40" s="221"/>
      <c r="H40" s="221"/>
      <c r="I40" s="220"/>
      <c r="J40" s="220"/>
      <c r="K40" s="220"/>
      <c r="L40" s="54"/>
      <c r="M40" s="318"/>
      <c r="N40" s="316"/>
      <c r="O40" s="49">
        <v>30</v>
      </c>
      <c r="P40" s="10"/>
      <c r="Q40" s="10"/>
      <c r="R40" s="10"/>
      <c r="S40" s="10"/>
      <c r="T40" s="10"/>
      <c r="U40" s="10"/>
      <c r="V40" s="10"/>
      <c r="W40" s="10"/>
      <c r="X40" s="10"/>
      <c r="Y40" s="10"/>
      <c r="Z40" s="10"/>
    </row>
    <row r="41" spans="1:26" s="5" customFormat="1" ht="118.5" customHeight="1">
      <c r="A41" s="49">
        <v>24</v>
      </c>
      <c r="B41" s="196" t="s">
        <v>115</v>
      </c>
      <c r="C41" s="56" t="s">
        <v>280</v>
      </c>
      <c r="D41" s="54" t="s">
        <v>281</v>
      </c>
      <c r="E41" s="54" t="s">
        <v>111</v>
      </c>
      <c r="F41" s="54" t="s">
        <v>282</v>
      </c>
      <c r="G41" s="221"/>
      <c r="H41" s="221"/>
      <c r="I41" s="220"/>
      <c r="J41" s="220"/>
      <c r="K41" s="220"/>
      <c r="L41" s="54"/>
      <c r="M41" s="318"/>
      <c r="N41" s="316"/>
      <c r="O41" s="49">
        <v>31</v>
      </c>
      <c r="P41" s="10"/>
      <c r="Q41" s="10"/>
      <c r="R41" s="10"/>
      <c r="S41" s="10"/>
      <c r="T41" s="10"/>
      <c r="U41" s="10"/>
      <c r="V41" s="10"/>
      <c r="W41" s="10"/>
      <c r="X41" s="10"/>
      <c r="Y41" s="10"/>
      <c r="Z41" s="10"/>
    </row>
    <row r="42" spans="1:26" s="5" customFormat="1" ht="89.25">
      <c r="A42" s="49">
        <v>25</v>
      </c>
      <c r="B42" s="196" t="s">
        <v>418</v>
      </c>
      <c r="C42" s="56" t="s">
        <v>154</v>
      </c>
      <c r="D42" s="54" t="s">
        <v>283</v>
      </c>
      <c r="E42" s="54" t="s">
        <v>540</v>
      </c>
      <c r="F42" s="54" t="s">
        <v>155</v>
      </c>
      <c r="G42" s="221"/>
      <c r="H42" s="221"/>
      <c r="I42" s="220"/>
      <c r="J42" s="220"/>
      <c r="K42" s="220"/>
      <c r="L42" s="54"/>
      <c r="M42" s="318"/>
      <c r="N42" s="316"/>
      <c r="O42" s="49">
        <v>32</v>
      </c>
      <c r="P42" s="10"/>
      <c r="Q42" s="10"/>
      <c r="R42" s="10"/>
      <c r="S42" s="10"/>
      <c r="T42" s="10"/>
      <c r="U42" s="10"/>
      <c r="V42" s="10"/>
      <c r="W42" s="10"/>
      <c r="X42" s="10"/>
      <c r="Y42" s="10"/>
      <c r="Z42" s="10"/>
    </row>
    <row r="43" spans="1:26" s="5" customFormat="1" ht="76.5">
      <c r="A43" s="49">
        <v>26</v>
      </c>
      <c r="B43" s="196" t="s">
        <v>419</v>
      </c>
      <c r="C43" s="56" t="s">
        <v>156</v>
      </c>
      <c r="D43" s="54" t="s">
        <v>157</v>
      </c>
      <c r="E43" s="54" t="s">
        <v>541</v>
      </c>
      <c r="F43" s="54" t="s">
        <v>158</v>
      </c>
      <c r="G43" s="221"/>
      <c r="H43" s="221"/>
      <c r="I43" s="220"/>
      <c r="J43" s="220"/>
      <c r="K43" s="220"/>
      <c r="L43" s="54"/>
      <c r="M43" s="318"/>
      <c r="N43" s="316"/>
      <c r="O43" s="49">
        <v>33</v>
      </c>
      <c r="P43" s="10"/>
      <c r="Q43" s="10"/>
      <c r="R43" s="10"/>
      <c r="S43" s="10"/>
      <c r="T43" s="10"/>
      <c r="U43" s="10"/>
      <c r="V43" s="10"/>
      <c r="W43" s="10"/>
      <c r="X43" s="10"/>
      <c r="Y43" s="10"/>
      <c r="Z43" s="10"/>
    </row>
    <row r="44" spans="1:26" s="5" customFormat="1" ht="102" customHeight="1">
      <c r="A44" s="49">
        <v>27</v>
      </c>
      <c r="B44" s="196" t="s">
        <v>600</v>
      </c>
      <c r="C44" s="56" t="s">
        <v>514</v>
      </c>
      <c r="D44" s="54" t="s">
        <v>515</v>
      </c>
      <c r="E44" s="54" t="s">
        <v>516</v>
      </c>
      <c r="F44" s="54" t="s">
        <v>513</v>
      </c>
      <c r="G44" s="221"/>
      <c r="H44" s="221"/>
      <c r="I44" s="220"/>
      <c r="J44" s="220"/>
      <c r="K44" s="220"/>
      <c r="L44" s="54"/>
      <c r="M44" s="319"/>
      <c r="N44" s="316"/>
      <c r="O44" s="49">
        <v>34</v>
      </c>
      <c r="P44" s="10"/>
      <c r="Q44" s="10"/>
      <c r="R44" s="10"/>
      <c r="S44" s="10"/>
      <c r="T44" s="10"/>
      <c r="U44" s="10"/>
      <c r="V44" s="10"/>
      <c r="W44" s="10"/>
      <c r="X44" s="10"/>
      <c r="Y44" s="10"/>
      <c r="Z44" s="10"/>
    </row>
    <row r="45" spans="1:26" s="5" customFormat="1" ht="153.75" customHeight="1">
      <c r="A45" s="49">
        <v>28</v>
      </c>
      <c r="B45" s="196" t="s">
        <v>420</v>
      </c>
      <c r="C45" s="54" t="s">
        <v>388</v>
      </c>
      <c r="D45" s="54" t="s">
        <v>389</v>
      </c>
      <c r="E45" s="54" t="s">
        <v>542</v>
      </c>
      <c r="F45" s="54" t="s">
        <v>159</v>
      </c>
      <c r="G45" s="221"/>
      <c r="H45" s="221"/>
      <c r="I45" s="220"/>
      <c r="J45" s="220"/>
      <c r="K45" s="220"/>
      <c r="L45" s="56" t="s">
        <v>484</v>
      </c>
      <c r="M45" s="317" t="s">
        <v>11</v>
      </c>
      <c r="N45" s="316"/>
      <c r="O45" s="49">
        <v>35</v>
      </c>
      <c r="P45" s="10"/>
      <c r="Q45" s="10"/>
      <c r="R45" s="10"/>
      <c r="S45" s="10"/>
      <c r="T45" s="10"/>
      <c r="U45" s="10"/>
      <c r="V45" s="10"/>
      <c r="W45" s="10"/>
      <c r="X45" s="10"/>
      <c r="Y45" s="10"/>
      <c r="Z45" s="10"/>
    </row>
    <row r="46" spans="1:26" s="5" customFormat="1" ht="157.5" customHeight="1">
      <c r="A46" s="49">
        <v>29</v>
      </c>
      <c r="B46" s="196" t="s">
        <v>421</v>
      </c>
      <c r="C46" s="54" t="s">
        <v>284</v>
      </c>
      <c r="D46" s="54" t="s">
        <v>285</v>
      </c>
      <c r="E46" s="54" t="s">
        <v>67</v>
      </c>
      <c r="F46" s="54" t="s">
        <v>286</v>
      </c>
      <c r="G46" s="221"/>
      <c r="H46" s="221"/>
      <c r="I46" s="220"/>
      <c r="J46" s="220"/>
      <c r="K46" s="220"/>
      <c r="L46" s="56" t="s">
        <v>485</v>
      </c>
      <c r="M46" s="318"/>
      <c r="N46" s="316"/>
      <c r="O46" s="49">
        <v>36</v>
      </c>
      <c r="P46" s="10"/>
      <c r="Q46" s="10"/>
      <c r="R46" s="10"/>
      <c r="S46" s="10"/>
      <c r="T46" s="10"/>
      <c r="U46" s="10"/>
      <c r="V46" s="10"/>
      <c r="W46" s="10"/>
      <c r="X46" s="10"/>
      <c r="Y46" s="10"/>
      <c r="Z46" s="10"/>
    </row>
    <row r="47" spans="1:26" s="5" customFormat="1" ht="132.75" customHeight="1">
      <c r="A47" s="49">
        <v>30</v>
      </c>
      <c r="B47" s="196" t="s">
        <v>422</v>
      </c>
      <c r="C47" s="54" t="s">
        <v>629</v>
      </c>
      <c r="D47" s="54" t="s">
        <v>68</v>
      </c>
      <c r="E47" s="54" t="s">
        <v>287</v>
      </c>
      <c r="F47" s="54" t="s">
        <v>288</v>
      </c>
      <c r="G47" s="221"/>
      <c r="H47" s="221"/>
      <c r="I47" s="220"/>
      <c r="J47" s="220"/>
      <c r="K47" s="220"/>
      <c r="L47" s="54" t="s">
        <v>12</v>
      </c>
      <c r="M47" s="318"/>
      <c r="N47" s="316"/>
      <c r="O47" s="49">
        <v>37</v>
      </c>
      <c r="P47" s="10"/>
      <c r="Q47" s="10"/>
      <c r="R47" s="10"/>
      <c r="S47" s="10"/>
      <c r="T47" s="10"/>
      <c r="U47" s="10"/>
      <c r="V47" s="10"/>
      <c r="W47" s="10"/>
      <c r="X47" s="10"/>
      <c r="Y47" s="10"/>
      <c r="Z47" s="10"/>
    </row>
    <row r="48" spans="1:26" s="5" customFormat="1" ht="144" customHeight="1">
      <c r="A48" s="49">
        <v>31</v>
      </c>
      <c r="B48" s="196" t="s">
        <v>423</v>
      </c>
      <c r="C48" s="54" t="s">
        <v>671</v>
      </c>
      <c r="D48" s="54" t="s">
        <v>672</v>
      </c>
      <c r="E48" s="54" t="s">
        <v>683</v>
      </c>
      <c r="F48" s="54" t="s">
        <v>289</v>
      </c>
      <c r="G48" s="221"/>
      <c r="H48" s="221"/>
      <c r="I48" s="220"/>
      <c r="J48" s="220"/>
      <c r="K48" s="220"/>
      <c r="L48" s="54" t="s">
        <v>488</v>
      </c>
      <c r="M48" s="318"/>
      <c r="N48" s="316"/>
      <c r="O48" s="49">
        <v>38</v>
      </c>
      <c r="P48" s="10"/>
      <c r="Q48" s="10"/>
      <c r="R48" s="10"/>
      <c r="S48" s="10"/>
      <c r="T48" s="10"/>
      <c r="U48" s="10"/>
      <c r="V48" s="10"/>
      <c r="W48" s="10"/>
      <c r="X48" s="10"/>
      <c r="Y48" s="10"/>
      <c r="Z48" s="10"/>
    </row>
    <row r="49" spans="1:26" s="5" customFormat="1" ht="139.5" customHeight="1">
      <c r="A49" s="49">
        <v>32</v>
      </c>
      <c r="B49" s="196" t="s">
        <v>424</v>
      </c>
      <c r="C49" s="54" t="s">
        <v>673</v>
      </c>
      <c r="D49" s="54" t="s">
        <v>674</v>
      </c>
      <c r="E49" s="54" t="s">
        <v>145</v>
      </c>
      <c r="F49" s="54" t="s">
        <v>290</v>
      </c>
      <c r="G49" s="221"/>
      <c r="H49" s="221"/>
      <c r="I49" s="220"/>
      <c r="J49" s="220"/>
      <c r="K49" s="220"/>
      <c r="L49" s="54" t="s">
        <v>487</v>
      </c>
      <c r="M49" s="318"/>
      <c r="N49" s="316"/>
      <c r="O49" s="49">
        <v>39</v>
      </c>
      <c r="P49" s="10"/>
      <c r="Q49" s="10"/>
      <c r="R49" s="10"/>
      <c r="S49" s="10"/>
      <c r="T49" s="10"/>
      <c r="U49" s="10"/>
      <c r="V49" s="10"/>
      <c r="W49" s="10"/>
      <c r="X49" s="10"/>
      <c r="Y49" s="10"/>
      <c r="Z49" s="10"/>
    </row>
    <row r="50" spans="1:26" s="5" customFormat="1" ht="112.5" customHeight="1">
      <c r="A50" s="49">
        <v>33</v>
      </c>
      <c r="B50" s="196" t="s">
        <v>425</v>
      </c>
      <c r="C50" s="54" t="s">
        <v>661</v>
      </c>
      <c r="D50" s="54" t="s">
        <v>544</v>
      </c>
      <c r="E50" s="54" t="s">
        <v>543</v>
      </c>
      <c r="F50" s="54" t="s">
        <v>534</v>
      </c>
      <c r="G50" s="221"/>
      <c r="H50" s="221"/>
      <c r="I50" s="220"/>
      <c r="J50" s="220"/>
      <c r="K50" s="220"/>
      <c r="L50" s="54" t="s">
        <v>13</v>
      </c>
      <c r="M50" s="318"/>
      <c r="N50" s="316"/>
      <c r="O50" s="49">
        <v>40</v>
      </c>
      <c r="P50" s="10"/>
      <c r="Q50" s="10"/>
      <c r="R50" s="10"/>
      <c r="S50" s="10"/>
      <c r="T50" s="10"/>
      <c r="U50" s="10"/>
      <c r="V50" s="10"/>
      <c r="W50" s="10"/>
      <c r="X50" s="10"/>
      <c r="Y50" s="10"/>
      <c r="Z50" s="10"/>
    </row>
    <row r="51" spans="1:26" s="5" customFormat="1" ht="123.75" customHeight="1">
      <c r="A51" s="49">
        <v>34</v>
      </c>
      <c r="B51" s="196" t="s">
        <v>426</v>
      </c>
      <c r="C51" s="54" t="s">
        <v>675</v>
      </c>
      <c r="D51" s="54" t="s">
        <v>676</v>
      </c>
      <c r="E51" s="54" t="s">
        <v>291</v>
      </c>
      <c r="F51" s="54" t="s">
        <v>545</v>
      </c>
      <c r="G51" s="221"/>
      <c r="H51" s="221"/>
      <c r="I51" s="220"/>
      <c r="J51" s="220"/>
      <c r="K51" s="220"/>
      <c r="L51" s="54" t="s">
        <v>486</v>
      </c>
      <c r="M51" s="318"/>
      <c r="N51" s="316"/>
      <c r="O51" s="49">
        <v>41</v>
      </c>
      <c r="P51" s="10"/>
      <c r="Q51" s="10"/>
      <c r="R51" s="10"/>
      <c r="S51" s="10"/>
      <c r="T51" s="10"/>
      <c r="U51" s="10"/>
      <c r="V51" s="10"/>
      <c r="W51" s="10"/>
      <c r="X51" s="10"/>
      <c r="Y51" s="10"/>
      <c r="Z51" s="10"/>
    </row>
    <row r="52" spans="1:26" s="5" customFormat="1" ht="105" customHeight="1">
      <c r="A52" s="49">
        <v>35</v>
      </c>
      <c r="B52" s="196" t="s">
        <v>427</v>
      </c>
      <c r="C52" s="54" t="s">
        <v>630</v>
      </c>
      <c r="D52" s="54" t="s">
        <v>292</v>
      </c>
      <c r="E52" s="54" t="s">
        <v>160</v>
      </c>
      <c r="F52" s="54" t="s">
        <v>546</v>
      </c>
      <c r="G52" s="221"/>
      <c r="H52" s="221"/>
      <c r="I52" s="220"/>
      <c r="J52" s="220"/>
      <c r="K52" s="220"/>
      <c r="L52" s="239" t="s">
        <v>631</v>
      </c>
      <c r="M52" s="318"/>
      <c r="N52" s="316"/>
      <c r="O52" s="49">
        <v>42</v>
      </c>
      <c r="P52" s="10"/>
      <c r="Q52" s="10"/>
      <c r="R52" s="10"/>
      <c r="S52" s="10"/>
      <c r="T52" s="10"/>
      <c r="U52" s="10"/>
      <c r="V52" s="10"/>
      <c r="W52" s="10"/>
      <c r="X52" s="10"/>
      <c r="Y52" s="10"/>
      <c r="Z52" s="10"/>
    </row>
    <row r="53" spans="1:26" s="5" customFormat="1" ht="113.25" customHeight="1">
      <c r="A53" s="49">
        <v>36</v>
      </c>
      <c r="B53" s="196" t="s">
        <v>428</v>
      </c>
      <c r="C53" s="54" t="s">
        <v>677</v>
      </c>
      <c r="D53" s="54" t="s">
        <v>684</v>
      </c>
      <c r="E53" s="54" t="s">
        <v>293</v>
      </c>
      <c r="F53" s="54" t="s">
        <v>547</v>
      </c>
      <c r="G53" s="221"/>
      <c r="H53" s="221"/>
      <c r="I53" s="220"/>
      <c r="J53" s="220"/>
      <c r="K53" s="220"/>
      <c r="L53" s="54" t="s">
        <v>678</v>
      </c>
      <c r="M53" s="319"/>
      <c r="N53" s="316"/>
      <c r="O53" s="49">
        <v>43</v>
      </c>
      <c r="P53" s="10"/>
      <c r="Q53" s="10"/>
      <c r="R53" s="10"/>
      <c r="S53" s="10"/>
      <c r="T53" s="10"/>
      <c r="U53" s="10"/>
      <c r="V53" s="10"/>
      <c r="W53" s="10"/>
      <c r="X53" s="10"/>
      <c r="Y53" s="10"/>
      <c r="Z53" s="10"/>
    </row>
    <row r="54" spans="1:26" s="5" customFormat="1" ht="128.25" customHeight="1">
      <c r="A54" s="49">
        <v>37</v>
      </c>
      <c r="B54" s="197" t="s">
        <v>429</v>
      </c>
      <c r="C54" s="54" t="s">
        <v>632</v>
      </c>
      <c r="D54" s="54" t="s">
        <v>548</v>
      </c>
      <c r="E54" s="54" t="s">
        <v>549</v>
      </c>
      <c r="F54" s="54" t="s">
        <v>550</v>
      </c>
      <c r="G54" s="221"/>
      <c r="H54" s="221"/>
      <c r="I54" s="220"/>
      <c r="J54" s="220"/>
      <c r="K54" s="220"/>
      <c r="L54" s="56" t="s">
        <v>489</v>
      </c>
      <c r="M54" s="334" t="s">
        <v>14</v>
      </c>
      <c r="N54" s="332" t="s">
        <v>221</v>
      </c>
      <c r="O54" s="49">
        <v>44</v>
      </c>
      <c r="P54" s="10"/>
      <c r="Q54" s="10"/>
      <c r="R54" s="10"/>
      <c r="S54" s="10"/>
      <c r="T54" s="10"/>
      <c r="U54" s="10"/>
      <c r="V54" s="10"/>
      <c r="W54" s="10"/>
      <c r="X54" s="10"/>
      <c r="Y54" s="10"/>
      <c r="Z54" s="10"/>
    </row>
    <row r="55" spans="1:26" s="5" customFormat="1" ht="116.25" customHeight="1">
      <c r="A55" s="49">
        <v>38</v>
      </c>
      <c r="B55" s="197" t="s">
        <v>430</v>
      </c>
      <c r="C55" s="54" t="s">
        <v>294</v>
      </c>
      <c r="D55" s="54" t="s">
        <v>551</v>
      </c>
      <c r="E55" s="54" t="s">
        <v>552</v>
      </c>
      <c r="F55" s="54" t="s">
        <v>553</v>
      </c>
      <c r="G55" s="221"/>
      <c r="H55" s="221"/>
      <c r="I55" s="220"/>
      <c r="J55" s="220"/>
      <c r="K55" s="220"/>
      <c r="L55" s="54" t="s">
        <v>490</v>
      </c>
      <c r="M55" s="335"/>
      <c r="N55" s="332"/>
      <c r="O55" s="49">
        <v>45</v>
      </c>
      <c r="P55" s="10"/>
      <c r="Q55" s="10"/>
      <c r="R55" s="10"/>
      <c r="S55" s="10"/>
      <c r="T55" s="10"/>
      <c r="U55" s="10"/>
      <c r="V55" s="10"/>
      <c r="W55" s="10"/>
      <c r="X55" s="10"/>
      <c r="Y55" s="10"/>
      <c r="Z55" s="10"/>
    </row>
    <row r="56" spans="1:26" s="5" customFormat="1" ht="128.25" customHeight="1">
      <c r="A56" s="49">
        <v>39</v>
      </c>
      <c r="B56" s="197" t="s">
        <v>431</v>
      </c>
      <c r="C56" s="54" t="s">
        <v>295</v>
      </c>
      <c r="D56" s="54" t="s">
        <v>554</v>
      </c>
      <c r="E56" s="54" t="s">
        <v>296</v>
      </c>
      <c r="F56" s="56" t="s">
        <v>297</v>
      </c>
      <c r="G56" s="221"/>
      <c r="H56" s="221"/>
      <c r="I56" s="220"/>
      <c r="J56" s="220"/>
      <c r="K56" s="220"/>
      <c r="L56" s="54" t="s">
        <v>490</v>
      </c>
      <c r="M56" s="335"/>
      <c r="N56" s="332"/>
      <c r="O56" s="49">
        <v>46</v>
      </c>
      <c r="P56" s="10"/>
      <c r="Q56" s="10"/>
      <c r="R56" s="10"/>
      <c r="S56" s="10"/>
      <c r="T56" s="10"/>
      <c r="U56" s="10"/>
      <c r="V56" s="10"/>
      <c r="W56" s="10"/>
      <c r="X56" s="10"/>
      <c r="Y56" s="10"/>
      <c r="Z56" s="10"/>
    </row>
    <row r="57" spans="1:26" s="5" customFormat="1" ht="114.75">
      <c r="A57" s="49">
        <v>40</v>
      </c>
      <c r="B57" s="197" t="s">
        <v>432</v>
      </c>
      <c r="C57" s="54" t="s">
        <v>633</v>
      </c>
      <c r="D57" s="54" t="s">
        <v>634</v>
      </c>
      <c r="E57" s="54" t="s">
        <v>555</v>
      </c>
      <c r="F57" s="54" t="s">
        <v>556</v>
      </c>
      <c r="G57" s="221"/>
      <c r="H57" s="221"/>
      <c r="I57" s="220"/>
      <c r="J57" s="220"/>
      <c r="K57" s="220"/>
      <c r="L57" s="54" t="s">
        <v>490</v>
      </c>
      <c r="M57" s="335"/>
      <c r="N57" s="332"/>
      <c r="O57" s="49">
        <v>47</v>
      </c>
      <c r="P57" s="10"/>
      <c r="Q57" s="10"/>
      <c r="R57" s="10"/>
      <c r="S57" s="10"/>
      <c r="T57" s="10"/>
      <c r="U57" s="10"/>
      <c r="V57" s="10"/>
      <c r="W57" s="10"/>
      <c r="X57" s="10"/>
      <c r="Y57" s="10"/>
      <c r="Z57" s="10"/>
    </row>
    <row r="58" spans="1:26" s="5" customFormat="1" ht="102">
      <c r="A58" s="49">
        <v>41</v>
      </c>
      <c r="B58" s="197" t="s">
        <v>433</v>
      </c>
      <c r="C58" s="54" t="s">
        <v>298</v>
      </c>
      <c r="D58" s="54" t="s">
        <v>557</v>
      </c>
      <c r="E58" s="54" t="s">
        <v>299</v>
      </c>
      <c r="F58" s="54" t="s">
        <v>300</v>
      </c>
      <c r="G58" s="221"/>
      <c r="H58" s="221"/>
      <c r="I58" s="220"/>
      <c r="J58" s="220"/>
      <c r="K58" s="220"/>
      <c r="L58" s="54" t="s">
        <v>490</v>
      </c>
      <c r="M58" s="335"/>
      <c r="N58" s="332"/>
      <c r="O58" s="49">
        <v>48</v>
      </c>
      <c r="P58" s="10"/>
      <c r="Q58" s="10"/>
      <c r="R58" s="10"/>
      <c r="S58" s="10"/>
      <c r="T58" s="10"/>
      <c r="U58" s="10"/>
      <c r="V58" s="10"/>
      <c r="W58" s="10"/>
      <c r="X58" s="10"/>
      <c r="Y58" s="10"/>
      <c r="Z58" s="10"/>
    </row>
    <row r="59" spans="1:26" s="5" customFormat="1" ht="51">
      <c r="A59" s="49">
        <v>42</v>
      </c>
      <c r="B59" s="197" t="s">
        <v>434</v>
      </c>
      <c r="C59" s="54" t="s">
        <v>301</v>
      </c>
      <c r="D59" s="54" t="s">
        <v>302</v>
      </c>
      <c r="E59" s="54" t="s">
        <v>303</v>
      </c>
      <c r="F59" s="54" t="s">
        <v>304</v>
      </c>
      <c r="G59" s="221"/>
      <c r="H59" s="221"/>
      <c r="I59" s="220"/>
      <c r="J59" s="220"/>
      <c r="K59" s="220"/>
      <c r="L59" s="56" t="s">
        <v>491</v>
      </c>
      <c r="M59" s="335"/>
      <c r="N59" s="332"/>
      <c r="O59" s="49">
        <v>49</v>
      </c>
      <c r="P59" s="10"/>
      <c r="Q59" s="10"/>
      <c r="R59" s="10"/>
      <c r="S59" s="10"/>
      <c r="T59" s="10"/>
      <c r="U59" s="10"/>
      <c r="V59" s="10"/>
      <c r="W59" s="10"/>
      <c r="X59" s="10"/>
      <c r="Y59" s="10"/>
      <c r="Z59" s="10"/>
    </row>
    <row r="60" spans="1:26" s="5" customFormat="1" ht="63" customHeight="1">
      <c r="A60" s="49">
        <v>43</v>
      </c>
      <c r="B60" s="197" t="s">
        <v>435</v>
      </c>
      <c r="C60" s="54" t="s">
        <v>305</v>
      </c>
      <c r="D60" s="54" t="s">
        <v>306</v>
      </c>
      <c r="E60" s="54" t="s">
        <v>69</v>
      </c>
      <c r="F60" s="54" t="s">
        <v>70</v>
      </c>
      <c r="G60" s="221"/>
      <c r="H60" s="221"/>
      <c r="I60" s="220"/>
      <c r="J60" s="220"/>
      <c r="K60" s="220"/>
      <c r="L60" s="54"/>
      <c r="M60" s="336"/>
      <c r="N60" s="332"/>
      <c r="O60" s="49">
        <v>50</v>
      </c>
      <c r="P60" s="10"/>
      <c r="Q60" s="10"/>
      <c r="R60" s="10"/>
      <c r="S60" s="10"/>
      <c r="T60" s="10"/>
      <c r="U60" s="10"/>
      <c r="V60" s="10"/>
      <c r="W60" s="10"/>
      <c r="X60" s="10"/>
      <c r="Y60" s="10"/>
      <c r="Z60" s="10"/>
    </row>
    <row r="61" spans="1:26" s="5" customFormat="1" ht="59.25" customHeight="1">
      <c r="A61" s="49">
        <v>44</v>
      </c>
      <c r="B61" s="197" t="s">
        <v>436</v>
      </c>
      <c r="C61" s="54" t="s">
        <v>71</v>
      </c>
      <c r="D61" s="54" t="s">
        <v>307</v>
      </c>
      <c r="E61" s="54" t="s">
        <v>308</v>
      </c>
      <c r="F61" s="54" t="s">
        <v>635</v>
      </c>
      <c r="G61" s="221"/>
      <c r="H61" s="221"/>
      <c r="I61" s="220"/>
      <c r="J61" s="220"/>
      <c r="K61" s="220"/>
      <c r="L61" s="54" t="s">
        <v>16</v>
      </c>
      <c r="M61" s="334" t="s">
        <v>15</v>
      </c>
      <c r="N61" s="332"/>
      <c r="O61" s="49">
        <v>51</v>
      </c>
      <c r="P61" s="10"/>
      <c r="Q61" s="10"/>
      <c r="R61" s="10"/>
      <c r="S61" s="10"/>
      <c r="T61" s="10"/>
      <c r="U61" s="10"/>
      <c r="V61" s="10"/>
      <c r="W61" s="10"/>
      <c r="X61" s="10"/>
      <c r="Y61" s="10"/>
      <c r="Z61" s="10"/>
    </row>
    <row r="62" spans="1:26" s="5" customFormat="1" ht="88.5" customHeight="1">
      <c r="A62" s="49">
        <v>45</v>
      </c>
      <c r="B62" s="197" t="s">
        <v>706</v>
      </c>
      <c r="C62" s="54" t="s">
        <v>309</v>
      </c>
      <c r="D62" s="54" t="s">
        <v>310</v>
      </c>
      <c r="E62" s="54" t="s">
        <v>311</v>
      </c>
      <c r="F62" s="54" t="s">
        <v>146</v>
      </c>
      <c r="G62" s="221"/>
      <c r="H62" s="221"/>
      <c r="I62" s="220"/>
      <c r="J62" s="220"/>
      <c r="K62" s="220"/>
      <c r="L62" s="54" t="s">
        <v>492</v>
      </c>
      <c r="M62" s="335"/>
      <c r="N62" s="332"/>
      <c r="O62" s="49">
        <v>52</v>
      </c>
      <c r="P62" s="10"/>
      <c r="Q62" s="10"/>
      <c r="R62" s="10"/>
      <c r="S62" s="10"/>
      <c r="T62" s="10"/>
      <c r="U62" s="10"/>
      <c r="V62" s="10"/>
      <c r="W62" s="10"/>
      <c r="X62" s="10"/>
      <c r="Y62" s="10"/>
      <c r="Z62" s="10"/>
    </row>
    <row r="63" spans="1:26" s="5" customFormat="1" ht="75" customHeight="1">
      <c r="A63" s="49">
        <v>46</v>
      </c>
      <c r="B63" s="197" t="s">
        <v>707</v>
      </c>
      <c r="C63" s="54" t="s">
        <v>312</v>
      </c>
      <c r="D63" s="54" t="s">
        <v>313</v>
      </c>
      <c r="E63" s="54" t="s">
        <v>319</v>
      </c>
      <c r="F63" s="54" t="s">
        <v>314</v>
      </c>
      <c r="G63" s="221"/>
      <c r="H63" s="221"/>
      <c r="I63" s="220"/>
      <c r="J63" s="220"/>
      <c r="K63" s="220"/>
      <c r="L63" s="54" t="s">
        <v>493</v>
      </c>
      <c r="M63" s="335"/>
      <c r="N63" s="332"/>
      <c r="O63" s="49">
        <v>53</v>
      </c>
      <c r="P63" s="10"/>
      <c r="Q63" s="10"/>
      <c r="R63" s="10"/>
      <c r="S63" s="10"/>
      <c r="T63" s="10"/>
      <c r="U63" s="10"/>
      <c r="V63" s="10"/>
      <c r="W63" s="10"/>
      <c r="X63" s="10"/>
      <c r="Y63" s="10"/>
      <c r="Z63" s="10"/>
    </row>
    <row r="64" spans="1:26" s="5" customFormat="1" ht="84" customHeight="1">
      <c r="A64" s="49">
        <v>47</v>
      </c>
      <c r="B64" s="197" t="s">
        <v>708</v>
      </c>
      <c r="C64" s="54" t="s">
        <v>315</v>
      </c>
      <c r="D64" s="54" t="s">
        <v>320</v>
      </c>
      <c r="E64" s="54" t="s">
        <v>321</v>
      </c>
      <c r="F64" s="54" t="s">
        <v>316</v>
      </c>
      <c r="G64" s="221"/>
      <c r="H64" s="221"/>
      <c r="I64" s="220"/>
      <c r="J64" s="220"/>
      <c r="K64" s="220"/>
      <c r="L64" s="54" t="s">
        <v>493</v>
      </c>
      <c r="M64" s="335"/>
      <c r="N64" s="332"/>
      <c r="O64" s="49">
        <v>54</v>
      </c>
      <c r="P64" s="10"/>
      <c r="Q64" s="10"/>
      <c r="R64" s="10"/>
      <c r="S64" s="10"/>
      <c r="T64" s="10"/>
      <c r="U64" s="10"/>
      <c r="V64" s="10"/>
      <c r="W64" s="10"/>
      <c r="X64" s="10"/>
      <c r="Y64" s="10"/>
      <c r="Z64" s="10"/>
    </row>
    <row r="65" spans="1:26" s="5" customFormat="1" ht="63.75" customHeight="1">
      <c r="A65" s="49">
        <v>48</v>
      </c>
      <c r="B65" s="197" t="s">
        <v>709</v>
      </c>
      <c r="C65" s="54" t="s">
        <v>317</v>
      </c>
      <c r="D65" s="54" t="s">
        <v>322</v>
      </c>
      <c r="E65" s="54" t="s">
        <v>323</v>
      </c>
      <c r="F65" s="54" t="s">
        <v>318</v>
      </c>
      <c r="G65" s="221"/>
      <c r="H65" s="221"/>
      <c r="I65" s="220"/>
      <c r="J65" s="220"/>
      <c r="K65" s="220"/>
      <c r="L65" s="54" t="s">
        <v>493</v>
      </c>
      <c r="M65" s="335"/>
      <c r="N65" s="332"/>
      <c r="O65" s="49">
        <v>55</v>
      </c>
      <c r="P65" s="10"/>
      <c r="Q65" s="10"/>
      <c r="R65" s="10"/>
      <c r="S65" s="10"/>
      <c r="T65" s="10"/>
      <c r="U65" s="10"/>
      <c r="V65" s="10"/>
      <c r="W65" s="10"/>
      <c r="X65" s="10"/>
      <c r="Y65" s="10"/>
      <c r="Z65" s="10"/>
    </row>
    <row r="66" spans="1:26" s="5" customFormat="1" ht="63.75" customHeight="1">
      <c r="A66" s="49">
        <v>49</v>
      </c>
      <c r="B66" s="197" t="s">
        <v>437</v>
      </c>
      <c r="C66" s="54" t="s">
        <v>623</v>
      </c>
      <c r="D66" s="54" t="s">
        <v>624</v>
      </c>
      <c r="E66" s="54" t="s">
        <v>625</v>
      </c>
      <c r="F66" s="54" t="s">
        <v>626</v>
      </c>
      <c r="G66" s="221"/>
      <c r="H66" s="221"/>
      <c r="I66" s="220"/>
      <c r="J66" s="220"/>
      <c r="K66" s="220"/>
      <c r="L66" s="56" t="s">
        <v>494</v>
      </c>
      <c r="M66" s="335"/>
      <c r="N66" s="332"/>
      <c r="O66" s="49">
        <v>56</v>
      </c>
      <c r="P66" s="10"/>
      <c r="Q66" s="10"/>
      <c r="R66" s="10"/>
      <c r="S66" s="10"/>
      <c r="T66" s="10"/>
      <c r="U66" s="10"/>
      <c r="V66" s="10"/>
      <c r="W66" s="10"/>
      <c r="X66" s="10"/>
      <c r="Y66" s="10"/>
      <c r="Z66" s="10"/>
    </row>
    <row r="67" spans="1:26" s="5" customFormat="1" ht="98.25" customHeight="1">
      <c r="A67" s="49">
        <v>50</v>
      </c>
      <c r="B67" s="197" t="s">
        <v>438</v>
      </c>
      <c r="C67" s="54" t="s">
        <v>324</v>
      </c>
      <c r="D67" s="54" t="s">
        <v>326</v>
      </c>
      <c r="E67" s="54" t="s">
        <v>325</v>
      </c>
      <c r="F67" s="54" t="s">
        <v>72</v>
      </c>
      <c r="G67" s="221"/>
      <c r="H67" s="221"/>
      <c r="I67" s="220"/>
      <c r="J67" s="220"/>
      <c r="K67" s="220"/>
      <c r="L67" s="56" t="s">
        <v>495</v>
      </c>
      <c r="M67" s="335"/>
      <c r="N67" s="332"/>
      <c r="O67" s="49">
        <v>57</v>
      </c>
      <c r="P67" s="10"/>
      <c r="Q67" s="10"/>
      <c r="R67" s="10"/>
      <c r="S67" s="10"/>
      <c r="T67" s="10"/>
      <c r="U67" s="10"/>
      <c r="V67" s="10"/>
      <c r="W67" s="10"/>
      <c r="X67" s="10"/>
      <c r="Y67" s="10"/>
      <c r="Z67" s="10"/>
    </row>
    <row r="68" spans="1:26" s="5" customFormat="1" ht="94.5" customHeight="1">
      <c r="A68" s="49">
        <v>51</v>
      </c>
      <c r="B68" s="197" t="s">
        <v>439</v>
      </c>
      <c r="C68" s="54" t="s">
        <v>558</v>
      </c>
      <c r="D68" s="54" t="s">
        <v>559</v>
      </c>
      <c r="E68" s="54" t="s">
        <v>73</v>
      </c>
      <c r="F68" s="56" t="s">
        <v>636</v>
      </c>
      <c r="G68" s="221"/>
      <c r="H68" s="221"/>
      <c r="I68" s="220"/>
      <c r="J68" s="220"/>
      <c r="K68" s="220"/>
      <c r="L68" s="54"/>
      <c r="M68" s="336"/>
      <c r="N68" s="332"/>
      <c r="O68" s="49">
        <v>58</v>
      </c>
      <c r="P68" s="10"/>
      <c r="Q68" s="10"/>
      <c r="R68" s="10"/>
      <c r="S68" s="10"/>
      <c r="T68" s="10"/>
      <c r="U68" s="10"/>
      <c r="V68" s="10"/>
      <c r="W68" s="10"/>
      <c r="X68" s="10"/>
      <c r="Y68" s="10"/>
      <c r="Z68" s="10"/>
    </row>
    <row r="69" spans="1:26" s="5" customFormat="1" ht="87.75" customHeight="1">
      <c r="A69" s="49">
        <v>52</v>
      </c>
      <c r="B69" s="197" t="s">
        <v>440</v>
      </c>
      <c r="C69" s="54" t="s">
        <v>560</v>
      </c>
      <c r="D69" s="54" t="s">
        <v>561</v>
      </c>
      <c r="E69" s="54" t="s">
        <v>328</v>
      </c>
      <c r="F69" s="54" t="s">
        <v>637</v>
      </c>
      <c r="G69" s="221"/>
      <c r="H69" s="221"/>
      <c r="I69" s="220"/>
      <c r="J69" s="220"/>
      <c r="K69" s="220"/>
      <c r="L69" s="56" t="s">
        <v>496</v>
      </c>
      <c r="M69" s="334" t="s">
        <v>17</v>
      </c>
      <c r="N69" s="332"/>
      <c r="O69" s="49">
        <v>59</v>
      </c>
      <c r="P69" s="10"/>
      <c r="Q69" s="10"/>
      <c r="R69" s="10"/>
      <c r="S69" s="10"/>
      <c r="T69" s="10"/>
      <c r="U69" s="10"/>
      <c r="V69" s="10"/>
      <c r="W69" s="10"/>
      <c r="X69" s="10"/>
      <c r="Y69" s="10"/>
      <c r="Z69" s="10"/>
    </row>
    <row r="70" spans="1:26" s="5" customFormat="1" ht="109.5" customHeight="1">
      <c r="A70" s="49">
        <v>53</v>
      </c>
      <c r="B70" s="197" t="s">
        <v>441</v>
      </c>
      <c r="C70" s="54" t="s">
        <v>562</v>
      </c>
      <c r="D70" s="54" t="s">
        <v>563</v>
      </c>
      <c r="E70" s="54" t="s">
        <v>327</v>
      </c>
      <c r="F70" s="54" t="s">
        <v>329</v>
      </c>
      <c r="G70" s="221"/>
      <c r="H70" s="221"/>
      <c r="I70" s="220"/>
      <c r="J70" s="220"/>
      <c r="K70" s="220"/>
      <c r="L70" s="56" t="s">
        <v>497</v>
      </c>
      <c r="M70" s="335"/>
      <c r="N70" s="332"/>
      <c r="O70" s="49">
        <v>60</v>
      </c>
      <c r="P70" s="10"/>
      <c r="Q70" s="10"/>
      <c r="R70" s="10"/>
      <c r="S70" s="10"/>
      <c r="T70" s="10"/>
      <c r="U70" s="10"/>
      <c r="V70" s="10"/>
      <c r="W70" s="10"/>
      <c r="X70" s="10"/>
      <c r="Y70" s="10"/>
      <c r="Z70" s="10"/>
    </row>
    <row r="71" spans="1:26" s="5" customFormat="1" ht="167.25" customHeight="1">
      <c r="A71" s="49">
        <v>54</v>
      </c>
      <c r="B71" s="197" t="s">
        <v>442</v>
      </c>
      <c r="C71" s="54" t="s">
        <v>333</v>
      </c>
      <c r="D71" s="54" t="s">
        <v>332</v>
      </c>
      <c r="E71" s="54" t="s">
        <v>334</v>
      </c>
      <c r="F71" s="54" t="s">
        <v>330</v>
      </c>
      <c r="G71" s="221"/>
      <c r="H71" s="221"/>
      <c r="I71" s="220"/>
      <c r="J71" s="220"/>
      <c r="K71" s="220"/>
      <c r="L71" s="54" t="s">
        <v>638</v>
      </c>
      <c r="M71" s="335"/>
      <c r="N71" s="332"/>
      <c r="O71" s="49">
        <v>61</v>
      </c>
      <c r="P71" s="10"/>
      <c r="Q71" s="10"/>
      <c r="R71" s="10"/>
      <c r="S71" s="10"/>
      <c r="T71" s="10"/>
      <c r="U71" s="10"/>
      <c r="V71" s="10"/>
      <c r="W71" s="10"/>
      <c r="X71" s="10"/>
      <c r="Y71" s="10"/>
      <c r="Z71" s="10"/>
    </row>
    <row r="72" spans="1:26" s="5" customFormat="1" ht="203.25" customHeight="1">
      <c r="A72" s="49">
        <v>55</v>
      </c>
      <c r="B72" s="197" t="s">
        <v>443</v>
      </c>
      <c r="C72" s="54" t="s">
        <v>331</v>
      </c>
      <c r="D72" s="54" t="s">
        <v>639</v>
      </c>
      <c r="E72" s="54" t="s">
        <v>640</v>
      </c>
      <c r="F72" s="54" t="s">
        <v>641</v>
      </c>
      <c r="G72" s="221"/>
      <c r="H72" s="221"/>
      <c r="I72" s="220"/>
      <c r="J72" s="220"/>
      <c r="K72" s="220"/>
      <c r="L72" s="56" t="s">
        <v>680</v>
      </c>
      <c r="M72" s="335"/>
      <c r="N72" s="332"/>
      <c r="O72" s="49">
        <v>62</v>
      </c>
      <c r="P72" s="10"/>
      <c r="Q72" s="10"/>
      <c r="R72" s="10"/>
      <c r="S72" s="10"/>
      <c r="T72" s="10"/>
      <c r="U72" s="10"/>
      <c r="V72" s="10"/>
      <c r="W72" s="10"/>
      <c r="X72" s="10"/>
      <c r="Y72" s="10"/>
      <c r="Z72" s="10"/>
    </row>
    <row r="73" spans="1:26" s="5" customFormat="1" ht="38.25">
      <c r="A73" s="49">
        <v>56</v>
      </c>
      <c r="B73" s="197" t="s">
        <v>116</v>
      </c>
      <c r="C73" s="56" t="s">
        <v>147</v>
      </c>
      <c r="D73" s="56" t="s">
        <v>149</v>
      </c>
      <c r="E73" s="56" t="s">
        <v>390</v>
      </c>
      <c r="F73" s="54" t="s">
        <v>148</v>
      </c>
      <c r="G73" s="221"/>
      <c r="H73" s="221"/>
      <c r="I73" s="220"/>
      <c r="J73" s="220"/>
      <c r="K73" s="220"/>
      <c r="L73" s="57"/>
      <c r="M73" s="335"/>
      <c r="N73" s="332"/>
      <c r="O73" s="49">
        <v>63</v>
      </c>
      <c r="P73" s="10"/>
      <c r="Q73" s="10"/>
      <c r="R73" s="10"/>
      <c r="S73" s="10"/>
      <c r="T73" s="10"/>
      <c r="U73" s="10"/>
      <c r="V73" s="10"/>
      <c r="W73" s="10"/>
      <c r="X73" s="10"/>
      <c r="Y73" s="10"/>
      <c r="Z73" s="10"/>
    </row>
    <row r="74" spans="1:26" s="5" customFormat="1" ht="51">
      <c r="A74" s="49">
        <v>57</v>
      </c>
      <c r="B74" s="197" t="s">
        <v>444</v>
      </c>
      <c r="C74" s="54" t="s">
        <v>564</v>
      </c>
      <c r="D74" s="54" t="s">
        <v>565</v>
      </c>
      <c r="E74" s="54" t="s">
        <v>566</v>
      </c>
      <c r="F74" s="54" t="s">
        <v>74</v>
      </c>
      <c r="G74" s="221"/>
      <c r="H74" s="221"/>
      <c r="I74" s="220"/>
      <c r="J74" s="220"/>
      <c r="K74" s="220"/>
      <c r="L74" s="54"/>
      <c r="M74" s="335"/>
      <c r="N74" s="332"/>
      <c r="O74" s="49">
        <v>64</v>
      </c>
      <c r="P74" s="10"/>
      <c r="Q74" s="10"/>
      <c r="R74" s="10"/>
      <c r="S74" s="10"/>
      <c r="T74" s="10"/>
      <c r="U74" s="10"/>
      <c r="V74" s="10"/>
      <c r="W74" s="10"/>
      <c r="X74" s="10"/>
      <c r="Y74" s="10"/>
      <c r="Z74" s="10"/>
    </row>
    <row r="75" spans="1:26" s="5" customFormat="1" ht="76.5">
      <c r="A75" s="49">
        <v>58</v>
      </c>
      <c r="B75" s="197" t="s">
        <v>445</v>
      </c>
      <c r="C75" s="54" t="s">
        <v>567</v>
      </c>
      <c r="D75" s="54" t="s">
        <v>75</v>
      </c>
      <c r="E75" s="54" t="s">
        <v>642</v>
      </c>
      <c r="F75" s="54" t="s">
        <v>76</v>
      </c>
      <c r="G75" s="221"/>
      <c r="H75" s="221"/>
      <c r="I75" s="220"/>
      <c r="J75" s="220"/>
      <c r="K75" s="220"/>
      <c r="L75" s="54" t="s">
        <v>644</v>
      </c>
      <c r="M75" s="335"/>
      <c r="N75" s="332"/>
      <c r="O75" s="49">
        <v>65</v>
      </c>
      <c r="P75" s="10"/>
      <c r="Q75" s="10"/>
      <c r="R75" s="10"/>
      <c r="S75" s="10"/>
      <c r="T75" s="10"/>
      <c r="U75" s="10"/>
      <c r="V75" s="10"/>
      <c r="W75" s="10"/>
      <c r="X75" s="10"/>
      <c r="Y75" s="10"/>
      <c r="Z75" s="10"/>
    </row>
    <row r="76" spans="1:26" s="5" customFormat="1" ht="102">
      <c r="A76" s="49">
        <v>59</v>
      </c>
      <c r="B76" s="197" t="s">
        <v>446</v>
      </c>
      <c r="C76" s="56" t="s">
        <v>335</v>
      </c>
      <c r="D76" s="56" t="s">
        <v>336</v>
      </c>
      <c r="E76" s="54" t="s">
        <v>568</v>
      </c>
      <c r="F76" s="54" t="s">
        <v>569</v>
      </c>
      <c r="G76" s="221"/>
      <c r="H76" s="221"/>
      <c r="I76" s="220"/>
      <c r="J76" s="220"/>
      <c r="K76" s="220"/>
      <c r="L76" s="239" t="s">
        <v>645</v>
      </c>
      <c r="M76" s="335"/>
      <c r="N76" s="332"/>
      <c r="O76" s="49">
        <v>66</v>
      </c>
      <c r="P76" s="10"/>
      <c r="Q76" s="10"/>
      <c r="R76" s="10"/>
      <c r="S76" s="10"/>
      <c r="T76" s="10"/>
      <c r="U76" s="10"/>
      <c r="V76" s="10"/>
      <c r="W76" s="10"/>
      <c r="X76" s="10"/>
      <c r="Y76" s="10"/>
      <c r="Z76" s="10"/>
    </row>
    <row r="77" spans="1:26" s="5" customFormat="1" ht="38.25">
      <c r="A77" s="49">
        <v>60</v>
      </c>
      <c r="B77" s="197" t="s">
        <v>447</v>
      </c>
      <c r="C77" s="54" t="s">
        <v>124</v>
      </c>
      <c r="D77" s="54" t="s">
        <v>337</v>
      </c>
      <c r="E77" s="54" t="s">
        <v>125</v>
      </c>
      <c r="F77" s="54" t="s">
        <v>77</v>
      </c>
      <c r="G77" s="221"/>
      <c r="H77" s="221"/>
      <c r="I77" s="220"/>
      <c r="J77" s="220"/>
      <c r="K77" s="220"/>
      <c r="L77" s="54"/>
      <c r="M77" s="335"/>
      <c r="N77" s="332"/>
      <c r="O77" s="49">
        <v>67</v>
      </c>
      <c r="P77" s="10"/>
      <c r="Q77" s="10"/>
      <c r="R77" s="10"/>
      <c r="S77" s="10"/>
      <c r="T77" s="10"/>
      <c r="U77" s="10"/>
      <c r="V77" s="10"/>
      <c r="W77" s="10"/>
      <c r="X77" s="10"/>
      <c r="Y77" s="10"/>
      <c r="Z77" s="10"/>
    </row>
    <row r="78" spans="1:26" s="5" customFormat="1" ht="54.75" customHeight="1">
      <c r="A78" s="49">
        <v>61</v>
      </c>
      <c r="B78" s="198" t="s">
        <v>117</v>
      </c>
      <c r="C78" s="54" t="s">
        <v>117</v>
      </c>
      <c r="D78" s="54" t="s">
        <v>338</v>
      </c>
      <c r="E78" s="54" t="s">
        <v>646</v>
      </c>
      <c r="F78" s="54" t="s">
        <v>339</v>
      </c>
      <c r="G78" s="221"/>
      <c r="H78" s="221"/>
      <c r="I78" s="220"/>
      <c r="J78" s="220"/>
      <c r="K78" s="220"/>
      <c r="L78" s="54"/>
      <c r="M78" s="335"/>
      <c r="N78" s="332"/>
      <c r="O78" s="49">
        <v>68</v>
      </c>
      <c r="P78" s="10"/>
      <c r="Q78" s="10"/>
      <c r="R78" s="10"/>
      <c r="S78" s="10"/>
      <c r="T78" s="10"/>
      <c r="U78" s="10"/>
      <c r="V78" s="10"/>
      <c r="W78" s="10"/>
      <c r="X78" s="10"/>
      <c r="Y78" s="10"/>
      <c r="Z78" s="10"/>
    </row>
    <row r="79" spans="1:26" s="5" customFormat="1" ht="98.25" customHeight="1">
      <c r="A79" s="49">
        <v>62</v>
      </c>
      <c r="B79" s="197" t="s">
        <v>448</v>
      </c>
      <c r="C79" s="54" t="s">
        <v>570</v>
      </c>
      <c r="D79" s="54" t="s">
        <v>571</v>
      </c>
      <c r="E79" s="54" t="s">
        <v>572</v>
      </c>
      <c r="F79" s="54" t="s">
        <v>340</v>
      </c>
      <c r="G79" s="221"/>
      <c r="H79" s="221"/>
      <c r="I79" s="220"/>
      <c r="J79" s="220"/>
      <c r="K79" s="220"/>
      <c r="L79" s="54"/>
      <c r="M79" s="335"/>
      <c r="N79" s="332"/>
      <c r="O79" s="49">
        <v>69</v>
      </c>
      <c r="P79" s="10"/>
      <c r="Q79" s="10"/>
      <c r="R79" s="10"/>
      <c r="S79" s="10"/>
      <c r="T79" s="10"/>
      <c r="U79" s="10"/>
      <c r="V79" s="10"/>
      <c r="W79" s="10"/>
      <c r="X79" s="10"/>
      <c r="Y79" s="10"/>
      <c r="Z79" s="10"/>
    </row>
    <row r="80" spans="1:26" s="5" customFormat="1" ht="123" customHeight="1">
      <c r="A80" s="49">
        <v>63</v>
      </c>
      <c r="B80" s="197" t="s">
        <v>449</v>
      </c>
      <c r="C80" s="54" t="s">
        <v>573</v>
      </c>
      <c r="D80" s="54" t="s">
        <v>574</v>
      </c>
      <c r="E80" s="54" t="s">
        <v>575</v>
      </c>
      <c r="F80" s="54" t="s">
        <v>341</v>
      </c>
      <c r="G80" s="221"/>
      <c r="H80" s="221"/>
      <c r="I80" s="220"/>
      <c r="J80" s="220"/>
      <c r="K80" s="220"/>
      <c r="L80" s="239" t="s">
        <v>647</v>
      </c>
      <c r="M80" s="336"/>
      <c r="N80" s="332"/>
      <c r="O80" s="49">
        <v>70</v>
      </c>
      <c r="P80" s="10"/>
      <c r="Q80" s="10"/>
      <c r="R80" s="10"/>
      <c r="S80" s="10"/>
      <c r="T80" s="10"/>
      <c r="U80" s="10"/>
      <c r="V80" s="10"/>
      <c r="W80" s="10"/>
      <c r="X80" s="10"/>
      <c r="Y80" s="10"/>
      <c r="Z80" s="10"/>
    </row>
    <row r="81" spans="1:26" s="5" customFormat="1" ht="89.25" customHeight="1">
      <c r="A81" s="49">
        <v>64</v>
      </c>
      <c r="B81" s="199" t="s">
        <v>450</v>
      </c>
      <c r="C81" s="56" t="s">
        <v>342</v>
      </c>
      <c r="D81" s="54" t="s">
        <v>698</v>
      </c>
      <c r="E81" s="54" t="s">
        <v>699</v>
      </c>
      <c r="F81" s="54" t="s">
        <v>700</v>
      </c>
      <c r="G81" s="221"/>
      <c r="H81" s="221"/>
      <c r="I81" s="220"/>
      <c r="J81" s="220"/>
      <c r="K81" s="220"/>
      <c r="L81" s="56" t="s">
        <v>498</v>
      </c>
      <c r="M81" s="326" t="s">
        <v>18</v>
      </c>
      <c r="N81" s="333" t="s">
        <v>222</v>
      </c>
      <c r="O81" s="49">
        <v>71</v>
      </c>
      <c r="P81" s="240"/>
      <c r="Q81" s="10"/>
      <c r="R81" s="10"/>
      <c r="S81" s="10"/>
      <c r="T81" s="10"/>
      <c r="U81" s="10"/>
      <c r="V81" s="10"/>
      <c r="W81" s="10"/>
      <c r="X81" s="10"/>
      <c r="Y81" s="10"/>
      <c r="Z81" s="10"/>
    </row>
    <row r="82" spans="1:26" s="5" customFormat="1" ht="63.75">
      <c r="A82" s="49">
        <v>65</v>
      </c>
      <c r="B82" s="199" t="s">
        <v>451</v>
      </c>
      <c r="C82" s="54" t="s">
        <v>648</v>
      </c>
      <c r="D82" s="54" t="s">
        <v>651</v>
      </c>
      <c r="E82" s="54" t="s">
        <v>650</v>
      </c>
      <c r="F82" s="54" t="s">
        <v>652</v>
      </c>
      <c r="G82" s="221"/>
      <c r="H82" s="221"/>
      <c r="I82" s="220"/>
      <c r="J82" s="220"/>
      <c r="K82" s="220"/>
      <c r="L82" s="56" t="s">
        <v>649</v>
      </c>
      <c r="M82" s="327"/>
      <c r="N82" s="333"/>
      <c r="O82" s="49">
        <v>72</v>
      </c>
      <c r="P82" s="10"/>
      <c r="Q82" s="10"/>
      <c r="R82" s="10"/>
      <c r="S82" s="10"/>
      <c r="T82" s="10"/>
      <c r="U82" s="10"/>
      <c r="V82" s="10"/>
      <c r="W82" s="10"/>
      <c r="X82" s="10"/>
      <c r="Y82" s="10"/>
      <c r="Z82" s="10"/>
    </row>
    <row r="83" spans="1:26" s="5" customFormat="1" ht="63" customHeight="1">
      <c r="A83" s="49">
        <v>66</v>
      </c>
      <c r="B83" s="199" t="s">
        <v>452</v>
      </c>
      <c r="C83" s="54" t="s">
        <v>576</v>
      </c>
      <c r="D83" s="54" t="s">
        <v>343</v>
      </c>
      <c r="E83" s="54" t="s">
        <v>344</v>
      </c>
      <c r="F83" s="54" t="s">
        <v>577</v>
      </c>
      <c r="G83" s="221"/>
      <c r="H83" s="221"/>
      <c r="I83" s="220"/>
      <c r="J83" s="220"/>
      <c r="K83" s="220"/>
      <c r="L83" s="54"/>
      <c r="M83" s="327"/>
      <c r="N83" s="333"/>
      <c r="O83" s="49">
        <v>73</v>
      </c>
      <c r="P83" s="10"/>
      <c r="Q83" s="10"/>
      <c r="R83" s="10"/>
      <c r="S83" s="10"/>
      <c r="T83" s="10"/>
      <c r="U83" s="10"/>
      <c r="V83" s="10"/>
      <c r="W83" s="10"/>
      <c r="X83" s="10"/>
      <c r="Y83" s="10"/>
      <c r="Z83" s="10"/>
    </row>
    <row r="84" spans="1:26" s="37" customFormat="1" ht="89.25" customHeight="1">
      <c r="A84" s="49">
        <v>67</v>
      </c>
      <c r="B84" s="199" t="s">
        <v>453</v>
      </c>
      <c r="C84" s="56" t="s">
        <v>150</v>
      </c>
      <c r="D84" s="54" t="s">
        <v>345</v>
      </c>
      <c r="E84" s="54" t="s">
        <v>347</v>
      </c>
      <c r="F84" s="54" t="s">
        <v>346</v>
      </c>
      <c r="G84" s="221"/>
      <c r="H84" s="221"/>
      <c r="I84" s="220"/>
      <c r="J84" s="220"/>
      <c r="K84" s="220"/>
      <c r="L84" s="54"/>
      <c r="M84" s="327"/>
      <c r="N84" s="333"/>
      <c r="O84" s="49">
        <v>74</v>
      </c>
      <c r="P84" s="36"/>
      <c r="Q84" s="36"/>
      <c r="R84" s="36"/>
      <c r="S84" s="36"/>
      <c r="T84" s="36"/>
      <c r="U84" s="36"/>
      <c r="V84" s="36"/>
      <c r="W84" s="36"/>
      <c r="X84" s="36"/>
      <c r="Y84" s="36"/>
      <c r="Z84" s="36"/>
    </row>
    <row r="85" spans="1:26" s="5" customFormat="1" ht="53.25" customHeight="1">
      <c r="A85" s="49">
        <v>68</v>
      </c>
      <c r="B85" s="199" t="s">
        <v>454</v>
      </c>
      <c r="C85" s="54" t="s">
        <v>78</v>
      </c>
      <c r="D85" s="54" t="s">
        <v>348</v>
      </c>
      <c r="E85" s="54" t="s">
        <v>349</v>
      </c>
      <c r="F85" s="54" t="s">
        <v>79</v>
      </c>
      <c r="G85" s="221"/>
      <c r="H85" s="221"/>
      <c r="I85" s="220"/>
      <c r="J85" s="220"/>
      <c r="K85" s="220"/>
      <c r="L85" s="54"/>
      <c r="M85" s="327"/>
      <c r="N85" s="333"/>
      <c r="O85" s="49">
        <v>75</v>
      </c>
      <c r="P85" s="10"/>
      <c r="Q85" s="10"/>
      <c r="R85" s="10"/>
      <c r="S85" s="10"/>
      <c r="T85" s="10"/>
      <c r="U85" s="10"/>
      <c r="V85" s="10"/>
      <c r="W85" s="10"/>
      <c r="X85" s="10"/>
      <c r="Y85" s="10"/>
      <c r="Z85" s="10"/>
    </row>
    <row r="86" spans="1:26" s="5" customFormat="1" ht="59.25" customHeight="1">
      <c r="A86" s="49">
        <v>69</v>
      </c>
      <c r="B86" s="199" t="s">
        <v>455</v>
      </c>
      <c r="C86" s="54" t="s">
        <v>350</v>
      </c>
      <c r="D86" s="54" t="s">
        <v>654</v>
      </c>
      <c r="E86" s="54" t="s">
        <v>351</v>
      </c>
      <c r="F86" s="54" t="s">
        <v>352</v>
      </c>
      <c r="G86" s="221"/>
      <c r="H86" s="221"/>
      <c r="I86" s="220"/>
      <c r="J86" s="220"/>
      <c r="K86" s="220"/>
      <c r="L86" s="54" t="s">
        <v>653</v>
      </c>
      <c r="M86" s="327"/>
      <c r="N86" s="333"/>
      <c r="O86" s="49">
        <v>76</v>
      </c>
      <c r="P86" s="10"/>
      <c r="Q86" s="10"/>
      <c r="R86" s="10"/>
      <c r="S86" s="10"/>
      <c r="T86" s="10"/>
      <c r="U86" s="10"/>
      <c r="V86" s="10"/>
      <c r="W86" s="10"/>
      <c r="X86" s="10"/>
      <c r="Y86" s="10"/>
      <c r="Z86" s="10"/>
    </row>
    <row r="87" spans="1:26" s="5" customFormat="1" ht="63.75" customHeight="1">
      <c r="A87" s="49">
        <v>70</v>
      </c>
      <c r="B87" s="200" t="s">
        <v>456</v>
      </c>
      <c r="C87" s="54" t="s">
        <v>353</v>
      </c>
      <c r="D87" s="54" t="s">
        <v>354</v>
      </c>
      <c r="E87" s="54" t="s">
        <v>356</v>
      </c>
      <c r="F87" s="54" t="s">
        <v>355</v>
      </c>
      <c r="G87" s="221"/>
      <c r="H87" s="221"/>
      <c r="I87" s="220"/>
      <c r="J87" s="220"/>
      <c r="K87" s="220"/>
      <c r="L87" s="54"/>
      <c r="M87" s="328"/>
      <c r="N87" s="333"/>
      <c r="O87" s="49">
        <v>77</v>
      </c>
      <c r="P87" s="10"/>
      <c r="Q87" s="10"/>
      <c r="R87" s="10"/>
      <c r="S87" s="10"/>
      <c r="T87" s="10"/>
      <c r="U87" s="10"/>
      <c r="V87" s="10"/>
      <c r="W87" s="10"/>
      <c r="X87" s="10"/>
      <c r="Y87" s="10"/>
      <c r="Z87" s="10"/>
    </row>
    <row r="88" spans="1:26" s="5" customFormat="1" ht="212.25" customHeight="1">
      <c r="A88" s="49">
        <v>71</v>
      </c>
      <c r="B88" s="267" t="s">
        <v>457</v>
      </c>
      <c r="C88" s="54" t="s">
        <v>521</v>
      </c>
      <c r="D88" s="54" t="s">
        <v>522</v>
      </c>
      <c r="E88" s="54" t="s">
        <v>666</v>
      </c>
      <c r="F88" s="54" t="s">
        <v>523</v>
      </c>
      <c r="G88" s="221"/>
      <c r="H88" s="221"/>
      <c r="I88" s="220"/>
      <c r="J88" s="220"/>
      <c r="K88" s="220"/>
      <c r="L88" s="266" t="s">
        <v>702</v>
      </c>
      <c r="M88" s="326" t="s">
        <v>19</v>
      </c>
      <c r="N88" s="333"/>
      <c r="O88" s="49">
        <v>78</v>
      </c>
      <c r="P88" s="10"/>
      <c r="Q88" s="10"/>
      <c r="R88" s="10"/>
      <c r="S88" s="10"/>
      <c r="T88" s="10"/>
      <c r="U88" s="10"/>
      <c r="V88" s="10"/>
      <c r="W88" s="10"/>
      <c r="X88" s="10"/>
      <c r="Y88" s="10"/>
      <c r="Z88" s="10"/>
    </row>
    <row r="89" spans="1:26" ht="89.25" customHeight="1">
      <c r="A89" s="49">
        <v>72</v>
      </c>
      <c r="B89" s="201" t="s">
        <v>601</v>
      </c>
      <c r="C89" s="54" t="s">
        <v>528</v>
      </c>
      <c r="D89" s="54" t="s">
        <v>529</v>
      </c>
      <c r="E89" s="54" t="s">
        <v>530</v>
      </c>
      <c r="F89" s="54" t="s">
        <v>531</v>
      </c>
      <c r="G89" s="221"/>
      <c r="H89" s="221"/>
      <c r="I89" s="220"/>
      <c r="J89" s="220"/>
      <c r="K89" s="220"/>
      <c r="L89" s="54"/>
      <c r="M89" s="327"/>
      <c r="N89" s="333"/>
      <c r="O89" s="49">
        <v>79</v>
      </c>
    </row>
    <row r="90" spans="1:26" s="5" customFormat="1" ht="78.75" customHeight="1">
      <c r="A90" s="49">
        <v>73</v>
      </c>
      <c r="B90" s="199" t="s">
        <v>458</v>
      </c>
      <c r="C90" s="54" t="s">
        <v>578</v>
      </c>
      <c r="D90" s="54" t="s">
        <v>579</v>
      </c>
      <c r="E90" s="54" t="s">
        <v>161</v>
      </c>
      <c r="F90" s="54" t="s">
        <v>357</v>
      </c>
      <c r="G90" s="221"/>
      <c r="H90" s="221"/>
      <c r="I90" s="220"/>
      <c r="J90" s="220"/>
      <c r="K90" s="220"/>
      <c r="L90" s="56" t="s">
        <v>129</v>
      </c>
      <c r="M90" s="327"/>
      <c r="N90" s="333"/>
      <c r="O90" s="49">
        <v>80</v>
      </c>
      <c r="P90" s="10"/>
      <c r="Q90" s="10"/>
      <c r="R90" s="10"/>
      <c r="S90" s="10"/>
      <c r="T90" s="10"/>
      <c r="U90" s="10"/>
      <c r="V90" s="10"/>
      <c r="W90" s="10"/>
      <c r="X90" s="10"/>
      <c r="Y90" s="10"/>
      <c r="Z90" s="10"/>
    </row>
    <row r="91" spans="1:26" s="5" customFormat="1" ht="92.25" customHeight="1">
      <c r="A91" s="49">
        <v>74</v>
      </c>
      <c r="B91" s="199" t="s">
        <v>459</v>
      </c>
      <c r="C91" s="54" t="s">
        <v>580</v>
      </c>
      <c r="D91" s="54" t="s">
        <v>581</v>
      </c>
      <c r="E91" s="54" t="s">
        <v>582</v>
      </c>
      <c r="F91" s="54" t="s">
        <v>358</v>
      </c>
      <c r="G91" s="221"/>
      <c r="H91" s="221"/>
      <c r="I91" s="220"/>
      <c r="J91" s="220"/>
      <c r="K91" s="220"/>
      <c r="L91" s="54" t="s">
        <v>136</v>
      </c>
      <c r="M91" s="327"/>
      <c r="N91" s="333"/>
      <c r="O91" s="49">
        <v>81</v>
      </c>
      <c r="P91" s="10"/>
      <c r="Q91" s="10"/>
      <c r="R91" s="10"/>
      <c r="S91" s="10"/>
      <c r="T91" s="10"/>
      <c r="U91" s="10"/>
      <c r="V91" s="10"/>
      <c r="W91" s="10"/>
      <c r="X91" s="10"/>
      <c r="Y91" s="10"/>
      <c r="Z91" s="10"/>
    </row>
    <row r="92" spans="1:26" s="5" customFormat="1" ht="76.5">
      <c r="A92" s="49">
        <v>75</v>
      </c>
      <c r="B92" s="199" t="s">
        <v>460</v>
      </c>
      <c r="C92" s="54" t="s">
        <v>583</v>
      </c>
      <c r="D92" s="54" t="s">
        <v>584</v>
      </c>
      <c r="E92" s="56" t="s">
        <v>391</v>
      </c>
      <c r="F92" s="54" t="s">
        <v>585</v>
      </c>
      <c r="G92" s="221"/>
      <c r="H92" s="221"/>
      <c r="I92" s="220"/>
      <c r="J92" s="220"/>
      <c r="K92" s="220"/>
      <c r="L92" s="54" t="s">
        <v>499</v>
      </c>
      <c r="M92" s="327"/>
      <c r="N92" s="333"/>
      <c r="O92" s="49">
        <v>82</v>
      </c>
      <c r="P92" s="10"/>
      <c r="Q92" s="10"/>
      <c r="R92" s="10"/>
      <c r="S92" s="10"/>
      <c r="T92" s="10"/>
      <c r="U92" s="10"/>
      <c r="V92" s="10"/>
      <c r="W92" s="10"/>
      <c r="X92" s="10"/>
      <c r="Y92" s="10"/>
      <c r="Z92" s="10"/>
    </row>
    <row r="93" spans="1:26" s="5" customFormat="1" ht="47.25" customHeight="1">
      <c r="A93" s="49">
        <v>76</v>
      </c>
      <c r="B93" s="199" t="s">
        <v>461</v>
      </c>
      <c r="C93" s="54" t="s">
        <v>359</v>
      </c>
      <c r="D93" s="56" t="s">
        <v>392</v>
      </c>
      <c r="E93" s="56" t="s">
        <v>360</v>
      </c>
      <c r="F93" s="54" t="s">
        <v>361</v>
      </c>
      <c r="G93" s="221"/>
      <c r="H93" s="221"/>
      <c r="I93" s="220"/>
      <c r="J93" s="220"/>
      <c r="K93" s="220"/>
      <c r="L93" s="54"/>
      <c r="M93" s="327"/>
      <c r="N93" s="333"/>
      <c r="O93" s="49">
        <v>83</v>
      </c>
      <c r="P93" s="10"/>
      <c r="Q93" s="10"/>
      <c r="R93" s="10"/>
      <c r="S93" s="10"/>
      <c r="T93" s="10"/>
      <c r="U93" s="10"/>
      <c r="V93" s="10"/>
      <c r="W93" s="10"/>
      <c r="X93" s="10"/>
      <c r="Y93" s="10"/>
      <c r="Z93" s="10"/>
    </row>
    <row r="94" spans="1:26" s="5" customFormat="1" ht="51">
      <c r="A94" s="49">
        <v>77</v>
      </c>
      <c r="B94" s="199" t="s">
        <v>462</v>
      </c>
      <c r="C94" s="54" t="s">
        <v>362</v>
      </c>
      <c r="D94" s="54" t="s">
        <v>586</v>
      </c>
      <c r="E94" s="54" t="s">
        <v>655</v>
      </c>
      <c r="F94" s="54" t="s">
        <v>80</v>
      </c>
      <c r="G94" s="221"/>
      <c r="H94" s="221"/>
      <c r="I94" s="220"/>
      <c r="J94" s="220"/>
      <c r="K94" s="220"/>
      <c r="L94" s="54" t="s">
        <v>500</v>
      </c>
      <c r="M94" s="327"/>
      <c r="N94" s="333"/>
      <c r="O94" s="49">
        <v>84</v>
      </c>
      <c r="P94" s="10"/>
      <c r="Q94" s="10"/>
      <c r="R94" s="10"/>
      <c r="S94" s="10"/>
      <c r="T94" s="10"/>
      <c r="U94" s="10"/>
      <c r="V94" s="10"/>
      <c r="W94" s="10"/>
      <c r="X94" s="10"/>
      <c r="Y94" s="10"/>
      <c r="Z94" s="10"/>
    </row>
    <row r="95" spans="1:26" s="5" customFormat="1" ht="99.75" customHeight="1">
      <c r="A95" s="49">
        <v>78</v>
      </c>
      <c r="B95" s="199" t="s">
        <v>463</v>
      </c>
      <c r="C95" s="54" t="s">
        <v>587</v>
      </c>
      <c r="D95" s="54" t="s">
        <v>363</v>
      </c>
      <c r="E95" s="54" t="s">
        <v>667</v>
      </c>
      <c r="F95" s="54" t="s">
        <v>364</v>
      </c>
      <c r="G95" s="221"/>
      <c r="H95" s="221"/>
      <c r="I95" s="220"/>
      <c r="J95" s="220"/>
      <c r="K95" s="220"/>
      <c r="L95" s="54"/>
      <c r="M95" s="327"/>
      <c r="N95" s="333"/>
      <c r="O95" s="49">
        <v>85</v>
      </c>
      <c r="P95" s="10"/>
      <c r="Q95" s="10"/>
      <c r="R95" s="10"/>
      <c r="S95" s="10"/>
      <c r="T95" s="10"/>
      <c r="U95" s="10"/>
      <c r="V95" s="10"/>
      <c r="W95" s="10"/>
      <c r="X95" s="10"/>
      <c r="Y95" s="10"/>
      <c r="Z95" s="10"/>
    </row>
    <row r="96" spans="1:26" s="5" customFormat="1" ht="48" customHeight="1">
      <c r="A96" s="49">
        <v>79</v>
      </c>
      <c r="B96" s="199" t="s">
        <v>464</v>
      </c>
      <c r="C96" s="54" t="s">
        <v>588</v>
      </c>
      <c r="D96" s="54" t="s">
        <v>589</v>
      </c>
      <c r="E96" s="54" t="s">
        <v>81</v>
      </c>
      <c r="F96" s="54" t="s">
        <v>162</v>
      </c>
      <c r="G96" s="221"/>
      <c r="H96" s="221"/>
      <c r="I96" s="220"/>
      <c r="J96" s="220"/>
      <c r="K96" s="220"/>
      <c r="L96" s="54" t="s">
        <v>501</v>
      </c>
      <c r="M96" s="327"/>
      <c r="N96" s="333"/>
      <c r="O96" s="49">
        <v>86</v>
      </c>
      <c r="P96" s="10"/>
      <c r="Q96" s="10"/>
      <c r="R96" s="10"/>
      <c r="S96" s="10"/>
      <c r="T96" s="10"/>
      <c r="U96" s="10"/>
      <c r="V96" s="10"/>
      <c r="W96" s="10"/>
      <c r="X96" s="10"/>
      <c r="Y96" s="10"/>
      <c r="Z96" s="10"/>
    </row>
    <row r="97" spans="1:26" s="5" customFormat="1" ht="66.75" customHeight="1">
      <c r="A97" s="49">
        <v>80</v>
      </c>
      <c r="B97" s="199" t="s">
        <v>131</v>
      </c>
      <c r="C97" s="54" t="s">
        <v>518</v>
      </c>
      <c r="D97" s="54" t="s">
        <v>519</v>
      </c>
      <c r="E97" s="54" t="s">
        <v>130</v>
      </c>
      <c r="F97" s="54" t="s">
        <v>365</v>
      </c>
      <c r="G97" s="221"/>
      <c r="H97" s="221"/>
      <c r="I97" s="220"/>
      <c r="J97" s="220"/>
      <c r="K97" s="220"/>
      <c r="L97" s="239" t="s">
        <v>656</v>
      </c>
      <c r="M97" s="327"/>
      <c r="N97" s="333"/>
      <c r="O97" s="49">
        <v>87</v>
      </c>
      <c r="P97" s="10"/>
      <c r="Q97" s="10"/>
      <c r="R97" s="10"/>
      <c r="S97" s="10"/>
      <c r="T97" s="10"/>
      <c r="U97" s="10"/>
      <c r="V97" s="10"/>
      <c r="W97" s="10"/>
      <c r="X97" s="10"/>
      <c r="Y97" s="10"/>
      <c r="Z97" s="10"/>
    </row>
    <row r="98" spans="1:26" s="5" customFormat="1" ht="54.75" customHeight="1">
      <c r="A98" s="49">
        <v>81</v>
      </c>
      <c r="B98" s="199" t="s">
        <v>132</v>
      </c>
      <c r="C98" s="54" t="s">
        <v>366</v>
      </c>
      <c r="D98" s="54" t="s">
        <v>657</v>
      </c>
      <c r="E98" s="54" t="s">
        <v>658</v>
      </c>
      <c r="F98" s="54" t="s">
        <v>367</v>
      </c>
      <c r="G98" s="221"/>
      <c r="H98" s="221"/>
      <c r="I98" s="220"/>
      <c r="J98" s="220"/>
      <c r="K98" s="220"/>
      <c r="L98" s="54"/>
      <c r="M98" s="328"/>
      <c r="N98" s="333"/>
      <c r="O98" s="49">
        <v>88</v>
      </c>
      <c r="P98" s="10"/>
      <c r="Q98" s="10"/>
      <c r="R98" s="10"/>
      <c r="S98" s="10"/>
      <c r="T98" s="10"/>
      <c r="U98" s="10"/>
      <c r="V98" s="10"/>
      <c r="W98" s="10"/>
      <c r="X98" s="10"/>
      <c r="Y98" s="10"/>
      <c r="Z98" s="10"/>
    </row>
    <row r="99" spans="1:26" s="5" customFormat="1" ht="129.75" customHeight="1">
      <c r="A99" s="49">
        <v>82</v>
      </c>
      <c r="B99" s="199" t="s">
        <v>465</v>
      </c>
      <c r="C99" s="54" t="s">
        <v>590</v>
      </c>
      <c r="D99" s="54" t="s">
        <v>685</v>
      </c>
      <c r="E99" s="54" t="s">
        <v>368</v>
      </c>
      <c r="F99" s="54" t="s">
        <v>369</v>
      </c>
      <c r="G99" s="221"/>
      <c r="H99" s="221"/>
      <c r="I99" s="220"/>
      <c r="J99" s="220"/>
      <c r="K99" s="220"/>
      <c r="L99" s="56" t="s">
        <v>502</v>
      </c>
      <c r="M99" s="326" t="s">
        <v>20</v>
      </c>
      <c r="N99" s="333"/>
      <c r="O99" s="49">
        <v>89</v>
      </c>
      <c r="P99" s="10"/>
      <c r="Q99" s="10"/>
      <c r="R99" s="10"/>
      <c r="S99" s="10"/>
      <c r="T99" s="10"/>
      <c r="U99" s="10"/>
      <c r="V99" s="10"/>
      <c r="W99" s="10"/>
      <c r="X99" s="10"/>
      <c r="Y99" s="10"/>
      <c r="Z99" s="10"/>
    </row>
    <row r="100" spans="1:26" s="5" customFormat="1" ht="83.25" customHeight="1">
      <c r="A100" s="49">
        <v>83</v>
      </c>
      <c r="B100" s="199" t="s">
        <v>466</v>
      </c>
      <c r="C100" s="54" t="s">
        <v>82</v>
      </c>
      <c r="D100" s="54" t="s">
        <v>83</v>
      </c>
      <c r="E100" s="54" t="s">
        <v>84</v>
      </c>
      <c r="F100" s="54" t="s">
        <v>85</v>
      </c>
      <c r="G100" s="221"/>
      <c r="H100" s="221"/>
      <c r="I100" s="220"/>
      <c r="J100" s="220"/>
      <c r="K100" s="220"/>
      <c r="L100" s="276" t="s">
        <v>722</v>
      </c>
      <c r="M100" s="327"/>
      <c r="N100" s="333"/>
      <c r="O100" s="49">
        <v>90</v>
      </c>
      <c r="P100" s="10"/>
      <c r="Q100" s="10"/>
      <c r="R100" s="10"/>
      <c r="S100" s="10"/>
      <c r="T100" s="10"/>
      <c r="U100" s="10"/>
      <c r="V100" s="10"/>
      <c r="W100" s="10"/>
      <c r="X100" s="10"/>
      <c r="Y100" s="10"/>
      <c r="Z100" s="10"/>
    </row>
    <row r="101" spans="1:26" s="5" customFormat="1" ht="93" customHeight="1">
      <c r="A101" s="49">
        <v>84</v>
      </c>
      <c r="B101" s="200" t="s">
        <v>133</v>
      </c>
      <c r="C101" s="54" t="s">
        <v>393</v>
      </c>
      <c r="D101" s="60" t="s">
        <v>394</v>
      </c>
      <c r="E101" s="60" t="s">
        <v>395</v>
      </c>
      <c r="F101" s="60" t="s">
        <v>370</v>
      </c>
      <c r="G101" s="221"/>
      <c r="H101" s="221"/>
      <c r="I101" s="220"/>
      <c r="J101" s="220"/>
      <c r="K101" s="220"/>
      <c r="L101" s="276" t="s">
        <v>723</v>
      </c>
      <c r="M101" s="327"/>
      <c r="N101" s="333"/>
      <c r="O101" s="49">
        <v>91</v>
      </c>
      <c r="P101" s="10"/>
      <c r="Q101" s="10"/>
      <c r="R101" s="10"/>
      <c r="S101" s="10"/>
      <c r="T101" s="10"/>
      <c r="U101" s="10"/>
      <c r="V101" s="10"/>
      <c r="W101" s="10"/>
      <c r="X101" s="10"/>
      <c r="Y101" s="10"/>
      <c r="Z101" s="10"/>
    </row>
    <row r="102" spans="1:26" s="5" customFormat="1" ht="88.5" customHeight="1">
      <c r="A102" s="49">
        <v>85</v>
      </c>
      <c r="B102" s="200" t="s">
        <v>385</v>
      </c>
      <c r="C102" s="54" t="s">
        <v>686</v>
      </c>
      <c r="D102" s="60" t="s">
        <v>687</v>
      </c>
      <c r="E102" s="60" t="s">
        <v>688</v>
      </c>
      <c r="F102" s="60" t="s">
        <v>689</v>
      </c>
      <c r="G102" s="221"/>
      <c r="H102" s="221"/>
      <c r="I102" s="220"/>
      <c r="J102" s="220"/>
      <c r="K102" s="220"/>
      <c r="L102" s="56" t="s">
        <v>731</v>
      </c>
      <c r="M102" s="327"/>
      <c r="N102" s="333"/>
      <c r="O102" s="49">
        <v>92</v>
      </c>
      <c r="P102" s="10"/>
      <c r="Q102" s="10"/>
      <c r="R102" s="10"/>
      <c r="S102" s="10"/>
      <c r="T102" s="10"/>
      <c r="U102" s="10"/>
      <c r="V102" s="10"/>
      <c r="W102" s="10"/>
      <c r="X102" s="10"/>
      <c r="Y102" s="10"/>
      <c r="Z102" s="10"/>
    </row>
    <row r="103" spans="1:26" s="5" customFormat="1" ht="115.5" customHeight="1">
      <c r="A103" s="49">
        <v>86</v>
      </c>
      <c r="B103" s="199" t="s">
        <v>467</v>
      </c>
      <c r="C103" s="54" t="s">
        <v>372</v>
      </c>
      <c r="D103" s="54" t="s">
        <v>371</v>
      </c>
      <c r="E103" s="54" t="s">
        <v>373</v>
      </c>
      <c r="F103" s="54" t="s">
        <v>374</v>
      </c>
      <c r="G103" s="221"/>
      <c r="H103" s="221"/>
      <c r="I103" s="220"/>
      <c r="J103" s="220"/>
      <c r="K103" s="220"/>
      <c r="L103" s="56" t="s">
        <v>505</v>
      </c>
      <c r="M103" s="327"/>
      <c r="N103" s="333"/>
      <c r="O103" s="49">
        <v>93</v>
      </c>
      <c r="P103" s="10"/>
      <c r="Q103" s="10"/>
      <c r="R103" s="10"/>
      <c r="S103" s="10"/>
      <c r="T103" s="10"/>
      <c r="U103" s="10"/>
      <c r="V103" s="10"/>
      <c r="W103" s="10"/>
      <c r="X103" s="10"/>
      <c r="Y103" s="10"/>
      <c r="Z103" s="10"/>
    </row>
    <row r="104" spans="1:26" s="5" customFormat="1" ht="117.75" customHeight="1">
      <c r="A104" s="49">
        <v>87</v>
      </c>
      <c r="B104" s="199" t="s">
        <v>710</v>
      </c>
      <c r="C104" s="54" t="s">
        <v>591</v>
      </c>
      <c r="D104" s="54" t="s">
        <v>592</v>
      </c>
      <c r="E104" s="53" t="s">
        <v>663</v>
      </c>
      <c r="F104" s="54" t="s">
        <v>86</v>
      </c>
      <c r="G104" s="221"/>
      <c r="H104" s="221"/>
      <c r="I104" s="220"/>
      <c r="J104" s="220"/>
      <c r="K104" s="220"/>
      <c r="L104" s="276" t="s">
        <v>724</v>
      </c>
      <c r="M104" s="327"/>
      <c r="N104" s="333"/>
      <c r="O104" s="49">
        <v>94</v>
      </c>
      <c r="P104" s="10"/>
      <c r="Q104" s="10"/>
      <c r="R104" s="10"/>
      <c r="S104" s="10"/>
      <c r="T104" s="10"/>
      <c r="U104" s="10"/>
      <c r="V104" s="10"/>
      <c r="W104" s="10"/>
      <c r="X104" s="10"/>
      <c r="Y104" s="10"/>
      <c r="Z104" s="10"/>
    </row>
    <row r="105" spans="1:26" s="5" customFormat="1" ht="107.25" customHeight="1">
      <c r="A105" s="49">
        <v>88</v>
      </c>
      <c r="B105" s="199" t="s">
        <v>711</v>
      </c>
      <c r="C105" s="54" t="s">
        <v>659</v>
      </c>
      <c r="D105" s="54" t="s">
        <v>690</v>
      </c>
      <c r="E105" s="54" t="s">
        <v>660</v>
      </c>
      <c r="F105" s="54" t="s">
        <v>113</v>
      </c>
      <c r="G105" s="221"/>
      <c r="H105" s="221"/>
      <c r="I105" s="220"/>
      <c r="J105" s="220"/>
      <c r="K105" s="220"/>
      <c r="L105" s="54" t="s">
        <v>725</v>
      </c>
      <c r="M105" s="327"/>
      <c r="N105" s="333"/>
      <c r="O105" s="49">
        <v>95</v>
      </c>
      <c r="P105" s="10"/>
      <c r="Q105" s="10"/>
      <c r="R105" s="10"/>
      <c r="S105" s="10"/>
      <c r="T105" s="10"/>
      <c r="U105" s="10"/>
      <c r="V105" s="10"/>
      <c r="W105" s="10"/>
      <c r="X105" s="10"/>
      <c r="Y105" s="10"/>
      <c r="Z105" s="10"/>
    </row>
    <row r="106" spans="1:26" s="5" customFormat="1" ht="76.5">
      <c r="A106" s="49">
        <v>89</v>
      </c>
      <c r="B106" s="199" t="s">
        <v>712</v>
      </c>
      <c r="C106" s="54" t="s">
        <v>163</v>
      </c>
      <c r="D106" s="54" t="s">
        <v>375</v>
      </c>
      <c r="E106" s="54" t="s">
        <v>164</v>
      </c>
      <c r="F106" s="54" t="s">
        <v>87</v>
      </c>
      <c r="G106" s="221"/>
      <c r="H106" s="221"/>
      <c r="I106" s="220"/>
      <c r="J106" s="220"/>
      <c r="K106" s="220"/>
      <c r="L106" s="276" t="s">
        <v>726</v>
      </c>
      <c r="M106" s="328"/>
      <c r="N106" s="333"/>
      <c r="O106" s="49">
        <v>96</v>
      </c>
      <c r="P106" s="10"/>
      <c r="Q106" s="10"/>
      <c r="R106" s="10"/>
      <c r="S106" s="10"/>
      <c r="T106" s="10"/>
      <c r="U106" s="10"/>
      <c r="V106" s="10"/>
      <c r="W106" s="10"/>
      <c r="X106" s="10"/>
      <c r="Y106" s="10"/>
      <c r="Z106" s="10"/>
    </row>
    <row r="107" spans="1:26" s="5" customFormat="1" ht="38.25">
      <c r="A107" s="49">
        <v>90</v>
      </c>
      <c r="B107" s="199" t="s">
        <v>713</v>
      </c>
      <c r="C107" s="54" t="s">
        <v>88</v>
      </c>
      <c r="D107" s="54" t="s">
        <v>89</v>
      </c>
      <c r="E107" s="54" t="s">
        <v>376</v>
      </c>
      <c r="F107" s="54" t="s">
        <v>377</v>
      </c>
      <c r="G107" s="221"/>
      <c r="H107" s="221"/>
      <c r="I107" s="220"/>
      <c r="J107" s="220"/>
      <c r="K107" s="220"/>
      <c r="L107" s="54"/>
      <c r="M107" s="326" t="s">
        <v>21</v>
      </c>
      <c r="N107" s="333"/>
      <c r="O107" s="49">
        <v>97</v>
      </c>
      <c r="P107" s="10"/>
      <c r="Q107" s="10"/>
      <c r="R107" s="10"/>
      <c r="S107" s="10"/>
      <c r="T107" s="10"/>
      <c r="U107" s="10"/>
      <c r="V107" s="10"/>
      <c r="W107" s="10"/>
      <c r="X107" s="10"/>
      <c r="Y107" s="10"/>
      <c r="Z107" s="10"/>
    </row>
    <row r="108" spans="1:26" s="5" customFormat="1" ht="72" customHeight="1">
      <c r="A108" s="49">
        <v>91</v>
      </c>
      <c r="B108" s="199" t="s">
        <v>714</v>
      </c>
      <c r="C108" s="54" t="s">
        <v>668</v>
      </c>
      <c r="D108" s="54" t="s">
        <v>378</v>
      </c>
      <c r="E108" s="54" t="s">
        <v>396</v>
      </c>
      <c r="F108" s="54" t="s">
        <v>90</v>
      </c>
      <c r="G108" s="221"/>
      <c r="H108" s="221"/>
      <c r="I108" s="220"/>
      <c r="J108" s="220"/>
      <c r="K108" s="220"/>
      <c r="L108" s="54"/>
      <c r="M108" s="327"/>
      <c r="N108" s="333"/>
      <c r="O108" s="49">
        <v>98</v>
      </c>
      <c r="P108" s="10"/>
      <c r="Q108" s="10"/>
      <c r="R108" s="10"/>
      <c r="S108" s="10"/>
      <c r="T108" s="10"/>
      <c r="U108" s="10"/>
      <c r="V108" s="10"/>
      <c r="W108" s="10"/>
      <c r="X108" s="10"/>
      <c r="Y108" s="10"/>
      <c r="Z108" s="10"/>
    </row>
    <row r="109" spans="1:26" s="5" customFormat="1" ht="63.75">
      <c r="A109" s="49">
        <v>92</v>
      </c>
      <c r="B109" s="199" t="s">
        <v>715</v>
      </c>
      <c r="C109" s="54" t="s">
        <v>593</v>
      </c>
      <c r="D109" s="54" t="s">
        <v>379</v>
      </c>
      <c r="E109" s="54" t="s">
        <v>91</v>
      </c>
      <c r="F109" s="54" t="s">
        <v>92</v>
      </c>
      <c r="G109" s="221"/>
      <c r="H109" s="221"/>
      <c r="I109" s="220"/>
      <c r="J109" s="220"/>
      <c r="K109" s="220"/>
      <c r="L109" s="54"/>
      <c r="M109" s="328"/>
      <c r="N109" s="333"/>
      <c r="O109" s="49">
        <v>99</v>
      </c>
      <c r="P109" s="10"/>
      <c r="Q109" s="10"/>
      <c r="R109" s="10"/>
      <c r="S109" s="10"/>
      <c r="T109" s="10"/>
      <c r="U109" s="10"/>
      <c r="V109" s="10"/>
      <c r="W109" s="10"/>
      <c r="X109" s="10"/>
      <c r="Y109" s="10"/>
      <c r="Z109" s="10"/>
    </row>
    <row r="110" spans="1:26" s="5" customFormat="1" ht="75.75" customHeight="1">
      <c r="A110" s="49">
        <v>93</v>
      </c>
      <c r="B110" s="195" t="s">
        <v>406</v>
      </c>
      <c r="C110" s="54" t="s">
        <v>260</v>
      </c>
      <c r="D110" s="54" t="s">
        <v>261</v>
      </c>
      <c r="E110" s="54" t="s">
        <v>122</v>
      </c>
      <c r="F110" s="54" t="s">
        <v>262</v>
      </c>
      <c r="G110" s="221"/>
      <c r="H110" s="221"/>
      <c r="I110" s="220"/>
      <c r="J110" s="220"/>
      <c r="K110" s="220"/>
      <c r="L110" s="54" t="s">
        <v>477</v>
      </c>
      <c r="M110" s="329" t="s">
        <v>7</v>
      </c>
      <c r="N110" s="337" t="s">
        <v>223</v>
      </c>
      <c r="O110" s="49">
        <v>14</v>
      </c>
      <c r="P110" s="10"/>
      <c r="Q110" s="10"/>
      <c r="R110" s="10"/>
      <c r="S110" s="10"/>
      <c r="T110" s="10"/>
      <c r="U110" s="10"/>
      <c r="V110" s="10"/>
      <c r="W110" s="10"/>
      <c r="X110" s="10"/>
      <c r="Y110" s="10"/>
      <c r="Z110" s="10"/>
    </row>
    <row r="111" spans="1:26" s="5" customFormat="1" ht="62.25" customHeight="1">
      <c r="A111" s="49">
        <v>94</v>
      </c>
      <c r="B111" s="195" t="s">
        <v>407</v>
      </c>
      <c r="C111" s="54" t="s">
        <v>263</v>
      </c>
      <c r="D111" s="54" t="s">
        <v>46</v>
      </c>
      <c r="E111" s="54" t="s">
        <v>264</v>
      </c>
      <c r="F111" s="54" t="s">
        <v>47</v>
      </c>
      <c r="G111" s="221"/>
      <c r="H111" s="221"/>
      <c r="I111" s="220"/>
      <c r="J111" s="220"/>
      <c r="K111" s="220"/>
      <c r="L111" s="54" t="s">
        <v>478</v>
      </c>
      <c r="M111" s="330"/>
      <c r="N111" s="338"/>
      <c r="O111" s="49">
        <v>15</v>
      </c>
      <c r="P111" s="10"/>
      <c r="Q111" s="10"/>
      <c r="R111" s="10"/>
      <c r="S111" s="10"/>
      <c r="T111" s="10"/>
      <c r="U111" s="10"/>
      <c r="V111" s="10"/>
      <c r="W111" s="10"/>
      <c r="X111" s="10"/>
      <c r="Y111" s="10"/>
      <c r="Z111" s="10"/>
    </row>
    <row r="112" spans="1:26" s="5" customFormat="1" ht="99" customHeight="1">
      <c r="A112" s="49">
        <v>95</v>
      </c>
      <c r="B112" s="195" t="s">
        <v>408</v>
      </c>
      <c r="C112" s="54" t="s">
        <v>265</v>
      </c>
      <c r="D112" s="54" t="s">
        <v>142</v>
      </c>
      <c r="E112" s="54" t="s">
        <v>48</v>
      </c>
      <c r="F112" s="54" t="s">
        <v>49</v>
      </c>
      <c r="G112" s="221"/>
      <c r="H112" s="221"/>
      <c r="I112" s="220"/>
      <c r="J112" s="220"/>
      <c r="K112" s="220"/>
      <c r="L112" s="54" t="s">
        <v>479</v>
      </c>
      <c r="M112" s="330"/>
      <c r="N112" s="338"/>
      <c r="O112" s="49">
        <v>16</v>
      </c>
      <c r="P112" s="10"/>
      <c r="Q112" s="10"/>
      <c r="R112" s="10"/>
      <c r="S112" s="10"/>
      <c r="T112" s="10"/>
      <c r="U112" s="10"/>
      <c r="V112" s="10"/>
      <c r="W112" s="10"/>
      <c r="X112" s="10"/>
      <c r="Y112" s="10"/>
      <c r="Z112" s="10"/>
    </row>
    <row r="113" spans="1:65" s="5" customFormat="1" ht="94.5" customHeight="1">
      <c r="A113" s="49">
        <v>96</v>
      </c>
      <c r="B113" s="195" t="s">
        <v>409</v>
      </c>
      <c r="C113" s="54" t="s">
        <v>266</v>
      </c>
      <c r="D113" s="54" t="s">
        <v>50</v>
      </c>
      <c r="E113" s="54" t="s">
        <v>51</v>
      </c>
      <c r="F113" s="54" t="s">
        <v>52</v>
      </c>
      <c r="G113" s="221"/>
      <c r="H113" s="221"/>
      <c r="I113" s="220"/>
      <c r="J113" s="220"/>
      <c r="K113" s="220"/>
      <c r="L113" s="54" t="s">
        <v>480</v>
      </c>
      <c r="M113" s="331"/>
      <c r="N113" s="338"/>
      <c r="O113" s="49">
        <v>17</v>
      </c>
      <c r="P113" s="10"/>
      <c r="Q113" s="10"/>
      <c r="R113" s="10"/>
      <c r="S113" s="10"/>
      <c r="T113" s="10"/>
      <c r="U113" s="10"/>
      <c r="V113" s="10"/>
      <c r="W113" s="10"/>
      <c r="X113" s="10"/>
      <c r="Y113" s="10"/>
      <c r="Z113" s="10"/>
    </row>
    <row r="114" spans="1:65" s="5" customFormat="1" ht="76.5">
      <c r="A114" s="49">
        <v>97</v>
      </c>
      <c r="B114" s="195" t="s">
        <v>405</v>
      </c>
      <c r="C114" s="54" t="s">
        <v>141</v>
      </c>
      <c r="D114" s="54" t="s">
        <v>126</v>
      </c>
      <c r="E114" s="54" t="s">
        <v>127</v>
      </c>
      <c r="F114" s="54" t="s">
        <v>128</v>
      </c>
      <c r="G114" s="221"/>
      <c r="H114" s="221"/>
      <c r="I114" s="220"/>
      <c r="J114" s="220"/>
      <c r="K114" s="220"/>
      <c r="L114" s="55"/>
      <c r="M114" s="329" t="s">
        <v>121</v>
      </c>
      <c r="N114" s="338"/>
      <c r="O114" s="49">
        <v>11</v>
      </c>
      <c r="P114" s="10"/>
      <c r="Q114" s="10"/>
      <c r="R114" s="10"/>
      <c r="S114" s="10"/>
      <c r="T114" s="10"/>
      <c r="U114" s="10"/>
      <c r="V114" s="10"/>
      <c r="W114" s="10"/>
      <c r="X114" s="10"/>
      <c r="Y114" s="10"/>
      <c r="Z114" s="10"/>
    </row>
    <row r="115" spans="1:65" s="5" customFormat="1" ht="102">
      <c r="A115" s="49">
        <v>98</v>
      </c>
      <c r="B115" s="195" t="s">
        <v>134</v>
      </c>
      <c r="C115" s="54" t="s">
        <v>118</v>
      </c>
      <c r="D115" s="54" t="s">
        <v>120</v>
      </c>
      <c r="E115" s="54" t="s">
        <v>259</v>
      </c>
      <c r="F115" s="54" t="s">
        <v>119</v>
      </c>
      <c r="G115" s="221"/>
      <c r="H115" s="221"/>
      <c r="I115" s="220"/>
      <c r="J115" s="220"/>
      <c r="K115" s="220"/>
      <c r="L115" s="54" t="s">
        <v>664</v>
      </c>
      <c r="M115" s="330"/>
      <c r="N115" s="338"/>
      <c r="O115" s="49">
        <v>12</v>
      </c>
      <c r="P115" s="10"/>
      <c r="Q115" s="10"/>
      <c r="R115" s="10"/>
      <c r="S115" s="10"/>
      <c r="T115" s="10"/>
      <c r="U115" s="10"/>
      <c r="V115" s="10"/>
      <c r="W115" s="10"/>
      <c r="X115" s="10"/>
      <c r="Y115" s="10"/>
      <c r="Z115" s="10"/>
    </row>
    <row r="116" spans="1:65" s="5" customFormat="1" ht="106.5" customHeight="1">
      <c r="A116" s="49">
        <v>99</v>
      </c>
      <c r="B116" s="195" t="s">
        <v>135</v>
      </c>
      <c r="C116" s="54" t="s">
        <v>510</v>
      </c>
      <c r="D116" s="54" t="s">
        <v>665</v>
      </c>
      <c r="E116" s="54" t="s">
        <v>45</v>
      </c>
      <c r="F116" s="54" t="s">
        <v>509</v>
      </c>
      <c r="G116" s="221"/>
      <c r="H116" s="221"/>
      <c r="I116" s="220"/>
      <c r="J116" s="220"/>
      <c r="K116" s="220"/>
      <c r="L116" s="54"/>
      <c r="M116" s="331"/>
      <c r="N116" s="338"/>
      <c r="O116" s="49">
        <v>13</v>
      </c>
      <c r="P116" s="10"/>
      <c r="Q116" s="10"/>
      <c r="R116" s="10"/>
      <c r="S116" s="10"/>
      <c r="T116" s="10"/>
      <c r="U116" s="10"/>
      <c r="V116" s="10"/>
      <c r="W116" s="10"/>
      <c r="X116" s="10"/>
      <c r="Y116" s="10"/>
      <c r="Z116" s="10"/>
    </row>
    <row r="117" spans="1:65" s="5" customFormat="1" ht="84" customHeight="1">
      <c r="A117" s="49">
        <v>100</v>
      </c>
      <c r="B117" s="195" t="s">
        <v>468</v>
      </c>
      <c r="C117" s="54" t="s">
        <v>93</v>
      </c>
      <c r="D117" s="54" t="s">
        <v>94</v>
      </c>
      <c r="E117" s="54" t="s">
        <v>95</v>
      </c>
      <c r="F117" s="54" t="s">
        <v>96</v>
      </c>
      <c r="G117" s="221"/>
      <c r="H117" s="221"/>
      <c r="I117" s="220"/>
      <c r="J117" s="220"/>
      <c r="K117" s="220"/>
      <c r="L117" s="54" t="s">
        <v>503</v>
      </c>
      <c r="M117" s="329" t="s">
        <v>22</v>
      </c>
      <c r="N117" s="338"/>
      <c r="O117" s="49">
        <v>100</v>
      </c>
      <c r="P117" s="10"/>
      <c r="Q117" s="10"/>
      <c r="R117" s="10"/>
      <c r="S117" s="10"/>
      <c r="T117" s="10"/>
      <c r="U117" s="10"/>
      <c r="V117" s="10"/>
      <c r="W117" s="10"/>
      <c r="X117" s="10"/>
      <c r="Y117" s="10"/>
      <c r="Z117" s="10"/>
    </row>
    <row r="118" spans="1:65" s="5" customFormat="1" ht="70.5" customHeight="1">
      <c r="A118" s="49">
        <v>101</v>
      </c>
      <c r="B118" s="195" t="s">
        <v>469</v>
      </c>
      <c r="C118" s="54" t="s">
        <v>594</v>
      </c>
      <c r="D118" s="54" t="s">
        <v>595</v>
      </c>
      <c r="E118" s="54" t="s">
        <v>380</v>
      </c>
      <c r="F118" s="54" t="s">
        <v>97</v>
      </c>
      <c r="G118" s="221"/>
      <c r="H118" s="221"/>
      <c r="I118" s="220"/>
      <c r="J118" s="220"/>
      <c r="K118" s="220"/>
      <c r="L118" s="54"/>
      <c r="M118" s="330"/>
      <c r="N118" s="338"/>
      <c r="O118" s="49">
        <v>101</v>
      </c>
      <c r="P118" s="10"/>
      <c r="Q118" s="10"/>
      <c r="R118" s="10"/>
      <c r="S118" s="10"/>
      <c r="T118" s="10"/>
      <c r="U118" s="10"/>
      <c r="V118" s="10"/>
      <c r="W118" s="10"/>
      <c r="X118" s="10"/>
      <c r="Y118" s="10"/>
      <c r="Z118" s="10"/>
    </row>
    <row r="119" spans="1:65" s="5" customFormat="1" ht="51">
      <c r="A119" s="49">
        <v>102</v>
      </c>
      <c r="B119" s="195" t="s">
        <v>470</v>
      </c>
      <c r="C119" s="54" t="s">
        <v>98</v>
      </c>
      <c r="D119" s="54" t="s">
        <v>381</v>
      </c>
      <c r="E119" s="54" t="s">
        <v>382</v>
      </c>
      <c r="F119" s="54" t="s">
        <v>383</v>
      </c>
      <c r="G119" s="221"/>
      <c r="H119" s="221"/>
      <c r="I119" s="220"/>
      <c r="J119" s="220"/>
      <c r="K119" s="220"/>
      <c r="L119" s="54" t="s">
        <v>504</v>
      </c>
      <c r="M119" s="330"/>
      <c r="N119" s="338"/>
      <c r="O119" s="49">
        <v>102</v>
      </c>
      <c r="P119" s="10"/>
      <c r="Q119" s="10"/>
      <c r="R119" s="10"/>
      <c r="S119" s="10"/>
      <c r="T119" s="10"/>
      <c r="U119" s="10"/>
      <c r="V119" s="10"/>
      <c r="W119" s="10"/>
      <c r="X119" s="10"/>
      <c r="Y119" s="10"/>
      <c r="Z119" s="10"/>
    </row>
    <row r="120" spans="1:65" s="5" customFormat="1" ht="99" customHeight="1">
      <c r="A120" s="49">
        <v>103</v>
      </c>
      <c r="B120" s="195" t="s">
        <v>471</v>
      </c>
      <c r="C120" s="54" t="s">
        <v>596</v>
      </c>
      <c r="D120" s="54" t="s">
        <v>669</v>
      </c>
      <c r="E120" s="54" t="s">
        <v>670</v>
      </c>
      <c r="F120" s="54" t="s">
        <v>165</v>
      </c>
      <c r="G120" s="221"/>
      <c r="H120" s="221"/>
      <c r="I120" s="220"/>
      <c r="J120" s="220"/>
      <c r="K120" s="220"/>
      <c r="L120" s="54" t="s">
        <v>506</v>
      </c>
      <c r="M120" s="330"/>
      <c r="N120" s="338"/>
      <c r="O120" s="49">
        <v>103</v>
      </c>
      <c r="P120" s="10"/>
      <c r="Q120" s="10"/>
      <c r="R120" s="10"/>
      <c r="S120" s="10"/>
      <c r="T120" s="10"/>
      <c r="U120" s="10"/>
      <c r="V120" s="10"/>
      <c r="W120" s="10"/>
      <c r="X120" s="10"/>
      <c r="Y120" s="10"/>
      <c r="Z120" s="10"/>
    </row>
    <row r="121" spans="1:65" s="5" customFormat="1" ht="55.5" customHeight="1">
      <c r="A121" s="49">
        <v>104</v>
      </c>
      <c r="B121" s="195" t="s">
        <v>472</v>
      </c>
      <c r="C121" s="54" t="s">
        <v>99</v>
      </c>
      <c r="D121" s="54" t="s">
        <v>100</v>
      </c>
      <c r="E121" s="54" t="s">
        <v>101</v>
      </c>
      <c r="F121" s="54" t="s">
        <v>102</v>
      </c>
      <c r="G121" s="221"/>
      <c r="H121" s="221"/>
      <c r="I121" s="220"/>
      <c r="J121" s="220"/>
      <c r="K121" s="220"/>
      <c r="L121" s="54"/>
      <c r="M121" s="330"/>
      <c r="N121" s="338"/>
      <c r="O121" s="49">
        <v>104</v>
      </c>
      <c r="P121" s="10"/>
      <c r="Q121" s="10"/>
      <c r="R121" s="10"/>
      <c r="S121" s="10"/>
      <c r="T121" s="10"/>
      <c r="U121" s="10"/>
      <c r="V121" s="10"/>
      <c r="W121" s="10"/>
      <c r="X121" s="10"/>
      <c r="Y121" s="10"/>
      <c r="Z121" s="10"/>
    </row>
    <row r="122" spans="1:65" s="5" customFormat="1" ht="57.75" customHeight="1">
      <c r="A122" s="49">
        <v>105</v>
      </c>
      <c r="B122" s="195" t="s">
        <v>473</v>
      </c>
      <c r="C122" s="54" t="s">
        <v>597</v>
      </c>
      <c r="D122" s="54" t="s">
        <v>397</v>
      </c>
      <c r="E122" s="54" t="s">
        <v>398</v>
      </c>
      <c r="F122" s="54" t="s">
        <v>399</v>
      </c>
      <c r="G122" s="221"/>
      <c r="H122" s="221"/>
      <c r="I122" s="220"/>
      <c r="J122" s="220"/>
      <c r="K122" s="220"/>
      <c r="L122" s="54"/>
      <c r="M122" s="330"/>
      <c r="N122" s="338"/>
      <c r="O122" s="49">
        <v>105</v>
      </c>
      <c r="P122" s="10"/>
      <c r="Q122" s="10"/>
      <c r="R122" s="10"/>
      <c r="S122" s="10"/>
      <c r="T122" s="10"/>
      <c r="U122" s="10"/>
      <c r="V122" s="10"/>
      <c r="W122" s="10"/>
      <c r="X122" s="10"/>
      <c r="Y122" s="10"/>
      <c r="Z122" s="10"/>
    </row>
    <row r="123" spans="1:65" s="5" customFormat="1" ht="51">
      <c r="A123" s="49">
        <v>106</v>
      </c>
      <c r="B123" s="195" t="s">
        <v>474</v>
      </c>
      <c r="C123" s="54" t="s">
        <v>693</v>
      </c>
      <c r="D123" s="54" t="s">
        <v>694</v>
      </c>
      <c r="E123" s="54" t="s">
        <v>695</v>
      </c>
      <c r="F123" s="54" t="s">
        <v>103</v>
      </c>
      <c r="G123" s="221"/>
      <c r="H123" s="221"/>
      <c r="I123" s="220"/>
      <c r="J123" s="220"/>
      <c r="K123" s="220"/>
      <c r="L123" s="54"/>
      <c r="M123" s="330"/>
      <c r="N123" s="338"/>
      <c r="O123" s="49">
        <v>106</v>
      </c>
      <c r="P123" s="10"/>
      <c r="Q123" s="10"/>
      <c r="R123" s="10"/>
      <c r="S123" s="10"/>
      <c r="T123" s="10"/>
      <c r="U123" s="10"/>
      <c r="V123" s="10"/>
      <c r="W123" s="10"/>
      <c r="X123" s="10"/>
      <c r="Y123" s="10"/>
      <c r="Z123" s="10"/>
    </row>
    <row r="124" spans="1:65" s="5" customFormat="1" ht="117.75" customHeight="1">
      <c r="A124" s="49">
        <v>107</v>
      </c>
      <c r="B124" s="195" t="s">
        <v>475</v>
      </c>
      <c r="C124" s="54" t="s">
        <v>532</v>
      </c>
      <c r="D124" s="54" t="s">
        <v>533</v>
      </c>
      <c r="E124" s="54" t="s">
        <v>691</v>
      </c>
      <c r="F124" s="54" t="s">
        <v>692</v>
      </c>
      <c r="G124" s="221"/>
      <c r="H124" s="221"/>
      <c r="I124" s="220"/>
      <c r="J124" s="220"/>
      <c r="K124" s="220"/>
      <c r="L124" s="54" t="s">
        <v>535</v>
      </c>
      <c r="M124" s="330"/>
      <c r="N124" s="338"/>
      <c r="O124" s="49">
        <v>107</v>
      </c>
      <c r="P124" s="10"/>
      <c r="Q124" s="10"/>
      <c r="R124" s="10"/>
      <c r="S124" s="10"/>
      <c r="T124" s="10"/>
      <c r="U124" s="10"/>
      <c r="V124" s="10"/>
      <c r="W124" s="10"/>
      <c r="X124" s="10"/>
      <c r="Y124" s="10"/>
      <c r="Z124" s="10"/>
    </row>
    <row r="125" spans="1:65" s="5" customFormat="1" ht="87" customHeight="1">
      <c r="A125" s="49">
        <v>108</v>
      </c>
      <c r="B125" s="268" t="s">
        <v>476</v>
      </c>
      <c r="C125" s="54" t="s">
        <v>104</v>
      </c>
      <c r="D125" s="54" t="s">
        <v>105</v>
      </c>
      <c r="E125" s="54" t="s">
        <v>106</v>
      </c>
      <c r="F125" s="54" t="s">
        <v>107</v>
      </c>
      <c r="G125" s="221"/>
      <c r="H125" s="221"/>
      <c r="I125" s="220"/>
      <c r="J125" s="220"/>
      <c r="K125" s="220"/>
      <c r="L125" s="54"/>
      <c r="M125" s="331"/>
      <c r="N125" s="339"/>
      <c r="O125" s="49">
        <v>108</v>
      </c>
      <c r="P125" s="10"/>
      <c r="Q125" s="10"/>
      <c r="R125" s="10"/>
      <c r="S125" s="10"/>
      <c r="T125" s="10"/>
      <c r="U125" s="10"/>
      <c r="V125" s="10"/>
      <c r="W125" s="10"/>
      <c r="X125" s="10"/>
      <c r="Y125" s="10"/>
      <c r="Z125" s="10"/>
    </row>
    <row r="126" spans="1:65" s="10" customFormat="1">
      <c r="A126" s="41"/>
      <c r="B126" s="13"/>
      <c r="C126" s="1"/>
      <c r="D126" s="1"/>
      <c r="E126" s="1"/>
      <c r="F126" s="1"/>
      <c r="G126" s="1"/>
      <c r="H126" s="2"/>
      <c r="I126" s="1"/>
      <c r="J126" s="1"/>
      <c r="K126" s="2"/>
      <c r="L126" s="43"/>
      <c r="O126" s="12"/>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row>
    <row r="127" spans="1:65" s="10" customFormat="1">
      <c r="A127" s="41"/>
      <c r="B127" s="13"/>
      <c r="C127" s="13"/>
      <c r="D127" s="13"/>
      <c r="E127" s="13"/>
      <c r="F127" s="13"/>
      <c r="G127" s="13"/>
      <c r="H127" s="2"/>
      <c r="K127" s="2"/>
      <c r="L127" s="43"/>
      <c r="O127" s="12"/>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row>
    <row r="128" spans="1:65" s="10" customFormat="1">
      <c r="A128" s="41"/>
      <c r="B128" s="13"/>
      <c r="C128" s="1"/>
      <c r="D128" s="1"/>
      <c r="E128" s="1"/>
      <c r="F128" s="1"/>
      <c r="G128" s="1"/>
      <c r="H128" s="2"/>
      <c r="I128" s="1"/>
      <c r="J128" s="1"/>
      <c r="K128" s="2"/>
      <c r="L128" s="43"/>
      <c r="O128" s="12"/>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row>
    <row r="129" spans="1:65" s="10" customFormat="1">
      <c r="A129" s="41"/>
      <c r="B129" s="13"/>
      <c r="C129" s="1"/>
      <c r="D129" s="1"/>
      <c r="E129" s="1"/>
      <c r="F129" s="1"/>
      <c r="G129" s="1"/>
      <c r="H129" s="2"/>
      <c r="I129" s="1"/>
      <c r="J129" s="1"/>
      <c r="K129" s="2"/>
      <c r="L129" s="43"/>
      <c r="O129" s="12"/>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row>
    <row r="130" spans="1:65" s="10" customFormat="1">
      <c r="A130" s="41"/>
      <c r="B130" s="13"/>
      <c r="C130" s="1"/>
      <c r="D130" s="1"/>
      <c r="E130" s="1"/>
      <c r="F130" s="1"/>
      <c r="G130" s="1"/>
      <c r="H130" s="2"/>
      <c r="I130" s="1"/>
      <c r="J130" s="1"/>
      <c r="K130" s="2"/>
      <c r="L130" s="43"/>
      <c r="O130" s="12"/>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row>
    <row r="131" spans="1:65" s="10" customFormat="1">
      <c r="A131" s="41"/>
      <c r="B131" s="13"/>
      <c r="C131" s="1"/>
      <c r="D131" s="1"/>
      <c r="E131" s="1"/>
      <c r="F131" s="1"/>
      <c r="G131" s="1"/>
      <c r="H131" s="2"/>
      <c r="I131" s="1"/>
      <c r="J131" s="1"/>
      <c r="K131" s="2"/>
      <c r="L131" s="43"/>
      <c r="O131" s="12"/>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row>
    <row r="132" spans="1:65" s="10" customFormat="1">
      <c r="A132" s="41"/>
      <c r="B132" s="13"/>
      <c r="C132" s="1"/>
      <c r="D132" s="1"/>
      <c r="E132" s="1"/>
      <c r="F132" s="1"/>
      <c r="G132" s="1"/>
      <c r="H132" s="2"/>
      <c r="I132" s="1"/>
      <c r="J132" s="1"/>
      <c r="K132" s="2"/>
      <c r="L132" s="43"/>
      <c r="O132" s="12"/>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row>
    <row r="133" spans="1:65" s="10" customFormat="1">
      <c r="A133" s="41"/>
      <c r="B133" s="13"/>
      <c r="C133" s="1"/>
      <c r="D133" s="1"/>
      <c r="E133" s="1"/>
      <c r="F133" s="1"/>
      <c r="G133" s="1"/>
      <c r="H133" s="2"/>
      <c r="I133" s="1"/>
      <c r="J133" s="1"/>
      <c r="K133" s="2"/>
      <c r="L133" s="43"/>
      <c r="O133" s="12"/>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row>
    <row r="134" spans="1:65" s="10" customFormat="1">
      <c r="A134" s="41"/>
      <c r="B134" s="13"/>
      <c r="C134" s="1"/>
      <c r="D134" s="1"/>
      <c r="E134" s="1"/>
      <c r="F134" s="1"/>
      <c r="G134" s="1"/>
      <c r="H134" s="2"/>
      <c r="I134" s="1"/>
      <c r="J134" s="1"/>
      <c r="K134" s="2"/>
      <c r="L134" s="43"/>
      <c r="O134" s="12"/>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row>
    <row r="135" spans="1:65" s="10" customFormat="1">
      <c r="A135" s="41"/>
      <c r="B135" s="13"/>
      <c r="C135" s="1"/>
      <c r="D135" s="1"/>
      <c r="E135" s="1"/>
      <c r="F135" s="1"/>
      <c r="G135" s="1"/>
      <c r="H135" s="2"/>
      <c r="I135" s="1"/>
      <c r="J135" s="1"/>
      <c r="K135" s="2"/>
      <c r="L135" s="43"/>
      <c r="O135" s="12"/>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row>
    <row r="136" spans="1:65" s="10" customFormat="1">
      <c r="A136" s="41"/>
      <c r="B136" s="13"/>
      <c r="C136" s="1"/>
      <c r="D136" s="1"/>
      <c r="E136" s="1"/>
      <c r="F136" s="1"/>
      <c r="G136" s="1"/>
      <c r="H136" s="2"/>
      <c r="I136" s="1"/>
      <c r="J136" s="1"/>
      <c r="K136" s="2"/>
      <c r="L136" s="43"/>
      <c r="O136" s="12"/>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row>
    <row r="137" spans="1:65" s="10" customFormat="1">
      <c r="A137" s="41"/>
      <c r="B137" s="13"/>
      <c r="C137" s="1"/>
      <c r="D137" s="1"/>
      <c r="E137" s="1"/>
      <c r="F137" s="1"/>
      <c r="G137" s="1"/>
      <c r="H137" s="2"/>
      <c r="I137" s="1"/>
      <c r="J137" s="1"/>
      <c r="K137" s="2"/>
      <c r="L137" s="43"/>
      <c r="O137" s="12"/>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row>
    <row r="138" spans="1:65" s="10" customFormat="1">
      <c r="A138" s="41"/>
      <c r="B138" s="13"/>
      <c r="C138" s="1"/>
      <c r="D138" s="1"/>
      <c r="E138" s="1"/>
      <c r="F138" s="1"/>
      <c r="G138" s="1"/>
      <c r="H138" s="2"/>
      <c r="I138" s="1"/>
      <c r="J138" s="1"/>
      <c r="K138" s="2"/>
      <c r="L138" s="43"/>
      <c r="O138" s="12"/>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row>
    <row r="139" spans="1:65" s="10" customFormat="1">
      <c r="A139" s="41"/>
      <c r="B139" s="13"/>
      <c r="C139" s="1"/>
      <c r="D139" s="1"/>
      <c r="E139" s="1"/>
      <c r="F139" s="1"/>
      <c r="G139" s="1"/>
      <c r="H139" s="2"/>
      <c r="I139" s="1"/>
      <c r="J139" s="1"/>
      <c r="K139" s="2"/>
      <c r="L139" s="43"/>
      <c r="O139" s="12"/>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row>
    <row r="140" spans="1:65" s="10" customFormat="1">
      <c r="A140" s="41"/>
      <c r="B140" s="13"/>
      <c r="C140" s="1"/>
      <c r="D140" s="1"/>
      <c r="E140" s="1"/>
      <c r="F140" s="1"/>
      <c r="G140" s="1"/>
      <c r="H140" s="2"/>
      <c r="I140" s="1"/>
      <c r="J140" s="1"/>
      <c r="K140" s="2"/>
      <c r="L140" s="43"/>
      <c r="O140" s="12"/>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row>
    <row r="141" spans="1:65" s="10" customFormat="1">
      <c r="A141" s="41"/>
      <c r="B141" s="13"/>
      <c r="C141" s="1"/>
      <c r="D141" s="1"/>
      <c r="E141" s="1"/>
      <c r="F141" s="1"/>
      <c r="G141" s="1"/>
      <c r="H141" s="2"/>
      <c r="I141" s="1"/>
      <c r="J141" s="1"/>
      <c r="K141" s="2"/>
      <c r="L141" s="43"/>
      <c r="O141" s="12"/>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row>
    <row r="142" spans="1:65" s="10" customFormat="1">
      <c r="A142" s="41"/>
      <c r="B142" s="13"/>
      <c r="C142" s="1"/>
      <c r="D142" s="1"/>
      <c r="E142" s="1"/>
      <c r="F142" s="1"/>
      <c r="G142" s="1"/>
      <c r="H142" s="2"/>
      <c r="I142" s="1"/>
      <c r="J142" s="1"/>
      <c r="K142" s="2"/>
      <c r="L142" s="43"/>
      <c r="O142" s="12"/>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row>
    <row r="143" spans="1:65" s="10" customFormat="1">
      <c r="A143" s="41"/>
      <c r="B143" s="13"/>
      <c r="C143" s="1"/>
      <c r="D143" s="1"/>
      <c r="E143" s="1"/>
      <c r="F143" s="1"/>
      <c r="G143" s="1"/>
      <c r="H143" s="2"/>
      <c r="I143" s="1"/>
      <c r="J143" s="1"/>
      <c r="K143" s="2"/>
      <c r="L143" s="43"/>
      <c r="O143" s="12"/>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row>
    <row r="144" spans="1:65" s="10" customFormat="1">
      <c r="A144" s="41"/>
      <c r="B144" s="13"/>
      <c r="C144" s="1"/>
      <c r="D144" s="1"/>
      <c r="E144" s="1"/>
      <c r="F144" s="1"/>
      <c r="G144" s="1"/>
      <c r="H144" s="2"/>
      <c r="I144" s="1"/>
      <c r="J144" s="1"/>
      <c r="K144" s="2"/>
      <c r="L144" s="43"/>
      <c r="O144" s="12"/>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row>
    <row r="145" spans="1:65" s="10" customFormat="1">
      <c r="A145" s="41"/>
      <c r="B145" s="13"/>
      <c r="C145" s="1"/>
      <c r="D145" s="1"/>
      <c r="E145" s="1"/>
      <c r="F145" s="1"/>
      <c r="G145" s="1"/>
      <c r="H145" s="2"/>
      <c r="I145" s="1"/>
      <c r="J145" s="1"/>
      <c r="K145" s="2"/>
      <c r="L145" s="43"/>
      <c r="O145" s="12"/>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row>
    <row r="146" spans="1:65" s="10" customFormat="1">
      <c r="A146" s="41"/>
      <c r="B146" s="13"/>
      <c r="C146" s="1"/>
      <c r="D146" s="1"/>
      <c r="E146" s="1"/>
      <c r="F146" s="1"/>
      <c r="G146" s="1"/>
      <c r="H146" s="2"/>
      <c r="I146" s="1"/>
      <c r="J146" s="1"/>
      <c r="K146" s="2"/>
      <c r="L146" s="43"/>
      <c r="O146" s="12"/>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row>
    <row r="147" spans="1:65" s="10" customFormat="1">
      <c r="A147" s="41"/>
      <c r="B147" s="13"/>
      <c r="C147" s="1"/>
      <c r="D147" s="1"/>
      <c r="E147" s="1"/>
      <c r="F147" s="1"/>
      <c r="G147" s="1"/>
      <c r="H147" s="2"/>
      <c r="I147" s="1"/>
      <c r="J147" s="1"/>
      <c r="K147" s="2"/>
      <c r="L147" s="43"/>
      <c r="O147" s="12"/>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row>
    <row r="148" spans="1:65" s="10" customFormat="1">
      <c r="A148" s="41"/>
      <c r="B148" s="13"/>
      <c r="C148" s="1"/>
      <c r="D148" s="1"/>
      <c r="E148" s="1"/>
      <c r="F148" s="1"/>
      <c r="G148" s="1"/>
      <c r="H148" s="2"/>
      <c r="I148" s="1"/>
      <c r="J148" s="1"/>
      <c r="K148" s="2"/>
      <c r="L148" s="43"/>
      <c r="O148" s="12"/>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row>
    <row r="149" spans="1:65" s="10" customFormat="1">
      <c r="A149" s="41"/>
      <c r="B149" s="13"/>
      <c r="C149" s="1"/>
      <c r="D149" s="1"/>
      <c r="E149" s="1"/>
      <c r="F149" s="1"/>
      <c r="G149" s="1"/>
      <c r="H149" s="2"/>
      <c r="I149" s="1"/>
      <c r="J149" s="1"/>
      <c r="K149" s="2"/>
      <c r="L149" s="43"/>
      <c r="O149" s="12"/>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row>
    <row r="150" spans="1:65" s="10" customFormat="1">
      <c r="A150" s="41"/>
      <c r="B150" s="13"/>
      <c r="C150" s="1"/>
      <c r="D150" s="1"/>
      <c r="E150" s="1"/>
      <c r="F150" s="1"/>
      <c r="G150" s="1"/>
      <c r="H150" s="2"/>
      <c r="I150" s="1"/>
      <c r="J150" s="1"/>
      <c r="K150" s="2"/>
      <c r="L150" s="43"/>
      <c r="O150" s="12"/>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row>
    <row r="151" spans="1:65" s="10" customFormat="1">
      <c r="A151" s="41"/>
      <c r="B151" s="13"/>
      <c r="C151" s="1"/>
      <c r="D151" s="1"/>
      <c r="E151" s="1"/>
      <c r="F151" s="1"/>
      <c r="G151" s="1"/>
      <c r="H151" s="2"/>
      <c r="I151" s="1"/>
      <c r="J151" s="1"/>
      <c r="K151" s="2"/>
      <c r="L151" s="43"/>
      <c r="O151" s="12"/>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row>
    <row r="152" spans="1:65" s="10" customFormat="1">
      <c r="A152" s="41"/>
      <c r="B152" s="13"/>
      <c r="C152" s="1"/>
      <c r="D152" s="1"/>
      <c r="E152" s="1"/>
      <c r="F152" s="1"/>
      <c r="G152" s="1"/>
      <c r="H152" s="2"/>
      <c r="I152" s="1"/>
      <c r="J152" s="1"/>
      <c r="K152" s="2"/>
      <c r="L152" s="43"/>
      <c r="O152" s="12"/>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row>
    <row r="153" spans="1:65" s="10" customFormat="1">
      <c r="A153" s="41"/>
      <c r="B153" s="13"/>
      <c r="C153" s="1"/>
      <c r="D153" s="1"/>
      <c r="E153" s="1"/>
      <c r="F153" s="1"/>
      <c r="G153" s="1"/>
      <c r="H153" s="2"/>
      <c r="I153" s="1"/>
      <c r="J153" s="1"/>
      <c r="K153" s="2"/>
      <c r="L153" s="43"/>
      <c r="O153" s="12"/>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row>
    <row r="154" spans="1:65" s="10" customFormat="1">
      <c r="A154" s="41"/>
      <c r="B154" s="13"/>
      <c r="C154" s="1"/>
      <c r="D154" s="1"/>
      <c r="E154" s="1"/>
      <c r="F154" s="1"/>
      <c r="G154" s="1"/>
      <c r="H154" s="2"/>
      <c r="I154" s="1"/>
      <c r="J154" s="1"/>
      <c r="K154" s="2"/>
      <c r="L154" s="43"/>
      <c r="O154" s="12"/>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row>
    <row r="155" spans="1:65" s="10" customFormat="1">
      <c r="A155" s="41"/>
      <c r="B155" s="13"/>
      <c r="C155" s="1"/>
      <c r="D155" s="1"/>
      <c r="E155" s="1"/>
      <c r="F155" s="1"/>
      <c r="G155" s="1"/>
      <c r="H155" s="2"/>
      <c r="I155" s="1"/>
      <c r="J155" s="1"/>
      <c r="K155" s="2"/>
      <c r="L155" s="43"/>
      <c r="O155" s="12"/>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row>
    <row r="156" spans="1:65" s="10" customFormat="1">
      <c r="A156" s="41"/>
      <c r="B156" s="13"/>
      <c r="C156" s="1"/>
      <c r="D156" s="1"/>
      <c r="E156" s="1"/>
      <c r="F156" s="1"/>
      <c r="G156" s="1"/>
      <c r="H156" s="2"/>
      <c r="I156" s="1"/>
      <c r="J156" s="1"/>
      <c r="K156" s="2"/>
      <c r="L156" s="43"/>
      <c r="O156" s="12"/>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row>
    <row r="157" spans="1:65" s="10" customFormat="1">
      <c r="A157" s="41"/>
      <c r="B157" s="13"/>
      <c r="C157" s="1"/>
      <c r="D157" s="1"/>
      <c r="E157" s="1"/>
      <c r="F157" s="1"/>
      <c r="G157" s="1"/>
      <c r="H157" s="2"/>
      <c r="I157" s="1"/>
      <c r="J157" s="1"/>
      <c r="K157" s="2"/>
      <c r="L157" s="43"/>
      <c r="O157" s="12"/>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row>
    <row r="158" spans="1:65" s="10" customFormat="1">
      <c r="A158" s="41"/>
      <c r="B158" s="13"/>
      <c r="C158" s="1"/>
      <c r="D158" s="1"/>
      <c r="E158" s="1"/>
      <c r="F158" s="1"/>
      <c r="G158" s="1"/>
      <c r="H158" s="2"/>
      <c r="I158" s="1"/>
      <c r="J158" s="1"/>
      <c r="K158" s="2"/>
      <c r="L158" s="43"/>
      <c r="O158" s="12"/>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row>
    <row r="159" spans="1:65" s="5" customFormat="1">
      <c r="A159" s="50"/>
      <c r="B159" s="39"/>
      <c r="C159" s="3"/>
      <c r="D159" s="3"/>
      <c r="E159" s="3"/>
      <c r="F159" s="3"/>
      <c r="G159" s="3"/>
      <c r="H159" s="4"/>
      <c r="I159" s="3"/>
      <c r="J159" s="3"/>
      <c r="K159" s="4"/>
      <c r="L159" s="58"/>
      <c r="O159" s="38"/>
    </row>
    <row r="160" spans="1:65" s="5" customFormat="1">
      <c r="A160" s="50"/>
      <c r="B160" s="39"/>
      <c r="C160" s="3"/>
      <c r="D160" s="3"/>
      <c r="E160" s="3"/>
      <c r="F160" s="3"/>
      <c r="G160" s="3"/>
      <c r="H160" s="4"/>
      <c r="I160" s="3"/>
      <c r="J160" s="3"/>
      <c r="K160" s="4"/>
      <c r="L160" s="58"/>
      <c r="O160" s="38"/>
    </row>
    <row r="161" spans="1:15" s="5" customFormat="1">
      <c r="A161" s="50"/>
      <c r="B161" s="39"/>
      <c r="C161" s="3"/>
      <c r="D161" s="3"/>
      <c r="E161" s="3"/>
      <c r="F161" s="3"/>
      <c r="G161" s="3"/>
      <c r="H161" s="4"/>
      <c r="I161" s="3"/>
      <c r="J161" s="3"/>
      <c r="K161" s="4"/>
      <c r="L161" s="58"/>
      <c r="O161" s="38"/>
    </row>
    <row r="162" spans="1:15" s="5" customFormat="1">
      <c r="A162" s="50"/>
      <c r="B162" s="39"/>
      <c r="C162" s="3"/>
      <c r="D162" s="3"/>
      <c r="E162" s="3"/>
      <c r="F162" s="3"/>
      <c r="G162" s="3"/>
      <c r="H162" s="4"/>
      <c r="I162" s="3"/>
      <c r="J162" s="3"/>
      <c r="K162" s="4"/>
      <c r="L162" s="58"/>
      <c r="O162" s="38"/>
    </row>
    <row r="163" spans="1:15" s="5" customFormat="1">
      <c r="A163" s="50"/>
      <c r="B163" s="39"/>
      <c r="C163" s="3"/>
      <c r="D163" s="3"/>
      <c r="E163" s="3"/>
      <c r="F163" s="3"/>
      <c r="G163" s="3"/>
      <c r="H163" s="4"/>
      <c r="I163" s="3"/>
      <c r="J163" s="3"/>
      <c r="K163" s="4"/>
      <c r="L163" s="58"/>
      <c r="O163" s="38"/>
    </row>
    <row r="164" spans="1:15" s="5" customFormat="1">
      <c r="A164" s="50"/>
      <c r="B164" s="39"/>
      <c r="C164" s="3"/>
      <c r="D164" s="3"/>
      <c r="E164" s="3"/>
      <c r="F164" s="3"/>
      <c r="G164" s="3"/>
      <c r="H164" s="4"/>
      <c r="I164" s="3"/>
      <c r="J164" s="3"/>
      <c r="K164" s="4"/>
      <c r="L164" s="58"/>
      <c r="O164" s="38"/>
    </row>
    <row r="165" spans="1:15" s="5" customFormat="1">
      <c r="A165" s="50"/>
      <c r="B165" s="39"/>
      <c r="C165" s="3"/>
      <c r="D165" s="3"/>
      <c r="E165" s="3"/>
      <c r="F165" s="3"/>
      <c r="G165" s="3"/>
      <c r="H165" s="4"/>
      <c r="I165" s="3"/>
      <c r="J165" s="3"/>
      <c r="K165" s="4"/>
      <c r="L165" s="58"/>
      <c r="O165" s="38"/>
    </row>
    <row r="166" spans="1:15" s="5" customFormat="1">
      <c r="A166" s="50"/>
      <c r="B166" s="39"/>
      <c r="C166" s="3"/>
      <c r="D166" s="3"/>
      <c r="E166" s="3"/>
      <c r="F166" s="3"/>
      <c r="G166" s="3"/>
      <c r="H166" s="4"/>
      <c r="I166" s="3"/>
      <c r="J166" s="3"/>
      <c r="K166" s="4"/>
      <c r="L166" s="58"/>
      <c r="O166" s="38"/>
    </row>
    <row r="167" spans="1:15" s="5" customFormat="1">
      <c r="A167" s="50"/>
      <c r="B167" s="39"/>
      <c r="C167" s="3"/>
      <c r="D167" s="3"/>
      <c r="E167" s="3"/>
      <c r="F167" s="3"/>
      <c r="G167" s="3"/>
      <c r="H167" s="4"/>
      <c r="I167" s="3"/>
      <c r="J167" s="3"/>
      <c r="K167" s="4"/>
      <c r="L167" s="58"/>
      <c r="O167" s="38"/>
    </row>
    <row r="168" spans="1:15" s="5" customFormat="1">
      <c r="A168" s="50"/>
      <c r="B168" s="39"/>
      <c r="C168" s="3"/>
      <c r="D168" s="3"/>
      <c r="E168" s="3"/>
      <c r="F168" s="3"/>
      <c r="G168" s="3"/>
      <c r="H168" s="4"/>
      <c r="I168" s="3"/>
      <c r="J168" s="3"/>
      <c r="K168" s="4"/>
      <c r="L168" s="58"/>
      <c r="O168" s="38"/>
    </row>
    <row r="169" spans="1:15" s="5" customFormat="1">
      <c r="A169" s="50"/>
      <c r="B169" s="39"/>
      <c r="C169" s="3"/>
      <c r="D169" s="3"/>
      <c r="E169" s="3"/>
      <c r="F169" s="3"/>
      <c r="G169" s="3"/>
      <c r="H169" s="4"/>
      <c r="I169" s="3"/>
      <c r="J169" s="3"/>
      <c r="K169" s="4"/>
      <c r="L169" s="58"/>
      <c r="O169" s="38"/>
    </row>
    <row r="170" spans="1:15" s="5" customFormat="1">
      <c r="A170" s="50"/>
      <c r="B170" s="39"/>
      <c r="C170" s="3"/>
      <c r="D170" s="3"/>
      <c r="E170" s="3"/>
      <c r="F170" s="3"/>
      <c r="G170" s="3"/>
      <c r="H170" s="4"/>
      <c r="I170" s="3"/>
      <c r="J170" s="3"/>
      <c r="K170" s="4"/>
      <c r="L170" s="58"/>
      <c r="O170" s="38"/>
    </row>
    <row r="171" spans="1:15" s="5" customFormat="1">
      <c r="A171" s="50"/>
      <c r="B171" s="39"/>
      <c r="C171" s="3"/>
      <c r="D171" s="3"/>
      <c r="E171" s="3"/>
      <c r="F171" s="3"/>
      <c r="G171" s="3"/>
      <c r="H171" s="4"/>
      <c r="I171" s="3"/>
      <c r="J171" s="3"/>
      <c r="K171" s="4"/>
      <c r="L171" s="58"/>
      <c r="O171" s="38"/>
    </row>
    <row r="172" spans="1:15" s="5" customFormat="1">
      <c r="A172" s="50"/>
      <c r="B172" s="39"/>
      <c r="C172" s="3"/>
      <c r="D172" s="3"/>
      <c r="E172" s="3"/>
      <c r="F172" s="3"/>
      <c r="G172" s="3"/>
      <c r="H172" s="4"/>
      <c r="I172" s="3"/>
      <c r="J172" s="3"/>
      <c r="K172" s="4"/>
      <c r="L172" s="58"/>
      <c r="O172" s="38"/>
    </row>
    <row r="173" spans="1:15" s="5" customFormat="1">
      <c r="A173" s="50"/>
      <c r="B173" s="39"/>
      <c r="C173" s="3"/>
      <c r="D173" s="3"/>
      <c r="E173" s="3"/>
      <c r="F173" s="3"/>
      <c r="G173" s="3"/>
      <c r="H173" s="4"/>
      <c r="I173" s="3"/>
      <c r="J173" s="3"/>
      <c r="K173" s="4"/>
      <c r="L173" s="58"/>
      <c r="O173" s="38"/>
    </row>
    <row r="174" spans="1:15" s="5" customFormat="1">
      <c r="A174" s="50"/>
      <c r="B174" s="39"/>
      <c r="C174" s="3"/>
      <c r="D174" s="3"/>
      <c r="E174" s="3"/>
      <c r="F174" s="3"/>
      <c r="G174" s="3"/>
      <c r="H174" s="4"/>
      <c r="I174" s="3"/>
      <c r="J174" s="3"/>
      <c r="K174" s="4"/>
      <c r="L174" s="58"/>
      <c r="O174" s="38"/>
    </row>
    <row r="175" spans="1:15" s="5" customFormat="1">
      <c r="A175" s="50"/>
      <c r="B175" s="39"/>
      <c r="C175" s="3"/>
      <c r="D175" s="3"/>
      <c r="E175" s="3"/>
      <c r="F175" s="3"/>
      <c r="G175" s="3"/>
      <c r="H175" s="4"/>
      <c r="I175" s="3"/>
      <c r="J175" s="3"/>
      <c r="K175" s="4"/>
      <c r="L175" s="58"/>
      <c r="O175" s="38"/>
    </row>
    <row r="176" spans="1:15" s="5" customFormat="1">
      <c r="A176" s="50"/>
      <c r="B176" s="39"/>
      <c r="C176" s="3"/>
      <c r="D176" s="3"/>
      <c r="E176" s="3"/>
      <c r="F176" s="3"/>
      <c r="G176" s="3"/>
      <c r="H176" s="4"/>
      <c r="I176" s="3"/>
      <c r="J176" s="3"/>
      <c r="K176" s="4"/>
      <c r="L176" s="58"/>
      <c r="O176" s="38"/>
    </row>
    <row r="177" spans="1:15" s="5" customFormat="1">
      <c r="A177" s="50"/>
      <c r="B177" s="39"/>
      <c r="C177" s="3"/>
      <c r="D177" s="3"/>
      <c r="E177" s="3"/>
      <c r="F177" s="3"/>
      <c r="G177" s="3"/>
      <c r="H177" s="4"/>
      <c r="I177" s="3"/>
      <c r="J177" s="3"/>
      <c r="K177" s="4"/>
      <c r="L177" s="58"/>
      <c r="O177" s="38"/>
    </row>
    <row r="178" spans="1:15" s="5" customFormat="1">
      <c r="A178" s="50"/>
      <c r="B178" s="39"/>
      <c r="C178" s="3"/>
      <c r="D178" s="3"/>
      <c r="E178" s="3"/>
      <c r="F178" s="3"/>
      <c r="G178" s="3"/>
      <c r="H178" s="4"/>
      <c r="I178" s="3"/>
      <c r="J178" s="3"/>
      <c r="K178" s="4"/>
      <c r="L178" s="58"/>
      <c r="O178" s="38"/>
    </row>
    <row r="179" spans="1:15" s="5" customFormat="1">
      <c r="A179" s="50"/>
      <c r="B179" s="39"/>
      <c r="C179" s="3"/>
      <c r="D179" s="3"/>
      <c r="E179" s="3"/>
      <c r="F179" s="3"/>
      <c r="G179" s="3"/>
      <c r="H179" s="4"/>
      <c r="I179" s="3"/>
      <c r="J179" s="3"/>
      <c r="K179" s="4"/>
      <c r="L179" s="58"/>
      <c r="O179" s="38"/>
    </row>
    <row r="180" spans="1:15" s="5" customFormat="1">
      <c r="A180" s="50"/>
      <c r="B180" s="39"/>
      <c r="C180" s="3"/>
      <c r="D180" s="3"/>
      <c r="E180" s="3"/>
      <c r="F180" s="3"/>
      <c r="G180" s="3"/>
      <c r="H180" s="4"/>
      <c r="I180" s="3"/>
      <c r="J180" s="3"/>
      <c r="K180" s="4"/>
      <c r="L180" s="58"/>
      <c r="O180" s="38"/>
    </row>
    <row r="181" spans="1:15" s="5" customFormat="1">
      <c r="A181" s="50"/>
      <c r="B181" s="39"/>
      <c r="C181" s="3"/>
      <c r="D181" s="3"/>
      <c r="E181" s="3"/>
      <c r="F181" s="3"/>
      <c r="G181" s="3"/>
      <c r="H181" s="4"/>
      <c r="I181" s="3"/>
      <c r="J181" s="3"/>
      <c r="K181" s="4"/>
      <c r="L181" s="58"/>
      <c r="O181" s="38"/>
    </row>
    <row r="182" spans="1:15" s="5" customFormat="1">
      <c r="A182" s="50"/>
      <c r="B182" s="39"/>
      <c r="C182" s="3"/>
      <c r="D182" s="3"/>
      <c r="E182" s="3"/>
      <c r="F182" s="3"/>
      <c r="G182" s="3"/>
      <c r="H182" s="4"/>
      <c r="I182" s="3"/>
      <c r="J182" s="3"/>
      <c r="K182" s="4"/>
      <c r="L182" s="58"/>
      <c r="O182" s="38"/>
    </row>
    <row r="183" spans="1:15" s="5" customFormat="1">
      <c r="A183" s="50"/>
      <c r="B183" s="39"/>
      <c r="C183" s="3"/>
      <c r="D183" s="3"/>
      <c r="E183" s="3"/>
      <c r="F183" s="3"/>
      <c r="G183" s="3"/>
      <c r="H183" s="4"/>
      <c r="I183" s="3"/>
      <c r="J183" s="3"/>
      <c r="K183" s="4"/>
      <c r="L183" s="58"/>
      <c r="O183" s="38"/>
    </row>
    <row r="184" spans="1:15" s="5" customFormat="1">
      <c r="A184" s="50"/>
      <c r="B184" s="39"/>
      <c r="C184" s="3"/>
      <c r="D184" s="3"/>
      <c r="E184" s="3"/>
      <c r="F184" s="3"/>
      <c r="G184" s="3"/>
      <c r="H184" s="4"/>
      <c r="I184" s="3"/>
      <c r="J184" s="3"/>
      <c r="K184" s="4"/>
      <c r="L184" s="58"/>
      <c r="O184" s="38"/>
    </row>
    <row r="185" spans="1:15" s="5" customFormat="1">
      <c r="A185" s="50"/>
      <c r="B185" s="39"/>
      <c r="C185" s="3"/>
      <c r="D185" s="3"/>
      <c r="E185" s="3"/>
      <c r="F185" s="3"/>
      <c r="G185" s="3"/>
      <c r="H185" s="4"/>
      <c r="I185" s="3"/>
      <c r="J185" s="3"/>
      <c r="K185" s="4"/>
      <c r="L185" s="58"/>
      <c r="O185" s="38"/>
    </row>
    <row r="186" spans="1:15" s="5" customFormat="1">
      <c r="A186" s="50"/>
      <c r="B186" s="39"/>
      <c r="C186" s="3"/>
      <c r="D186" s="3"/>
      <c r="E186" s="3"/>
      <c r="F186" s="3"/>
      <c r="G186" s="3"/>
      <c r="H186" s="4"/>
      <c r="I186" s="3"/>
      <c r="J186" s="3"/>
      <c r="K186" s="4"/>
      <c r="L186" s="58"/>
      <c r="O186" s="38"/>
    </row>
    <row r="187" spans="1:15" s="5" customFormat="1">
      <c r="A187" s="50"/>
      <c r="B187" s="39"/>
      <c r="C187" s="3"/>
      <c r="D187" s="3"/>
      <c r="E187" s="3"/>
      <c r="F187" s="3"/>
      <c r="G187" s="3"/>
      <c r="H187" s="4"/>
      <c r="I187" s="3"/>
      <c r="J187" s="3"/>
      <c r="K187" s="4"/>
      <c r="L187" s="58"/>
      <c r="O187" s="38"/>
    </row>
    <row r="188" spans="1:15" s="5" customFormat="1">
      <c r="A188" s="50"/>
      <c r="B188" s="39"/>
      <c r="C188" s="3"/>
      <c r="D188" s="3"/>
      <c r="E188" s="3"/>
      <c r="F188" s="3"/>
      <c r="G188" s="3"/>
      <c r="H188" s="4"/>
      <c r="I188" s="3"/>
      <c r="J188" s="3"/>
      <c r="K188" s="4"/>
      <c r="L188" s="58"/>
      <c r="O188" s="38"/>
    </row>
    <row r="189" spans="1:15" s="5" customFormat="1">
      <c r="A189" s="50"/>
      <c r="B189" s="39"/>
      <c r="C189" s="3"/>
      <c r="D189" s="3"/>
      <c r="E189" s="3"/>
      <c r="F189" s="3"/>
      <c r="G189" s="3"/>
      <c r="H189" s="4"/>
      <c r="I189" s="3"/>
      <c r="J189" s="3"/>
      <c r="K189" s="4"/>
      <c r="L189" s="58"/>
      <c r="O189" s="38"/>
    </row>
    <row r="190" spans="1:15" s="5" customFormat="1">
      <c r="A190" s="50"/>
      <c r="B190" s="39"/>
      <c r="C190" s="3"/>
      <c r="D190" s="3"/>
      <c r="E190" s="3"/>
      <c r="F190" s="3"/>
      <c r="G190" s="3"/>
      <c r="H190" s="4"/>
      <c r="I190" s="3"/>
      <c r="J190" s="3"/>
      <c r="K190" s="4"/>
      <c r="L190" s="58"/>
      <c r="O190" s="38"/>
    </row>
    <row r="191" spans="1:15" s="5" customFormat="1">
      <c r="A191" s="50"/>
      <c r="B191" s="39"/>
      <c r="C191" s="3"/>
      <c r="D191" s="3"/>
      <c r="E191" s="3"/>
      <c r="F191" s="3"/>
      <c r="G191" s="3"/>
      <c r="H191" s="4"/>
      <c r="I191" s="3"/>
      <c r="J191" s="3"/>
      <c r="K191" s="4"/>
      <c r="L191" s="58"/>
      <c r="O191" s="38"/>
    </row>
    <row r="192" spans="1:15" s="5" customFormat="1">
      <c r="A192" s="50"/>
      <c r="B192" s="39"/>
      <c r="C192" s="3"/>
      <c r="D192" s="3"/>
      <c r="E192" s="3"/>
      <c r="F192" s="3"/>
      <c r="G192" s="3"/>
      <c r="H192" s="4"/>
      <c r="I192" s="3"/>
      <c r="J192" s="3"/>
      <c r="K192" s="4"/>
      <c r="L192" s="58"/>
      <c r="O192" s="38"/>
    </row>
    <row r="193" spans="1:15" s="5" customFormat="1">
      <c r="A193" s="50"/>
      <c r="B193" s="39"/>
      <c r="C193" s="3"/>
      <c r="D193" s="3"/>
      <c r="E193" s="3"/>
      <c r="F193" s="3"/>
      <c r="G193" s="3"/>
      <c r="H193" s="4"/>
      <c r="I193" s="3"/>
      <c r="J193" s="3"/>
      <c r="K193" s="4"/>
      <c r="L193" s="58"/>
      <c r="O193" s="38"/>
    </row>
    <row r="194" spans="1:15" s="5" customFormat="1">
      <c r="A194" s="50"/>
      <c r="B194" s="39"/>
      <c r="C194" s="3"/>
      <c r="D194" s="3"/>
      <c r="E194" s="3"/>
      <c r="F194" s="3"/>
      <c r="G194" s="3"/>
      <c r="H194" s="4"/>
      <c r="I194" s="3"/>
      <c r="J194" s="3"/>
      <c r="K194" s="4"/>
      <c r="L194" s="58"/>
      <c r="O194" s="38"/>
    </row>
    <row r="195" spans="1:15" s="5" customFormat="1">
      <c r="A195" s="50"/>
      <c r="B195" s="39"/>
      <c r="C195" s="3"/>
      <c r="D195" s="3"/>
      <c r="E195" s="3"/>
      <c r="F195" s="3"/>
      <c r="G195" s="3"/>
      <c r="H195" s="4"/>
      <c r="I195" s="3"/>
      <c r="J195" s="3"/>
      <c r="K195" s="4"/>
      <c r="L195" s="58"/>
      <c r="O195" s="38"/>
    </row>
    <row r="196" spans="1:15" s="5" customFormat="1">
      <c r="A196" s="50"/>
      <c r="B196" s="39"/>
      <c r="C196" s="3"/>
      <c r="D196" s="3"/>
      <c r="E196" s="3"/>
      <c r="F196" s="3"/>
      <c r="G196" s="3"/>
      <c r="H196" s="4"/>
      <c r="I196" s="3"/>
      <c r="J196" s="3"/>
      <c r="K196" s="4"/>
      <c r="L196" s="58"/>
      <c r="O196" s="38"/>
    </row>
    <row r="197" spans="1:15" s="5" customFormat="1">
      <c r="A197" s="50"/>
      <c r="B197" s="39"/>
      <c r="C197" s="3"/>
      <c r="D197" s="3"/>
      <c r="E197" s="3"/>
      <c r="F197" s="3"/>
      <c r="G197" s="3"/>
      <c r="H197" s="4"/>
      <c r="I197" s="3"/>
      <c r="J197" s="3"/>
      <c r="K197" s="4"/>
      <c r="L197" s="58"/>
      <c r="O197" s="38"/>
    </row>
    <row r="198" spans="1:15" s="5" customFormat="1">
      <c r="A198" s="50"/>
      <c r="B198" s="39"/>
      <c r="C198" s="3"/>
      <c r="D198" s="3"/>
      <c r="E198" s="3"/>
      <c r="F198" s="3"/>
      <c r="G198" s="3"/>
      <c r="H198" s="4"/>
      <c r="I198" s="3"/>
      <c r="J198" s="3"/>
      <c r="K198" s="4"/>
      <c r="L198" s="58"/>
      <c r="O198" s="38"/>
    </row>
    <row r="199" spans="1:15" s="5" customFormat="1">
      <c r="A199" s="50"/>
      <c r="B199" s="39"/>
      <c r="C199" s="3"/>
      <c r="D199" s="3"/>
      <c r="E199" s="3"/>
      <c r="F199" s="3"/>
      <c r="G199" s="3"/>
      <c r="H199" s="4"/>
      <c r="I199" s="3"/>
      <c r="J199" s="3"/>
      <c r="K199" s="4"/>
      <c r="L199" s="58"/>
      <c r="O199" s="38"/>
    </row>
    <row r="200" spans="1:15" s="5" customFormat="1">
      <c r="A200" s="50"/>
      <c r="B200" s="39"/>
      <c r="C200" s="3"/>
      <c r="D200" s="3"/>
      <c r="E200" s="3"/>
      <c r="F200" s="3"/>
      <c r="G200" s="3"/>
      <c r="H200" s="4"/>
      <c r="I200" s="3"/>
      <c r="J200" s="3"/>
      <c r="K200" s="4"/>
      <c r="L200" s="58"/>
      <c r="O200" s="38"/>
    </row>
    <row r="201" spans="1:15" s="5" customFormat="1">
      <c r="A201" s="50"/>
      <c r="B201" s="39"/>
      <c r="C201" s="3"/>
      <c r="D201" s="3"/>
      <c r="E201" s="3"/>
      <c r="F201" s="3"/>
      <c r="G201" s="3"/>
      <c r="H201" s="4"/>
      <c r="I201" s="3"/>
      <c r="J201" s="3"/>
      <c r="K201" s="4"/>
      <c r="L201" s="58"/>
      <c r="O201" s="38"/>
    </row>
    <row r="202" spans="1:15" s="5" customFormat="1">
      <c r="A202" s="50"/>
      <c r="B202" s="39"/>
      <c r="C202" s="3"/>
      <c r="D202" s="3"/>
      <c r="E202" s="3"/>
      <c r="F202" s="3"/>
      <c r="G202" s="3"/>
      <c r="H202" s="4"/>
      <c r="I202" s="3"/>
      <c r="J202" s="3"/>
      <c r="K202" s="4"/>
      <c r="L202" s="58"/>
      <c r="O202" s="38"/>
    </row>
    <row r="203" spans="1:15" s="5" customFormat="1">
      <c r="A203" s="50"/>
      <c r="B203" s="39"/>
      <c r="C203" s="3"/>
      <c r="D203" s="3"/>
      <c r="E203" s="3"/>
      <c r="F203" s="3"/>
      <c r="G203" s="3"/>
      <c r="H203" s="4"/>
      <c r="I203" s="3"/>
      <c r="J203" s="3"/>
      <c r="K203" s="4"/>
      <c r="L203" s="58"/>
      <c r="O203" s="38"/>
    </row>
    <row r="204" spans="1:15" s="5" customFormat="1">
      <c r="A204" s="50"/>
      <c r="B204" s="39"/>
      <c r="C204" s="3"/>
      <c r="D204" s="3"/>
      <c r="E204" s="3"/>
      <c r="F204" s="3"/>
      <c r="G204" s="3"/>
      <c r="H204" s="4"/>
      <c r="I204" s="3"/>
      <c r="J204" s="3"/>
      <c r="K204" s="4"/>
      <c r="L204" s="58"/>
      <c r="O204" s="38"/>
    </row>
    <row r="205" spans="1:15" s="5" customFormat="1">
      <c r="A205" s="50"/>
      <c r="B205" s="39"/>
      <c r="C205" s="3"/>
      <c r="D205" s="3"/>
      <c r="E205" s="3"/>
      <c r="F205" s="3"/>
      <c r="G205" s="3"/>
      <c r="H205" s="4"/>
      <c r="I205" s="3"/>
      <c r="J205" s="3"/>
      <c r="K205" s="4"/>
      <c r="L205" s="58"/>
      <c r="O205" s="38"/>
    </row>
    <row r="206" spans="1:15" s="5" customFormat="1">
      <c r="A206" s="50"/>
      <c r="B206" s="39"/>
      <c r="C206" s="3"/>
      <c r="D206" s="3"/>
      <c r="E206" s="3"/>
      <c r="F206" s="3"/>
      <c r="G206" s="3"/>
      <c r="H206" s="4"/>
      <c r="I206" s="3"/>
      <c r="J206" s="3"/>
      <c r="K206" s="4"/>
      <c r="L206" s="58"/>
      <c r="O206" s="38"/>
    </row>
    <row r="207" spans="1:15" s="5" customFormat="1">
      <c r="A207" s="50"/>
      <c r="B207" s="39"/>
      <c r="C207" s="3"/>
      <c r="D207" s="3"/>
      <c r="E207" s="3"/>
      <c r="F207" s="3"/>
      <c r="G207" s="3"/>
      <c r="H207" s="4"/>
      <c r="I207" s="3"/>
      <c r="J207" s="3"/>
      <c r="K207" s="4"/>
      <c r="L207" s="58"/>
      <c r="O207" s="38"/>
    </row>
    <row r="208" spans="1:15" s="5" customFormat="1">
      <c r="A208" s="50"/>
      <c r="B208" s="39"/>
      <c r="C208" s="3"/>
      <c r="D208" s="3"/>
      <c r="E208" s="3"/>
      <c r="F208" s="3"/>
      <c r="G208" s="3"/>
      <c r="H208" s="4"/>
      <c r="I208" s="3"/>
      <c r="J208" s="3"/>
      <c r="K208" s="4"/>
      <c r="L208" s="58"/>
      <c r="O208" s="38"/>
    </row>
    <row r="209" spans="1:15" s="5" customFormat="1">
      <c r="A209" s="50"/>
      <c r="B209" s="39"/>
      <c r="C209" s="3"/>
      <c r="D209" s="3"/>
      <c r="E209" s="3"/>
      <c r="F209" s="3"/>
      <c r="G209" s="3"/>
      <c r="H209" s="4"/>
      <c r="I209" s="3"/>
      <c r="J209" s="3"/>
      <c r="K209" s="4"/>
      <c r="L209" s="58"/>
      <c r="O209" s="38"/>
    </row>
    <row r="210" spans="1:15" s="5" customFormat="1">
      <c r="A210" s="50"/>
      <c r="B210" s="39"/>
      <c r="C210" s="3"/>
      <c r="D210" s="3"/>
      <c r="E210" s="3"/>
      <c r="F210" s="3"/>
      <c r="G210" s="3"/>
      <c r="H210" s="4"/>
      <c r="I210" s="3"/>
      <c r="J210" s="3"/>
      <c r="K210" s="4"/>
      <c r="L210" s="58"/>
      <c r="O210" s="38"/>
    </row>
    <row r="211" spans="1:15" s="5" customFormat="1">
      <c r="A211" s="50"/>
      <c r="B211" s="39"/>
      <c r="C211" s="3"/>
      <c r="D211" s="3"/>
      <c r="E211" s="3"/>
      <c r="F211" s="3"/>
      <c r="G211" s="3"/>
      <c r="H211" s="4"/>
      <c r="I211" s="3"/>
      <c r="J211" s="3"/>
      <c r="K211" s="4"/>
      <c r="L211" s="58"/>
      <c r="O211" s="38"/>
    </row>
    <row r="212" spans="1:15" s="5" customFormat="1">
      <c r="A212" s="50"/>
      <c r="B212" s="39"/>
      <c r="C212" s="3"/>
      <c r="D212" s="3"/>
      <c r="E212" s="3"/>
      <c r="F212" s="3"/>
      <c r="G212" s="3"/>
      <c r="H212" s="4"/>
      <c r="I212" s="3"/>
      <c r="J212" s="3"/>
      <c r="K212" s="4"/>
      <c r="L212" s="58"/>
      <c r="O212" s="38"/>
    </row>
    <row r="213" spans="1:15" s="5" customFormat="1">
      <c r="A213" s="50"/>
      <c r="B213" s="39"/>
      <c r="C213" s="3"/>
      <c r="D213" s="3"/>
      <c r="E213" s="3"/>
      <c r="F213" s="3"/>
      <c r="G213" s="3"/>
      <c r="H213" s="4"/>
      <c r="I213" s="3"/>
      <c r="J213" s="3"/>
      <c r="K213" s="4"/>
      <c r="L213" s="58"/>
      <c r="O213" s="38"/>
    </row>
    <row r="214" spans="1:15" s="5" customFormat="1">
      <c r="A214" s="50"/>
      <c r="B214" s="39"/>
      <c r="C214" s="3"/>
      <c r="D214" s="3"/>
      <c r="E214" s="3"/>
      <c r="F214" s="3"/>
      <c r="G214" s="3"/>
      <c r="H214" s="4"/>
      <c r="I214" s="3"/>
      <c r="J214" s="3"/>
      <c r="K214" s="4"/>
      <c r="L214" s="58"/>
      <c r="O214" s="38"/>
    </row>
    <row r="215" spans="1:15" s="5" customFormat="1">
      <c r="A215" s="50"/>
      <c r="B215" s="39"/>
      <c r="C215" s="3"/>
      <c r="D215" s="3"/>
      <c r="E215" s="3"/>
      <c r="F215" s="3"/>
      <c r="G215" s="3"/>
      <c r="H215" s="4"/>
      <c r="I215" s="3"/>
      <c r="J215" s="3"/>
      <c r="K215" s="4"/>
      <c r="L215" s="58"/>
      <c r="O215" s="38"/>
    </row>
    <row r="216" spans="1:15" s="5" customFormat="1">
      <c r="A216" s="50"/>
      <c r="B216" s="39"/>
      <c r="C216" s="3"/>
      <c r="D216" s="3"/>
      <c r="E216" s="3"/>
      <c r="F216" s="3"/>
      <c r="G216" s="3"/>
      <c r="H216" s="4"/>
      <c r="I216" s="3"/>
      <c r="J216" s="3"/>
      <c r="K216" s="4"/>
      <c r="L216" s="58"/>
      <c r="O216" s="38"/>
    </row>
    <row r="217" spans="1:15" s="5" customFormat="1">
      <c r="A217" s="50"/>
      <c r="B217" s="39"/>
      <c r="C217" s="3"/>
      <c r="D217" s="3"/>
      <c r="E217" s="3"/>
      <c r="F217" s="3"/>
      <c r="G217" s="3"/>
      <c r="H217" s="4"/>
      <c r="I217" s="3"/>
      <c r="J217" s="3"/>
      <c r="K217" s="4"/>
      <c r="L217" s="58"/>
      <c r="O217" s="38"/>
    </row>
    <row r="218" spans="1:15" s="5" customFormat="1">
      <c r="A218" s="50"/>
      <c r="B218" s="39"/>
      <c r="C218" s="3"/>
      <c r="D218" s="3"/>
      <c r="E218" s="3"/>
      <c r="F218" s="3"/>
      <c r="G218" s="3"/>
      <c r="H218" s="4"/>
      <c r="I218" s="3"/>
      <c r="J218" s="3"/>
      <c r="K218" s="4"/>
      <c r="L218" s="58"/>
      <c r="O218" s="38"/>
    </row>
    <row r="219" spans="1:15" s="5" customFormat="1">
      <c r="A219" s="50"/>
      <c r="B219" s="39"/>
      <c r="C219" s="3"/>
      <c r="D219" s="3"/>
      <c r="E219" s="3"/>
      <c r="F219" s="3"/>
      <c r="G219" s="3"/>
      <c r="H219" s="4"/>
      <c r="I219" s="3"/>
      <c r="J219" s="3"/>
      <c r="K219" s="4"/>
      <c r="L219" s="58"/>
      <c r="O219" s="38"/>
    </row>
    <row r="220" spans="1:15" s="5" customFormat="1">
      <c r="A220" s="50"/>
      <c r="B220" s="39"/>
      <c r="C220" s="3"/>
      <c r="D220" s="3"/>
      <c r="E220" s="3"/>
      <c r="F220" s="3"/>
      <c r="G220" s="3"/>
      <c r="H220" s="4"/>
      <c r="I220" s="3"/>
      <c r="J220" s="3"/>
      <c r="K220" s="4"/>
      <c r="L220" s="58"/>
      <c r="O220" s="38"/>
    </row>
    <row r="221" spans="1:15" s="5" customFormat="1">
      <c r="A221" s="50"/>
      <c r="B221" s="39"/>
      <c r="C221" s="3"/>
      <c r="D221" s="3"/>
      <c r="E221" s="3"/>
      <c r="F221" s="3"/>
      <c r="G221" s="3"/>
      <c r="H221" s="4"/>
      <c r="I221" s="3"/>
      <c r="J221" s="3"/>
      <c r="K221" s="4"/>
      <c r="L221" s="58"/>
      <c r="O221" s="38"/>
    </row>
    <row r="222" spans="1:15" s="5" customFormat="1">
      <c r="A222" s="50"/>
      <c r="B222" s="39"/>
      <c r="C222" s="3"/>
      <c r="D222" s="3"/>
      <c r="E222" s="3"/>
      <c r="F222" s="3"/>
      <c r="G222" s="3"/>
      <c r="H222" s="4"/>
      <c r="I222" s="3"/>
      <c r="J222" s="3"/>
      <c r="K222" s="4"/>
      <c r="L222" s="58"/>
      <c r="O222" s="38"/>
    </row>
    <row r="223" spans="1:15" s="5" customFormat="1">
      <c r="A223" s="50"/>
      <c r="B223" s="39"/>
      <c r="C223" s="3"/>
      <c r="D223" s="3"/>
      <c r="E223" s="3"/>
      <c r="F223" s="3"/>
      <c r="G223" s="3"/>
      <c r="H223" s="4"/>
      <c r="I223" s="3"/>
      <c r="J223" s="3"/>
      <c r="K223" s="4"/>
      <c r="L223" s="58"/>
      <c r="O223" s="38"/>
    </row>
    <row r="224" spans="1:15" s="5" customFormat="1">
      <c r="A224" s="50"/>
      <c r="B224" s="39"/>
      <c r="C224" s="3"/>
      <c r="D224" s="3"/>
      <c r="E224" s="3"/>
      <c r="F224" s="3"/>
      <c r="G224" s="3"/>
      <c r="H224" s="4"/>
      <c r="I224" s="3"/>
      <c r="J224" s="3"/>
      <c r="K224" s="4"/>
      <c r="L224" s="58"/>
      <c r="O224" s="38"/>
    </row>
    <row r="225" spans="1:15" s="5" customFormat="1">
      <c r="A225" s="50"/>
      <c r="B225" s="39"/>
      <c r="C225" s="3"/>
      <c r="D225" s="3"/>
      <c r="E225" s="3"/>
      <c r="F225" s="3"/>
      <c r="G225" s="3"/>
      <c r="H225" s="4"/>
      <c r="I225" s="3"/>
      <c r="J225" s="3"/>
      <c r="K225" s="4"/>
      <c r="L225" s="58"/>
      <c r="O225" s="38"/>
    </row>
    <row r="226" spans="1:15" s="5" customFormat="1">
      <c r="A226" s="50"/>
      <c r="B226" s="39"/>
      <c r="C226" s="3"/>
      <c r="D226" s="3"/>
      <c r="E226" s="3"/>
      <c r="F226" s="3"/>
      <c r="G226" s="3"/>
      <c r="H226" s="4"/>
      <c r="I226" s="3"/>
      <c r="J226" s="3"/>
      <c r="K226" s="4"/>
      <c r="L226" s="58"/>
      <c r="O226" s="38"/>
    </row>
    <row r="227" spans="1:15" s="5" customFormat="1">
      <c r="A227" s="50"/>
      <c r="B227" s="39"/>
      <c r="C227" s="3"/>
      <c r="D227" s="3"/>
      <c r="E227" s="3"/>
      <c r="F227" s="3"/>
      <c r="G227" s="3"/>
      <c r="H227" s="4"/>
      <c r="I227" s="3"/>
      <c r="J227" s="3"/>
      <c r="K227" s="4"/>
      <c r="L227" s="58"/>
      <c r="O227" s="38"/>
    </row>
    <row r="228" spans="1:15" s="5" customFormat="1">
      <c r="A228" s="50"/>
      <c r="B228" s="39"/>
      <c r="C228" s="3"/>
      <c r="D228" s="3"/>
      <c r="E228" s="3"/>
      <c r="F228" s="3"/>
      <c r="G228" s="3"/>
      <c r="H228" s="4"/>
      <c r="I228" s="3"/>
      <c r="J228" s="3"/>
      <c r="K228" s="4"/>
      <c r="L228" s="58"/>
      <c r="O228" s="38"/>
    </row>
    <row r="229" spans="1:15" s="5" customFormat="1">
      <c r="A229" s="50"/>
      <c r="B229" s="39"/>
      <c r="C229" s="3"/>
      <c r="D229" s="3"/>
      <c r="E229" s="3"/>
      <c r="F229" s="3"/>
      <c r="G229" s="3"/>
      <c r="H229" s="4"/>
      <c r="I229" s="3"/>
      <c r="J229" s="3"/>
      <c r="K229" s="4"/>
      <c r="L229" s="58"/>
      <c r="O229" s="38"/>
    </row>
    <row r="230" spans="1:15" s="5" customFormat="1">
      <c r="A230" s="50"/>
      <c r="B230" s="39"/>
      <c r="C230" s="3"/>
      <c r="D230" s="3"/>
      <c r="E230" s="3"/>
      <c r="F230" s="3"/>
      <c r="G230" s="3"/>
      <c r="H230" s="4"/>
      <c r="I230" s="3"/>
      <c r="J230" s="3"/>
      <c r="K230" s="4"/>
      <c r="L230" s="58"/>
      <c r="O230" s="38"/>
    </row>
    <row r="231" spans="1:15" s="5" customFormat="1">
      <c r="A231" s="50"/>
      <c r="B231" s="39"/>
      <c r="C231" s="3"/>
      <c r="D231" s="3"/>
      <c r="E231" s="3"/>
      <c r="F231" s="3"/>
      <c r="G231" s="3"/>
      <c r="H231" s="4"/>
      <c r="I231" s="3"/>
      <c r="J231" s="3"/>
      <c r="K231" s="4"/>
      <c r="L231" s="58"/>
      <c r="O231" s="38"/>
    </row>
    <row r="232" spans="1:15" s="5" customFormat="1">
      <c r="A232" s="50"/>
      <c r="B232" s="39"/>
      <c r="C232" s="3"/>
      <c r="D232" s="3"/>
      <c r="E232" s="3"/>
      <c r="F232" s="3"/>
      <c r="G232" s="3"/>
      <c r="H232" s="4"/>
      <c r="I232" s="3"/>
      <c r="J232" s="3"/>
      <c r="K232" s="4"/>
      <c r="L232" s="58"/>
      <c r="O232" s="38"/>
    </row>
    <row r="233" spans="1:15" s="5" customFormat="1">
      <c r="A233" s="50"/>
      <c r="B233" s="39"/>
      <c r="C233" s="3"/>
      <c r="D233" s="3"/>
      <c r="E233" s="3"/>
      <c r="F233" s="3"/>
      <c r="G233" s="3"/>
      <c r="H233" s="4"/>
      <c r="I233" s="3"/>
      <c r="J233" s="3"/>
      <c r="K233" s="4"/>
      <c r="L233" s="58"/>
      <c r="O233" s="38"/>
    </row>
    <row r="234" spans="1:15" s="5" customFormat="1">
      <c r="A234" s="50"/>
      <c r="B234" s="39"/>
      <c r="C234" s="3"/>
      <c r="D234" s="3"/>
      <c r="E234" s="3"/>
      <c r="F234" s="3"/>
      <c r="G234" s="3"/>
      <c r="H234" s="4"/>
      <c r="I234" s="3"/>
      <c r="J234" s="3"/>
      <c r="K234" s="4"/>
      <c r="L234" s="58"/>
      <c r="O234" s="38"/>
    </row>
    <row r="235" spans="1:15" s="5" customFormat="1">
      <c r="A235" s="50"/>
      <c r="B235" s="39"/>
      <c r="C235" s="3"/>
      <c r="D235" s="3"/>
      <c r="E235" s="3"/>
      <c r="F235" s="3"/>
      <c r="G235" s="3"/>
      <c r="H235" s="4"/>
      <c r="I235" s="3"/>
      <c r="J235" s="3"/>
      <c r="K235" s="4"/>
      <c r="L235" s="58"/>
      <c r="O235" s="38"/>
    </row>
    <row r="236" spans="1:15" s="5" customFormat="1">
      <c r="A236" s="50"/>
      <c r="B236" s="39"/>
      <c r="C236" s="3"/>
      <c r="D236" s="3"/>
      <c r="E236" s="3"/>
      <c r="F236" s="3"/>
      <c r="G236" s="3"/>
      <c r="H236" s="4"/>
      <c r="I236" s="3"/>
      <c r="J236" s="3"/>
      <c r="K236" s="4"/>
      <c r="L236" s="58"/>
      <c r="O236" s="38"/>
    </row>
    <row r="237" spans="1:15" s="5" customFormat="1">
      <c r="A237" s="50"/>
      <c r="B237" s="39"/>
      <c r="C237" s="3"/>
      <c r="D237" s="3"/>
      <c r="E237" s="3"/>
      <c r="F237" s="3"/>
      <c r="G237" s="3"/>
      <c r="H237" s="4"/>
      <c r="I237" s="3"/>
      <c r="J237" s="3"/>
      <c r="K237" s="4"/>
      <c r="L237" s="58"/>
      <c r="O237" s="38"/>
    </row>
    <row r="238" spans="1:15" s="5" customFormat="1">
      <c r="A238" s="50"/>
      <c r="B238" s="39"/>
      <c r="C238" s="3"/>
      <c r="D238" s="3"/>
      <c r="E238" s="3"/>
      <c r="F238" s="3"/>
      <c r="G238" s="3"/>
      <c r="H238" s="4"/>
      <c r="I238" s="3"/>
      <c r="J238" s="3"/>
      <c r="K238" s="4"/>
      <c r="L238" s="58"/>
      <c r="O238" s="38"/>
    </row>
    <row r="239" spans="1:15" s="5" customFormat="1">
      <c r="A239" s="50"/>
      <c r="B239" s="39"/>
      <c r="C239" s="3"/>
      <c r="D239" s="3"/>
      <c r="E239" s="3"/>
      <c r="F239" s="3"/>
      <c r="G239" s="3"/>
      <c r="H239" s="4"/>
      <c r="I239" s="3"/>
      <c r="J239" s="3"/>
      <c r="K239" s="4"/>
      <c r="L239" s="58"/>
      <c r="O239" s="38"/>
    </row>
    <row r="240" spans="1:15" s="5" customFormat="1">
      <c r="A240" s="50"/>
      <c r="B240" s="39"/>
      <c r="C240" s="3"/>
      <c r="D240" s="3"/>
      <c r="E240" s="3"/>
      <c r="F240" s="3"/>
      <c r="G240" s="3"/>
      <c r="H240" s="4"/>
      <c r="I240" s="3"/>
      <c r="J240" s="3"/>
      <c r="K240" s="4"/>
      <c r="L240" s="58"/>
      <c r="O240" s="38"/>
    </row>
    <row r="241" spans="1:15" s="5" customFormat="1">
      <c r="A241" s="50"/>
      <c r="B241" s="39"/>
      <c r="C241" s="3"/>
      <c r="D241" s="3"/>
      <c r="E241" s="3"/>
      <c r="F241" s="3"/>
      <c r="G241" s="3"/>
      <c r="H241" s="4"/>
      <c r="I241" s="3"/>
      <c r="J241" s="3"/>
      <c r="K241" s="4"/>
      <c r="L241" s="58"/>
      <c r="O241" s="38"/>
    </row>
    <row r="242" spans="1:15" s="5" customFormat="1">
      <c r="A242" s="50"/>
      <c r="B242" s="39"/>
      <c r="C242" s="3"/>
      <c r="D242" s="3"/>
      <c r="E242" s="3"/>
      <c r="F242" s="3"/>
      <c r="G242" s="3"/>
      <c r="H242" s="4"/>
      <c r="I242" s="3"/>
      <c r="J242" s="3"/>
      <c r="K242" s="4"/>
      <c r="L242" s="58"/>
      <c r="O242" s="38"/>
    </row>
    <row r="243" spans="1:15" s="5" customFormat="1">
      <c r="A243" s="50"/>
      <c r="B243" s="39"/>
      <c r="C243" s="3"/>
      <c r="D243" s="3"/>
      <c r="E243" s="3"/>
      <c r="F243" s="3"/>
      <c r="G243" s="3"/>
      <c r="H243" s="4"/>
      <c r="I243" s="3"/>
      <c r="J243" s="3"/>
      <c r="K243" s="4"/>
      <c r="L243" s="58"/>
      <c r="O243" s="38"/>
    </row>
    <row r="244" spans="1:15" s="5" customFormat="1">
      <c r="A244" s="50"/>
      <c r="B244" s="39"/>
      <c r="C244" s="3"/>
      <c r="D244" s="3"/>
      <c r="E244" s="3"/>
      <c r="F244" s="3"/>
      <c r="G244" s="3"/>
      <c r="H244" s="4"/>
      <c r="I244" s="3"/>
      <c r="J244" s="3"/>
      <c r="K244" s="4"/>
      <c r="L244" s="58"/>
      <c r="O244" s="38"/>
    </row>
    <row r="245" spans="1:15" s="5" customFormat="1">
      <c r="A245" s="50"/>
      <c r="B245" s="39"/>
      <c r="C245" s="3"/>
      <c r="D245" s="3"/>
      <c r="E245" s="3"/>
      <c r="F245" s="3"/>
      <c r="G245" s="3"/>
      <c r="H245" s="4"/>
      <c r="I245" s="3"/>
      <c r="J245" s="3"/>
      <c r="K245" s="4"/>
      <c r="L245" s="58"/>
      <c r="O245" s="38"/>
    </row>
    <row r="246" spans="1:15" s="5" customFormat="1">
      <c r="A246" s="50"/>
      <c r="B246" s="39"/>
      <c r="C246" s="3"/>
      <c r="D246" s="3"/>
      <c r="E246" s="3"/>
      <c r="F246" s="3"/>
      <c r="G246" s="3"/>
      <c r="H246" s="4"/>
      <c r="I246" s="3"/>
      <c r="J246" s="3"/>
      <c r="K246" s="4"/>
      <c r="L246" s="58"/>
      <c r="O246" s="38"/>
    </row>
    <row r="247" spans="1:15" s="5" customFormat="1">
      <c r="A247" s="50"/>
      <c r="B247" s="39"/>
      <c r="C247" s="3"/>
      <c r="D247" s="3"/>
      <c r="E247" s="3"/>
      <c r="F247" s="3"/>
      <c r="G247" s="3"/>
      <c r="H247" s="4"/>
      <c r="I247" s="3"/>
      <c r="J247" s="3"/>
      <c r="K247" s="4"/>
      <c r="L247" s="58"/>
      <c r="O247" s="38"/>
    </row>
    <row r="248" spans="1:15" s="5" customFormat="1">
      <c r="A248" s="50"/>
      <c r="B248" s="39"/>
      <c r="C248" s="3"/>
      <c r="D248" s="3"/>
      <c r="E248" s="3"/>
      <c r="F248" s="3"/>
      <c r="G248" s="3"/>
      <c r="H248" s="4"/>
      <c r="I248" s="3"/>
      <c r="J248" s="3"/>
      <c r="K248" s="4"/>
      <c r="L248" s="58"/>
      <c r="O248" s="38"/>
    </row>
    <row r="249" spans="1:15" s="5" customFormat="1">
      <c r="A249" s="50"/>
      <c r="B249" s="39"/>
      <c r="C249" s="3"/>
      <c r="D249" s="3"/>
      <c r="E249" s="3"/>
      <c r="F249" s="3"/>
      <c r="G249" s="3"/>
      <c r="H249" s="4"/>
      <c r="I249" s="3"/>
      <c r="J249" s="3"/>
      <c r="K249" s="4"/>
      <c r="L249" s="58"/>
      <c r="O249" s="38"/>
    </row>
    <row r="250" spans="1:15" s="5" customFormat="1">
      <c r="A250" s="50"/>
      <c r="B250" s="39"/>
      <c r="C250" s="3"/>
      <c r="D250" s="3"/>
      <c r="E250" s="3"/>
      <c r="F250" s="3"/>
      <c r="G250" s="3"/>
      <c r="H250" s="4"/>
      <c r="I250" s="3"/>
      <c r="J250" s="3"/>
      <c r="K250" s="4"/>
      <c r="L250" s="58"/>
      <c r="O250" s="38"/>
    </row>
    <row r="251" spans="1:15" s="5" customFormat="1">
      <c r="A251" s="50"/>
      <c r="B251" s="39"/>
      <c r="C251" s="3"/>
      <c r="D251" s="3"/>
      <c r="E251" s="3"/>
      <c r="F251" s="3"/>
      <c r="G251" s="3"/>
      <c r="H251" s="4"/>
      <c r="I251" s="3"/>
      <c r="J251" s="3"/>
      <c r="K251" s="4"/>
      <c r="L251" s="58"/>
      <c r="O251" s="38"/>
    </row>
    <row r="252" spans="1:15" s="5" customFormat="1">
      <c r="A252" s="50"/>
      <c r="B252" s="39"/>
      <c r="C252" s="3"/>
      <c r="D252" s="3"/>
      <c r="E252" s="3"/>
      <c r="F252" s="3"/>
      <c r="G252" s="3"/>
      <c r="H252" s="4"/>
      <c r="I252" s="3"/>
      <c r="J252" s="3"/>
      <c r="K252" s="4"/>
      <c r="L252" s="58"/>
      <c r="O252" s="38"/>
    </row>
    <row r="253" spans="1:15" s="5" customFormat="1">
      <c r="A253" s="50"/>
      <c r="B253" s="39"/>
      <c r="C253" s="3"/>
      <c r="D253" s="3"/>
      <c r="E253" s="3"/>
      <c r="F253" s="3"/>
      <c r="G253" s="3"/>
      <c r="H253" s="4"/>
      <c r="I253" s="3"/>
      <c r="J253" s="3"/>
      <c r="K253" s="4"/>
      <c r="L253" s="58"/>
      <c r="O253" s="38"/>
    </row>
    <row r="254" spans="1:15" s="5" customFormat="1">
      <c r="A254" s="50"/>
      <c r="B254" s="39"/>
      <c r="C254" s="3"/>
      <c r="D254" s="3"/>
      <c r="E254" s="3"/>
      <c r="F254" s="3"/>
      <c r="G254" s="3"/>
      <c r="H254" s="4"/>
      <c r="I254" s="3"/>
      <c r="J254" s="3"/>
      <c r="K254" s="4"/>
      <c r="L254" s="58"/>
      <c r="O254" s="38"/>
    </row>
    <row r="255" spans="1:15" s="5" customFormat="1">
      <c r="A255" s="50"/>
      <c r="B255" s="39"/>
      <c r="C255" s="3"/>
      <c r="D255" s="3"/>
      <c r="E255" s="3"/>
      <c r="F255" s="3"/>
      <c r="G255" s="3"/>
      <c r="H255" s="4"/>
      <c r="I255" s="3"/>
      <c r="J255" s="3"/>
      <c r="K255" s="4"/>
      <c r="L255" s="58"/>
      <c r="O255" s="38"/>
    </row>
    <row r="256" spans="1:15" s="5" customFormat="1">
      <c r="A256" s="50"/>
      <c r="B256" s="39"/>
      <c r="C256" s="3"/>
      <c r="D256" s="3"/>
      <c r="E256" s="3"/>
      <c r="F256" s="3"/>
      <c r="G256" s="3"/>
      <c r="H256" s="4"/>
      <c r="I256" s="3"/>
      <c r="J256" s="3"/>
      <c r="K256" s="4"/>
      <c r="L256" s="58"/>
      <c r="O256" s="38"/>
    </row>
    <row r="257" spans="1:15" s="5" customFormat="1">
      <c r="A257" s="50"/>
      <c r="B257" s="39"/>
      <c r="C257" s="3"/>
      <c r="D257" s="3"/>
      <c r="E257" s="3"/>
      <c r="F257" s="3"/>
      <c r="G257" s="3"/>
      <c r="H257" s="4"/>
      <c r="I257" s="3"/>
      <c r="J257" s="3"/>
      <c r="K257" s="4"/>
      <c r="L257" s="58"/>
      <c r="O257" s="38"/>
    </row>
    <row r="258" spans="1:15" s="5" customFormat="1">
      <c r="A258" s="50"/>
      <c r="B258" s="39"/>
      <c r="C258" s="3"/>
      <c r="D258" s="3"/>
      <c r="E258" s="3"/>
      <c r="F258" s="3"/>
      <c r="G258" s="3"/>
      <c r="H258" s="4"/>
      <c r="I258" s="3"/>
      <c r="J258" s="3"/>
      <c r="K258" s="4"/>
      <c r="L258" s="58"/>
      <c r="O258" s="38"/>
    </row>
    <row r="259" spans="1:15" s="5" customFormat="1">
      <c r="A259" s="50"/>
      <c r="B259" s="39"/>
      <c r="C259" s="3"/>
      <c r="D259" s="3"/>
      <c r="E259" s="3"/>
      <c r="F259" s="3"/>
      <c r="G259" s="3"/>
      <c r="H259" s="4"/>
      <c r="I259" s="3"/>
      <c r="J259" s="3"/>
      <c r="K259" s="4"/>
      <c r="L259" s="58"/>
      <c r="O259" s="38"/>
    </row>
    <row r="260" spans="1:15" s="5" customFormat="1">
      <c r="A260" s="50"/>
      <c r="B260" s="39"/>
      <c r="C260" s="3"/>
      <c r="D260" s="3"/>
      <c r="E260" s="3"/>
      <c r="F260" s="3"/>
      <c r="G260" s="3"/>
      <c r="H260" s="4"/>
      <c r="I260" s="3"/>
      <c r="J260" s="3"/>
      <c r="K260" s="4"/>
      <c r="L260" s="58"/>
      <c r="O260" s="38"/>
    </row>
    <row r="261" spans="1:15" s="5" customFormat="1">
      <c r="A261" s="50"/>
      <c r="B261" s="39"/>
      <c r="C261" s="3"/>
      <c r="D261" s="3"/>
      <c r="E261" s="3"/>
      <c r="F261" s="3"/>
      <c r="G261" s="3"/>
      <c r="H261" s="4"/>
      <c r="I261" s="3"/>
      <c r="J261" s="3"/>
      <c r="K261" s="4"/>
      <c r="L261" s="58"/>
      <c r="O261" s="38"/>
    </row>
    <row r="262" spans="1:15" s="5" customFormat="1">
      <c r="A262" s="50"/>
      <c r="B262" s="39"/>
      <c r="C262" s="3"/>
      <c r="D262" s="3"/>
      <c r="E262" s="3"/>
      <c r="F262" s="3"/>
      <c r="G262" s="3"/>
      <c r="H262" s="4"/>
      <c r="I262" s="3"/>
      <c r="J262" s="3"/>
      <c r="K262" s="4"/>
      <c r="L262" s="58"/>
      <c r="O262" s="38"/>
    </row>
    <row r="263" spans="1:15" s="5" customFormat="1">
      <c r="A263" s="50"/>
      <c r="B263" s="39"/>
      <c r="C263" s="3"/>
      <c r="D263" s="3"/>
      <c r="E263" s="3"/>
      <c r="F263" s="3"/>
      <c r="G263" s="3"/>
      <c r="H263" s="4"/>
      <c r="I263" s="3"/>
      <c r="J263" s="3"/>
      <c r="K263" s="4"/>
      <c r="L263" s="58"/>
      <c r="O263" s="38"/>
    </row>
    <row r="264" spans="1:15" s="5" customFormat="1">
      <c r="A264" s="50"/>
      <c r="B264" s="39"/>
      <c r="C264" s="3"/>
      <c r="D264" s="3"/>
      <c r="E264" s="3"/>
      <c r="F264" s="3"/>
      <c r="G264" s="3"/>
      <c r="H264" s="4"/>
      <c r="I264" s="3"/>
      <c r="J264" s="3"/>
      <c r="K264" s="4"/>
      <c r="L264" s="58"/>
      <c r="O264" s="38"/>
    </row>
    <row r="265" spans="1:15" s="5" customFormat="1">
      <c r="A265" s="50"/>
      <c r="B265" s="39"/>
      <c r="C265" s="3"/>
      <c r="D265" s="3"/>
      <c r="E265" s="3"/>
      <c r="F265" s="3"/>
      <c r="G265" s="3"/>
      <c r="H265" s="4"/>
      <c r="I265" s="3"/>
      <c r="J265" s="3"/>
      <c r="K265" s="4"/>
      <c r="L265" s="58"/>
      <c r="O265" s="38"/>
    </row>
    <row r="266" spans="1:15" s="5" customFormat="1">
      <c r="A266" s="50"/>
      <c r="B266" s="39"/>
      <c r="C266" s="3"/>
      <c r="D266" s="3"/>
      <c r="E266" s="3"/>
      <c r="F266" s="3"/>
      <c r="G266" s="3"/>
      <c r="H266" s="4"/>
      <c r="I266" s="3"/>
      <c r="J266" s="3"/>
      <c r="K266" s="4"/>
      <c r="L266" s="58"/>
      <c r="O266" s="38"/>
    </row>
    <row r="267" spans="1:15" s="5" customFormat="1">
      <c r="A267" s="50"/>
      <c r="B267" s="39"/>
      <c r="C267" s="3"/>
      <c r="D267" s="3"/>
      <c r="E267" s="3"/>
      <c r="F267" s="3"/>
      <c r="G267" s="3"/>
      <c r="H267" s="4"/>
      <c r="I267" s="3"/>
      <c r="J267" s="3"/>
      <c r="K267" s="4"/>
      <c r="L267" s="58"/>
      <c r="O267" s="38"/>
    </row>
    <row r="268" spans="1:15" s="5" customFormat="1">
      <c r="A268" s="50"/>
      <c r="B268" s="39"/>
      <c r="C268" s="3"/>
      <c r="D268" s="3"/>
      <c r="E268" s="3"/>
      <c r="F268" s="3"/>
      <c r="G268" s="3"/>
      <c r="H268" s="4"/>
      <c r="I268" s="3"/>
      <c r="J268" s="3"/>
      <c r="K268" s="4"/>
      <c r="L268" s="58"/>
      <c r="O268" s="38"/>
    </row>
    <row r="269" spans="1:15" s="5" customFormat="1">
      <c r="A269" s="50"/>
      <c r="B269" s="39"/>
      <c r="C269" s="3"/>
      <c r="D269" s="3"/>
      <c r="E269" s="3"/>
      <c r="F269" s="3"/>
      <c r="G269" s="3"/>
      <c r="H269" s="4"/>
      <c r="I269" s="3"/>
      <c r="J269" s="3"/>
      <c r="K269" s="4"/>
      <c r="L269" s="58"/>
      <c r="O269" s="38"/>
    </row>
    <row r="270" spans="1:15" s="5" customFormat="1">
      <c r="A270" s="50"/>
      <c r="B270" s="39"/>
      <c r="C270" s="3"/>
      <c r="D270" s="3"/>
      <c r="E270" s="3"/>
      <c r="F270" s="3"/>
      <c r="G270" s="3"/>
      <c r="H270" s="4"/>
      <c r="I270" s="3"/>
      <c r="J270" s="3"/>
      <c r="K270" s="4"/>
      <c r="L270" s="58"/>
      <c r="O270" s="38"/>
    </row>
    <row r="271" spans="1:15" s="5" customFormat="1">
      <c r="A271" s="50"/>
      <c r="B271" s="39"/>
      <c r="C271" s="3"/>
      <c r="D271" s="3"/>
      <c r="E271" s="3"/>
      <c r="F271" s="3"/>
      <c r="G271" s="3"/>
      <c r="H271" s="4"/>
      <c r="I271" s="3"/>
      <c r="J271" s="3"/>
      <c r="K271" s="4"/>
      <c r="L271" s="58"/>
      <c r="O271" s="38"/>
    </row>
    <row r="272" spans="1:15" s="5" customFormat="1">
      <c r="A272" s="50"/>
      <c r="B272" s="39"/>
      <c r="C272" s="3"/>
      <c r="D272" s="3"/>
      <c r="E272" s="3"/>
      <c r="F272" s="3"/>
      <c r="G272" s="3"/>
      <c r="H272" s="4"/>
      <c r="I272" s="3"/>
      <c r="J272" s="3"/>
      <c r="K272" s="4"/>
      <c r="L272" s="58"/>
      <c r="O272" s="38"/>
    </row>
    <row r="273" spans="1:15" s="5" customFormat="1">
      <c r="A273" s="50"/>
      <c r="B273" s="39"/>
      <c r="C273" s="3"/>
      <c r="D273" s="3"/>
      <c r="E273" s="3"/>
      <c r="F273" s="3"/>
      <c r="G273" s="3"/>
      <c r="H273" s="4"/>
      <c r="I273" s="3"/>
      <c r="J273" s="3"/>
      <c r="K273" s="4"/>
      <c r="L273" s="58"/>
      <c r="O273" s="38"/>
    </row>
    <row r="274" spans="1:15" s="5" customFormat="1">
      <c r="A274" s="50"/>
      <c r="B274" s="39"/>
      <c r="C274" s="3"/>
      <c r="D274" s="3"/>
      <c r="E274" s="3"/>
      <c r="F274" s="3"/>
      <c r="G274" s="3"/>
      <c r="H274" s="4"/>
      <c r="I274" s="3"/>
      <c r="J274" s="3"/>
      <c r="K274" s="4"/>
      <c r="L274" s="58"/>
      <c r="O274" s="38"/>
    </row>
    <row r="275" spans="1:15" s="5" customFormat="1">
      <c r="A275" s="50"/>
      <c r="B275" s="39"/>
      <c r="C275" s="3"/>
      <c r="D275" s="3"/>
      <c r="E275" s="3"/>
      <c r="F275" s="3"/>
      <c r="G275" s="3"/>
      <c r="H275" s="4"/>
      <c r="I275" s="3"/>
      <c r="J275" s="3"/>
      <c r="K275" s="4"/>
      <c r="L275" s="58"/>
      <c r="O275" s="38"/>
    </row>
    <row r="276" spans="1:15" s="5" customFormat="1">
      <c r="A276" s="50"/>
      <c r="B276" s="39"/>
      <c r="C276" s="3"/>
      <c r="D276" s="3"/>
      <c r="E276" s="3"/>
      <c r="F276" s="3"/>
      <c r="G276" s="3"/>
      <c r="H276" s="4"/>
      <c r="I276" s="3"/>
      <c r="J276" s="3"/>
      <c r="K276" s="4"/>
      <c r="L276" s="58"/>
      <c r="O276" s="38"/>
    </row>
    <row r="277" spans="1:15" s="5" customFormat="1">
      <c r="A277" s="50"/>
      <c r="B277" s="39"/>
      <c r="C277" s="3"/>
      <c r="D277" s="3"/>
      <c r="E277" s="3"/>
      <c r="F277" s="3"/>
      <c r="G277" s="3"/>
      <c r="H277" s="4"/>
      <c r="I277" s="3"/>
      <c r="J277" s="3"/>
      <c r="K277" s="4"/>
      <c r="L277" s="58"/>
      <c r="O277" s="38"/>
    </row>
    <row r="278" spans="1:15" s="5" customFormat="1">
      <c r="A278" s="50"/>
      <c r="B278" s="39"/>
      <c r="C278" s="3"/>
      <c r="D278" s="3"/>
      <c r="E278" s="3"/>
      <c r="F278" s="3"/>
      <c r="G278" s="3"/>
      <c r="H278" s="4"/>
      <c r="I278" s="3"/>
      <c r="J278" s="3"/>
      <c r="K278" s="4"/>
      <c r="L278" s="58"/>
      <c r="O278" s="38"/>
    </row>
    <row r="279" spans="1:15" s="5" customFormat="1">
      <c r="A279" s="50"/>
      <c r="B279" s="39"/>
      <c r="C279" s="3"/>
      <c r="D279" s="3"/>
      <c r="E279" s="3"/>
      <c r="F279" s="3"/>
      <c r="G279" s="3"/>
      <c r="H279" s="4"/>
      <c r="I279" s="3"/>
      <c r="J279" s="3"/>
      <c r="K279" s="4"/>
      <c r="L279" s="58"/>
      <c r="O279" s="38"/>
    </row>
    <row r="280" spans="1:15" s="5" customFormat="1">
      <c r="A280" s="50"/>
      <c r="B280" s="39"/>
      <c r="C280" s="3"/>
      <c r="D280" s="3"/>
      <c r="E280" s="3"/>
      <c r="F280" s="3"/>
      <c r="G280" s="3"/>
      <c r="H280" s="4"/>
      <c r="I280" s="3"/>
      <c r="J280" s="3"/>
      <c r="K280" s="4"/>
      <c r="L280" s="58"/>
      <c r="O280" s="38"/>
    </row>
    <row r="281" spans="1:15" s="5" customFormat="1">
      <c r="A281" s="50"/>
      <c r="B281" s="39"/>
      <c r="C281" s="3"/>
      <c r="D281" s="3"/>
      <c r="E281" s="3"/>
      <c r="F281" s="3"/>
      <c r="G281" s="3"/>
      <c r="H281" s="4"/>
      <c r="I281" s="3"/>
      <c r="J281" s="3"/>
      <c r="K281" s="4"/>
      <c r="L281" s="58"/>
      <c r="O281" s="38"/>
    </row>
    <row r="282" spans="1:15" s="5" customFormat="1">
      <c r="A282" s="50"/>
      <c r="B282" s="39"/>
      <c r="C282" s="3"/>
      <c r="D282" s="3"/>
      <c r="E282" s="3"/>
      <c r="F282" s="3"/>
      <c r="G282" s="3"/>
      <c r="H282" s="4"/>
      <c r="I282" s="3"/>
      <c r="J282" s="3"/>
      <c r="K282" s="4"/>
      <c r="L282" s="58"/>
      <c r="O282" s="38"/>
    </row>
    <row r="283" spans="1:15" s="5" customFormat="1">
      <c r="A283" s="50"/>
      <c r="B283" s="39"/>
      <c r="C283" s="3"/>
      <c r="D283" s="3"/>
      <c r="E283" s="3"/>
      <c r="F283" s="3"/>
      <c r="G283" s="3"/>
      <c r="H283" s="4"/>
      <c r="I283" s="3"/>
      <c r="J283" s="3"/>
      <c r="K283" s="4"/>
      <c r="L283" s="58"/>
      <c r="O283" s="38"/>
    </row>
    <row r="284" spans="1:15" s="5" customFormat="1">
      <c r="A284" s="50"/>
      <c r="B284" s="39"/>
      <c r="C284" s="3"/>
      <c r="D284" s="3"/>
      <c r="E284" s="3"/>
      <c r="F284" s="3"/>
      <c r="G284" s="3"/>
      <c r="H284" s="4"/>
      <c r="I284" s="3"/>
      <c r="J284" s="3"/>
      <c r="K284" s="4"/>
      <c r="L284" s="58"/>
      <c r="O284" s="38"/>
    </row>
    <row r="285" spans="1:15" s="5" customFormat="1">
      <c r="A285" s="50"/>
      <c r="B285" s="39"/>
      <c r="C285" s="3"/>
      <c r="D285" s="3"/>
      <c r="E285" s="3"/>
      <c r="F285" s="3"/>
      <c r="G285" s="3"/>
      <c r="H285" s="4"/>
      <c r="I285" s="3"/>
      <c r="J285" s="3"/>
      <c r="K285" s="4"/>
      <c r="L285" s="58"/>
      <c r="O285" s="38"/>
    </row>
    <row r="286" spans="1:15" s="5" customFormat="1">
      <c r="A286" s="50"/>
      <c r="B286" s="39"/>
      <c r="C286" s="3"/>
      <c r="D286" s="3"/>
      <c r="E286" s="3"/>
      <c r="F286" s="3"/>
      <c r="G286" s="3"/>
      <c r="H286" s="4"/>
      <c r="I286" s="3"/>
      <c r="J286" s="3"/>
      <c r="K286" s="4"/>
      <c r="L286" s="58"/>
      <c r="O286" s="38"/>
    </row>
    <row r="287" spans="1:15" s="5" customFormat="1">
      <c r="A287" s="50"/>
      <c r="B287" s="39"/>
      <c r="C287" s="3"/>
      <c r="D287" s="3"/>
      <c r="E287" s="3"/>
      <c r="F287" s="3"/>
      <c r="G287" s="3"/>
      <c r="H287" s="4"/>
      <c r="I287" s="3"/>
      <c r="J287" s="3"/>
      <c r="K287" s="4"/>
      <c r="L287" s="58"/>
      <c r="O287" s="38"/>
    </row>
    <row r="288" spans="1:15" s="5" customFormat="1">
      <c r="A288" s="50"/>
      <c r="B288" s="39"/>
      <c r="C288" s="3"/>
      <c r="D288" s="3"/>
      <c r="E288" s="3"/>
      <c r="F288" s="3"/>
      <c r="G288" s="3"/>
      <c r="H288" s="4"/>
      <c r="I288" s="3"/>
      <c r="J288" s="3"/>
      <c r="K288" s="4"/>
      <c r="L288" s="58"/>
      <c r="O288" s="38"/>
    </row>
    <row r="289" spans="1:15" s="5" customFormat="1">
      <c r="A289" s="50"/>
      <c r="B289" s="39"/>
      <c r="C289" s="3"/>
      <c r="D289" s="3"/>
      <c r="E289" s="3"/>
      <c r="F289" s="3"/>
      <c r="G289" s="3"/>
      <c r="H289" s="4"/>
      <c r="I289" s="3"/>
      <c r="J289" s="3"/>
      <c r="K289" s="4"/>
      <c r="L289" s="58"/>
      <c r="O289" s="38"/>
    </row>
    <row r="290" spans="1:15" s="5" customFormat="1">
      <c r="A290" s="50"/>
      <c r="B290" s="39"/>
      <c r="C290" s="3"/>
      <c r="D290" s="3"/>
      <c r="E290" s="3"/>
      <c r="F290" s="3"/>
      <c r="G290" s="3"/>
      <c r="H290" s="4"/>
      <c r="I290" s="3"/>
      <c r="J290" s="3"/>
      <c r="K290" s="4"/>
      <c r="L290" s="58"/>
      <c r="O290" s="38"/>
    </row>
    <row r="291" spans="1:15" s="5" customFormat="1">
      <c r="A291" s="50"/>
      <c r="B291" s="39"/>
      <c r="C291" s="3"/>
      <c r="D291" s="3"/>
      <c r="E291" s="3"/>
      <c r="F291" s="3"/>
      <c r="G291" s="3"/>
      <c r="H291" s="4"/>
      <c r="I291" s="3"/>
      <c r="J291" s="3"/>
      <c r="K291" s="4"/>
      <c r="L291" s="58"/>
      <c r="O291" s="38"/>
    </row>
    <row r="292" spans="1:15" s="5" customFormat="1">
      <c r="A292" s="50"/>
      <c r="B292" s="39"/>
      <c r="C292" s="3"/>
      <c r="D292" s="3"/>
      <c r="E292" s="3"/>
      <c r="F292" s="3"/>
      <c r="G292" s="3"/>
      <c r="H292" s="4"/>
      <c r="I292" s="3"/>
      <c r="J292" s="3"/>
      <c r="K292" s="4"/>
      <c r="L292" s="58"/>
      <c r="O292" s="38"/>
    </row>
    <row r="293" spans="1:15" s="5" customFormat="1">
      <c r="A293" s="50"/>
      <c r="B293" s="39"/>
      <c r="C293" s="3"/>
      <c r="D293" s="3"/>
      <c r="E293" s="3"/>
      <c r="F293" s="3"/>
      <c r="G293" s="3"/>
      <c r="H293" s="4"/>
      <c r="I293" s="3"/>
      <c r="J293" s="3"/>
      <c r="K293" s="4"/>
      <c r="L293" s="58"/>
      <c r="O293" s="38"/>
    </row>
    <row r="294" spans="1:15" s="5" customFormat="1">
      <c r="A294" s="50"/>
      <c r="B294" s="39"/>
      <c r="C294" s="3"/>
      <c r="D294" s="3"/>
      <c r="E294" s="3"/>
      <c r="F294" s="3"/>
      <c r="G294" s="3"/>
      <c r="H294" s="4"/>
      <c r="I294" s="3"/>
      <c r="J294" s="3"/>
      <c r="K294" s="4"/>
      <c r="L294" s="58"/>
      <c r="O294" s="38"/>
    </row>
    <row r="295" spans="1:15" s="5" customFormat="1">
      <c r="A295" s="50"/>
      <c r="B295" s="39"/>
      <c r="C295" s="3"/>
      <c r="D295" s="3"/>
      <c r="E295" s="3"/>
      <c r="F295" s="3"/>
      <c r="G295" s="3"/>
      <c r="H295" s="4"/>
      <c r="I295" s="3"/>
      <c r="J295" s="3"/>
      <c r="K295" s="4"/>
      <c r="L295" s="58"/>
      <c r="O295" s="38"/>
    </row>
    <row r="296" spans="1:15" s="5" customFormat="1">
      <c r="A296" s="50"/>
      <c r="B296" s="39"/>
      <c r="C296" s="3"/>
      <c r="D296" s="3"/>
      <c r="E296" s="3"/>
      <c r="F296" s="3"/>
      <c r="G296" s="3"/>
      <c r="H296" s="4"/>
      <c r="I296" s="3"/>
      <c r="J296" s="3"/>
      <c r="K296" s="4"/>
      <c r="L296" s="58"/>
      <c r="O296" s="38"/>
    </row>
    <row r="297" spans="1:15" s="5" customFormat="1">
      <c r="A297" s="50"/>
      <c r="B297" s="39"/>
      <c r="C297" s="3"/>
      <c r="D297" s="3"/>
      <c r="E297" s="3"/>
      <c r="F297" s="3"/>
      <c r="G297" s="3"/>
      <c r="H297" s="4"/>
      <c r="I297" s="3"/>
      <c r="J297" s="3"/>
      <c r="K297" s="4"/>
      <c r="L297" s="58"/>
      <c r="O297" s="38"/>
    </row>
    <row r="298" spans="1:15" s="5" customFormat="1">
      <c r="A298" s="50"/>
      <c r="B298" s="39"/>
      <c r="C298" s="3"/>
      <c r="D298" s="3"/>
      <c r="E298" s="3"/>
      <c r="F298" s="3"/>
      <c r="G298" s="3"/>
      <c r="H298" s="4"/>
      <c r="I298" s="3"/>
      <c r="J298" s="3"/>
      <c r="K298" s="4"/>
      <c r="L298" s="58"/>
      <c r="O298" s="38"/>
    </row>
    <row r="299" spans="1:15" s="5" customFormat="1">
      <c r="A299" s="50"/>
      <c r="B299" s="39"/>
      <c r="C299" s="3"/>
      <c r="D299" s="3"/>
      <c r="E299" s="3"/>
      <c r="F299" s="3"/>
      <c r="G299" s="3"/>
      <c r="H299" s="4"/>
      <c r="I299" s="3"/>
      <c r="J299" s="3"/>
      <c r="K299" s="4"/>
      <c r="L299" s="58"/>
      <c r="O299" s="38"/>
    </row>
    <row r="300" spans="1:15" s="5" customFormat="1">
      <c r="A300" s="50"/>
      <c r="B300" s="39"/>
      <c r="C300" s="3"/>
      <c r="D300" s="3"/>
      <c r="E300" s="3"/>
      <c r="F300" s="3"/>
      <c r="G300" s="3"/>
      <c r="H300" s="4"/>
      <c r="I300" s="3"/>
      <c r="J300" s="3"/>
      <c r="K300" s="4"/>
      <c r="L300" s="58"/>
      <c r="O300" s="38"/>
    </row>
    <row r="301" spans="1:15" s="5" customFormat="1">
      <c r="A301" s="50"/>
      <c r="B301" s="39"/>
      <c r="C301" s="3"/>
      <c r="D301" s="3"/>
      <c r="E301" s="3"/>
      <c r="F301" s="3"/>
      <c r="G301" s="3"/>
      <c r="H301" s="4"/>
      <c r="I301" s="3"/>
      <c r="J301" s="3"/>
      <c r="K301" s="4"/>
      <c r="L301" s="58"/>
      <c r="O301" s="38"/>
    </row>
    <row r="302" spans="1:15" s="5" customFormat="1">
      <c r="A302" s="50"/>
      <c r="B302" s="39"/>
      <c r="C302" s="3"/>
      <c r="D302" s="3"/>
      <c r="E302" s="3"/>
      <c r="F302" s="3"/>
      <c r="G302" s="3"/>
      <c r="H302" s="4"/>
      <c r="I302" s="3"/>
      <c r="J302" s="3"/>
      <c r="K302" s="4"/>
      <c r="L302" s="58"/>
      <c r="O302" s="38"/>
    </row>
    <row r="303" spans="1:15" s="5" customFormat="1">
      <c r="A303" s="50"/>
      <c r="B303" s="39"/>
      <c r="C303" s="3"/>
      <c r="D303" s="3"/>
      <c r="E303" s="3"/>
      <c r="F303" s="3"/>
      <c r="G303" s="3"/>
      <c r="H303" s="4"/>
      <c r="I303" s="3"/>
      <c r="J303" s="3"/>
      <c r="K303" s="4"/>
      <c r="L303" s="58"/>
      <c r="O303" s="38"/>
    </row>
    <row r="304" spans="1:15" s="5" customFormat="1">
      <c r="A304" s="50"/>
      <c r="B304" s="39"/>
      <c r="C304" s="3"/>
      <c r="D304" s="3"/>
      <c r="E304" s="3"/>
      <c r="F304" s="3"/>
      <c r="G304" s="3"/>
      <c r="H304" s="4"/>
      <c r="I304" s="3"/>
      <c r="J304" s="3"/>
      <c r="K304" s="4"/>
      <c r="L304" s="58"/>
      <c r="O304" s="38"/>
    </row>
    <row r="305" spans="1:15" s="5" customFormat="1">
      <c r="A305" s="50"/>
      <c r="B305" s="39"/>
      <c r="C305" s="3"/>
      <c r="D305" s="3"/>
      <c r="E305" s="3"/>
      <c r="F305" s="3"/>
      <c r="G305" s="3"/>
      <c r="H305" s="4"/>
      <c r="I305" s="3"/>
      <c r="J305" s="3"/>
      <c r="K305" s="4"/>
      <c r="L305" s="58"/>
      <c r="O305" s="38"/>
    </row>
    <row r="306" spans="1:15" s="5" customFormat="1">
      <c r="A306" s="50"/>
      <c r="B306" s="39"/>
      <c r="C306" s="3"/>
      <c r="D306" s="3"/>
      <c r="E306" s="3"/>
      <c r="F306" s="3"/>
      <c r="G306" s="3"/>
      <c r="H306" s="4"/>
      <c r="I306" s="3"/>
      <c r="J306" s="3"/>
      <c r="K306" s="4"/>
      <c r="L306" s="58"/>
      <c r="O306" s="38"/>
    </row>
    <row r="307" spans="1:15" s="5" customFormat="1">
      <c r="A307" s="50"/>
      <c r="B307" s="39"/>
      <c r="C307" s="3"/>
      <c r="D307" s="3"/>
      <c r="E307" s="3"/>
      <c r="F307" s="3"/>
      <c r="G307" s="3"/>
      <c r="H307" s="4"/>
      <c r="I307" s="3"/>
      <c r="J307" s="3"/>
      <c r="K307" s="4"/>
      <c r="L307" s="58"/>
      <c r="O307" s="38"/>
    </row>
    <row r="308" spans="1:15" s="5" customFormat="1">
      <c r="A308" s="50"/>
      <c r="B308" s="39"/>
      <c r="C308" s="3"/>
      <c r="D308" s="3"/>
      <c r="E308" s="3"/>
      <c r="F308" s="3"/>
      <c r="G308" s="3"/>
      <c r="H308" s="4"/>
      <c r="I308" s="3"/>
      <c r="J308" s="3"/>
      <c r="K308" s="4"/>
      <c r="L308" s="58"/>
      <c r="O308" s="38"/>
    </row>
    <row r="309" spans="1:15" s="5" customFormat="1">
      <c r="A309" s="50"/>
      <c r="B309" s="39"/>
      <c r="C309" s="3"/>
      <c r="D309" s="3"/>
      <c r="E309" s="3"/>
      <c r="F309" s="3"/>
      <c r="G309" s="3"/>
      <c r="H309" s="4"/>
      <c r="I309" s="3"/>
      <c r="J309" s="3"/>
      <c r="K309" s="4"/>
      <c r="L309" s="58"/>
      <c r="O309" s="38"/>
    </row>
    <row r="310" spans="1:15" s="5" customFormat="1">
      <c r="A310" s="50"/>
      <c r="B310" s="39"/>
      <c r="C310" s="3"/>
      <c r="D310" s="3"/>
      <c r="E310" s="3"/>
      <c r="F310" s="3"/>
      <c r="G310" s="3"/>
      <c r="H310" s="4"/>
      <c r="I310" s="3"/>
      <c r="J310" s="3"/>
      <c r="K310" s="4"/>
      <c r="L310" s="58"/>
      <c r="O310" s="38"/>
    </row>
    <row r="311" spans="1:15" s="5" customFormat="1">
      <c r="A311" s="50"/>
      <c r="B311" s="39"/>
      <c r="C311" s="3"/>
      <c r="D311" s="3"/>
      <c r="E311" s="3"/>
      <c r="F311" s="3"/>
      <c r="G311" s="3"/>
      <c r="H311" s="4"/>
      <c r="I311" s="3"/>
      <c r="J311" s="3"/>
      <c r="K311" s="4"/>
      <c r="L311" s="58"/>
      <c r="O311" s="38"/>
    </row>
    <row r="312" spans="1:15" s="5" customFormat="1">
      <c r="A312" s="50"/>
      <c r="B312" s="39"/>
      <c r="C312" s="3"/>
      <c r="D312" s="3"/>
      <c r="E312" s="3"/>
      <c r="F312" s="3"/>
      <c r="G312" s="3"/>
      <c r="H312" s="4"/>
      <c r="I312" s="3"/>
      <c r="J312" s="3"/>
      <c r="K312" s="4"/>
      <c r="L312" s="58"/>
      <c r="O312" s="38"/>
    </row>
    <row r="313" spans="1:15" s="5" customFormat="1">
      <c r="A313" s="50"/>
      <c r="B313" s="39"/>
      <c r="C313" s="3"/>
      <c r="D313" s="3"/>
      <c r="E313" s="3"/>
      <c r="F313" s="3"/>
      <c r="G313" s="3"/>
      <c r="H313" s="4"/>
      <c r="I313" s="3"/>
      <c r="J313" s="3"/>
      <c r="K313" s="4"/>
      <c r="L313" s="58"/>
      <c r="O313" s="38"/>
    </row>
    <row r="314" spans="1:15" s="5" customFormat="1">
      <c r="A314" s="50"/>
      <c r="B314" s="39"/>
      <c r="C314" s="3"/>
      <c r="D314" s="3"/>
      <c r="E314" s="3"/>
      <c r="F314" s="3"/>
      <c r="G314" s="3"/>
      <c r="H314" s="4"/>
      <c r="I314" s="3"/>
      <c r="J314" s="3"/>
      <c r="K314" s="4"/>
      <c r="L314" s="58"/>
      <c r="O314" s="38"/>
    </row>
    <row r="315" spans="1:15" s="5" customFormat="1">
      <c r="A315" s="50"/>
      <c r="B315" s="39"/>
      <c r="C315" s="3"/>
      <c r="D315" s="3"/>
      <c r="E315" s="3"/>
      <c r="F315" s="3"/>
      <c r="G315" s="3"/>
      <c r="H315" s="4"/>
      <c r="I315" s="3"/>
      <c r="J315" s="3"/>
      <c r="K315" s="4"/>
      <c r="L315" s="58"/>
      <c r="O315" s="38"/>
    </row>
    <row r="316" spans="1:15" s="5" customFormat="1">
      <c r="A316" s="50"/>
      <c r="B316" s="39"/>
      <c r="C316" s="3"/>
      <c r="D316" s="3"/>
      <c r="E316" s="3"/>
      <c r="F316" s="3"/>
      <c r="G316" s="3"/>
      <c r="H316" s="4"/>
      <c r="I316" s="3"/>
      <c r="J316" s="3"/>
      <c r="K316" s="4"/>
      <c r="L316" s="58"/>
      <c r="O316" s="38"/>
    </row>
    <row r="317" spans="1:15" s="5" customFormat="1">
      <c r="A317" s="50"/>
      <c r="B317" s="39"/>
      <c r="C317" s="3"/>
      <c r="D317" s="3"/>
      <c r="E317" s="3"/>
      <c r="F317" s="3"/>
      <c r="G317" s="3"/>
      <c r="H317" s="4"/>
      <c r="I317" s="3"/>
      <c r="J317" s="3"/>
      <c r="K317" s="4"/>
      <c r="L317" s="58"/>
      <c r="O317" s="38"/>
    </row>
    <row r="318" spans="1:15" s="5" customFormat="1">
      <c r="A318" s="50"/>
      <c r="B318" s="39"/>
      <c r="C318" s="3"/>
      <c r="D318" s="3"/>
      <c r="E318" s="3"/>
      <c r="F318" s="3"/>
      <c r="G318" s="3"/>
      <c r="H318" s="4"/>
      <c r="I318" s="3"/>
      <c r="J318" s="3"/>
      <c r="K318" s="4"/>
      <c r="L318" s="58"/>
      <c r="O318" s="38"/>
    </row>
    <row r="319" spans="1:15" s="5" customFormat="1">
      <c r="A319" s="50"/>
      <c r="B319" s="39"/>
      <c r="C319" s="3"/>
      <c r="D319" s="3"/>
      <c r="E319" s="3"/>
      <c r="F319" s="3"/>
      <c r="G319" s="3"/>
      <c r="H319" s="4"/>
      <c r="I319" s="3"/>
      <c r="J319" s="3"/>
      <c r="K319" s="4"/>
      <c r="L319" s="58"/>
      <c r="O319" s="38"/>
    </row>
    <row r="320" spans="1:15" s="5" customFormat="1">
      <c r="A320" s="50"/>
      <c r="B320" s="39"/>
      <c r="C320" s="3"/>
      <c r="D320" s="3"/>
      <c r="E320" s="3"/>
      <c r="F320" s="3"/>
      <c r="G320" s="3"/>
      <c r="H320" s="4"/>
      <c r="I320" s="3"/>
      <c r="J320" s="3"/>
      <c r="K320" s="4"/>
      <c r="L320" s="58"/>
      <c r="O320" s="38"/>
    </row>
    <row r="321" spans="1:15" s="5" customFormat="1">
      <c r="A321" s="50"/>
      <c r="B321" s="39"/>
      <c r="C321" s="3"/>
      <c r="D321" s="3"/>
      <c r="E321" s="3"/>
      <c r="F321" s="3"/>
      <c r="G321" s="3"/>
      <c r="H321" s="4"/>
      <c r="I321" s="3"/>
      <c r="J321" s="3"/>
      <c r="K321" s="4"/>
      <c r="L321" s="58"/>
      <c r="O321" s="38"/>
    </row>
    <row r="322" spans="1:15" s="5" customFormat="1">
      <c r="A322" s="50"/>
      <c r="B322" s="39"/>
      <c r="C322" s="3"/>
      <c r="D322" s="3"/>
      <c r="E322" s="3"/>
      <c r="F322" s="3"/>
      <c r="G322" s="3"/>
      <c r="H322" s="4"/>
      <c r="I322" s="3"/>
      <c r="J322" s="3"/>
      <c r="K322" s="4"/>
      <c r="L322" s="58"/>
      <c r="O322" s="38"/>
    </row>
    <row r="323" spans="1:15" s="5" customFormat="1">
      <c r="A323" s="50"/>
      <c r="B323" s="39"/>
      <c r="C323" s="3"/>
      <c r="D323" s="3"/>
      <c r="E323" s="3"/>
      <c r="F323" s="3"/>
      <c r="G323" s="3"/>
      <c r="H323" s="4"/>
      <c r="I323" s="3"/>
      <c r="J323" s="3"/>
      <c r="K323" s="4"/>
      <c r="L323" s="58"/>
      <c r="O323" s="38"/>
    </row>
    <row r="324" spans="1:15" s="5" customFormat="1">
      <c r="A324" s="50"/>
      <c r="B324" s="39"/>
      <c r="C324" s="3"/>
      <c r="D324" s="3"/>
      <c r="E324" s="3"/>
      <c r="F324" s="3"/>
      <c r="G324" s="3"/>
      <c r="H324" s="4"/>
      <c r="I324" s="3"/>
      <c r="J324" s="3"/>
      <c r="K324" s="4"/>
      <c r="L324" s="58"/>
      <c r="O324" s="38"/>
    </row>
    <row r="325" spans="1:15" s="5" customFormat="1">
      <c r="A325" s="50"/>
      <c r="B325" s="39"/>
      <c r="C325" s="3"/>
      <c r="D325" s="3"/>
      <c r="E325" s="3"/>
      <c r="F325" s="3"/>
      <c r="G325" s="3"/>
      <c r="H325" s="4"/>
      <c r="I325" s="3"/>
      <c r="J325" s="3"/>
      <c r="K325" s="4"/>
      <c r="L325" s="58"/>
      <c r="O325" s="38"/>
    </row>
    <row r="326" spans="1:15" s="5" customFormat="1">
      <c r="A326" s="50"/>
      <c r="B326" s="39"/>
      <c r="C326" s="3"/>
      <c r="D326" s="3"/>
      <c r="E326" s="3"/>
      <c r="F326" s="3"/>
      <c r="G326" s="3"/>
      <c r="H326" s="4"/>
      <c r="I326" s="3"/>
      <c r="J326" s="3"/>
      <c r="K326" s="4"/>
      <c r="L326" s="58"/>
      <c r="O326" s="38"/>
    </row>
    <row r="327" spans="1:15" s="5" customFormat="1">
      <c r="A327" s="50"/>
      <c r="B327" s="39"/>
      <c r="C327" s="3"/>
      <c r="D327" s="3"/>
      <c r="E327" s="3"/>
      <c r="F327" s="3"/>
      <c r="G327" s="3"/>
      <c r="H327" s="4"/>
      <c r="I327" s="3"/>
      <c r="J327" s="3"/>
      <c r="K327" s="4"/>
      <c r="L327" s="58"/>
      <c r="O327" s="38"/>
    </row>
    <row r="328" spans="1:15" s="5" customFormat="1">
      <c r="A328" s="50"/>
      <c r="B328" s="39"/>
      <c r="C328" s="3"/>
      <c r="D328" s="3"/>
      <c r="E328" s="3"/>
      <c r="F328" s="3"/>
      <c r="G328" s="3"/>
      <c r="H328" s="4"/>
      <c r="I328" s="3"/>
      <c r="J328" s="3"/>
      <c r="K328" s="4"/>
      <c r="L328" s="58"/>
      <c r="O328" s="38"/>
    </row>
    <row r="329" spans="1:15" s="5" customFormat="1">
      <c r="A329" s="50"/>
      <c r="B329" s="39"/>
      <c r="C329" s="3"/>
      <c r="D329" s="3"/>
      <c r="E329" s="3"/>
      <c r="F329" s="3"/>
      <c r="G329" s="3"/>
      <c r="H329" s="4"/>
      <c r="I329" s="3"/>
      <c r="J329" s="3"/>
      <c r="K329" s="4"/>
      <c r="L329" s="58"/>
      <c r="O329" s="38"/>
    </row>
    <row r="330" spans="1:15" s="5" customFormat="1">
      <c r="A330" s="50"/>
      <c r="B330" s="39"/>
      <c r="C330" s="3"/>
      <c r="D330" s="3"/>
      <c r="E330" s="3"/>
      <c r="F330" s="3"/>
      <c r="G330" s="3"/>
      <c r="H330" s="4"/>
      <c r="I330" s="3"/>
      <c r="J330" s="3"/>
      <c r="K330" s="4"/>
      <c r="L330" s="58"/>
      <c r="O330" s="38"/>
    </row>
    <row r="331" spans="1:15" s="5" customFormat="1">
      <c r="A331" s="50"/>
      <c r="B331" s="39"/>
      <c r="C331" s="3"/>
      <c r="D331" s="3"/>
      <c r="E331" s="3"/>
      <c r="F331" s="3"/>
      <c r="G331" s="3"/>
      <c r="H331" s="4"/>
      <c r="I331" s="3"/>
      <c r="J331" s="3"/>
      <c r="K331" s="4"/>
      <c r="L331" s="58"/>
      <c r="O331" s="38"/>
    </row>
    <row r="332" spans="1:15" s="5" customFormat="1">
      <c r="A332" s="50"/>
      <c r="B332" s="39"/>
      <c r="C332" s="3"/>
      <c r="D332" s="3"/>
      <c r="E332" s="3"/>
      <c r="F332" s="3"/>
      <c r="G332" s="3"/>
      <c r="H332" s="4"/>
      <c r="I332" s="3"/>
      <c r="J332" s="3"/>
      <c r="K332" s="4"/>
      <c r="L332" s="58"/>
      <c r="O332" s="38"/>
    </row>
    <row r="333" spans="1:15" s="5" customFormat="1">
      <c r="A333" s="50"/>
      <c r="B333" s="39"/>
      <c r="C333" s="3"/>
      <c r="D333" s="3"/>
      <c r="E333" s="3"/>
      <c r="F333" s="3"/>
      <c r="G333" s="3"/>
      <c r="H333" s="4"/>
      <c r="I333" s="3"/>
      <c r="J333" s="3"/>
      <c r="K333" s="4"/>
      <c r="L333" s="58"/>
      <c r="O333" s="38"/>
    </row>
    <row r="334" spans="1:15" s="5" customFormat="1">
      <c r="A334" s="50"/>
      <c r="B334" s="39"/>
      <c r="C334" s="3"/>
      <c r="D334" s="3"/>
      <c r="E334" s="3"/>
      <c r="F334" s="3"/>
      <c r="G334" s="3"/>
      <c r="H334" s="4"/>
      <c r="I334" s="3"/>
      <c r="J334" s="3"/>
      <c r="K334" s="4"/>
      <c r="L334" s="58"/>
      <c r="O334" s="38"/>
    </row>
    <row r="335" spans="1:15" s="5" customFormat="1">
      <c r="A335" s="50"/>
      <c r="B335" s="39"/>
      <c r="C335" s="3"/>
      <c r="D335" s="3"/>
      <c r="E335" s="3"/>
      <c r="F335" s="3"/>
      <c r="G335" s="3"/>
      <c r="H335" s="4"/>
      <c r="I335" s="3"/>
      <c r="J335" s="3"/>
      <c r="K335" s="4"/>
      <c r="L335" s="58"/>
      <c r="O335" s="38"/>
    </row>
    <row r="336" spans="1:15" s="5" customFormat="1">
      <c r="A336" s="50"/>
      <c r="B336" s="39"/>
      <c r="C336" s="3"/>
      <c r="D336" s="3"/>
      <c r="E336" s="3"/>
      <c r="F336" s="3"/>
      <c r="G336" s="3"/>
      <c r="H336" s="4"/>
      <c r="I336" s="3"/>
      <c r="J336" s="3"/>
      <c r="K336" s="4"/>
      <c r="L336" s="58"/>
      <c r="O336" s="38"/>
    </row>
    <row r="337" spans="1:15" s="5" customFormat="1">
      <c r="A337" s="50"/>
      <c r="B337" s="39"/>
      <c r="C337" s="3"/>
      <c r="D337" s="3"/>
      <c r="E337" s="3"/>
      <c r="F337" s="3"/>
      <c r="G337" s="3"/>
      <c r="H337" s="4"/>
      <c r="I337" s="3"/>
      <c r="J337" s="3"/>
      <c r="K337" s="4"/>
      <c r="L337" s="58"/>
      <c r="O337" s="38"/>
    </row>
    <row r="338" spans="1:15" s="5" customFormat="1">
      <c r="A338" s="50"/>
      <c r="B338" s="39"/>
      <c r="C338" s="3"/>
      <c r="D338" s="3"/>
      <c r="E338" s="3"/>
      <c r="F338" s="3"/>
      <c r="G338" s="3"/>
      <c r="H338" s="4"/>
      <c r="I338" s="3"/>
      <c r="J338" s="3"/>
      <c r="K338" s="4"/>
      <c r="L338" s="58"/>
      <c r="O338" s="38"/>
    </row>
    <row r="339" spans="1:15" s="5" customFormat="1">
      <c r="A339" s="50"/>
      <c r="B339" s="39"/>
      <c r="C339" s="3"/>
      <c r="D339" s="3"/>
      <c r="E339" s="3"/>
      <c r="F339" s="3"/>
      <c r="G339" s="3"/>
      <c r="H339" s="4"/>
      <c r="I339" s="3"/>
      <c r="J339" s="3"/>
      <c r="K339" s="4"/>
      <c r="L339" s="58"/>
      <c r="O339" s="38"/>
    </row>
    <row r="340" spans="1:15" s="5" customFormat="1">
      <c r="A340" s="50"/>
      <c r="B340" s="39"/>
      <c r="C340" s="3"/>
      <c r="D340" s="3"/>
      <c r="E340" s="3"/>
      <c r="F340" s="3"/>
      <c r="G340" s="3"/>
      <c r="H340" s="4"/>
      <c r="I340" s="3"/>
      <c r="J340" s="3"/>
      <c r="K340" s="4"/>
      <c r="L340" s="58"/>
      <c r="O340" s="38"/>
    </row>
    <row r="341" spans="1:15" s="5" customFormat="1">
      <c r="A341" s="50"/>
      <c r="B341" s="39"/>
      <c r="C341" s="3"/>
      <c r="D341" s="3"/>
      <c r="E341" s="3"/>
      <c r="F341" s="3"/>
      <c r="G341" s="3"/>
      <c r="H341" s="4"/>
      <c r="I341" s="3"/>
      <c r="J341" s="3"/>
      <c r="K341" s="4"/>
      <c r="L341" s="58"/>
      <c r="O341" s="38"/>
    </row>
    <row r="342" spans="1:15" s="5" customFormat="1">
      <c r="A342" s="50"/>
      <c r="B342" s="39"/>
      <c r="C342" s="3"/>
      <c r="D342" s="3"/>
      <c r="E342" s="3"/>
      <c r="F342" s="3"/>
      <c r="G342" s="3"/>
      <c r="H342" s="4"/>
      <c r="I342" s="3"/>
      <c r="J342" s="3"/>
      <c r="K342" s="4"/>
      <c r="L342" s="58"/>
      <c r="O342" s="38"/>
    </row>
    <row r="343" spans="1:15" s="5" customFormat="1">
      <c r="A343" s="50"/>
      <c r="B343" s="39"/>
      <c r="C343" s="3"/>
      <c r="D343" s="3"/>
      <c r="E343" s="3"/>
      <c r="F343" s="3"/>
      <c r="G343" s="3"/>
      <c r="H343" s="4"/>
      <c r="I343" s="3"/>
      <c r="J343" s="3"/>
      <c r="K343" s="4"/>
      <c r="L343" s="58"/>
      <c r="O343" s="38"/>
    </row>
    <row r="344" spans="1:15" s="5" customFormat="1">
      <c r="A344" s="50"/>
      <c r="B344" s="39"/>
      <c r="C344" s="3"/>
      <c r="D344" s="3"/>
      <c r="E344" s="3"/>
      <c r="F344" s="3"/>
      <c r="G344" s="3"/>
      <c r="H344" s="4"/>
      <c r="I344" s="3"/>
      <c r="J344" s="3"/>
      <c r="K344" s="4"/>
      <c r="L344" s="58"/>
      <c r="O344" s="38"/>
    </row>
    <row r="345" spans="1:15" s="5" customFormat="1">
      <c r="A345" s="50"/>
      <c r="B345" s="39"/>
      <c r="C345" s="3"/>
      <c r="D345" s="3"/>
      <c r="E345" s="3"/>
      <c r="F345" s="3"/>
      <c r="G345" s="3"/>
      <c r="H345" s="4"/>
      <c r="I345" s="3"/>
      <c r="J345" s="3"/>
      <c r="K345" s="4"/>
      <c r="L345" s="58"/>
      <c r="O345" s="38"/>
    </row>
    <row r="346" spans="1:15" s="5" customFormat="1">
      <c r="A346" s="50"/>
      <c r="B346" s="39"/>
      <c r="C346" s="3"/>
      <c r="D346" s="3"/>
      <c r="E346" s="3"/>
      <c r="F346" s="3"/>
      <c r="G346" s="3"/>
      <c r="H346" s="4"/>
      <c r="I346" s="3"/>
      <c r="J346" s="3"/>
      <c r="K346" s="4"/>
      <c r="L346" s="58"/>
      <c r="O346" s="38"/>
    </row>
    <row r="347" spans="1:15" s="5" customFormat="1">
      <c r="A347" s="50"/>
      <c r="B347" s="39"/>
      <c r="C347" s="3"/>
      <c r="D347" s="3"/>
      <c r="E347" s="3"/>
      <c r="F347" s="3"/>
      <c r="G347" s="3"/>
      <c r="H347" s="4"/>
      <c r="I347" s="3"/>
      <c r="J347" s="3"/>
      <c r="K347" s="4"/>
      <c r="L347" s="58"/>
      <c r="O347" s="38"/>
    </row>
    <row r="348" spans="1:15" s="5" customFormat="1">
      <c r="A348" s="50"/>
      <c r="B348" s="39"/>
      <c r="C348" s="3"/>
      <c r="D348" s="3"/>
      <c r="E348" s="3"/>
      <c r="F348" s="3"/>
      <c r="G348" s="3"/>
      <c r="H348" s="4"/>
      <c r="I348" s="3"/>
      <c r="J348" s="3"/>
      <c r="K348" s="4"/>
      <c r="L348" s="58"/>
      <c r="O348" s="38"/>
    </row>
    <row r="349" spans="1:15" s="5" customFormat="1">
      <c r="A349" s="50"/>
      <c r="B349" s="39"/>
      <c r="C349" s="3"/>
      <c r="D349" s="3"/>
      <c r="E349" s="3"/>
      <c r="F349" s="3"/>
      <c r="G349" s="3"/>
      <c r="H349" s="4"/>
      <c r="I349" s="3"/>
      <c r="J349" s="3"/>
      <c r="K349" s="4"/>
      <c r="L349" s="58"/>
      <c r="O349" s="38"/>
    </row>
    <row r="350" spans="1:15" s="5" customFormat="1">
      <c r="A350" s="50"/>
      <c r="B350" s="39"/>
      <c r="C350" s="3"/>
      <c r="D350" s="3"/>
      <c r="E350" s="3"/>
      <c r="F350" s="3"/>
      <c r="G350" s="3"/>
      <c r="H350" s="4"/>
      <c r="I350" s="3"/>
      <c r="J350" s="3"/>
      <c r="K350" s="4"/>
      <c r="L350" s="58"/>
      <c r="O350" s="38"/>
    </row>
    <row r="351" spans="1:15" s="5" customFormat="1">
      <c r="A351" s="50"/>
      <c r="B351" s="39"/>
      <c r="C351" s="3"/>
      <c r="D351" s="3"/>
      <c r="E351" s="3"/>
      <c r="F351" s="3"/>
      <c r="G351" s="3"/>
      <c r="H351" s="4"/>
      <c r="I351" s="3"/>
      <c r="J351" s="3"/>
      <c r="K351" s="4"/>
      <c r="L351" s="58"/>
      <c r="O351" s="38"/>
    </row>
    <row r="352" spans="1:15" s="5" customFormat="1">
      <c r="A352" s="50"/>
      <c r="B352" s="39"/>
      <c r="C352" s="3"/>
      <c r="D352" s="3"/>
      <c r="E352" s="3"/>
      <c r="F352" s="3"/>
      <c r="G352" s="3"/>
      <c r="H352" s="4"/>
      <c r="I352" s="3"/>
      <c r="J352" s="3"/>
      <c r="K352" s="4"/>
      <c r="L352" s="58"/>
      <c r="O352" s="38"/>
    </row>
    <row r="353" spans="1:15" s="5" customFormat="1">
      <c r="A353" s="50"/>
      <c r="B353" s="39"/>
      <c r="C353" s="3"/>
      <c r="D353" s="3"/>
      <c r="E353" s="3"/>
      <c r="F353" s="3"/>
      <c r="G353" s="3"/>
      <c r="H353" s="4"/>
      <c r="I353" s="3"/>
      <c r="J353" s="3"/>
      <c r="K353" s="4"/>
      <c r="L353" s="58"/>
      <c r="O353" s="38"/>
    </row>
    <row r="354" spans="1:15" s="5" customFormat="1">
      <c r="A354" s="50"/>
      <c r="B354" s="39"/>
      <c r="C354" s="3"/>
      <c r="D354" s="3"/>
      <c r="E354" s="3"/>
      <c r="F354" s="3"/>
      <c r="G354" s="3"/>
      <c r="H354" s="4"/>
      <c r="I354" s="3"/>
      <c r="J354" s="3"/>
      <c r="K354" s="4"/>
      <c r="L354" s="58"/>
      <c r="O354" s="38"/>
    </row>
    <row r="355" spans="1:15" s="5" customFormat="1">
      <c r="A355" s="50"/>
      <c r="B355" s="39"/>
      <c r="C355" s="3"/>
      <c r="D355" s="3"/>
      <c r="E355" s="3"/>
      <c r="F355" s="3"/>
      <c r="G355" s="3"/>
      <c r="H355" s="4"/>
      <c r="I355" s="3"/>
      <c r="J355" s="3"/>
      <c r="K355" s="4"/>
      <c r="L355" s="58"/>
      <c r="O355" s="38"/>
    </row>
    <row r="356" spans="1:15" s="5" customFormat="1">
      <c r="A356" s="50"/>
      <c r="B356" s="39"/>
      <c r="C356" s="3"/>
      <c r="D356" s="3"/>
      <c r="E356" s="3"/>
      <c r="F356" s="3"/>
      <c r="G356" s="3"/>
      <c r="H356" s="4"/>
      <c r="I356" s="3"/>
      <c r="J356" s="3"/>
      <c r="K356" s="4"/>
      <c r="L356" s="58"/>
      <c r="O356" s="38"/>
    </row>
    <row r="357" spans="1:15" s="5" customFormat="1">
      <c r="A357" s="50"/>
      <c r="B357" s="39"/>
      <c r="C357" s="3"/>
      <c r="D357" s="3"/>
      <c r="E357" s="3"/>
      <c r="F357" s="3"/>
      <c r="G357" s="3"/>
      <c r="H357" s="4"/>
      <c r="I357" s="3"/>
      <c r="J357" s="3"/>
      <c r="K357" s="4"/>
      <c r="L357" s="58"/>
      <c r="O357" s="38"/>
    </row>
    <row r="358" spans="1:15" s="5" customFormat="1">
      <c r="A358" s="50"/>
      <c r="B358" s="39"/>
      <c r="C358" s="3"/>
      <c r="D358" s="3"/>
      <c r="E358" s="3"/>
      <c r="F358" s="3"/>
      <c r="G358" s="3"/>
      <c r="H358" s="4"/>
      <c r="I358" s="3"/>
      <c r="J358" s="3"/>
      <c r="K358" s="4"/>
      <c r="L358" s="58"/>
      <c r="O358" s="38"/>
    </row>
    <row r="359" spans="1:15" s="5" customFormat="1">
      <c r="A359" s="50"/>
      <c r="B359" s="39"/>
      <c r="C359" s="3"/>
      <c r="D359" s="3"/>
      <c r="E359" s="3"/>
      <c r="F359" s="3"/>
      <c r="G359" s="3"/>
      <c r="H359" s="4"/>
      <c r="I359" s="3"/>
      <c r="J359" s="3"/>
      <c r="K359" s="4"/>
      <c r="L359" s="58"/>
      <c r="O359" s="38"/>
    </row>
    <row r="360" spans="1:15" s="5" customFormat="1">
      <c r="A360" s="50"/>
      <c r="B360" s="39"/>
      <c r="C360" s="3"/>
      <c r="D360" s="3"/>
      <c r="E360" s="3"/>
      <c r="F360" s="3"/>
      <c r="G360" s="3"/>
      <c r="H360" s="4"/>
      <c r="I360" s="3"/>
      <c r="J360" s="3"/>
      <c r="K360" s="4"/>
      <c r="L360" s="58"/>
      <c r="O360" s="38"/>
    </row>
    <row r="361" spans="1:15" s="5" customFormat="1">
      <c r="A361" s="50"/>
      <c r="B361" s="39"/>
      <c r="C361" s="3"/>
      <c r="D361" s="3"/>
      <c r="E361" s="3"/>
      <c r="F361" s="3"/>
      <c r="G361" s="3"/>
      <c r="H361" s="4"/>
      <c r="I361" s="3"/>
      <c r="J361" s="3"/>
      <c r="K361" s="4"/>
      <c r="L361" s="58"/>
      <c r="O361" s="38"/>
    </row>
    <row r="362" spans="1:15" s="5" customFormat="1">
      <c r="A362" s="50"/>
      <c r="B362" s="39"/>
      <c r="C362" s="3"/>
      <c r="D362" s="3"/>
      <c r="E362" s="3"/>
      <c r="F362" s="3"/>
      <c r="G362" s="3"/>
      <c r="H362" s="4"/>
      <c r="I362" s="3"/>
      <c r="J362" s="3"/>
      <c r="K362" s="4"/>
      <c r="L362" s="58"/>
      <c r="O362" s="38"/>
    </row>
    <row r="363" spans="1:15" s="5" customFormat="1">
      <c r="A363" s="50"/>
      <c r="B363" s="39"/>
      <c r="C363" s="3"/>
      <c r="D363" s="3"/>
      <c r="E363" s="3"/>
      <c r="F363" s="3"/>
      <c r="G363" s="3"/>
      <c r="H363" s="4"/>
      <c r="I363" s="3"/>
      <c r="J363" s="3"/>
      <c r="K363" s="4"/>
      <c r="L363" s="58"/>
      <c r="O363" s="38"/>
    </row>
    <row r="364" spans="1:15" s="5" customFormat="1">
      <c r="A364" s="50"/>
      <c r="B364" s="39"/>
      <c r="C364" s="3"/>
      <c r="D364" s="3"/>
      <c r="E364" s="3"/>
      <c r="F364" s="3"/>
      <c r="G364" s="3"/>
      <c r="H364" s="4"/>
      <c r="I364" s="3"/>
      <c r="J364" s="3"/>
      <c r="K364" s="4"/>
      <c r="L364" s="58"/>
      <c r="O364" s="38"/>
    </row>
    <row r="365" spans="1:15" s="5" customFormat="1">
      <c r="A365" s="50"/>
      <c r="B365" s="39"/>
      <c r="C365" s="3"/>
      <c r="D365" s="3"/>
      <c r="E365" s="3"/>
      <c r="F365" s="3"/>
      <c r="G365" s="3"/>
      <c r="H365" s="4"/>
      <c r="I365" s="3"/>
      <c r="J365" s="3"/>
      <c r="K365" s="4"/>
      <c r="L365" s="58"/>
      <c r="O365" s="38"/>
    </row>
    <row r="366" spans="1:15" s="5" customFormat="1">
      <c r="A366" s="50"/>
      <c r="B366" s="39"/>
      <c r="C366" s="3"/>
      <c r="D366" s="3"/>
      <c r="E366" s="3"/>
      <c r="F366" s="3"/>
      <c r="G366" s="3"/>
      <c r="H366" s="4"/>
      <c r="I366" s="3"/>
      <c r="J366" s="3"/>
      <c r="K366" s="4"/>
      <c r="L366" s="58"/>
      <c r="O366" s="38"/>
    </row>
    <row r="367" spans="1:15" s="5" customFormat="1">
      <c r="A367" s="50"/>
      <c r="B367" s="39"/>
      <c r="C367" s="3"/>
      <c r="D367" s="3"/>
      <c r="E367" s="3"/>
      <c r="F367" s="3"/>
      <c r="G367" s="3"/>
      <c r="H367" s="4"/>
      <c r="I367" s="3"/>
      <c r="J367" s="3"/>
      <c r="K367" s="4"/>
      <c r="L367" s="58"/>
      <c r="O367" s="38"/>
    </row>
    <row r="368" spans="1:15" s="5" customFormat="1">
      <c r="A368" s="50"/>
      <c r="B368" s="39"/>
      <c r="C368" s="3"/>
      <c r="D368" s="3"/>
      <c r="E368" s="3"/>
      <c r="F368" s="3"/>
      <c r="G368" s="3"/>
      <c r="H368" s="4"/>
      <c r="I368" s="3"/>
      <c r="J368" s="3"/>
      <c r="K368" s="4"/>
      <c r="L368" s="58"/>
      <c r="O368" s="38"/>
    </row>
    <row r="369" spans="1:15" s="5" customFormat="1">
      <c r="A369" s="50"/>
      <c r="B369" s="39"/>
      <c r="C369" s="3"/>
      <c r="D369" s="3"/>
      <c r="E369" s="3"/>
      <c r="F369" s="3"/>
      <c r="G369" s="3"/>
      <c r="H369" s="4"/>
      <c r="I369" s="3"/>
      <c r="J369" s="3"/>
      <c r="K369" s="4"/>
      <c r="L369" s="58"/>
      <c r="O369" s="38"/>
    </row>
    <row r="370" spans="1:15" s="5" customFormat="1">
      <c r="A370" s="50"/>
      <c r="B370" s="39"/>
      <c r="C370" s="3"/>
      <c r="D370" s="3"/>
      <c r="E370" s="3"/>
      <c r="F370" s="3"/>
      <c r="G370" s="3"/>
      <c r="H370" s="4"/>
      <c r="I370" s="3"/>
      <c r="J370" s="3"/>
      <c r="K370" s="4"/>
      <c r="L370" s="58"/>
      <c r="O370" s="38"/>
    </row>
    <row r="371" spans="1:15" s="5" customFormat="1">
      <c r="A371" s="50"/>
      <c r="B371" s="39"/>
      <c r="C371" s="3"/>
      <c r="D371" s="3"/>
      <c r="E371" s="3"/>
      <c r="F371" s="3"/>
      <c r="G371" s="3"/>
      <c r="H371" s="4"/>
      <c r="I371" s="3"/>
      <c r="J371" s="3"/>
      <c r="K371" s="4"/>
      <c r="L371" s="58"/>
      <c r="O371" s="38"/>
    </row>
    <row r="372" spans="1:15" s="5" customFormat="1">
      <c r="A372" s="50"/>
      <c r="B372" s="39"/>
      <c r="C372" s="3"/>
      <c r="D372" s="3"/>
      <c r="E372" s="3"/>
      <c r="F372" s="3"/>
      <c r="G372" s="3"/>
      <c r="H372" s="4"/>
      <c r="I372" s="3"/>
      <c r="J372" s="3"/>
      <c r="K372" s="4"/>
      <c r="L372" s="58"/>
      <c r="O372" s="38"/>
    </row>
    <row r="373" spans="1:15" s="5" customFormat="1">
      <c r="A373" s="50"/>
      <c r="B373" s="39"/>
      <c r="C373" s="3"/>
      <c r="D373" s="3"/>
      <c r="E373" s="3"/>
      <c r="F373" s="3"/>
      <c r="G373" s="3"/>
      <c r="H373" s="4"/>
      <c r="I373" s="3"/>
      <c r="J373" s="3"/>
      <c r="K373" s="4"/>
      <c r="L373" s="58"/>
      <c r="O373" s="38"/>
    </row>
    <row r="374" spans="1:15" s="5" customFormat="1">
      <c r="A374" s="50"/>
      <c r="B374" s="39"/>
      <c r="C374" s="3"/>
      <c r="D374" s="3"/>
      <c r="E374" s="3"/>
      <c r="F374" s="3"/>
      <c r="G374" s="3"/>
      <c r="H374" s="4"/>
      <c r="I374" s="3"/>
      <c r="J374" s="3"/>
      <c r="K374" s="4"/>
      <c r="L374" s="58"/>
      <c r="O374" s="38"/>
    </row>
    <row r="375" spans="1:15" s="5" customFormat="1">
      <c r="A375" s="50"/>
      <c r="B375" s="39"/>
      <c r="C375" s="3"/>
      <c r="D375" s="3"/>
      <c r="E375" s="3"/>
      <c r="F375" s="3"/>
      <c r="G375" s="3"/>
      <c r="H375" s="4"/>
      <c r="I375" s="3"/>
      <c r="J375" s="3"/>
      <c r="K375" s="4"/>
      <c r="L375" s="58"/>
      <c r="O375" s="38"/>
    </row>
    <row r="376" spans="1:15" s="5" customFormat="1">
      <c r="A376" s="50"/>
      <c r="B376" s="39"/>
      <c r="C376" s="3"/>
      <c r="D376" s="3"/>
      <c r="E376" s="3"/>
      <c r="F376" s="3"/>
      <c r="G376" s="3"/>
      <c r="H376" s="4"/>
      <c r="I376" s="3"/>
      <c r="J376" s="3"/>
      <c r="K376" s="4"/>
      <c r="L376" s="58"/>
      <c r="O376" s="38"/>
    </row>
    <row r="377" spans="1:15" s="5" customFormat="1">
      <c r="A377" s="50"/>
      <c r="B377" s="39"/>
      <c r="C377" s="3"/>
      <c r="D377" s="3"/>
      <c r="E377" s="3"/>
      <c r="F377" s="3"/>
      <c r="G377" s="3"/>
      <c r="H377" s="4"/>
      <c r="I377" s="3"/>
      <c r="J377" s="3"/>
      <c r="K377" s="4"/>
      <c r="L377" s="58"/>
      <c r="O377" s="38"/>
    </row>
    <row r="378" spans="1:15" s="5" customFormat="1">
      <c r="A378" s="50"/>
      <c r="B378" s="39"/>
      <c r="C378" s="3"/>
      <c r="D378" s="3"/>
      <c r="E378" s="3"/>
      <c r="F378" s="3"/>
      <c r="G378" s="3"/>
      <c r="H378" s="4"/>
      <c r="I378" s="3"/>
      <c r="J378" s="3"/>
      <c r="K378" s="4"/>
      <c r="L378" s="58"/>
      <c r="O378" s="38"/>
    </row>
    <row r="379" spans="1:15" s="5" customFormat="1">
      <c r="A379" s="50"/>
      <c r="B379" s="39"/>
      <c r="C379" s="3"/>
      <c r="D379" s="3"/>
      <c r="E379" s="3"/>
      <c r="F379" s="3"/>
      <c r="G379" s="3"/>
      <c r="H379" s="4"/>
      <c r="I379" s="3"/>
      <c r="J379" s="3"/>
      <c r="K379" s="4"/>
      <c r="L379" s="58"/>
      <c r="O379" s="38"/>
    </row>
    <row r="380" spans="1:15" s="5" customFormat="1">
      <c r="A380" s="50"/>
      <c r="B380" s="39"/>
      <c r="C380" s="3"/>
      <c r="D380" s="3"/>
      <c r="E380" s="3"/>
      <c r="F380" s="3"/>
      <c r="G380" s="3"/>
      <c r="H380" s="4"/>
      <c r="I380" s="3"/>
      <c r="J380" s="3"/>
      <c r="K380" s="4"/>
      <c r="L380" s="58"/>
      <c r="O380" s="38"/>
    </row>
    <row r="381" spans="1:15" s="5" customFormat="1">
      <c r="A381" s="50"/>
      <c r="B381" s="39"/>
      <c r="C381" s="3"/>
      <c r="D381" s="3"/>
      <c r="E381" s="3"/>
      <c r="F381" s="3"/>
      <c r="G381" s="3"/>
      <c r="H381" s="4"/>
      <c r="I381" s="3"/>
      <c r="J381" s="3"/>
      <c r="K381" s="4"/>
      <c r="L381" s="58"/>
      <c r="O381" s="38"/>
    </row>
    <row r="382" spans="1:15" s="5" customFormat="1">
      <c r="A382" s="50"/>
      <c r="B382" s="39"/>
      <c r="C382" s="3"/>
      <c r="D382" s="3"/>
      <c r="E382" s="3"/>
      <c r="F382" s="3"/>
      <c r="G382" s="3"/>
      <c r="H382" s="4"/>
      <c r="I382" s="3"/>
      <c r="J382" s="3"/>
      <c r="K382" s="4"/>
      <c r="L382" s="58"/>
      <c r="O382" s="38"/>
    </row>
    <row r="383" spans="1:15" s="5" customFormat="1">
      <c r="A383" s="50"/>
      <c r="B383" s="39"/>
      <c r="C383" s="3"/>
      <c r="D383" s="3"/>
      <c r="E383" s="3"/>
      <c r="F383" s="3"/>
      <c r="G383" s="3"/>
      <c r="H383" s="4"/>
      <c r="I383" s="3"/>
      <c r="J383" s="3"/>
      <c r="K383" s="4"/>
      <c r="L383" s="58"/>
      <c r="O383" s="38"/>
    </row>
    <row r="384" spans="1:15" s="5" customFormat="1">
      <c r="A384" s="50"/>
      <c r="B384" s="39"/>
      <c r="C384" s="3"/>
      <c r="D384" s="3"/>
      <c r="E384" s="3"/>
      <c r="F384" s="3"/>
      <c r="G384" s="3"/>
      <c r="H384" s="4"/>
      <c r="I384" s="3"/>
      <c r="J384" s="3"/>
      <c r="K384" s="4"/>
      <c r="L384" s="58"/>
      <c r="O384" s="38"/>
    </row>
    <row r="385" spans="1:15" s="5" customFormat="1">
      <c r="A385" s="50"/>
      <c r="B385" s="39"/>
      <c r="C385" s="3"/>
      <c r="D385" s="3"/>
      <c r="E385" s="3"/>
      <c r="F385" s="3"/>
      <c r="G385" s="3"/>
      <c r="H385" s="4"/>
      <c r="I385" s="3"/>
      <c r="J385" s="3"/>
      <c r="K385" s="4"/>
      <c r="L385" s="58"/>
      <c r="O385" s="38"/>
    </row>
    <row r="386" spans="1:15" s="5" customFormat="1">
      <c r="A386" s="50"/>
      <c r="B386" s="39"/>
      <c r="C386" s="3"/>
      <c r="D386" s="3"/>
      <c r="E386" s="3"/>
      <c r="F386" s="3"/>
      <c r="G386" s="3"/>
      <c r="H386" s="4"/>
      <c r="I386" s="3"/>
      <c r="J386" s="3"/>
      <c r="K386" s="4"/>
      <c r="L386" s="58"/>
      <c r="O386" s="38"/>
    </row>
    <row r="387" spans="1:15" s="5" customFormat="1">
      <c r="A387" s="50"/>
      <c r="B387" s="39"/>
      <c r="C387" s="3"/>
      <c r="D387" s="3"/>
      <c r="E387" s="3"/>
      <c r="F387" s="3"/>
      <c r="G387" s="3"/>
      <c r="H387" s="4"/>
      <c r="I387" s="3"/>
      <c r="J387" s="3"/>
      <c r="K387" s="4"/>
      <c r="L387" s="58"/>
      <c r="O387" s="38"/>
    </row>
    <row r="388" spans="1:15" s="5" customFormat="1">
      <c r="A388" s="50"/>
      <c r="B388" s="39"/>
      <c r="C388" s="3"/>
      <c r="D388" s="3"/>
      <c r="E388" s="3"/>
      <c r="F388" s="3"/>
      <c r="G388" s="3"/>
      <c r="H388" s="4"/>
      <c r="I388" s="3"/>
      <c r="J388" s="3"/>
      <c r="K388" s="4"/>
      <c r="L388" s="58"/>
      <c r="O388" s="38"/>
    </row>
    <row r="389" spans="1:15" s="5" customFormat="1">
      <c r="A389" s="50"/>
      <c r="B389" s="39"/>
      <c r="C389" s="3"/>
      <c r="D389" s="3"/>
      <c r="E389" s="3"/>
      <c r="F389" s="3"/>
      <c r="G389" s="3"/>
      <c r="H389" s="4"/>
      <c r="I389" s="3"/>
      <c r="J389" s="3"/>
      <c r="K389" s="4"/>
      <c r="L389" s="58"/>
      <c r="O389" s="38"/>
    </row>
    <row r="390" spans="1:15" s="5" customFormat="1">
      <c r="A390" s="50"/>
      <c r="B390" s="39"/>
      <c r="C390" s="3"/>
      <c r="D390" s="3"/>
      <c r="E390" s="3"/>
      <c r="F390" s="3"/>
      <c r="G390" s="3"/>
      <c r="H390" s="4"/>
      <c r="I390" s="3"/>
      <c r="J390" s="3"/>
      <c r="K390" s="4"/>
      <c r="L390" s="58"/>
      <c r="O390" s="38"/>
    </row>
    <row r="391" spans="1:15" s="5" customFormat="1">
      <c r="A391" s="50"/>
      <c r="B391" s="39"/>
      <c r="C391" s="3"/>
      <c r="D391" s="3"/>
      <c r="E391" s="3"/>
      <c r="F391" s="3"/>
      <c r="G391" s="3"/>
      <c r="H391" s="4"/>
      <c r="I391" s="3"/>
      <c r="J391" s="3"/>
      <c r="K391" s="4"/>
      <c r="L391" s="58"/>
      <c r="O391" s="38"/>
    </row>
    <row r="392" spans="1:15" s="5" customFormat="1">
      <c r="A392" s="50"/>
      <c r="B392" s="39"/>
      <c r="C392" s="3"/>
      <c r="D392" s="3"/>
      <c r="E392" s="3"/>
      <c r="F392" s="3"/>
      <c r="G392" s="3"/>
      <c r="H392" s="4"/>
      <c r="I392" s="3"/>
      <c r="J392" s="3"/>
      <c r="K392" s="4"/>
      <c r="L392" s="58"/>
      <c r="O392" s="38"/>
    </row>
    <row r="393" spans="1:15" s="5" customFormat="1">
      <c r="A393" s="50"/>
      <c r="B393" s="39"/>
      <c r="C393" s="3"/>
      <c r="D393" s="3"/>
      <c r="E393" s="3"/>
      <c r="F393" s="3"/>
      <c r="G393" s="3"/>
      <c r="H393" s="4"/>
      <c r="I393" s="3"/>
      <c r="J393" s="3"/>
      <c r="K393" s="4"/>
      <c r="L393" s="58"/>
      <c r="O393" s="38"/>
    </row>
    <row r="394" spans="1:15" s="5" customFormat="1">
      <c r="A394" s="50"/>
      <c r="B394" s="39"/>
      <c r="C394" s="3"/>
      <c r="D394" s="3"/>
      <c r="E394" s="3"/>
      <c r="F394" s="3"/>
      <c r="G394" s="3"/>
      <c r="H394" s="4"/>
      <c r="I394" s="3"/>
      <c r="J394" s="3"/>
      <c r="K394" s="4"/>
      <c r="L394" s="58"/>
      <c r="O394" s="38"/>
    </row>
    <row r="395" spans="1:15" s="5" customFormat="1">
      <c r="A395" s="50"/>
      <c r="B395" s="39"/>
      <c r="C395" s="3"/>
      <c r="D395" s="3"/>
      <c r="E395" s="3"/>
      <c r="F395" s="3"/>
      <c r="G395" s="3"/>
      <c r="H395" s="4"/>
      <c r="I395" s="3"/>
      <c r="J395" s="3"/>
      <c r="K395" s="4"/>
      <c r="L395" s="58"/>
      <c r="O395" s="38"/>
    </row>
    <row r="396" spans="1:15" s="5" customFormat="1">
      <c r="A396" s="50"/>
      <c r="B396" s="39"/>
      <c r="C396" s="3"/>
      <c r="D396" s="3"/>
      <c r="E396" s="3"/>
      <c r="F396" s="3"/>
      <c r="G396" s="3"/>
      <c r="H396" s="4"/>
      <c r="I396" s="3"/>
      <c r="J396" s="3"/>
      <c r="K396" s="4"/>
      <c r="L396" s="58"/>
      <c r="O396" s="38"/>
    </row>
    <row r="397" spans="1:15" s="5" customFormat="1">
      <c r="A397" s="50"/>
      <c r="B397" s="39"/>
      <c r="C397" s="3"/>
      <c r="D397" s="3"/>
      <c r="E397" s="3"/>
      <c r="F397" s="3"/>
      <c r="G397" s="3"/>
      <c r="H397" s="4"/>
      <c r="I397" s="3"/>
      <c r="J397" s="3"/>
      <c r="K397" s="4"/>
      <c r="L397" s="58"/>
      <c r="O397" s="38"/>
    </row>
    <row r="398" spans="1:15" s="5" customFormat="1">
      <c r="A398" s="50"/>
      <c r="B398" s="39"/>
      <c r="C398" s="3"/>
      <c r="D398" s="3"/>
      <c r="E398" s="3"/>
      <c r="F398" s="3"/>
      <c r="G398" s="3"/>
      <c r="H398" s="4"/>
      <c r="I398" s="3"/>
      <c r="J398" s="3"/>
      <c r="K398" s="4"/>
      <c r="L398" s="58"/>
      <c r="O398" s="38"/>
    </row>
    <row r="399" spans="1:15" s="5" customFormat="1">
      <c r="A399" s="50"/>
      <c r="B399" s="39"/>
      <c r="C399" s="3"/>
      <c r="D399" s="3"/>
      <c r="E399" s="3"/>
      <c r="F399" s="3"/>
      <c r="G399" s="3"/>
      <c r="H399" s="4"/>
      <c r="I399" s="3"/>
      <c r="J399" s="3"/>
      <c r="K399" s="4"/>
      <c r="L399" s="58"/>
      <c r="O399" s="38"/>
    </row>
    <row r="400" spans="1:15" s="5" customFormat="1">
      <c r="A400" s="50"/>
      <c r="B400" s="39"/>
      <c r="C400" s="3"/>
      <c r="D400" s="3"/>
      <c r="E400" s="3"/>
      <c r="F400" s="3"/>
      <c r="G400" s="3"/>
      <c r="H400" s="4"/>
      <c r="I400" s="3"/>
      <c r="J400" s="3"/>
      <c r="K400" s="4"/>
      <c r="L400" s="58"/>
      <c r="O400" s="38"/>
    </row>
    <row r="401" spans="1:15" s="5" customFormat="1">
      <c r="A401" s="50"/>
      <c r="B401" s="39"/>
      <c r="C401" s="3"/>
      <c r="D401" s="3"/>
      <c r="E401" s="3"/>
      <c r="F401" s="3"/>
      <c r="G401" s="3"/>
      <c r="H401" s="4"/>
      <c r="I401" s="3"/>
      <c r="J401" s="3"/>
      <c r="K401" s="4"/>
      <c r="L401" s="58"/>
      <c r="O401" s="38"/>
    </row>
    <row r="402" spans="1:15" s="5" customFormat="1">
      <c r="A402" s="50"/>
      <c r="B402" s="39"/>
      <c r="C402" s="3"/>
      <c r="D402" s="3"/>
      <c r="E402" s="3"/>
      <c r="F402" s="3"/>
      <c r="G402" s="3"/>
      <c r="H402" s="4"/>
      <c r="I402" s="3"/>
      <c r="J402" s="3"/>
      <c r="K402" s="4"/>
      <c r="L402" s="58"/>
      <c r="O402" s="38"/>
    </row>
    <row r="403" spans="1:15" s="5" customFormat="1">
      <c r="A403" s="50"/>
      <c r="B403" s="39"/>
      <c r="C403" s="3"/>
      <c r="D403" s="3"/>
      <c r="E403" s="3"/>
      <c r="F403" s="3"/>
      <c r="G403" s="3"/>
      <c r="H403" s="4"/>
      <c r="I403" s="3"/>
      <c r="J403" s="3"/>
      <c r="K403" s="4"/>
      <c r="L403" s="58"/>
      <c r="O403" s="38"/>
    </row>
    <row r="404" spans="1:15" s="5" customFormat="1">
      <c r="A404" s="50"/>
      <c r="B404" s="39"/>
      <c r="C404" s="3"/>
      <c r="D404" s="3"/>
      <c r="E404" s="3"/>
      <c r="F404" s="3"/>
      <c r="G404" s="3"/>
      <c r="H404" s="4"/>
      <c r="I404" s="3"/>
      <c r="J404" s="3"/>
      <c r="K404" s="4"/>
      <c r="L404" s="58"/>
      <c r="O404" s="38"/>
    </row>
    <row r="405" spans="1:15" s="5" customFormat="1">
      <c r="A405" s="50"/>
      <c r="B405" s="39"/>
      <c r="C405" s="3"/>
      <c r="D405" s="3"/>
      <c r="E405" s="3"/>
      <c r="F405" s="3"/>
      <c r="G405" s="3"/>
      <c r="H405" s="4"/>
      <c r="I405" s="3"/>
      <c r="J405" s="3"/>
      <c r="K405" s="4"/>
      <c r="L405" s="58"/>
      <c r="O405" s="38"/>
    </row>
    <row r="406" spans="1:15" s="5" customFormat="1">
      <c r="A406" s="50"/>
      <c r="B406" s="39"/>
      <c r="C406" s="3"/>
      <c r="D406" s="3"/>
      <c r="E406" s="3"/>
      <c r="F406" s="3"/>
      <c r="G406" s="3"/>
      <c r="H406" s="4"/>
      <c r="I406" s="3"/>
      <c r="J406" s="3"/>
      <c r="K406" s="4"/>
      <c r="L406" s="58"/>
      <c r="O406" s="38"/>
    </row>
    <row r="407" spans="1:15" s="5" customFormat="1">
      <c r="A407" s="50"/>
      <c r="B407" s="39"/>
      <c r="C407" s="3"/>
      <c r="D407" s="3"/>
      <c r="E407" s="3"/>
      <c r="F407" s="3"/>
      <c r="G407" s="3"/>
      <c r="H407" s="4"/>
      <c r="I407" s="3"/>
      <c r="J407" s="3"/>
      <c r="K407" s="4"/>
      <c r="L407" s="58"/>
      <c r="O407" s="38"/>
    </row>
    <row r="408" spans="1:15" s="5" customFormat="1">
      <c r="A408" s="50"/>
      <c r="B408" s="39"/>
      <c r="C408" s="3"/>
      <c r="D408" s="3"/>
      <c r="E408" s="3"/>
      <c r="F408" s="3"/>
      <c r="G408" s="3"/>
      <c r="H408" s="4"/>
      <c r="I408" s="3"/>
      <c r="J408" s="3"/>
      <c r="K408" s="4"/>
      <c r="L408" s="58"/>
      <c r="O408" s="38"/>
    </row>
    <row r="409" spans="1:15" s="5" customFormat="1">
      <c r="A409" s="50"/>
      <c r="B409" s="39"/>
      <c r="C409" s="3"/>
      <c r="D409" s="3"/>
      <c r="E409" s="3"/>
      <c r="F409" s="3"/>
      <c r="G409" s="3"/>
      <c r="H409" s="4"/>
      <c r="I409" s="3"/>
      <c r="J409" s="3"/>
      <c r="K409" s="4"/>
      <c r="L409" s="58"/>
      <c r="O409" s="38"/>
    </row>
    <row r="410" spans="1:15" s="5" customFormat="1">
      <c r="A410" s="50"/>
      <c r="B410" s="39"/>
      <c r="C410" s="3"/>
      <c r="D410" s="3"/>
      <c r="E410" s="3"/>
      <c r="F410" s="3"/>
      <c r="G410" s="3"/>
      <c r="H410" s="4"/>
      <c r="I410" s="3"/>
      <c r="J410" s="3"/>
      <c r="K410" s="4"/>
      <c r="L410" s="58"/>
      <c r="O410" s="38"/>
    </row>
    <row r="411" spans="1:15" s="5" customFormat="1">
      <c r="A411" s="50"/>
      <c r="B411" s="39"/>
      <c r="C411" s="3"/>
      <c r="D411" s="3"/>
      <c r="E411" s="3"/>
      <c r="F411" s="3"/>
      <c r="G411" s="3"/>
      <c r="H411" s="4"/>
      <c r="I411" s="3"/>
      <c r="J411" s="3"/>
      <c r="K411" s="4"/>
      <c r="L411" s="58"/>
      <c r="O411" s="38"/>
    </row>
    <row r="412" spans="1:15" s="5" customFormat="1">
      <c r="A412" s="50"/>
      <c r="B412" s="39"/>
      <c r="C412" s="3"/>
      <c r="D412" s="3"/>
      <c r="E412" s="3"/>
      <c r="F412" s="3"/>
      <c r="G412" s="3"/>
      <c r="H412" s="4"/>
      <c r="I412" s="3"/>
      <c r="J412" s="3"/>
      <c r="K412" s="4"/>
      <c r="L412" s="58"/>
      <c r="O412" s="38"/>
    </row>
    <row r="413" spans="1:15" s="5" customFormat="1">
      <c r="A413" s="50"/>
      <c r="B413" s="39"/>
      <c r="C413" s="3"/>
      <c r="D413" s="3"/>
      <c r="E413" s="3"/>
      <c r="F413" s="3"/>
      <c r="G413" s="3"/>
      <c r="H413" s="4"/>
      <c r="I413" s="3"/>
      <c r="J413" s="3"/>
      <c r="K413" s="4"/>
      <c r="L413" s="58"/>
      <c r="O413" s="38"/>
    </row>
    <row r="414" spans="1:15" s="5" customFormat="1">
      <c r="A414" s="50"/>
      <c r="B414" s="39"/>
      <c r="C414" s="3"/>
      <c r="D414" s="3"/>
      <c r="E414" s="3"/>
      <c r="F414" s="3"/>
      <c r="G414" s="3"/>
      <c r="H414" s="4"/>
      <c r="I414" s="3"/>
      <c r="J414" s="3"/>
      <c r="K414" s="4"/>
      <c r="L414" s="58"/>
      <c r="O414" s="38"/>
    </row>
    <row r="415" spans="1:15" s="5" customFormat="1">
      <c r="A415" s="50"/>
      <c r="B415" s="39"/>
      <c r="C415" s="3"/>
      <c r="D415" s="3"/>
      <c r="E415" s="3"/>
      <c r="F415" s="3"/>
      <c r="G415" s="3"/>
      <c r="H415" s="4"/>
      <c r="I415" s="3"/>
      <c r="J415" s="3"/>
      <c r="K415" s="4"/>
      <c r="L415" s="58"/>
      <c r="O415" s="38"/>
    </row>
    <row r="416" spans="1:15" s="5" customFormat="1">
      <c r="A416" s="50"/>
      <c r="B416" s="39"/>
      <c r="C416" s="3"/>
      <c r="D416" s="3"/>
      <c r="E416" s="3"/>
      <c r="F416" s="3"/>
      <c r="G416" s="3"/>
      <c r="H416" s="4"/>
      <c r="I416" s="3"/>
      <c r="J416" s="3"/>
      <c r="K416" s="4"/>
      <c r="L416" s="58"/>
      <c r="O416" s="38"/>
    </row>
    <row r="417" spans="1:15" s="5" customFormat="1">
      <c r="A417" s="50"/>
      <c r="B417" s="39"/>
      <c r="C417" s="3"/>
      <c r="D417" s="3"/>
      <c r="E417" s="3"/>
      <c r="F417" s="3"/>
      <c r="G417" s="3"/>
      <c r="H417" s="4"/>
      <c r="I417" s="3"/>
      <c r="J417" s="3"/>
      <c r="K417" s="4"/>
      <c r="L417" s="58"/>
      <c r="O417" s="38"/>
    </row>
    <row r="418" spans="1:15" s="5" customFormat="1">
      <c r="A418" s="50"/>
      <c r="B418" s="39"/>
      <c r="C418" s="3"/>
      <c r="D418" s="3"/>
      <c r="E418" s="3"/>
      <c r="F418" s="3"/>
      <c r="G418" s="3"/>
      <c r="H418" s="4"/>
      <c r="I418" s="3"/>
      <c r="J418" s="3"/>
      <c r="K418" s="4"/>
      <c r="L418" s="58"/>
      <c r="O418" s="38"/>
    </row>
    <row r="419" spans="1:15" s="5" customFormat="1">
      <c r="A419" s="50"/>
      <c r="B419" s="39"/>
      <c r="C419" s="3"/>
      <c r="D419" s="3"/>
      <c r="E419" s="3"/>
      <c r="F419" s="3"/>
      <c r="G419" s="3"/>
      <c r="H419" s="4"/>
      <c r="I419" s="3"/>
      <c r="J419" s="3"/>
      <c r="K419" s="4"/>
      <c r="L419" s="58"/>
      <c r="O419" s="38"/>
    </row>
    <row r="420" spans="1:15" s="5" customFormat="1">
      <c r="A420" s="50"/>
      <c r="B420" s="39"/>
      <c r="C420" s="3"/>
      <c r="D420" s="3"/>
      <c r="E420" s="3"/>
      <c r="F420" s="3"/>
      <c r="G420" s="3"/>
      <c r="H420" s="4"/>
      <c r="I420" s="3"/>
      <c r="J420" s="3"/>
      <c r="K420" s="4"/>
      <c r="L420" s="58"/>
      <c r="O420" s="38"/>
    </row>
    <row r="421" spans="1:15" s="5" customFormat="1">
      <c r="A421" s="50"/>
      <c r="B421" s="39"/>
      <c r="C421" s="3"/>
      <c r="D421" s="3"/>
      <c r="E421" s="3"/>
      <c r="F421" s="3"/>
      <c r="G421" s="3"/>
      <c r="H421" s="4"/>
      <c r="I421" s="3"/>
      <c r="J421" s="3"/>
      <c r="K421" s="4"/>
      <c r="L421" s="58"/>
      <c r="O421" s="38"/>
    </row>
    <row r="422" spans="1:15" s="5" customFormat="1">
      <c r="A422" s="50"/>
      <c r="B422" s="39"/>
      <c r="C422" s="3"/>
      <c r="D422" s="3"/>
      <c r="E422" s="3"/>
      <c r="F422" s="3"/>
      <c r="G422" s="3"/>
      <c r="H422" s="4"/>
      <c r="I422" s="3"/>
      <c r="J422" s="3"/>
      <c r="K422" s="4"/>
      <c r="L422" s="58"/>
      <c r="O422" s="38"/>
    </row>
    <row r="423" spans="1:15" s="5" customFormat="1">
      <c r="A423" s="50"/>
      <c r="B423" s="39"/>
      <c r="C423" s="3"/>
      <c r="D423" s="3"/>
      <c r="E423" s="3"/>
      <c r="F423" s="3"/>
      <c r="G423" s="3"/>
      <c r="H423" s="4"/>
      <c r="I423" s="3"/>
      <c r="J423" s="3"/>
      <c r="K423" s="4"/>
      <c r="L423" s="58"/>
      <c r="O423" s="38"/>
    </row>
    <row r="424" spans="1:15" s="5" customFormat="1">
      <c r="A424" s="50"/>
      <c r="B424" s="39"/>
      <c r="C424" s="3"/>
      <c r="D424" s="3"/>
      <c r="E424" s="3"/>
      <c r="F424" s="3"/>
      <c r="G424" s="3"/>
      <c r="H424" s="4"/>
      <c r="I424" s="3"/>
      <c r="J424" s="3"/>
      <c r="K424" s="4"/>
      <c r="L424" s="58"/>
      <c r="O424" s="38"/>
    </row>
    <row r="425" spans="1:15" s="5" customFormat="1">
      <c r="A425" s="50"/>
      <c r="B425" s="39"/>
      <c r="C425" s="3"/>
      <c r="D425" s="3"/>
      <c r="E425" s="3"/>
      <c r="F425" s="3"/>
      <c r="G425" s="3"/>
      <c r="H425" s="4"/>
      <c r="I425" s="3"/>
      <c r="J425" s="3"/>
      <c r="K425" s="4"/>
      <c r="L425" s="58"/>
      <c r="O425" s="38"/>
    </row>
    <row r="426" spans="1:15" s="5" customFormat="1">
      <c r="A426" s="50"/>
      <c r="B426" s="39"/>
      <c r="C426" s="3"/>
      <c r="D426" s="3"/>
      <c r="E426" s="3"/>
      <c r="F426" s="3"/>
      <c r="G426" s="3"/>
      <c r="H426" s="4"/>
      <c r="I426" s="3"/>
      <c r="J426" s="3"/>
      <c r="K426" s="4"/>
      <c r="L426" s="58"/>
      <c r="O426" s="38"/>
    </row>
    <row r="427" spans="1:15" s="5" customFormat="1">
      <c r="A427" s="50"/>
      <c r="B427" s="39"/>
      <c r="C427" s="3"/>
      <c r="D427" s="3"/>
      <c r="E427" s="3"/>
      <c r="F427" s="3"/>
      <c r="G427" s="3"/>
      <c r="H427" s="4"/>
      <c r="I427" s="3"/>
      <c r="J427" s="3"/>
      <c r="K427" s="4"/>
      <c r="L427" s="58"/>
      <c r="O427" s="38"/>
    </row>
    <row r="428" spans="1:15" s="5" customFormat="1">
      <c r="A428" s="50"/>
      <c r="B428" s="39"/>
      <c r="C428" s="3"/>
      <c r="D428" s="3"/>
      <c r="E428" s="3"/>
      <c r="F428" s="3"/>
      <c r="G428" s="3"/>
      <c r="H428" s="4"/>
      <c r="I428" s="3"/>
      <c r="J428" s="3"/>
      <c r="K428" s="4"/>
      <c r="L428" s="58"/>
      <c r="O428" s="38"/>
    </row>
    <row r="429" spans="1:15" s="5" customFormat="1">
      <c r="A429" s="50"/>
      <c r="B429" s="39"/>
      <c r="C429" s="3"/>
      <c r="D429" s="3"/>
      <c r="E429" s="3"/>
      <c r="F429" s="3"/>
      <c r="G429" s="3"/>
      <c r="H429" s="4"/>
      <c r="I429" s="3"/>
      <c r="J429" s="3"/>
      <c r="K429" s="4"/>
      <c r="L429" s="58"/>
      <c r="O429" s="38"/>
    </row>
    <row r="430" spans="1:15" s="5" customFormat="1">
      <c r="A430" s="50"/>
      <c r="B430" s="39"/>
      <c r="C430" s="3"/>
      <c r="D430" s="3"/>
      <c r="E430" s="3"/>
      <c r="F430" s="3"/>
      <c r="G430" s="3"/>
      <c r="H430" s="4"/>
      <c r="I430" s="3"/>
      <c r="J430" s="3"/>
      <c r="K430" s="4"/>
      <c r="L430" s="58"/>
      <c r="O430" s="38"/>
    </row>
    <row r="431" spans="1:15" s="5" customFormat="1">
      <c r="A431" s="50"/>
      <c r="B431" s="39"/>
      <c r="C431" s="3"/>
      <c r="D431" s="3"/>
      <c r="E431" s="3"/>
      <c r="F431" s="3"/>
      <c r="G431" s="3"/>
      <c r="H431" s="4"/>
      <c r="I431" s="3"/>
      <c r="J431" s="3"/>
      <c r="K431" s="4"/>
      <c r="L431" s="58"/>
      <c r="O431" s="38"/>
    </row>
    <row r="432" spans="1:15" s="5" customFormat="1">
      <c r="A432" s="50"/>
      <c r="B432" s="39"/>
      <c r="C432" s="3"/>
      <c r="D432" s="3"/>
      <c r="E432" s="3"/>
      <c r="F432" s="3"/>
      <c r="G432" s="3"/>
      <c r="H432" s="4"/>
      <c r="I432" s="3"/>
      <c r="J432" s="3"/>
      <c r="K432" s="4"/>
      <c r="L432" s="58"/>
      <c r="O432" s="38"/>
    </row>
    <row r="433" spans="1:15" s="5" customFormat="1">
      <c r="A433" s="50"/>
      <c r="B433" s="39"/>
      <c r="C433" s="3"/>
      <c r="D433" s="3"/>
      <c r="E433" s="3"/>
      <c r="F433" s="3"/>
      <c r="G433" s="3"/>
      <c r="H433" s="4"/>
      <c r="I433" s="3"/>
      <c r="J433" s="3"/>
      <c r="K433" s="4"/>
      <c r="L433" s="58"/>
      <c r="O433" s="38"/>
    </row>
    <row r="434" spans="1:15" s="5" customFormat="1">
      <c r="A434" s="50"/>
      <c r="B434" s="39"/>
      <c r="C434" s="3"/>
      <c r="D434" s="3"/>
      <c r="E434" s="3"/>
      <c r="F434" s="3"/>
      <c r="G434" s="3"/>
      <c r="H434" s="4"/>
      <c r="I434" s="3"/>
      <c r="J434" s="3"/>
      <c r="K434" s="4"/>
      <c r="L434" s="58"/>
      <c r="O434" s="38"/>
    </row>
    <row r="435" spans="1:15" s="5" customFormat="1">
      <c r="A435" s="50"/>
      <c r="B435" s="39"/>
      <c r="C435" s="3"/>
      <c r="D435" s="3"/>
      <c r="E435" s="3"/>
      <c r="F435" s="3"/>
      <c r="G435" s="3"/>
      <c r="H435" s="4"/>
      <c r="I435" s="3"/>
      <c r="J435" s="3"/>
      <c r="K435" s="4"/>
      <c r="L435" s="58"/>
      <c r="O435" s="38"/>
    </row>
    <row r="436" spans="1:15" s="5" customFormat="1">
      <c r="A436" s="50"/>
      <c r="B436" s="39"/>
      <c r="C436" s="3"/>
      <c r="D436" s="3"/>
      <c r="E436" s="3"/>
      <c r="F436" s="3"/>
      <c r="G436" s="3"/>
      <c r="H436" s="4"/>
      <c r="I436" s="3"/>
      <c r="J436" s="3"/>
      <c r="K436" s="4"/>
      <c r="L436" s="58"/>
      <c r="O436" s="38"/>
    </row>
    <row r="437" spans="1:15" s="5" customFormat="1">
      <c r="A437" s="50"/>
      <c r="B437" s="39"/>
      <c r="C437" s="3"/>
      <c r="D437" s="3"/>
      <c r="E437" s="3"/>
      <c r="F437" s="3"/>
      <c r="G437" s="3"/>
      <c r="H437" s="4"/>
      <c r="I437" s="3"/>
      <c r="J437" s="3"/>
      <c r="K437" s="4"/>
      <c r="L437" s="58"/>
      <c r="O437" s="38"/>
    </row>
    <row r="438" spans="1:15" s="5" customFormat="1">
      <c r="A438" s="50"/>
      <c r="B438" s="39"/>
      <c r="C438" s="3"/>
      <c r="D438" s="3"/>
      <c r="E438" s="3"/>
      <c r="F438" s="3"/>
      <c r="G438" s="3"/>
      <c r="H438" s="4"/>
      <c r="I438" s="3"/>
      <c r="J438" s="3"/>
      <c r="K438" s="4"/>
      <c r="L438" s="58"/>
      <c r="O438" s="38"/>
    </row>
    <row r="439" spans="1:15" s="5" customFormat="1">
      <c r="A439" s="50"/>
      <c r="B439" s="39"/>
      <c r="C439" s="3"/>
      <c r="D439" s="3"/>
      <c r="E439" s="3"/>
      <c r="F439" s="3"/>
      <c r="G439" s="3"/>
      <c r="H439" s="4"/>
      <c r="I439" s="3"/>
      <c r="J439" s="3"/>
      <c r="K439" s="4"/>
      <c r="L439" s="58"/>
      <c r="O439" s="38"/>
    </row>
    <row r="440" spans="1:15" s="5" customFormat="1">
      <c r="A440" s="50"/>
      <c r="B440" s="39"/>
      <c r="C440" s="3"/>
      <c r="D440" s="3"/>
      <c r="E440" s="3"/>
      <c r="F440" s="3"/>
      <c r="G440" s="3"/>
      <c r="H440" s="4"/>
      <c r="I440" s="3"/>
      <c r="J440" s="3"/>
      <c r="K440" s="4"/>
      <c r="L440" s="58"/>
      <c r="O440" s="38"/>
    </row>
    <row r="441" spans="1:15" s="5" customFormat="1">
      <c r="A441" s="50"/>
      <c r="B441" s="39"/>
      <c r="C441" s="3"/>
      <c r="D441" s="3"/>
      <c r="E441" s="3"/>
      <c r="F441" s="3"/>
      <c r="G441" s="3"/>
      <c r="H441" s="4"/>
      <c r="I441" s="3"/>
      <c r="J441" s="3"/>
      <c r="K441" s="4"/>
      <c r="L441" s="58"/>
      <c r="O441" s="38"/>
    </row>
    <row r="442" spans="1:15" s="5" customFormat="1">
      <c r="A442" s="50"/>
      <c r="B442" s="39"/>
      <c r="C442" s="3"/>
      <c r="D442" s="3"/>
      <c r="E442" s="3"/>
      <c r="F442" s="3"/>
      <c r="G442" s="3"/>
      <c r="H442" s="4"/>
      <c r="I442" s="3"/>
      <c r="J442" s="3"/>
      <c r="K442" s="4"/>
      <c r="L442" s="58"/>
      <c r="O442" s="38"/>
    </row>
    <row r="443" spans="1:15" s="5" customFormat="1">
      <c r="A443" s="50"/>
      <c r="B443" s="39"/>
      <c r="C443" s="3"/>
      <c r="D443" s="3"/>
      <c r="E443" s="3"/>
      <c r="F443" s="3"/>
      <c r="G443" s="3"/>
      <c r="H443" s="4"/>
      <c r="I443" s="3"/>
      <c r="J443" s="3"/>
      <c r="K443" s="4"/>
      <c r="L443" s="58"/>
      <c r="O443" s="38"/>
    </row>
    <row r="444" spans="1:15" s="5" customFormat="1">
      <c r="A444" s="50"/>
      <c r="B444" s="39"/>
      <c r="C444" s="3"/>
      <c r="D444" s="3"/>
      <c r="E444" s="3"/>
      <c r="F444" s="3"/>
      <c r="G444" s="3"/>
      <c r="H444" s="4"/>
      <c r="I444" s="3"/>
      <c r="J444" s="3"/>
      <c r="K444" s="4"/>
      <c r="L444" s="58"/>
      <c r="O444" s="38"/>
    </row>
    <row r="445" spans="1:15" s="5" customFormat="1">
      <c r="A445" s="50"/>
      <c r="B445" s="39"/>
      <c r="C445" s="3"/>
      <c r="D445" s="3"/>
      <c r="E445" s="3"/>
      <c r="F445" s="3"/>
      <c r="G445" s="3"/>
      <c r="H445" s="4"/>
      <c r="I445" s="3"/>
      <c r="J445" s="3"/>
      <c r="K445" s="4"/>
      <c r="L445" s="58"/>
      <c r="O445" s="38"/>
    </row>
    <row r="446" spans="1:15" s="5" customFormat="1">
      <c r="A446" s="50"/>
      <c r="B446" s="39"/>
      <c r="C446" s="3"/>
      <c r="D446" s="3"/>
      <c r="E446" s="3"/>
      <c r="F446" s="3"/>
      <c r="G446" s="3"/>
      <c r="H446" s="4"/>
      <c r="I446" s="3"/>
      <c r="J446" s="3"/>
      <c r="K446" s="4"/>
      <c r="L446" s="58"/>
      <c r="O446" s="38"/>
    </row>
    <row r="447" spans="1:15" s="5" customFormat="1">
      <c r="A447" s="50"/>
      <c r="B447" s="39"/>
      <c r="C447" s="3"/>
      <c r="D447" s="3"/>
      <c r="E447" s="3"/>
      <c r="F447" s="3"/>
      <c r="G447" s="3"/>
      <c r="H447" s="4"/>
      <c r="I447" s="3"/>
      <c r="J447" s="3"/>
      <c r="K447" s="4"/>
      <c r="L447" s="58"/>
      <c r="O447" s="38"/>
    </row>
    <row r="448" spans="1:15" s="5" customFormat="1">
      <c r="A448" s="50"/>
      <c r="B448" s="39"/>
      <c r="C448" s="3"/>
      <c r="D448" s="3"/>
      <c r="E448" s="3"/>
      <c r="F448" s="3"/>
      <c r="G448" s="3"/>
      <c r="H448" s="4"/>
      <c r="I448" s="3"/>
      <c r="J448" s="3"/>
      <c r="K448" s="4"/>
      <c r="L448" s="58"/>
      <c r="O448" s="38"/>
    </row>
    <row r="449" spans="1:15" s="5" customFormat="1">
      <c r="A449" s="50"/>
      <c r="B449" s="39"/>
      <c r="C449" s="3"/>
      <c r="D449" s="3"/>
      <c r="E449" s="3"/>
      <c r="F449" s="3"/>
      <c r="G449" s="3"/>
      <c r="H449" s="4"/>
      <c r="I449" s="3"/>
      <c r="J449" s="3"/>
      <c r="K449" s="4"/>
      <c r="L449" s="58"/>
      <c r="O449" s="38"/>
    </row>
    <row r="450" spans="1:15" s="5" customFormat="1">
      <c r="A450" s="50"/>
      <c r="B450" s="39"/>
      <c r="C450" s="3"/>
      <c r="D450" s="3"/>
      <c r="E450" s="3"/>
      <c r="F450" s="3"/>
      <c r="G450" s="3"/>
      <c r="H450" s="4"/>
      <c r="I450" s="3"/>
      <c r="J450" s="3"/>
      <c r="K450" s="4"/>
      <c r="L450" s="58"/>
      <c r="O450" s="38"/>
    </row>
    <row r="451" spans="1:15" s="5" customFormat="1">
      <c r="A451" s="50"/>
      <c r="B451" s="39"/>
      <c r="C451" s="3"/>
      <c r="D451" s="3"/>
      <c r="E451" s="3"/>
      <c r="F451" s="3"/>
      <c r="G451" s="3"/>
      <c r="H451" s="4"/>
      <c r="I451" s="3"/>
      <c r="J451" s="3"/>
      <c r="K451" s="4"/>
      <c r="L451" s="58"/>
      <c r="O451" s="38"/>
    </row>
    <row r="452" spans="1:15" s="5" customFormat="1">
      <c r="A452" s="50"/>
      <c r="B452" s="39"/>
      <c r="C452" s="3"/>
      <c r="D452" s="3"/>
      <c r="E452" s="3"/>
      <c r="F452" s="3"/>
      <c r="G452" s="3"/>
      <c r="H452" s="4"/>
      <c r="I452" s="3"/>
      <c r="J452" s="3"/>
      <c r="K452" s="4"/>
      <c r="L452" s="58"/>
      <c r="O452" s="38"/>
    </row>
    <row r="453" spans="1:15" s="5" customFormat="1">
      <c r="A453" s="50"/>
      <c r="B453" s="39"/>
      <c r="C453" s="3"/>
      <c r="D453" s="3"/>
      <c r="E453" s="3"/>
      <c r="F453" s="3"/>
      <c r="G453" s="3"/>
      <c r="H453" s="4"/>
      <c r="I453" s="3"/>
      <c r="J453" s="3"/>
      <c r="K453" s="4"/>
      <c r="L453" s="58"/>
      <c r="O453" s="38"/>
    </row>
    <row r="454" spans="1:15" s="5" customFormat="1">
      <c r="A454" s="50"/>
      <c r="B454" s="39"/>
      <c r="C454" s="3"/>
      <c r="D454" s="3"/>
      <c r="E454" s="3"/>
      <c r="F454" s="3"/>
      <c r="G454" s="3"/>
      <c r="H454" s="4"/>
      <c r="I454" s="3"/>
      <c r="J454" s="3"/>
      <c r="K454" s="4"/>
      <c r="L454" s="58"/>
      <c r="O454" s="38"/>
    </row>
    <row r="455" spans="1:15" s="5" customFormat="1">
      <c r="A455" s="50"/>
      <c r="B455" s="39"/>
      <c r="C455" s="3"/>
      <c r="D455" s="3"/>
      <c r="E455" s="3"/>
      <c r="F455" s="3"/>
      <c r="G455" s="3"/>
      <c r="H455" s="4"/>
      <c r="I455" s="3"/>
      <c r="J455" s="3"/>
      <c r="K455" s="4"/>
      <c r="L455" s="58"/>
      <c r="O455" s="38"/>
    </row>
    <row r="456" spans="1:15" s="5" customFormat="1">
      <c r="A456" s="50"/>
      <c r="B456" s="39"/>
      <c r="C456" s="3"/>
      <c r="D456" s="3"/>
      <c r="E456" s="3"/>
      <c r="F456" s="3"/>
      <c r="G456" s="3"/>
      <c r="H456" s="4"/>
      <c r="I456" s="3"/>
      <c r="J456" s="3"/>
      <c r="K456" s="4"/>
      <c r="L456" s="58"/>
      <c r="O456" s="38"/>
    </row>
    <row r="457" spans="1:15" s="5" customFormat="1">
      <c r="A457" s="50"/>
      <c r="B457" s="39"/>
      <c r="C457" s="3"/>
      <c r="D457" s="3"/>
      <c r="E457" s="3"/>
      <c r="F457" s="3"/>
      <c r="G457" s="3"/>
      <c r="H457" s="4"/>
      <c r="I457" s="3"/>
      <c r="J457" s="3"/>
      <c r="K457" s="4"/>
      <c r="L457" s="58"/>
      <c r="O457" s="38"/>
    </row>
    <row r="458" spans="1:15" s="5" customFormat="1">
      <c r="A458" s="50"/>
      <c r="B458" s="39"/>
      <c r="C458" s="3"/>
      <c r="D458" s="3"/>
      <c r="E458" s="3"/>
      <c r="F458" s="3"/>
      <c r="G458" s="3"/>
      <c r="H458" s="4"/>
      <c r="I458" s="3"/>
      <c r="J458" s="3"/>
      <c r="K458" s="4"/>
      <c r="L458" s="58"/>
      <c r="O458" s="38"/>
    </row>
    <row r="459" spans="1:15" s="5" customFormat="1">
      <c r="A459" s="50"/>
      <c r="B459" s="39"/>
      <c r="C459" s="3"/>
      <c r="D459" s="3"/>
      <c r="E459" s="3"/>
      <c r="F459" s="3"/>
      <c r="G459" s="3"/>
      <c r="H459" s="4"/>
      <c r="I459" s="3"/>
      <c r="J459" s="3"/>
      <c r="K459" s="4"/>
      <c r="L459" s="58"/>
      <c r="O459" s="38"/>
    </row>
    <row r="460" spans="1:15" s="5" customFormat="1">
      <c r="A460" s="50"/>
      <c r="B460" s="39"/>
      <c r="C460" s="3"/>
      <c r="D460" s="3"/>
      <c r="E460" s="3"/>
      <c r="F460" s="3"/>
      <c r="G460" s="3"/>
      <c r="H460" s="4"/>
      <c r="I460" s="3"/>
      <c r="J460" s="3"/>
      <c r="K460" s="4"/>
      <c r="L460" s="58"/>
      <c r="O460" s="38"/>
    </row>
    <row r="461" spans="1:15" s="5" customFormat="1">
      <c r="A461" s="50"/>
      <c r="B461" s="39"/>
      <c r="C461" s="3"/>
      <c r="D461" s="3"/>
      <c r="E461" s="3"/>
      <c r="F461" s="3"/>
      <c r="G461" s="3"/>
      <c r="H461" s="4"/>
      <c r="I461" s="3"/>
      <c r="J461" s="3"/>
      <c r="K461" s="4"/>
      <c r="L461" s="58"/>
      <c r="O461" s="38"/>
    </row>
    <row r="462" spans="1:15" s="5" customFormat="1">
      <c r="A462" s="50"/>
      <c r="B462" s="39"/>
      <c r="C462" s="3"/>
      <c r="D462" s="3"/>
      <c r="E462" s="3"/>
      <c r="F462" s="3"/>
      <c r="G462" s="3"/>
      <c r="H462" s="4"/>
      <c r="I462" s="3"/>
      <c r="J462" s="3"/>
      <c r="K462" s="4"/>
      <c r="L462" s="58"/>
      <c r="O462" s="38"/>
    </row>
    <row r="463" spans="1:15" s="5" customFormat="1">
      <c r="A463" s="50"/>
      <c r="B463" s="39"/>
      <c r="C463" s="3"/>
      <c r="D463" s="3"/>
      <c r="E463" s="3"/>
      <c r="F463" s="3"/>
      <c r="G463" s="3"/>
      <c r="H463" s="4"/>
      <c r="I463" s="3"/>
      <c r="J463" s="3"/>
      <c r="K463" s="4"/>
      <c r="L463" s="58"/>
      <c r="O463" s="38"/>
    </row>
    <row r="464" spans="1:15" s="5" customFormat="1">
      <c r="A464" s="50"/>
      <c r="B464" s="39"/>
      <c r="C464" s="3"/>
      <c r="D464" s="3"/>
      <c r="E464" s="3"/>
      <c r="F464" s="3"/>
      <c r="G464" s="3"/>
      <c r="H464" s="4"/>
      <c r="I464" s="3"/>
      <c r="J464" s="3"/>
      <c r="K464" s="4"/>
      <c r="L464" s="58"/>
      <c r="O464" s="38"/>
    </row>
    <row r="465" spans="1:15" s="5" customFormat="1">
      <c r="A465" s="50"/>
      <c r="B465" s="39"/>
      <c r="C465" s="3"/>
      <c r="D465" s="3"/>
      <c r="E465" s="3"/>
      <c r="F465" s="3"/>
      <c r="G465" s="3"/>
      <c r="H465" s="4"/>
      <c r="I465" s="3"/>
      <c r="J465" s="3"/>
      <c r="K465" s="4"/>
      <c r="L465" s="58"/>
      <c r="O465" s="38"/>
    </row>
    <row r="466" spans="1:15" s="5" customFormat="1">
      <c r="A466" s="50"/>
      <c r="B466" s="39"/>
      <c r="C466" s="3"/>
      <c r="D466" s="3"/>
      <c r="E466" s="3"/>
      <c r="F466" s="3"/>
      <c r="G466" s="3"/>
      <c r="H466" s="4"/>
      <c r="I466" s="3"/>
      <c r="J466" s="3"/>
      <c r="K466" s="4"/>
      <c r="L466" s="58"/>
      <c r="O466" s="38"/>
    </row>
    <row r="467" spans="1:15" s="5" customFormat="1">
      <c r="A467" s="50"/>
      <c r="B467" s="39"/>
      <c r="C467" s="3"/>
      <c r="D467" s="3"/>
      <c r="E467" s="3"/>
      <c r="F467" s="3"/>
      <c r="G467" s="3"/>
      <c r="H467" s="4"/>
      <c r="I467" s="3"/>
      <c r="J467" s="3"/>
      <c r="K467" s="4"/>
      <c r="L467" s="58"/>
      <c r="O467" s="38"/>
    </row>
    <row r="468" spans="1:15" s="5" customFormat="1">
      <c r="A468" s="50"/>
      <c r="B468" s="39"/>
      <c r="C468" s="3"/>
      <c r="D468" s="3"/>
      <c r="E468" s="3"/>
      <c r="F468" s="3"/>
      <c r="G468" s="3"/>
      <c r="H468" s="4"/>
      <c r="I468" s="3"/>
      <c r="J468" s="3"/>
      <c r="K468" s="4"/>
      <c r="L468" s="58"/>
      <c r="O468" s="38"/>
    </row>
    <row r="469" spans="1:15" s="5" customFormat="1">
      <c r="A469" s="50"/>
      <c r="B469" s="39"/>
      <c r="C469" s="3"/>
      <c r="D469" s="3"/>
      <c r="E469" s="3"/>
      <c r="F469" s="3"/>
      <c r="G469" s="3"/>
      <c r="H469" s="4"/>
      <c r="I469" s="3"/>
      <c r="J469" s="3"/>
      <c r="K469" s="4"/>
      <c r="L469" s="58"/>
      <c r="O469" s="38"/>
    </row>
    <row r="470" spans="1:15" s="5" customFormat="1">
      <c r="A470" s="50"/>
      <c r="B470" s="39"/>
      <c r="C470" s="3"/>
      <c r="D470" s="3"/>
      <c r="E470" s="3"/>
      <c r="F470" s="3"/>
      <c r="G470" s="3"/>
      <c r="H470" s="4"/>
      <c r="I470" s="3"/>
      <c r="J470" s="3"/>
      <c r="K470" s="4"/>
      <c r="L470" s="58"/>
      <c r="O470" s="38"/>
    </row>
    <row r="471" spans="1:15" s="5" customFormat="1">
      <c r="A471" s="50"/>
      <c r="B471" s="39"/>
      <c r="C471" s="3"/>
      <c r="D471" s="3"/>
      <c r="E471" s="3"/>
      <c r="F471" s="3"/>
      <c r="G471" s="3"/>
      <c r="H471" s="4"/>
      <c r="I471" s="3"/>
      <c r="J471" s="3"/>
      <c r="K471" s="4"/>
      <c r="L471" s="58"/>
      <c r="O471" s="38"/>
    </row>
    <row r="472" spans="1:15" s="5" customFormat="1">
      <c r="A472" s="50"/>
      <c r="B472" s="39"/>
      <c r="C472" s="3"/>
      <c r="D472" s="3"/>
      <c r="E472" s="3"/>
      <c r="F472" s="3"/>
      <c r="G472" s="3"/>
      <c r="H472" s="4"/>
      <c r="I472" s="3"/>
      <c r="J472" s="3"/>
      <c r="K472" s="4"/>
      <c r="L472" s="58"/>
      <c r="O472" s="38"/>
    </row>
    <row r="473" spans="1:15" s="5" customFormat="1">
      <c r="A473" s="50"/>
      <c r="B473" s="39"/>
      <c r="C473" s="3"/>
      <c r="D473" s="3"/>
      <c r="E473" s="3"/>
      <c r="F473" s="3"/>
      <c r="G473" s="3"/>
      <c r="H473" s="4"/>
      <c r="I473" s="3"/>
      <c r="J473" s="3"/>
      <c r="K473" s="4"/>
      <c r="L473" s="58"/>
      <c r="O473" s="38"/>
    </row>
    <row r="474" spans="1:15" s="5" customFormat="1">
      <c r="A474" s="50"/>
      <c r="B474" s="39"/>
      <c r="C474" s="3"/>
      <c r="D474" s="3"/>
      <c r="E474" s="3"/>
      <c r="F474" s="3"/>
      <c r="G474" s="3"/>
      <c r="H474" s="4"/>
      <c r="I474" s="3"/>
      <c r="J474" s="3"/>
      <c r="K474" s="4"/>
      <c r="L474" s="58"/>
      <c r="O474" s="38"/>
    </row>
    <row r="475" spans="1:15" s="5" customFormat="1">
      <c r="A475" s="50"/>
      <c r="B475" s="39"/>
      <c r="C475" s="3"/>
      <c r="D475" s="3"/>
      <c r="E475" s="3"/>
      <c r="F475" s="3"/>
      <c r="G475" s="3"/>
      <c r="H475" s="4"/>
      <c r="I475" s="3"/>
      <c r="J475" s="3"/>
      <c r="K475" s="4"/>
      <c r="L475" s="58"/>
      <c r="O475" s="38"/>
    </row>
    <row r="476" spans="1:15" s="5" customFormat="1">
      <c r="A476" s="50"/>
      <c r="B476" s="39"/>
      <c r="C476" s="3"/>
      <c r="D476" s="3"/>
      <c r="E476" s="3"/>
      <c r="F476" s="3"/>
      <c r="G476" s="3"/>
      <c r="H476" s="4"/>
      <c r="I476" s="3"/>
      <c r="J476" s="3"/>
      <c r="K476" s="4"/>
      <c r="L476" s="58"/>
      <c r="O476" s="38"/>
    </row>
    <row r="477" spans="1:15" s="5" customFormat="1">
      <c r="A477" s="50"/>
      <c r="B477" s="39"/>
      <c r="C477" s="3"/>
      <c r="D477" s="3"/>
      <c r="E477" s="3"/>
      <c r="F477" s="3"/>
      <c r="G477" s="3"/>
      <c r="H477" s="4"/>
      <c r="I477" s="3"/>
      <c r="J477" s="3"/>
      <c r="K477" s="4"/>
      <c r="L477" s="58"/>
      <c r="O477" s="38"/>
    </row>
    <row r="478" spans="1:15" s="5" customFormat="1">
      <c r="A478" s="50"/>
      <c r="B478" s="39"/>
      <c r="C478" s="3"/>
      <c r="D478" s="3"/>
      <c r="E478" s="3"/>
      <c r="F478" s="3"/>
      <c r="G478" s="3"/>
      <c r="H478" s="4"/>
      <c r="I478" s="3"/>
      <c r="J478" s="3"/>
      <c r="K478" s="4"/>
      <c r="L478" s="58"/>
      <c r="O478" s="38"/>
    </row>
    <row r="479" spans="1:15" s="5" customFormat="1">
      <c r="A479" s="50"/>
      <c r="B479" s="39"/>
      <c r="C479" s="3"/>
      <c r="D479" s="3"/>
      <c r="E479" s="3"/>
      <c r="F479" s="3"/>
      <c r="G479" s="3"/>
      <c r="H479" s="4"/>
      <c r="I479" s="3"/>
      <c r="J479" s="3"/>
      <c r="K479" s="4"/>
      <c r="L479" s="58"/>
      <c r="O479" s="38"/>
    </row>
    <row r="480" spans="1:15" s="5" customFormat="1">
      <c r="A480" s="50"/>
      <c r="B480" s="39"/>
      <c r="C480" s="3"/>
      <c r="D480" s="3"/>
      <c r="E480" s="3"/>
      <c r="F480" s="3"/>
      <c r="G480" s="3"/>
      <c r="H480" s="4"/>
      <c r="I480" s="3"/>
      <c r="J480" s="3"/>
      <c r="K480" s="4"/>
      <c r="L480" s="58"/>
      <c r="O480" s="38"/>
    </row>
    <row r="481" spans="1:15" s="5" customFormat="1">
      <c r="A481" s="50"/>
      <c r="B481" s="39"/>
      <c r="C481" s="3"/>
      <c r="D481" s="3"/>
      <c r="E481" s="3"/>
      <c r="F481" s="3"/>
      <c r="G481" s="3"/>
      <c r="H481" s="4"/>
      <c r="I481" s="3"/>
      <c r="J481" s="3"/>
      <c r="K481" s="4"/>
      <c r="L481" s="58"/>
      <c r="O481" s="38"/>
    </row>
    <row r="482" spans="1:15" s="5" customFormat="1">
      <c r="A482" s="50"/>
      <c r="B482" s="39"/>
      <c r="C482" s="3"/>
      <c r="D482" s="3"/>
      <c r="E482" s="3"/>
      <c r="F482" s="3"/>
      <c r="G482" s="3"/>
      <c r="H482" s="4"/>
      <c r="I482" s="3"/>
      <c r="J482" s="3"/>
      <c r="K482" s="4"/>
      <c r="L482" s="58"/>
      <c r="O482" s="38"/>
    </row>
    <row r="483" spans="1:15" s="5" customFormat="1">
      <c r="A483" s="50"/>
      <c r="B483" s="39"/>
      <c r="C483" s="3"/>
      <c r="D483" s="3"/>
      <c r="E483" s="3"/>
      <c r="F483" s="3"/>
      <c r="G483" s="3"/>
      <c r="H483" s="4"/>
      <c r="I483" s="3"/>
      <c r="J483" s="3"/>
      <c r="K483" s="4"/>
      <c r="L483" s="58"/>
      <c r="O483" s="38"/>
    </row>
    <row r="484" spans="1:15" s="5" customFormat="1">
      <c r="A484" s="50"/>
      <c r="B484" s="39"/>
      <c r="C484" s="3"/>
      <c r="D484" s="3"/>
      <c r="E484" s="3"/>
      <c r="F484" s="3"/>
      <c r="G484" s="3"/>
      <c r="H484" s="4"/>
      <c r="I484" s="3"/>
      <c r="J484" s="3"/>
      <c r="K484" s="4"/>
      <c r="L484" s="58"/>
      <c r="O484" s="38"/>
    </row>
    <row r="485" spans="1:15" s="5" customFormat="1">
      <c r="A485" s="50"/>
      <c r="B485" s="39"/>
      <c r="C485" s="3"/>
      <c r="D485" s="3"/>
      <c r="E485" s="3"/>
      <c r="F485" s="3"/>
      <c r="G485" s="3"/>
      <c r="H485" s="4"/>
      <c r="I485" s="3"/>
      <c r="J485" s="3"/>
      <c r="K485" s="4"/>
      <c r="L485" s="58"/>
      <c r="O485" s="38"/>
    </row>
    <row r="486" spans="1:15" s="5" customFormat="1">
      <c r="A486" s="50"/>
      <c r="B486" s="39"/>
      <c r="C486" s="3"/>
      <c r="D486" s="3"/>
      <c r="E486" s="3"/>
      <c r="F486" s="3"/>
      <c r="G486" s="3"/>
      <c r="H486" s="4"/>
      <c r="I486" s="3"/>
      <c r="J486" s="3"/>
      <c r="K486" s="4"/>
      <c r="L486" s="58"/>
      <c r="O486" s="38"/>
    </row>
    <row r="487" spans="1:15" s="5" customFormat="1">
      <c r="A487" s="50"/>
      <c r="B487" s="39"/>
      <c r="C487" s="3"/>
      <c r="D487" s="3"/>
      <c r="E487" s="3"/>
      <c r="F487" s="3"/>
      <c r="G487" s="3"/>
      <c r="H487" s="4"/>
      <c r="I487" s="3"/>
      <c r="J487" s="3"/>
      <c r="K487" s="4"/>
      <c r="L487" s="58"/>
      <c r="O487" s="38"/>
    </row>
    <row r="488" spans="1:15" s="5" customFormat="1">
      <c r="A488" s="50"/>
      <c r="B488" s="39"/>
      <c r="C488" s="3"/>
      <c r="D488" s="3"/>
      <c r="E488" s="3"/>
      <c r="F488" s="3"/>
      <c r="G488" s="3"/>
      <c r="H488" s="4"/>
      <c r="I488" s="3"/>
      <c r="J488" s="3"/>
      <c r="K488" s="4"/>
      <c r="L488" s="58"/>
      <c r="O488" s="38"/>
    </row>
    <row r="489" spans="1:15" s="5" customFormat="1">
      <c r="A489" s="50"/>
      <c r="B489" s="39"/>
      <c r="C489" s="3"/>
      <c r="D489" s="3"/>
      <c r="E489" s="3"/>
      <c r="F489" s="3"/>
      <c r="G489" s="3"/>
      <c r="H489" s="4"/>
      <c r="I489" s="3"/>
      <c r="J489" s="3"/>
      <c r="K489" s="4"/>
      <c r="L489" s="58"/>
      <c r="O489" s="38"/>
    </row>
    <row r="490" spans="1:15" s="5" customFormat="1">
      <c r="A490" s="50"/>
      <c r="B490" s="39"/>
      <c r="C490" s="3"/>
      <c r="D490" s="3"/>
      <c r="E490" s="3"/>
      <c r="F490" s="3"/>
      <c r="G490" s="3"/>
      <c r="H490" s="4"/>
      <c r="I490" s="3"/>
      <c r="J490" s="3"/>
      <c r="K490" s="4"/>
      <c r="L490" s="58"/>
      <c r="O490" s="38"/>
    </row>
    <row r="491" spans="1:15" s="5" customFormat="1">
      <c r="A491" s="50"/>
      <c r="B491" s="39"/>
      <c r="C491" s="3"/>
      <c r="D491" s="3"/>
      <c r="E491" s="3"/>
      <c r="F491" s="3"/>
      <c r="G491" s="3"/>
      <c r="H491" s="4"/>
      <c r="I491" s="3"/>
      <c r="J491" s="3"/>
      <c r="K491" s="4"/>
      <c r="L491" s="58"/>
      <c r="O491" s="38"/>
    </row>
    <row r="492" spans="1:15" s="5" customFormat="1">
      <c r="A492" s="50"/>
      <c r="B492" s="39"/>
      <c r="C492" s="3"/>
      <c r="D492" s="3"/>
      <c r="E492" s="3"/>
      <c r="F492" s="3"/>
      <c r="G492" s="3"/>
      <c r="H492" s="4"/>
      <c r="I492" s="3"/>
      <c r="J492" s="3"/>
      <c r="K492" s="4"/>
      <c r="L492" s="58"/>
      <c r="O492" s="38"/>
    </row>
    <row r="493" spans="1:15" s="5" customFormat="1">
      <c r="A493" s="50"/>
      <c r="B493" s="39"/>
      <c r="C493" s="3"/>
      <c r="D493" s="3"/>
      <c r="E493" s="3"/>
      <c r="F493" s="3"/>
      <c r="G493" s="3"/>
      <c r="H493" s="4"/>
      <c r="I493" s="3"/>
      <c r="J493" s="3"/>
      <c r="K493" s="4"/>
      <c r="L493" s="58"/>
      <c r="O493" s="38"/>
    </row>
    <row r="494" spans="1:15" s="5" customFormat="1">
      <c r="A494" s="50"/>
      <c r="B494" s="39"/>
      <c r="C494" s="3"/>
      <c r="D494" s="3"/>
      <c r="E494" s="3"/>
      <c r="F494" s="3"/>
      <c r="G494" s="3"/>
      <c r="H494" s="4"/>
      <c r="I494" s="3"/>
      <c r="J494" s="3"/>
      <c r="K494" s="4"/>
      <c r="L494" s="58"/>
      <c r="O494" s="38"/>
    </row>
    <row r="495" spans="1:15" s="5" customFormat="1">
      <c r="A495" s="50"/>
      <c r="B495" s="39"/>
      <c r="C495" s="3"/>
      <c r="D495" s="3"/>
      <c r="E495" s="3"/>
      <c r="F495" s="3"/>
      <c r="G495" s="3"/>
      <c r="H495" s="4"/>
      <c r="I495" s="3"/>
      <c r="J495" s="3"/>
      <c r="K495" s="4"/>
      <c r="L495" s="58"/>
      <c r="O495" s="38"/>
    </row>
    <row r="496" spans="1:15" s="5" customFormat="1">
      <c r="A496" s="50"/>
      <c r="B496" s="39"/>
      <c r="C496" s="3"/>
      <c r="D496" s="3"/>
      <c r="E496" s="3"/>
      <c r="F496" s="3"/>
      <c r="G496" s="3"/>
      <c r="H496" s="4"/>
      <c r="I496" s="3"/>
      <c r="J496" s="3"/>
      <c r="K496" s="4"/>
      <c r="L496" s="58"/>
      <c r="O496" s="38"/>
    </row>
    <row r="497" spans="1:15" s="5" customFormat="1">
      <c r="A497" s="50"/>
      <c r="B497" s="39"/>
      <c r="C497" s="3"/>
      <c r="D497" s="3"/>
      <c r="E497" s="3"/>
      <c r="F497" s="3"/>
      <c r="G497" s="3"/>
      <c r="H497" s="4"/>
      <c r="I497" s="3"/>
      <c r="J497" s="3"/>
      <c r="K497" s="4"/>
      <c r="L497" s="58"/>
      <c r="O497" s="38"/>
    </row>
    <row r="498" spans="1:15" s="5" customFormat="1">
      <c r="A498" s="50"/>
      <c r="B498" s="39"/>
      <c r="C498" s="3"/>
      <c r="D498" s="3"/>
      <c r="E498" s="3"/>
      <c r="F498" s="3"/>
      <c r="G498" s="3"/>
      <c r="H498" s="4"/>
      <c r="I498" s="3"/>
      <c r="J498" s="3"/>
      <c r="K498" s="4"/>
      <c r="L498" s="58"/>
      <c r="O498" s="38"/>
    </row>
    <row r="499" spans="1:15" s="5" customFormat="1">
      <c r="A499" s="50"/>
      <c r="B499" s="39"/>
      <c r="C499" s="3"/>
      <c r="D499" s="3"/>
      <c r="E499" s="3"/>
      <c r="F499" s="3"/>
      <c r="G499" s="3"/>
      <c r="H499" s="4"/>
      <c r="I499" s="3"/>
      <c r="J499" s="3"/>
      <c r="K499" s="4"/>
      <c r="L499" s="58"/>
      <c r="O499" s="38"/>
    </row>
    <row r="500" spans="1:15" s="5" customFormat="1">
      <c r="A500" s="50"/>
      <c r="B500" s="39"/>
      <c r="C500" s="3"/>
      <c r="D500" s="3"/>
      <c r="E500" s="3"/>
      <c r="F500" s="3"/>
      <c r="G500" s="3"/>
      <c r="H500" s="4"/>
      <c r="I500" s="3"/>
      <c r="J500" s="3"/>
      <c r="K500" s="4"/>
      <c r="L500" s="58"/>
      <c r="O500" s="38"/>
    </row>
    <row r="501" spans="1:15" s="5" customFormat="1">
      <c r="A501" s="50"/>
      <c r="B501" s="39"/>
      <c r="C501" s="3"/>
      <c r="D501" s="3"/>
      <c r="E501" s="3"/>
      <c r="F501" s="3"/>
      <c r="G501" s="3"/>
      <c r="H501" s="4"/>
      <c r="I501" s="3"/>
      <c r="J501" s="3"/>
      <c r="K501" s="4"/>
      <c r="L501" s="58"/>
      <c r="O501" s="38"/>
    </row>
    <row r="502" spans="1:15" s="5" customFormat="1">
      <c r="A502" s="50"/>
      <c r="B502" s="39"/>
      <c r="C502" s="3"/>
      <c r="D502" s="3"/>
      <c r="E502" s="3"/>
      <c r="F502" s="3"/>
      <c r="G502" s="3"/>
      <c r="H502" s="4"/>
      <c r="I502" s="3"/>
      <c r="J502" s="3"/>
      <c r="K502" s="4"/>
      <c r="L502" s="58"/>
      <c r="O502" s="38"/>
    </row>
    <row r="503" spans="1:15" s="5" customFormat="1">
      <c r="A503" s="50"/>
      <c r="B503" s="39"/>
      <c r="C503" s="3"/>
      <c r="D503" s="3"/>
      <c r="E503" s="3"/>
      <c r="F503" s="3"/>
      <c r="G503" s="3"/>
      <c r="H503" s="4"/>
      <c r="I503" s="3"/>
      <c r="J503" s="3"/>
      <c r="K503" s="4"/>
      <c r="L503" s="58"/>
      <c r="O503" s="38"/>
    </row>
    <row r="504" spans="1:15" s="5" customFormat="1">
      <c r="A504" s="50"/>
      <c r="B504" s="39"/>
      <c r="C504" s="3"/>
      <c r="D504" s="3"/>
      <c r="E504" s="3"/>
      <c r="F504" s="3"/>
      <c r="G504" s="3"/>
      <c r="H504" s="4"/>
      <c r="I504" s="3"/>
      <c r="J504" s="3"/>
      <c r="K504" s="4"/>
      <c r="L504" s="58"/>
      <c r="O504" s="38"/>
    </row>
    <row r="505" spans="1:15" s="5" customFormat="1">
      <c r="A505" s="50"/>
      <c r="B505" s="39"/>
      <c r="C505" s="3"/>
      <c r="D505" s="3"/>
      <c r="E505" s="3"/>
      <c r="F505" s="3"/>
      <c r="G505" s="3"/>
      <c r="H505" s="4"/>
      <c r="I505" s="3"/>
      <c r="J505" s="3"/>
      <c r="K505" s="4"/>
      <c r="L505" s="58"/>
      <c r="O505" s="38"/>
    </row>
    <row r="506" spans="1:15" s="5" customFormat="1">
      <c r="A506" s="50"/>
      <c r="B506" s="39"/>
      <c r="C506" s="3"/>
      <c r="D506" s="3"/>
      <c r="E506" s="3"/>
      <c r="F506" s="3"/>
      <c r="G506" s="3"/>
      <c r="H506" s="4"/>
      <c r="I506" s="3"/>
      <c r="J506" s="3"/>
      <c r="K506" s="4"/>
      <c r="L506" s="58"/>
      <c r="O506" s="38"/>
    </row>
    <row r="507" spans="1:15" s="5" customFormat="1">
      <c r="A507" s="50"/>
      <c r="B507" s="39"/>
      <c r="C507" s="3"/>
      <c r="D507" s="3"/>
      <c r="E507" s="3"/>
      <c r="F507" s="3"/>
      <c r="G507" s="3"/>
      <c r="H507" s="4"/>
      <c r="I507" s="3"/>
      <c r="J507" s="3"/>
      <c r="K507" s="4"/>
      <c r="L507" s="58"/>
      <c r="O507" s="38"/>
    </row>
    <row r="508" spans="1:15" s="5" customFormat="1">
      <c r="A508" s="50"/>
      <c r="B508" s="39"/>
      <c r="C508" s="3"/>
      <c r="D508" s="3"/>
      <c r="E508" s="3"/>
      <c r="F508" s="3"/>
      <c r="G508" s="3"/>
      <c r="H508" s="4"/>
      <c r="I508" s="3"/>
      <c r="J508" s="3"/>
      <c r="K508" s="4"/>
      <c r="L508" s="58"/>
      <c r="O508" s="38"/>
    </row>
    <row r="509" spans="1:15" s="5" customFormat="1">
      <c r="A509" s="50"/>
      <c r="B509" s="39"/>
      <c r="C509" s="3"/>
      <c r="D509" s="3"/>
      <c r="E509" s="3"/>
      <c r="F509" s="3"/>
      <c r="G509" s="3"/>
      <c r="H509" s="4"/>
      <c r="I509" s="3"/>
      <c r="J509" s="3"/>
      <c r="K509" s="4"/>
      <c r="L509" s="58"/>
      <c r="O509" s="38"/>
    </row>
    <row r="510" spans="1:15" s="5" customFormat="1">
      <c r="A510" s="50"/>
      <c r="B510" s="39"/>
      <c r="C510" s="3"/>
      <c r="D510" s="3"/>
      <c r="E510" s="3"/>
      <c r="F510" s="3"/>
      <c r="G510" s="3"/>
      <c r="H510" s="4"/>
      <c r="I510" s="3"/>
      <c r="J510" s="3"/>
      <c r="K510" s="4"/>
      <c r="L510" s="58"/>
      <c r="O510" s="38"/>
    </row>
    <row r="511" spans="1:15" s="5" customFormat="1">
      <c r="A511" s="50"/>
      <c r="B511" s="39"/>
      <c r="C511" s="3"/>
      <c r="D511" s="3"/>
      <c r="E511" s="3"/>
      <c r="F511" s="3"/>
      <c r="G511" s="3"/>
      <c r="H511" s="4"/>
      <c r="I511" s="3"/>
      <c r="J511" s="3"/>
      <c r="K511" s="4"/>
      <c r="L511" s="58"/>
      <c r="O511" s="38"/>
    </row>
    <row r="512" spans="1:15" s="5" customFormat="1">
      <c r="A512" s="50"/>
      <c r="B512" s="39"/>
      <c r="C512" s="3"/>
      <c r="D512" s="3"/>
      <c r="E512" s="3"/>
      <c r="F512" s="3"/>
      <c r="G512" s="3"/>
      <c r="H512" s="4"/>
      <c r="I512" s="3"/>
      <c r="J512" s="3"/>
      <c r="K512" s="4"/>
      <c r="L512" s="58"/>
      <c r="O512" s="38"/>
    </row>
    <row r="513" spans="1:15" s="5" customFormat="1">
      <c r="A513" s="50"/>
      <c r="B513" s="39"/>
      <c r="C513" s="3"/>
      <c r="D513" s="3"/>
      <c r="E513" s="3"/>
      <c r="F513" s="3"/>
      <c r="G513" s="3"/>
      <c r="H513" s="4"/>
      <c r="I513" s="3"/>
      <c r="J513" s="3"/>
      <c r="K513" s="4"/>
      <c r="L513" s="58"/>
      <c r="O513" s="38"/>
    </row>
    <row r="514" spans="1:15" s="5" customFormat="1">
      <c r="A514" s="50"/>
      <c r="B514" s="39"/>
      <c r="C514" s="3"/>
      <c r="D514" s="3"/>
      <c r="E514" s="3"/>
      <c r="F514" s="3"/>
      <c r="G514" s="3"/>
      <c r="H514" s="4"/>
      <c r="I514" s="3"/>
      <c r="J514" s="3"/>
      <c r="K514" s="4"/>
      <c r="L514" s="58"/>
      <c r="O514" s="38"/>
    </row>
    <row r="515" spans="1:15" s="5" customFormat="1">
      <c r="A515" s="50"/>
      <c r="B515" s="39"/>
      <c r="C515" s="3"/>
      <c r="D515" s="3"/>
      <c r="E515" s="3"/>
      <c r="F515" s="3"/>
      <c r="G515" s="3"/>
      <c r="H515" s="4"/>
      <c r="I515" s="3"/>
      <c r="J515" s="3"/>
      <c r="K515" s="4"/>
      <c r="L515" s="58"/>
      <c r="O515" s="38"/>
    </row>
    <row r="516" spans="1:15" s="5" customFormat="1">
      <c r="A516" s="50"/>
      <c r="B516" s="39"/>
      <c r="C516" s="3"/>
      <c r="D516" s="3"/>
      <c r="E516" s="3"/>
      <c r="F516" s="3"/>
      <c r="G516" s="3"/>
      <c r="H516" s="4"/>
      <c r="I516" s="3"/>
      <c r="J516" s="3"/>
      <c r="K516" s="4"/>
      <c r="L516" s="58"/>
      <c r="O516" s="38"/>
    </row>
    <row r="517" spans="1:15" s="5" customFormat="1">
      <c r="A517" s="50"/>
      <c r="B517" s="39"/>
      <c r="C517" s="3"/>
      <c r="D517" s="3"/>
      <c r="E517" s="3"/>
      <c r="F517" s="3"/>
      <c r="G517" s="3"/>
      <c r="H517" s="4"/>
      <c r="I517" s="3"/>
      <c r="J517" s="3"/>
      <c r="K517" s="4"/>
      <c r="L517" s="58"/>
      <c r="O517" s="38"/>
    </row>
    <row r="518" spans="1:15" s="5" customFormat="1">
      <c r="A518" s="50"/>
      <c r="B518" s="39"/>
      <c r="C518" s="3"/>
      <c r="D518" s="3"/>
      <c r="E518" s="3"/>
      <c r="F518" s="3"/>
      <c r="G518" s="3"/>
      <c r="H518" s="4"/>
      <c r="I518" s="3"/>
      <c r="J518" s="3"/>
      <c r="K518" s="4"/>
      <c r="L518" s="58"/>
      <c r="O518" s="38"/>
    </row>
    <row r="519" spans="1:15" s="5" customFormat="1">
      <c r="A519" s="50"/>
      <c r="B519" s="39"/>
      <c r="C519" s="3"/>
      <c r="D519" s="3"/>
      <c r="E519" s="3"/>
      <c r="F519" s="3"/>
      <c r="G519" s="3"/>
      <c r="H519" s="4"/>
      <c r="I519" s="3"/>
      <c r="J519" s="3"/>
      <c r="K519" s="4"/>
      <c r="L519" s="58"/>
      <c r="O519" s="38"/>
    </row>
    <row r="520" spans="1:15" s="5" customFormat="1">
      <c r="A520" s="50"/>
      <c r="B520" s="39"/>
      <c r="C520" s="3"/>
      <c r="D520" s="3"/>
      <c r="E520" s="3"/>
      <c r="F520" s="3"/>
      <c r="G520" s="3"/>
      <c r="H520" s="4"/>
      <c r="I520" s="3"/>
      <c r="J520" s="3"/>
      <c r="K520" s="4"/>
      <c r="L520" s="58"/>
      <c r="O520" s="38"/>
    </row>
    <row r="521" spans="1:15" s="5" customFormat="1">
      <c r="A521" s="50"/>
      <c r="B521" s="39"/>
      <c r="C521" s="3"/>
      <c r="D521" s="3"/>
      <c r="E521" s="3"/>
      <c r="F521" s="3"/>
      <c r="G521" s="3"/>
      <c r="H521" s="4"/>
      <c r="I521" s="3"/>
      <c r="J521" s="3"/>
      <c r="K521" s="4"/>
      <c r="L521" s="58"/>
      <c r="O521" s="38"/>
    </row>
    <row r="522" spans="1:15" s="5" customFormat="1">
      <c r="A522" s="50"/>
      <c r="B522" s="39"/>
      <c r="C522" s="3"/>
      <c r="D522" s="3"/>
      <c r="E522" s="3"/>
      <c r="F522" s="3"/>
      <c r="G522" s="3"/>
      <c r="H522" s="4"/>
      <c r="I522" s="3"/>
      <c r="J522" s="3"/>
      <c r="K522" s="4"/>
      <c r="L522" s="58"/>
      <c r="O522" s="38"/>
    </row>
    <row r="523" spans="1:15" s="5" customFormat="1">
      <c r="A523" s="50"/>
      <c r="B523" s="39"/>
      <c r="C523" s="3"/>
      <c r="D523" s="3"/>
      <c r="E523" s="3"/>
      <c r="F523" s="3"/>
      <c r="G523" s="3"/>
      <c r="H523" s="4"/>
      <c r="I523" s="3"/>
      <c r="J523" s="3"/>
      <c r="K523" s="4"/>
      <c r="L523" s="58"/>
      <c r="O523" s="38"/>
    </row>
    <row r="524" spans="1:15" s="5" customFormat="1">
      <c r="A524" s="50"/>
      <c r="B524" s="39"/>
      <c r="C524" s="3"/>
      <c r="D524" s="3"/>
      <c r="E524" s="3"/>
      <c r="F524" s="3"/>
      <c r="G524" s="3"/>
      <c r="H524" s="4"/>
      <c r="I524" s="3"/>
      <c r="J524" s="3"/>
      <c r="K524" s="4"/>
      <c r="L524" s="58"/>
      <c r="O524" s="38"/>
    </row>
    <row r="525" spans="1:15" s="5" customFormat="1">
      <c r="A525" s="50"/>
      <c r="B525" s="39"/>
      <c r="C525" s="3"/>
      <c r="D525" s="3"/>
      <c r="E525" s="3"/>
      <c r="F525" s="3"/>
      <c r="G525" s="3"/>
      <c r="H525" s="4"/>
      <c r="I525" s="3"/>
      <c r="J525" s="3"/>
      <c r="K525" s="4"/>
      <c r="L525" s="58"/>
      <c r="O525" s="38"/>
    </row>
    <row r="526" spans="1:15" s="5" customFormat="1">
      <c r="A526" s="50"/>
      <c r="B526" s="39"/>
      <c r="C526" s="3"/>
      <c r="D526" s="3"/>
      <c r="E526" s="3"/>
      <c r="F526" s="3"/>
      <c r="G526" s="3"/>
      <c r="H526" s="4"/>
      <c r="I526" s="3"/>
      <c r="J526" s="3"/>
      <c r="K526" s="4"/>
      <c r="L526" s="58"/>
      <c r="O526" s="38"/>
    </row>
    <row r="527" spans="1:15" s="5" customFormat="1">
      <c r="A527" s="50"/>
      <c r="B527" s="39"/>
      <c r="C527" s="3"/>
      <c r="D527" s="3"/>
      <c r="E527" s="3"/>
      <c r="F527" s="3"/>
      <c r="G527" s="3"/>
      <c r="H527" s="4"/>
      <c r="I527" s="3"/>
      <c r="J527" s="3"/>
      <c r="K527" s="4"/>
      <c r="L527" s="58"/>
      <c r="O527" s="38"/>
    </row>
    <row r="528" spans="1:15" s="5" customFormat="1">
      <c r="A528" s="50"/>
      <c r="B528" s="39"/>
      <c r="C528" s="3"/>
      <c r="D528" s="3"/>
      <c r="E528" s="3"/>
      <c r="F528" s="3"/>
      <c r="G528" s="3"/>
      <c r="H528" s="4"/>
      <c r="I528" s="3"/>
      <c r="J528" s="3"/>
      <c r="K528" s="4"/>
      <c r="L528" s="58"/>
      <c r="O528" s="38"/>
    </row>
    <row r="529" spans="1:15" s="5" customFormat="1">
      <c r="A529" s="50"/>
      <c r="B529" s="39"/>
      <c r="C529" s="3"/>
      <c r="D529" s="3"/>
      <c r="E529" s="3"/>
      <c r="F529" s="3"/>
      <c r="G529" s="3"/>
      <c r="H529" s="4"/>
      <c r="I529" s="3"/>
      <c r="J529" s="3"/>
      <c r="K529" s="4"/>
      <c r="L529" s="58"/>
      <c r="O529" s="38"/>
    </row>
    <row r="530" spans="1:15" s="5" customFormat="1">
      <c r="A530" s="50"/>
      <c r="B530" s="39"/>
      <c r="C530" s="3"/>
      <c r="D530" s="3"/>
      <c r="E530" s="3"/>
      <c r="F530" s="3"/>
      <c r="G530" s="3"/>
      <c r="H530" s="4"/>
      <c r="I530" s="3"/>
      <c r="J530" s="3"/>
      <c r="K530" s="4"/>
      <c r="L530" s="58"/>
      <c r="O530" s="38"/>
    </row>
    <row r="531" spans="1:15" s="5" customFormat="1">
      <c r="A531" s="50"/>
      <c r="B531" s="39"/>
      <c r="C531" s="3"/>
      <c r="D531" s="3"/>
      <c r="E531" s="3"/>
      <c r="F531" s="3"/>
      <c r="G531" s="3"/>
      <c r="H531" s="4"/>
      <c r="I531" s="3"/>
      <c r="J531" s="3"/>
      <c r="K531" s="4"/>
      <c r="L531" s="58"/>
      <c r="O531" s="38"/>
    </row>
    <row r="532" spans="1:15" s="5" customFormat="1">
      <c r="A532" s="50"/>
      <c r="B532" s="39"/>
      <c r="C532" s="3"/>
      <c r="D532" s="3"/>
      <c r="E532" s="3"/>
      <c r="F532" s="3"/>
      <c r="G532" s="3"/>
      <c r="H532" s="4"/>
      <c r="I532" s="3"/>
      <c r="J532" s="3"/>
      <c r="K532" s="4"/>
      <c r="L532" s="58"/>
      <c r="O532" s="38"/>
    </row>
    <row r="533" spans="1:15" s="5" customFormat="1">
      <c r="A533" s="50"/>
      <c r="B533" s="39"/>
      <c r="C533" s="3"/>
      <c r="D533" s="3"/>
      <c r="E533" s="3"/>
      <c r="F533" s="3"/>
      <c r="G533" s="3"/>
      <c r="H533" s="4"/>
      <c r="I533" s="3"/>
      <c r="J533" s="3"/>
      <c r="K533" s="4"/>
      <c r="L533" s="58"/>
      <c r="O533" s="38"/>
    </row>
    <row r="534" spans="1:15" s="5" customFormat="1">
      <c r="A534" s="50"/>
      <c r="B534" s="39"/>
      <c r="C534" s="3"/>
      <c r="D534" s="3"/>
      <c r="E534" s="3"/>
      <c r="F534" s="3"/>
      <c r="G534" s="3"/>
      <c r="H534" s="4"/>
      <c r="I534" s="3"/>
      <c r="J534" s="3"/>
      <c r="K534" s="4"/>
      <c r="L534" s="58"/>
      <c r="O534" s="38"/>
    </row>
    <row r="535" spans="1:15" s="5" customFormat="1">
      <c r="A535" s="50"/>
      <c r="B535" s="39"/>
      <c r="C535" s="3"/>
      <c r="D535" s="3"/>
      <c r="E535" s="3"/>
      <c r="F535" s="3"/>
      <c r="G535" s="3"/>
      <c r="H535" s="4"/>
      <c r="I535" s="3"/>
      <c r="J535" s="3"/>
      <c r="K535" s="4"/>
      <c r="L535" s="58"/>
      <c r="O535" s="38"/>
    </row>
    <row r="536" spans="1:15" s="5" customFormat="1">
      <c r="A536" s="50"/>
      <c r="B536" s="39"/>
      <c r="C536" s="3"/>
      <c r="D536" s="3"/>
      <c r="E536" s="3"/>
      <c r="F536" s="3"/>
      <c r="G536" s="3"/>
      <c r="H536" s="4"/>
      <c r="I536" s="3"/>
      <c r="J536" s="3"/>
      <c r="K536" s="4"/>
      <c r="L536" s="58"/>
      <c r="O536" s="38"/>
    </row>
    <row r="537" spans="1:15" s="5" customFormat="1">
      <c r="A537" s="50"/>
      <c r="B537" s="39"/>
      <c r="C537" s="3"/>
      <c r="D537" s="3"/>
      <c r="E537" s="3"/>
      <c r="F537" s="3"/>
      <c r="G537" s="3"/>
      <c r="H537" s="4"/>
      <c r="I537" s="3"/>
      <c r="J537" s="3"/>
      <c r="K537" s="4"/>
      <c r="L537" s="58"/>
      <c r="O537" s="38"/>
    </row>
    <row r="538" spans="1:15" s="5" customFormat="1">
      <c r="A538" s="50"/>
      <c r="B538" s="39"/>
      <c r="C538" s="3"/>
      <c r="D538" s="3"/>
      <c r="E538" s="3"/>
      <c r="F538" s="3"/>
      <c r="G538" s="3"/>
      <c r="H538" s="4"/>
      <c r="I538" s="3"/>
      <c r="J538" s="3"/>
      <c r="K538" s="4"/>
      <c r="L538" s="58"/>
      <c r="O538" s="38"/>
    </row>
    <row r="539" spans="1:15" s="5" customFormat="1">
      <c r="A539" s="50"/>
      <c r="B539" s="39"/>
      <c r="C539" s="3"/>
      <c r="D539" s="3"/>
      <c r="E539" s="3"/>
      <c r="F539" s="3"/>
      <c r="G539" s="3"/>
      <c r="H539" s="4"/>
      <c r="I539" s="3"/>
      <c r="J539" s="3"/>
      <c r="K539" s="4"/>
      <c r="L539" s="58"/>
      <c r="O539" s="38"/>
    </row>
    <row r="540" spans="1:15" s="5" customFormat="1">
      <c r="A540" s="50"/>
      <c r="B540" s="39"/>
      <c r="C540" s="3"/>
      <c r="D540" s="3"/>
      <c r="E540" s="3"/>
      <c r="F540" s="3"/>
      <c r="G540" s="3"/>
      <c r="H540" s="4"/>
      <c r="I540" s="3"/>
      <c r="J540" s="3"/>
      <c r="K540" s="4"/>
      <c r="L540" s="58"/>
      <c r="O540" s="38"/>
    </row>
    <row r="541" spans="1:15" s="5" customFormat="1">
      <c r="A541" s="50"/>
      <c r="B541" s="39"/>
      <c r="C541" s="3"/>
      <c r="D541" s="3"/>
      <c r="E541" s="3"/>
      <c r="F541" s="3"/>
      <c r="G541" s="3"/>
      <c r="H541" s="4"/>
      <c r="I541" s="3"/>
      <c r="J541" s="3"/>
      <c r="K541" s="4"/>
      <c r="L541" s="58"/>
      <c r="O541" s="38"/>
    </row>
    <row r="542" spans="1:15" s="5" customFormat="1">
      <c r="A542" s="50"/>
      <c r="B542" s="39"/>
      <c r="C542" s="3"/>
      <c r="D542" s="3"/>
      <c r="E542" s="3"/>
      <c r="F542" s="3"/>
      <c r="G542" s="3"/>
      <c r="H542" s="4"/>
      <c r="I542" s="3"/>
      <c r="J542" s="3"/>
      <c r="K542" s="4"/>
      <c r="L542" s="58"/>
      <c r="O542" s="38"/>
    </row>
    <row r="543" spans="1:15" s="5" customFormat="1">
      <c r="A543" s="50"/>
      <c r="B543" s="39"/>
      <c r="C543" s="3"/>
      <c r="D543" s="3"/>
      <c r="E543" s="3"/>
      <c r="F543" s="3"/>
      <c r="G543" s="3"/>
      <c r="H543" s="4"/>
      <c r="I543" s="3"/>
      <c r="J543" s="3"/>
      <c r="K543" s="4"/>
      <c r="L543" s="58"/>
      <c r="O543" s="38"/>
    </row>
    <row r="544" spans="1:15" s="5" customFormat="1">
      <c r="A544" s="50"/>
      <c r="B544" s="39"/>
      <c r="C544" s="3"/>
      <c r="D544" s="3"/>
      <c r="E544" s="3"/>
      <c r="F544" s="3"/>
      <c r="G544" s="3"/>
      <c r="H544" s="4"/>
      <c r="I544" s="3"/>
      <c r="J544" s="3"/>
      <c r="K544" s="4"/>
      <c r="L544" s="58"/>
      <c r="O544" s="38"/>
    </row>
    <row r="545" spans="1:15" s="5" customFormat="1">
      <c r="A545" s="50"/>
      <c r="B545" s="39"/>
      <c r="C545" s="3"/>
      <c r="D545" s="3"/>
      <c r="E545" s="3"/>
      <c r="F545" s="3"/>
      <c r="G545" s="3"/>
      <c r="H545" s="4"/>
      <c r="I545" s="3"/>
      <c r="J545" s="3"/>
      <c r="K545" s="4"/>
      <c r="L545" s="58"/>
      <c r="O545" s="38"/>
    </row>
    <row r="546" spans="1:15" s="5" customFormat="1">
      <c r="A546" s="50"/>
      <c r="B546" s="39"/>
      <c r="C546" s="3"/>
      <c r="D546" s="3"/>
      <c r="E546" s="3"/>
      <c r="F546" s="3"/>
      <c r="G546" s="3"/>
      <c r="H546" s="4"/>
      <c r="I546" s="3"/>
      <c r="J546" s="3"/>
      <c r="K546" s="4"/>
      <c r="L546" s="58"/>
      <c r="O546" s="38"/>
    </row>
    <row r="547" spans="1:15" s="5" customFormat="1">
      <c r="A547" s="50"/>
      <c r="B547" s="39"/>
      <c r="C547" s="3"/>
      <c r="D547" s="3"/>
      <c r="E547" s="3"/>
      <c r="F547" s="3"/>
      <c r="G547" s="3"/>
      <c r="H547" s="4"/>
      <c r="I547" s="3"/>
      <c r="J547" s="3"/>
      <c r="K547" s="4"/>
      <c r="L547" s="58"/>
      <c r="O547" s="38"/>
    </row>
    <row r="548" spans="1:15" s="5" customFormat="1">
      <c r="A548" s="50"/>
      <c r="B548" s="39"/>
      <c r="C548" s="3"/>
      <c r="D548" s="3"/>
      <c r="E548" s="3"/>
      <c r="F548" s="3"/>
      <c r="G548" s="3"/>
      <c r="H548" s="4"/>
      <c r="I548" s="3"/>
      <c r="J548" s="3"/>
      <c r="K548" s="4"/>
      <c r="L548" s="58"/>
      <c r="O548" s="38"/>
    </row>
    <row r="549" spans="1:15" s="5" customFormat="1">
      <c r="A549" s="50"/>
      <c r="B549" s="39"/>
      <c r="C549" s="3"/>
      <c r="D549" s="3"/>
      <c r="E549" s="3"/>
      <c r="F549" s="3"/>
      <c r="G549" s="3"/>
      <c r="H549" s="4"/>
      <c r="I549" s="3"/>
      <c r="J549" s="3"/>
      <c r="K549" s="4"/>
      <c r="L549" s="58"/>
      <c r="O549" s="38"/>
    </row>
    <row r="550" spans="1:15" s="5" customFormat="1">
      <c r="A550" s="50"/>
      <c r="B550" s="39"/>
      <c r="C550" s="3"/>
      <c r="D550" s="3"/>
      <c r="E550" s="3"/>
      <c r="F550" s="3"/>
      <c r="G550" s="3"/>
      <c r="H550" s="4"/>
      <c r="I550" s="3"/>
      <c r="J550" s="3"/>
      <c r="K550" s="4"/>
      <c r="L550" s="58"/>
      <c r="O550" s="38"/>
    </row>
    <row r="551" spans="1:15" s="5" customFormat="1">
      <c r="A551" s="50"/>
      <c r="B551" s="39"/>
      <c r="C551" s="3"/>
      <c r="D551" s="3"/>
      <c r="E551" s="3"/>
      <c r="F551" s="3"/>
      <c r="G551" s="3"/>
      <c r="H551" s="4"/>
      <c r="I551" s="3"/>
      <c r="J551" s="3"/>
      <c r="K551" s="4"/>
      <c r="L551" s="58"/>
      <c r="O551" s="38"/>
    </row>
    <row r="552" spans="1:15" s="5" customFormat="1">
      <c r="A552" s="50"/>
      <c r="B552" s="39"/>
      <c r="C552" s="3"/>
      <c r="D552" s="3"/>
      <c r="E552" s="3"/>
      <c r="F552" s="3"/>
      <c r="G552" s="3"/>
      <c r="H552" s="4"/>
      <c r="I552" s="3"/>
      <c r="J552" s="3"/>
      <c r="K552" s="4"/>
      <c r="L552" s="58"/>
      <c r="O552" s="38"/>
    </row>
    <row r="553" spans="1:15" s="5" customFormat="1">
      <c r="A553" s="50"/>
      <c r="B553" s="39"/>
      <c r="C553" s="3"/>
      <c r="D553" s="3"/>
      <c r="E553" s="3"/>
      <c r="F553" s="3"/>
      <c r="G553" s="3"/>
      <c r="H553" s="4"/>
      <c r="I553" s="3"/>
      <c r="J553" s="3"/>
      <c r="K553" s="4"/>
      <c r="L553" s="58"/>
      <c r="O553" s="38"/>
    </row>
    <row r="554" spans="1:15" s="5" customFormat="1">
      <c r="A554" s="50"/>
      <c r="B554" s="39"/>
      <c r="C554" s="3"/>
      <c r="D554" s="3"/>
      <c r="E554" s="3"/>
      <c r="F554" s="3"/>
      <c r="G554" s="3"/>
      <c r="H554" s="4"/>
      <c r="I554" s="3"/>
      <c r="J554" s="3"/>
      <c r="K554" s="4"/>
      <c r="L554" s="58"/>
      <c r="O554" s="38"/>
    </row>
    <row r="555" spans="1:15" s="5" customFormat="1">
      <c r="A555" s="50"/>
      <c r="B555" s="39"/>
      <c r="C555" s="3"/>
      <c r="D555" s="3"/>
      <c r="E555" s="3"/>
      <c r="F555" s="3"/>
      <c r="G555" s="3"/>
      <c r="H555" s="4"/>
      <c r="I555" s="3"/>
      <c r="J555" s="3"/>
      <c r="K555" s="4"/>
      <c r="L555" s="58"/>
      <c r="O555" s="38"/>
    </row>
    <row r="556" spans="1:15" s="5" customFormat="1">
      <c r="A556" s="50"/>
      <c r="B556" s="39"/>
      <c r="C556" s="3"/>
      <c r="D556" s="3"/>
      <c r="E556" s="3"/>
      <c r="F556" s="3"/>
      <c r="G556" s="3"/>
      <c r="H556" s="4"/>
      <c r="I556" s="3"/>
      <c r="J556" s="3"/>
      <c r="K556" s="4"/>
      <c r="L556" s="58"/>
      <c r="O556" s="38"/>
    </row>
    <row r="557" spans="1:15" s="5" customFormat="1">
      <c r="A557" s="50"/>
      <c r="B557" s="39"/>
      <c r="C557" s="3"/>
      <c r="D557" s="3"/>
      <c r="E557" s="3"/>
      <c r="F557" s="3"/>
      <c r="G557" s="3"/>
      <c r="H557" s="4"/>
      <c r="I557" s="3"/>
      <c r="J557" s="3"/>
      <c r="K557" s="4"/>
      <c r="L557" s="58"/>
      <c r="O557" s="38"/>
    </row>
    <row r="558" spans="1:15" s="5" customFormat="1">
      <c r="A558" s="50"/>
      <c r="B558" s="39"/>
      <c r="C558" s="3"/>
      <c r="D558" s="3"/>
      <c r="E558" s="3"/>
      <c r="F558" s="3"/>
      <c r="G558" s="3"/>
      <c r="H558" s="4"/>
      <c r="I558" s="3"/>
      <c r="J558" s="3"/>
      <c r="K558" s="4"/>
      <c r="L558" s="58"/>
      <c r="O558" s="38"/>
    </row>
    <row r="559" spans="1:15" s="5" customFormat="1">
      <c r="A559" s="50"/>
      <c r="B559" s="39"/>
      <c r="C559" s="3"/>
      <c r="D559" s="3"/>
      <c r="E559" s="3"/>
      <c r="F559" s="3"/>
      <c r="G559" s="3"/>
      <c r="H559" s="4"/>
      <c r="I559" s="3"/>
      <c r="J559" s="3"/>
      <c r="K559" s="4"/>
      <c r="L559" s="58"/>
      <c r="O559" s="38"/>
    </row>
    <row r="560" spans="1:15" s="5" customFormat="1">
      <c r="A560" s="50"/>
      <c r="B560" s="39"/>
      <c r="C560" s="3"/>
      <c r="D560" s="3"/>
      <c r="E560" s="3"/>
      <c r="F560" s="3"/>
      <c r="G560" s="3"/>
      <c r="H560" s="4"/>
      <c r="I560" s="3"/>
      <c r="J560" s="3"/>
      <c r="K560" s="4"/>
      <c r="L560" s="58"/>
      <c r="O560" s="38"/>
    </row>
    <row r="561" spans="1:15" s="5" customFormat="1">
      <c r="A561" s="50"/>
      <c r="B561" s="39"/>
      <c r="C561" s="3"/>
      <c r="D561" s="3"/>
      <c r="E561" s="3"/>
      <c r="F561" s="3"/>
      <c r="G561" s="3"/>
      <c r="H561" s="4"/>
      <c r="I561" s="3"/>
      <c r="J561" s="3"/>
      <c r="K561" s="4"/>
      <c r="L561" s="58"/>
      <c r="O561" s="38"/>
    </row>
    <row r="562" spans="1:15" s="5" customFormat="1">
      <c r="A562" s="50"/>
      <c r="B562" s="39"/>
      <c r="C562" s="3"/>
      <c r="D562" s="3"/>
      <c r="E562" s="3"/>
      <c r="F562" s="3"/>
      <c r="G562" s="3"/>
      <c r="H562" s="4"/>
      <c r="I562" s="3"/>
      <c r="J562" s="3"/>
      <c r="K562" s="4"/>
      <c r="L562" s="58"/>
      <c r="O562" s="38"/>
    </row>
    <row r="563" spans="1:15" s="5" customFormat="1">
      <c r="A563" s="50"/>
      <c r="B563" s="39"/>
      <c r="C563" s="3"/>
      <c r="D563" s="3"/>
      <c r="E563" s="3"/>
      <c r="F563" s="3"/>
      <c r="G563" s="3"/>
      <c r="H563" s="4"/>
      <c r="I563" s="3"/>
      <c r="J563" s="3"/>
      <c r="K563" s="4"/>
      <c r="L563" s="58"/>
      <c r="O563" s="38"/>
    </row>
    <row r="564" spans="1:15" s="5" customFormat="1">
      <c r="A564" s="50"/>
      <c r="B564" s="39"/>
      <c r="C564" s="3"/>
      <c r="D564" s="3"/>
      <c r="E564" s="3"/>
      <c r="F564" s="3"/>
      <c r="G564" s="3"/>
      <c r="H564" s="4"/>
      <c r="I564" s="3"/>
      <c r="J564" s="3"/>
      <c r="K564" s="4"/>
      <c r="L564" s="58"/>
      <c r="O564" s="38"/>
    </row>
    <row r="565" spans="1:15" s="5" customFormat="1">
      <c r="A565" s="50"/>
      <c r="B565" s="39"/>
      <c r="C565" s="3"/>
      <c r="D565" s="3"/>
      <c r="E565" s="3"/>
      <c r="F565" s="3"/>
      <c r="G565" s="3"/>
      <c r="H565" s="4"/>
      <c r="I565" s="3"/>
      <c r="J565" s="3"/>
      <c r="K565" s="4"/>
      <c r="L565" s="58"/>
      <c r="O565" s="38"/>
    </row>
    <row r="566" spans="1:15" s="5" customFormat="1">
      <c r="A566" s="50"/>
      <c r="B566" s="39"/>
      <c r="C566" s="3"/>
      <c r="D566" s="3"/>
      <c r="E566" s="3"/>
      <c r="F566" s="3"/>
      <c r="G566" s="3"/>
      <c r="H566" s="4"/>
      <c r="I566" s="3"/>
      <c r="J566" s="3"/>
      <c r="K566" s="4"/>
      <c r="L566" s="58"/>
      <c r="O566" s="38"/>
    </row>
    <row r="567" spans="1:15" s="5" customFormat="1">
      <c r="A567" s="50"/>
      <c r="B567" s="39"/>
      <c r="C567" s="3"/>
      <c r="D567" s="3"/>
      <c r="E567" s="3"/>
      <c r="F567" s="3"/>
      <c r="G567" s="3"/>
      <c r="H567" s="4"/>
      <c r="I567" s="3"/>
      <c r="J567" s="3"/>
      <c r="K567" s="4"/>
      <c r="L567" s="58"/>
      <c r="O567" s="38"/>
    </row>
    <row r="568" spans="1:15" s="5" customFormat="1">
      <c r="A568" s="50"/>
      <c r="B568" s="39"/>
      <c r="C568" s="3"/>
      <c r="D568" s="3"/>
      <c r="E568" s="3"/>
      <c r="F568" s="3"/>
      <c r="G568" s="3"/>
      <c r="H568" s="4"/>
      <c r="I568" s="3"/>
      <c r="J568" s="3"/>
      <c r="K568" s="4"/>
      <c r="L568" s="58"/>
      <c r="O568" s="38"/>
    </row>
    <row r="569" spans="1:15" s="5" customFormat="1">
      <c r="A569" s="50"/>
      <c r="B569" s="39"/>
      <c r="C569" s="3"/>
      <c r="D569" s="3"/>
      <c r="E569" s="3"/>
      <c r="F569" s="3"/>
      <c r="G569" s="3"/>
      <c r="H569" s="4"/>
      <c r="I569" s="3"/>
      <c r="J569" s="3"/>
      <c r="K569" s="4"/>
      <c r="L569" s="58"/>
      <c r="O569" s="38"/>
    </row>
    <row r="570" spans="1:15" s="5" customFormat="1">
      <c r="A570" s="50"/>
      <c r="B570" s="39"/>
      <c r="C570" s="3"/>
      <c r="D570" s="3"/>
      <c r="E570" s="3"/>
      <c r="F570" s="3"/>
      <c r="G570" s="3"/>
      <c r="H570" s="4"/>
      <c r="I570" s="3"/>
      <c r="J570" s="3"/>
      <c r="K570" s="4"/>
      <c r="L570" s="58"/>
      <c r="O570" s="38"/>
    </row>
    <row r="571" spans="1:15" s="5" customFormat="1">
      <c r="A571" s="50"/>
      <c r="B571" s="39"/>
      <c r="C571" s="3"/>
      <c r="D571" s="3"/>
      <c r="E571" s="3"/>
      <c r="F571" s="3"/>
      <c r="G571" s="3"/>
      <c r="H571" s="4"/>
      <c r="I571" s="3"/>
      <c r="J571" s="3"/>
      <c r="K571" s="4"/>
      <c r="L571" s="58"/>
      <c r="O571" s="38"/>
    </row>
    <row r="572" spans="1:15" s="5" customFormat="1">
      <c r="A572" s="50"/>
      <c r="B572" s="39"/>
      <c r="C572" s="3"/>
      <c r="D572" s="3"/>
      <c r="E572" s="3"/>
      <c r="F572" s="3"/>
      <c r="G572" s="3"/>
      <c r="H572" s="4"/>
      <c r="I572" s="3"/>
      <c r="J572" s="3"/>
      <c r="K572" s="4"/>
      <c r="L572" s="58"/>
      <c r="O572" s="38"/>
    </row>
    <row r="573" spans="1:15" s="5" customFormat="1">
      <c r="A573" s="50"/>
      <c r="B573" s="39"/>
      <c r="C573" s="3"/>
      <c r="D573" s="3"/>
      <c r="E573" s="3"/>
      <c r="F573" s="3"/>
      <c r="G573" s="3"/>
      <c r="H573" s="4"/>
      <c r="I573" s="3"/>
      <c r="J573" s="3"/>
      <c r="K573" s="4"/>
      <c r="L573" s="58"/>
      <c r="O573" s="38"/>
    </row>
    <row r="574" spans="1:15" s="5" customFormat="1">
      <c r="A574" s="50"/>
      <c r="B574" s="39"/>
      <c r="C574" s="3"/>
      <c r="D574" s="3"/>
      <c r="E574" s="3"/>
      <c r="F574" s="3"/>
      <c r="G574" s="3"/>
      <c r="H574" s="4"/>
      <c r="I574" s="3"/>
      <c r="J574" s="3"/>
      <c r="K574" s="4"/>
      <c r="L574" s="58"/>
      <c r="O574" s="38"/>
    </row>
    <row r="575" spans="1:15" s="5" customFormat="1">
      <c r="A575" s="50"/>
      <c r="B575" s="39"/>
      <c r="C575" s="3"/>
      <c r="D575" s="3"/>
      <c r="E575" s="3"/>
      <c r="F575" s="3"/>
      <c r="G575" s="3"/>
      <c r="H575" s="4"/>
      <c r="I575" s="3"/>
      <c r="J575" s="3"/>
      <c r="K575" s="4"/>
      <c r="L575" s="58"/>
      <c r="O575" s="38"/>
    </row>
    <row r="576" spans="1:15" s="5" customFormat="1">
      <c r="A576" s="50"/>
      <c r="B576" s="39"/>
      <c r="C576" s="3"/>
      <c r="D576" s="3"/>
      <c r="E576" s="3"/>
      <c r="F576" s="3"/>
      <c r="G576" s="3"/>
      <c r="H576" s="4"/>
      <c r="I576" s="3"/>
      <c r="J576" s="3"/>
      <c r="K576" s="4"/>
      <c r="L576" s="58"/>
      <c r="O576" s="38"/>
    </row>
    <row r="577" spans="1:15" s="5" customFormat="1">
      <c r="A577" s="50"/>
      <c r="B577" s="39"/>
      <c r="C577" s="3"/>
      <c r="D577" s="3"/>
      <c r="E577" s="3"/>
      <c r="F577" s="3"/>
      <c r="G577" s="3"/>
      <c r="H577" s="4"/>
      <c r="I577" s="3"/>
      <c r="J577" s="3"/>
      <c r="K577" s="4"/>
      <c r="L577" s="58"/>
      <c r="O577" s="38"/>
    </row>
    <row r="578" spans="1:15" s="5" customFormat="1">
      <c r="A578" s="50"/>
      <c r="B578" s="39"/>
      <c r="C578" s="3"/>
      <c r="D578" s="3"/>
      <c r="E578" s="3"/>
      <c r="F578" s="3"/>
      <c r="G578" s="3"/>
      <c r="H578" s="4"/>
      <c r="I578" s="3"/>
      <c r="J578" s="3"/>
      <c r="K578" s="4"/>
      <c r="L578" s="58"/>
      <c r="O578" s="38"/>
    </row>
    <row r="579" spans="1:15" s="5" customFormat="1">
      <c r="A579" s="50"/>
      <c r="B579" s="39"/>
      <c r="C579" s="3"/>
      <c r="D579" s="3"/>
      <c r="E579" s="3"/>
      <c r="F579" s="3"/>
      <c r="G579" s="3"/>
      <c r="H579" s="4"/>
      <c r="I579" s="3"/>
      <c r="J579" s="3"/>
      <c r="K579" s="4"/>
      <c r="L579" s="58"/>
      <c r="O579" s="38"/>
    </row>
    <row r="580" spans="1:15" s="5" customFormat="1">
      <c r="A580" s="50"/>
      <c r="B580" s="39"/>
      <c r="C580" s="3"/>
      <c r="D580" s="3"/>
      <c r="E580" s="3"/>
      <c r="F580" s="3"/>
      <c r="G580" s="3"/>
      <c r="H580" s="4"/>
      <c r="I580" s="3"/>
      <c r="J580" s="3"/>
      <c r="K580" s="4"/>
      <c r="L580" s="58"/>
      <c r="O580" s="38"/>
    </row>
    <row r="581" spans="1:15" s="5" customFormat="1">
      <c r="A581" s="50"/>
      <c r="B581" s="39"/>
      <c r="C581" s="3"/>
      <c r="D581" s="3"/>
      <c r="E581" s="3"/>
      <c r="F581" s="3"/>
      <c r="G581" s="3"/>
      <c r="H581" s="4"/>
      <c r="I581" s="3"/>
      <c r="J581" s="3"/>
      <c r="K581" s="4"/>
      <c r="L581" s="58"/>
      <c r="O581" s="38"/>
    </row>
    <row r="582" spans="1:15" s="5" customFormat="1">
      <c r="A582" s="50"/>
      <c r="B582" s="39"/>
      <c r="C582" s="3"/>
      <c r="D582" s="3"/>
      <c r="E582" s="3"/>
      <c r="F582" s="3"/>
      <c r="G582" s="3"/>
      <c r="H582" s="4"/>
      <c r="I582" s="3"/>
      <c r="J582" s="3"/>
      <c r="K582" s="4"/>
      <c r="L582" s="58"/>
      <c r="O582" s="38"/>
    </row>
    <row r="583" spans="1:15" s="5" customFormat="1">
      <c r="A583" s="50"/>
      <c r="B583" s="39"/>
      <c r="C583" s="3"/>
      <c r="D583" s="3"/>
      <c r="E583" s="3"/>
      <c r="F583" s="3"/>
      <c r="G583" s="3"/>
      <c r="H583" s="4"/>
      <c r="I583" s="3"/>
      <c r="J583" s="3"/>
      <c r="K583" s="4"/>
      <c r="L583" s="58"/>
      <c r="O583" s="38"/>
    </row>
    <row r="584" spans="1:15" s="5" customFormat="1">
      <c r="A584" s="50"/>
      <c r="B584" s="39"/>
      <c r="C584" s="3"/>
      <c r="D584" s="3"/>
      <c r="E584" s="3"/>
      <c r="F584" s="3"/>
      <c r="G584" s="3"/>
      <c r="H584" s="4"/>
      <c r="I584" s="3"/>
      <c r="J584" s="3"/>
      <c r="K584" s="4"/>
      <c r="L584" s="58"/>
      <c r="O584" s="38"/>
    </row>
    <row r="585" spans="1:15" s="5" customFormat="1">
      <c r="A585" s="50"/>
      <c r="B585" s="39"/>
      <c r="C585" s="3"/>
      <c r="D585" s="3"/>
      <c r="E585" s="3"/>
      <c r="F585" s="3"/>
      <c r="G585" s="3"/>
      <c r="H585" s="4"/>
      <c r="I585" s="3"/>
      <c r="J585" s="3"/>
      <c r="K585" s="4"/>
      <c r="L585" s="58"/>
      <c r="O585" s="38"/>
    </row>
    <row r="586" spans="1:15" s="5" customFormat="1">
      <c r="A586" s="50"/>
      <c r="B586" s="39"/>
      <c r="C586" s="3"/>
      <c r="D586" s="3"/>
      <c r="E586" s="3"/>
      <c r="F586" s="3"/>
      <c r="G586" s="3"/>
      <c r="H586" s="4"/>
      <c r="I586" s="3"/>
      <c r="J586" s="3"/>
      <c r="K586" s="4"/>
      <c r="L586" s="58"/>
      <c r="O586" s="38"/>
    </row>
    <row r="587" spans="1:15" s="5" customFormat="1">
      <c r="A587" s="50"/>
      <c r="B587" s="39"/>
      <c r="C587" s="3"/>
      <c r="D587" s="3"/>
      <c r="E587" s="3"/>
      <c r="F587" s="3"/>
      <c r="G587" s="3"/>
      <c r="H587" s="4"/>
      <c r="I587" s="3"/>
      <c r="J587" s="3"/>
      <c r="K587" s="4"/>
      <c r="L587" s="58"/>
      <c r="O587" s="38"/>
    </row>
    <row r="588" spans="1:15" s="5" customFormat="1">
      <c r="A588" s="50"/>
      <c r="B588" s="39"/>
      <c r="C588" s="3"/>
      <c r="D588" s="3"/>
      <c r="E588" s="3"/>
      <c r="F588" s="3"/>
      <c r="G588" s="3"/>
      <c r="H588" s="4"/>
      <c r="I588" s="3"/>
      <c r="J588" s="3"/>
      <c r="K588" s="4"/>
      <c r="L588" s="58"/>
      <c r="O588" s="38"/>
    </row>
    <row r="589" spans="1:15" s="5" customFormat="1">
      <c r="A589" s="50"/>
      <c r="B589" s="39"/>
      <c r="C589" s="3"/>
      <c r="D589" s="3"/>
      <c r="E589" s="3"/>
      <c r="F589" s="3"/>
      <c r="G589" s="3"/>
      <c r="H589" s="4"/>
      <c r="I589" s="3"/>
      <c r="J589" s="3"/>
      <c r="K589" s="4"/>
      <c r="L589" s="58"/>
      <c r="O589" s="38"/>
    </row>
    <row r="590" spans="1:15" s="5" customFormat="1">
      <c r="A590" s="50"/>
      <c r="B590" s="39"/>
      <c r="C590" s="3"/>
      <c r="D590" s="3"/>
      <c r="E590" s="3"/>
      <c r="F590" s="3"/>
      <c r="G590" s="3"/>
      <c r="H590" s="4"/>
      <c r="I590" s="3"/>
      <c r="J590" s="3"/>
      <c r="K590" s="4"/>
      <c r="L590" s="58"/>
      <c r="O590" s="38"/>
    </row>
    <row r="591" spans="1:15" s="5" customFormat="1">
      <c r="A591" s="50"/>
      <c r="B591" s="39"/>
      <c r="C591" s="3"/>
      <c r="D591" s="3"/>
      <c r="E591" s="3"/>
      <c r="F591" s="3"/>
      <c r="G591" s="3"/>
      <c r="H591" s="4"/>
      <c r="I591" s="3"/>
      <c r="J591" s="3"/>
      <c r="K591" s="4"/>
      <c r="L591" s="58"/>
      <c r="O591" s="38"/>
    </row>
    <row r="592" spans="1:15" s="5" customFormat="1">
      <c r="A592" s="50"/>
      <c r="B592" s="39"/>
      <c r="C592" s="3"/>
      <c r="D592" s="3"/>
      <c r="E592" s="3"/>
      <c r="F592" s="3"/>
      <c r="G592" s="3"/>
      <c r="H592" s="4"/>
      <c r="I592" s="3"/>
      <c r="J592" s="3"/>
      <c r="K592" s="4"/>
      <c r="L592" s="58"/>
      <c r="O592" s="38"/>
    </row>
    <row r="593" spans="1:15" s="5" customFormat="1">
      <c r="A593" s="50"/>
      <c r="B593" s="39"/>
      <c r="C593" s="3"/>
      <c r="D593" s="3"/>
      <c r="E593" s="3"/>
      <c r="F593" s="3"/>
      <c r="G593" s="3"/>
      <c r="H593" s="4"/>
      <c r="I593" s="3"/>
      <c r="J593" s="3"/>
      <c r="K593" s="4"/>
      <c r="L593" s="58"/>
      <c r="O593" s="38"/>
    </row>
    <row r="594" spans="1:15" s="5" customFormat="1">
      <c r="A594" s="50"/>
      <c r="B594" s="39"/>
      <c r="C594" s="3"/>
      <c r="D594" s="3"/>
      <c r="E594" s="3"/>
      <c r="F594" s="3"/>
      <c r="G594" s="3"/>
      <c r="H594" s="4"/>
      <c r="I594" s="3"/>
      <c r="J594" s="3"/>
      <c r="K594" s="4"/>
      <c r="L594" s="58"/>
      <c r="O594" s="38"/>
    </row>
    <row r="595" spans="1:15" s="5" customFormat="1">
      <c r="A595" s="50"/>
      <c r="B595" s="39"/>
      <c r="C595" s="3"/>
      <c r="D595" s="3"/>
      <c r="E595" s="3"/>
      <c r="F595" s="3"/>
      <c r="G595" s="3"/>
      <c r="H595" s="4"/>
      <c r="I595" s="3"/>
      <c r="J595" s="3"/>
      <c r="K595" s="4"/>
      <c r="L595" s="58"/>
      <c r="O595" s="38"/>
    </row>
    <row r="596" spans="1:15" s="5" customFormat="1">
      <c r="A596" s="50"/>
      <c r="B596" s="39"/>
      <c r="C596" s="3"/>
      <c r="D596" s="3"/>
      <c r="E596" s="3"/>
      <c r="F596" s="3"/>
      <c r="G596" s="3"/>
      <c r="H596" s="4"/>
      <c r="I596" s="3"/>
      <c r="J596" s="3"/>
      <c r="K596" s="4"/>
      <c r="L596" s="58"/>
      <c r="O596" s="38"/>
    </row>
    <row r="597" spans="1:15" s="5" customFormat="1">
      <c r="A597" s="50"/>
      <c r="B597" s="39"/>
      <c r="C597" s="3"/>
      <c r="D597" s="3"/>
      <c r="E597" s="3"/>
      <c r="F597" s="3"/>
      <c r="G597" s="3"/>
      <c r="H597" s="4"/>
      <c r="I597" s="3"/>
      <c r="J597" s="3"/>
      <c r="K597" s="4"/>
      <c r="L597" s="58"/>
      <c r="O597" s="38"/>
    </row>
    <row r="598" spans="1:15" s="5" customFormat="1">
      <c r="A598" s="50"/>
      <c r="B598" s="39"/>
      <c r="C598" s="3"/>
      <c r="D598" s="3"/>
      <c r="E598" s="3"/>
      <c r="F598" s="3"/>
      <c r="G598" s="3"/>
      <c r="H598" s="4"/>
      <c r="I598" s="3"/>
      <c r="J598" s="3"/>
      <c r="K598" s="4"/>
      <c r="L598" s="58"/>
      <c r="O598" s="38"/>
    </row>
    <row r="599" spans="1:15" s="5" customFormat="1">
      <c r="A599" s="50"/>
      <c r="B599" s="39"/>
      <c r="C599" s="3"/>
      <c r="D599" s="3"/>
      <c r="E599" s="3"/>
      <c r="F599" s="3"/>
      <c r="G599" s="3"/>
      <c r="H599" s="4"/>
      <c r="I599" s="3"/>
      <c r="J599" s="3"/>
      <c r="K599" s="4"/>
      <c r="L599" s="58"/>
      <c r="O599" s="38"/>
    </row>
    <row r="600" spans="1:15" s="5" customFormat="1">
      <c r="A600" s="50"/>
      <c r="B600" s="39"/>
      <c r="C600" s="3"/>
      <c r="D600" s="3"/>
      <c r="E600" s="3"/>
      <c r="F600" s="3"/>
      <c r="G600" s="3"/>
      <c r="H600" s="4"/>
      <c r="I600" s="3"/>
      <c r="J600" s="3"/>
      <c r="K600" s="4"/>
      <c r="L600" s="58"/>
      <c r="O600" s="38"/>
    </row>
    <row r="601" spans="1:15" s="5" customFormat="1">
      <c r="A601" s="50"/>
      <c r="B601" s="39"/>
      <c r="C601" s="3"/>
      <c r="D601" s="3"/>
      <c r="E601" s="3"/>
      <c r="F601" s="3"/>
      <c r="G601" s="3"/>
      <c r="H601" s="4"/>
      <c r="I601" s="3"/>
      <c r="J601" s="3"/>
      <c r="K601" s="4"/>
      <c r="L601" s="58"/>
      <c r="O601" s="38"/>
    </row>
    <row r="602" spans="1:15" s="5" customFormat="1">
      <c r="A602" s="50"/>
      <c r="B602" s="39"/>
      <c r="C602" s="3"/>
      <c r="D602" s="3"/>
      <c r="E602" s="3"/>
      <c r="F602" s="3"/>
      <c r="G602" s="3"/>
      <c r="H602" s="4"/>
      <c r="I602" s="3"/>
      <c r="J602" s="3"/>
      <c r="K602" s="4"/>
      <c r="L602" s="58"/>
      <c r="O602" s="38"/>
    </row>
    <row r="603" spans="1:15" s="5" customFormat="1">
      <c r="A603" s="50"/>
      <c r="B603" s="39"/>
      <c r="C603" s="3"/>
      <c r="D603" s="3"/>
      <c r="E603" s="3"/>
      <c r="F603" s="3"/>
      <c r="G603" s="3"/>
      <c r="H603" s="4"/>
      <c r="I603" s="3"/>
      <c r="J603" s="3"/>
      <c r="K603" s="4"/>
      <c r="L603" s="58"/>
      <c r="O603" s="38"/>
    </row>
    <row r="604" spans="1:15" s="5" customFormat="1">
      <c r="A604" s="50"/>
      <c r="B604" s="39"/>
      <c r="C604" s="3"/>
      <c r="D604" s="3"/>
      <c r="E604" s="3"/>
      <c r="F604" s="3"/>
      <c r="G604" s="3"/>
      <c r="H604" s="4"/>
      <c r="I604" s="3"/>
      <c r="J604" s="3"/>
      <c r="K604" s="4"/>
      <c r="L604" s="58"/>
      <c r="O604" s="38"/>
    </row>
    <row r="605" spans="1:15" s="5" customFormat="1">
      <c r="A605" s="50"/>
      <c r="B605" s="39"/>
      <c r="C605" s="3"/>
      <c r="D605" s="3"/>
      <c r="E605" s="3"/>
      <c r="F605" s="3"/>
      <c r="G605" s="3"/>
      <c r="H605" s="4"/>
      <c r="I605" s="3"/>
      <c r="J605" s="3"/>
      <c r="K605" s="4"/>
      <c r="L605" s="58"/>
      <c r="O605" s="38"/>
    </row>
    <row r="606" spans="1:15" s="5" customFormat="1">
      <c r="A606" s="50"/>
      <c r="B606" s="39"/>
      <c r="C606" s="3"/>
      <c r="D606" s="3"/>
      <c r="E606" s="3"/>
      <c r="F606" s="3"/>
      <c r="G606" s="3"/>
      <c r="H606" s="4"/>
      <c r="I606" s="3"/>
      <c r="J606" s="3"/>
      <c r="K606" s="4"/>
      <c r="L606" s="58"/>
      <c r="O606" s="38"/>
    </row>
    <row r="607" spans="1:15" s="5" customFormat="1">
      <c r="A607" s="50"/>
      <c r="B607" s="39"/>
      <c r="C607" s="3"/>
      <c r="D607" s="3"/>
      <c r="E607" s="3"/>
      <c r="F607" s="3"/>
      <c r="G607" s="3"/>
      <c r="H607" s="4"/>
      <c r="I607" s="3"/>
      <c r="J607" s="3"/>
      <c r="K607" s="4"/>
      <c r="L607" s="58"/>
      <c r="O607" s="38"/>
    </row>
    <row r="608" spans="1:15" s="5" customFormat="1">
      <c r="A608" s="50"/>
      <c r="B608" s="39"/>
      <c r="C608" s="3"/>
      <c r="D608" s="3"/>
      <c r="E608" s="3"/>
      <c r="F608" s="3"/>
      <c r="G608" s="3"/>
      <c r="H608" s="4"/>
      <c r="I608" s="3"/>
      <c r="J608" s="3"/>
      <c r="K608" s="4"/>
      <c r="L608" s="58"/>
      <c r="O608" s="38"/>
    </row>
    <row r="609" spans="1:15" s="5" customFormat="1">
      <c r="A609" s="50"/>
      <c r="B609" s="39"/>
      <c r="C609" s="3"/>
      <c r="D609" s="3"/>
      <c r="E609" s="3"/>
      <c r="F609" s="3"/>
      <c r="G609" s="3"/>
      <c r="H609" s="4"/>
      <c r="I609" s="3"/>
      <c r="J609" s="3"/>
      <c r="K609" s="4"/>
      <c r="L609" s="58"/>
      <c r="O609" s="38"/>
    </row>
    <row r="610" spans="1:15" s="5" customFormat="1">
      <c r="A610" s="50"/>
      <c r="B610" s="39"/>
      <c r="C610" s="3"/>
      <c r="D610" s="3"/>
      <c r="E610" s="3"/>
      <c r="F610" s="3"/>
      <c r="G610" s="3"/>
      <c r="H610" s="4"/>
      <c r="I610" s="3"/>
      <c r="J610" s="3"/>
      <c r="K610" s="4"/>
      <c r="L610" s="58"/>
      <c r="O610" s="38"/>
    </row>
    <row r="611" spans="1:15" s="5" customFormat="1">
      <c r="A611" s="50"/>
      <c r="B611" s="39"/>
      <c r="C611" s="3"/>
      <c r="D611" s="3"/>
      <c r="E611" s="3"/>
      <c r="F611" s="3"/>
      <c r="G611" s="3"/>
      <c r="H611" s="4"/>
      <c r="I611" s="3"/>
      <c r="J611" s="3"/>
      <c r="K611" s="4"/>
      <c r="L611" s="58"/>
      <c r="O611" s="38"/>
    </row>
    <row r="612" spans="1:15" s="5" customFormat="1">
      <c r="A612" s="50"/>
      <c r="B612" s="39"/>
      <c r="C612" s="3"/>
      <c r="D612" s="3"/>
      <c r="E612" s="3"/>
      <c r="F612" s="3"/>
      <c r="G612" s="3"/>
      <c r="H612" s="4"/>
      <c r="I612" s="3"/>
      <c r="J612" s="3"/>
      <c r="K612" s="4"/>
      <c r="L612" s="58"/>
      <c r="O612" s="38"/>
    </row>
    <row r="613" spans="1:15" s="5" customFormat="1">
      <c r="A613" s="50"/>
      <c r="B613" s="39"/>
      <c r="C613" s="3"/>
      <c r="D613" s="3"/>
      <c r="E613" s="3"/>
      <c r="F613" s="3"/>
      <c r="G613" s="3"/>
      <c r="H613" s="4"/>
      <c r="I613" s="3"/>
      <c r="J613" s="3"/>
      <c r="K613" s="4"/>
      <c r="L613" s="58"/>
      <c r="O613" s="38"/>
    </row>
    <row r="614" spans="1:15" s="5" customFormat="1">
      <c r="A614" s="50"/>
      <c r="B614" s="39"/>
      <c r="C614" s="3"/>
      <c r="D614" s="3"/>
      <c r="E614" s="3"/>
      <c r="F614" s="3"/>
      <c r="G614" s="3"/>
      <c r="H614" s="4"/>
      <c r="I614" s="3"/>
      <c r="J614" s="3"/>
      <c r="K614" s="4"/>
      <c r="L614" s="58"/>
      <c r="O614" s="38"/>
    </row>
    <row r="615" spans="1:15" s="5" customFormat="1">
      <c r="A615" s="50"/>
      <c r="B615" s="39"/>
      <c r="C615" s="3"/>
      <c r="D615" s="3"/>
      <c r="E615" s="3"/>
      <c r="F615" s="3"/>
      <c r="G615" s="3"/>
      <c r="H615" s="4"/>
      <c r="I615" s="3"/>
      <c r="J615" s="3"/>
      <c r="K615" s="4"/>
      <c r="L615" s="58"/>
      <c r="O615" s="38"/>
    </row>
    <row r="616" spans="1:15" s="5" customFormat="1">
      <c r="A616" s="50"/>
      <c r="B616" s="39"/>
      <c r="C616" s="3"/>
      <c r="D616" s="3"/>
      <c r="E616" s="3"/>
      <c r="F616" s="3"/>
      <c r="G616" s="3"/>
      <c r="H616" s="4"/>
      <c r="I616" s="3"/>
      <c r="J616" s="3"/>
      <c r="K616" s="4"/>
      <c r="L616" s="58"/>
      <c r="O616" s="38"/>
    </row>
    <row r="617" spans="1:15" s="5" customFormat="1">
      <c r="A617" s="50"/>
      <c r="B617" s="39"/>
      <c r="C617" s="3"/>
      <c r="D617" s="3"/>
      <c r="E617" s="3"/>
      <c r="F617" s="3"/>
      <c r="G617" s="3"/>
      <c r="H617" s="4"/>
      <c r="I617" s="3"/>
      <c r="J617" s="3"/>
      <c r="K617" s="4"/>
      <c r="L617" s="58"/>
      <c r="O617" s="38"/>
    </row>
    <row r="618" spans="1:15" s="5" customFormat="1">
      <c r="A618" s="50"/>
      <c r="B618" s="39"/>
      <c r="C618" s="3"/>
      <c r="D618" s="3"/>
      <c r="E618" s="3"/>
      <c r="F618" s="3"/>
      <c r="G618" s="3"/>
      <c r="H618" s="4"/>
      <c r="I618" s="3"/>
      <c r="J618" s="3"/>
      <c r="K618" s="4"/>
      <c r="L618" s="58"/>
      <c r="O618" s="38"/>
    </row>
    <row r="619" spans="1:15" s="5" customFormat="1">
      <c r="A619" s="50"/>
      <c r="B619" s="39"/>
      <c r="C619" s="3"/>
      <c r="D619" s="3"/>
      <c r="E619" s="3"/>
      <c r="F619" s="3"/>
      <c r="G619" s="3"/>
      <c r="H619" s="4"/>
      <c r="I619" s="3"/>
      <c r="J619" s="3"/>
      <c r="K619" s="4"/>
      <c r="L619" s="58"/>
      <c r="O619" s="38"/>
    </row>
    <row r="620" spans="1:15" s="5" customFormat="1">
      <c r="A620" s="50"/>
      <c r="B620" s="39"/>
      <c r="C620" s="3"/>
      <c r="D620" s="3"/>
      <c r="E620" s="3"/>
      <c r="F620" s="3"/>
      <c r="G620" s="3"/>
      <c r="H620" s="4"/>
      <c r="I620" s="3"/>
      <c r="J620" s="3"/>
      <c r="K620" s="4"/>
      <c r="L620" s="58"/>
      <c r="O620" s="38"/>
    </row>
  </sheetData>
  <sheetProtection password="DBF3" sheet="1" objects="1" scenarios="1"/>
  <dataConsolidate/>
  <mergeCells count="43">
    <mergeCell ref="M99:M106"/>
    <mergeCell ref="M107:M109"/>
    <mergeCell ref="M117:M125"/>
    <mergeCell ref="N54:N80"/>
    <mergeCell ref="N81:N109"/>
    <mergeCell ref="M69:M80"/>
    <mergeCell ref="M81:M87"/>
    <mergeCell ref="M88:M98"/>
    <mergeCell ref="M54:M60"/>
    <mergeCell ref="M61:M68"/>
    <mergeCell ref="M114:M116"/>
    <mergeCell ref="M110:M113"/>
    <mergeCell ref="N110:N125"/>
    <mergeCell ref="N18:N27"/>
    <mergeCell ref="N28:N53"/>
    <mergeCell ref="M28:M36"/>
    <mergeCell ref="M37:M44"/>
    <mergeCell ref="M45:M53"/>
    <mergeCell ref="M18:M20"/>
    <mergeCell ref="M21:M23"/>
    <mergeCell ref="M24:M26"/>
    <mergeCell ref="A16:A17"/>
    <mergeCell ref="L16:L17"/>
    <mergeCell ref="B2:K2"/>
    <mergeCell ref="B15:K15"/>
    <mergeCell ref="J16:J17"/>
    <mergeCell ref="K16:K17"/>
    <mergeCell ref="F16:F17"/>
    <mergeCell ref="G16:I16"/>
    <mergeCell ref="G7:K7"/>
    <mergeCell ref="G8:K8"/>
    <mergeCell ref="G9:K9"/>
    <mergeCell ref="C11:K12"/>
    <mergeCell ref="C13:K13"/>
    <mergeCell ref="C14:K14"/>
    <mergeCell ref="G10:K10"/>
    <mergeCell ref="O16:O17"/>
    <mergeCell ref="B16:B17"/>
    <mergeCell ref="C16:C17"/>
    <mergeCell ref="D16:D17"/>
    <mergeCell ref="E16:E17"/>
    <mergeCell ref="M16:M17"/>
    <mergeCell ref="N16:N17"/>
  </mergeCells>
  <dataValidations count="2">
    <dataValidation type="whole" allowBlank="1" showInputMessage="1" showErrorMessage="1" sqref="G18:I125">
      <formula1>1</formula1>
      <formula2>4</formula2>
    </dataValidation>
    <dataValidation allowBlank="1" showInputMessage="1" showErrorMessage="1" prompt="Please insert date of assessment: dd/mm/yyyy" sqref="C4:C6"/>
  </dataValidations>
  <pageMargins left="0.70866141732283472" right="0.70866141732283472" top="0.74803149606299213" bottom="0.74803149606299213" header="0.31496062992125984" footer="0.31496062992125984"/>
  <pageSetup paperSize="9" scale="57" orientation="landscape" r:id="rId1"/>
  <drawing r:id="rId2"/>
  <legacyDrawing r:id="rId3"/>
</worksheet>
</file>

<file path=xl/worksheets/sheet4.xml><?xml version="1.0" encoding="utf-8"?>
<worksheet xmlns="http://schemas.openxmlformats.org/spreadsheetml/2006/main" xmlns:r="http://schemas.openxmlformats.org/officeDocument/2006/relationships">
  <sheetPr codeName="Sheet4"/>
  <dimension ref="A1:J80"/>
  <sheetViews>
    <sheetView workbookViewId="0">
      <selection activeCell="B6" sqref="B6"/>
    </sheetView>
  </sheetViews>
  <sheetFormatPr defaultColWidth="9.140625" defaultRowHeight="15"/>
  <cols>
    <col min="1" max="1" width="58.42578125" style="124" customWidth="1" collapsed="1"/>
    <col min="2" max="5" width="10.7109375" style="124" customWidth="1" collapsed="1"/>
    <col min="6" max="7" width="9.140625" style="124" collapsed="1"/>
    <col min="8" max="8" width="10.5703125" style="124" bestFit="1" customWidth="1" collapsed="1"/>
    <col min="9" max="16384" width="9.140625" style="124" collapsed="1"/>
  </cols>
  <sheetData>
    <row r="1" spans="1:10">
      <c r="A1" s="8"/>
    </row>
    <row r="2" spans="1:10" ht="21">
      <c r="A2" s="343" t="s">
        <v>718</v>
      </c>
      <c r="B2" s="343"/>
      <c r="C2" s="343"/>
      <c r="D2" s="343"/>
      <c r="E2" s="343"/>
      <c r="F2" s="343"/>
      <c r="G2" s="343"/>
      <c r="H2" s="343"/>
    </row>
    <row r="3" spans="1:10" ht="15.75" thickBot="1"/>
    <row r="4" spans="1:10" ht="16.5" thickBot="1">
      <c r="A4" s="125" t="s">
        <v>206</v>
      </c>
      <c r="B4" s="340" t="s">
        <v>25</v>
      </c>
      <c r="C4" s="342"/>
      <c r="D4" s="340" t="s">
        <v>178</v>
      </c>
      <c r="E4" s="342"/>
      <c r="F4" s="340" t="s">
        <v>207</v>
      </c>
      <c r="G4" s="341"/>
      <c r="H4" s="342"/>
    </row>
    <row r="5" spans="1:10" s="132" customFormat="1" ht="45.75" thickBot="1">
      <c r="A5" s="126" t="s">
        <v>182</v>
      </c>
      <c r="B5" s="127" t="s">
        <v>177</v>
      </c>
      <c r="C5" s="128" t="s">
        <v>176</v>
      </c>
      <c r="D5" s="253" t="s">
        <v>177</v>
      </c>
      <c r="E5" s="254" t="s">
        <v>176</v>
      </c>
      <c r="F5" s="171" t="s">
        <v>203</v>
      </c>
      <c r="G5" s="130" t="s">
        <v>202</v>
      </c>
      <c r="H5" s="131" t="s">
        <v>192</v>
      </c>
      <c r="I5" s="124"/>
    </row>
    <row r="6" spans="1:10">
      <c r="A6" s="133" t="s">
        <v>1</v>
      </c>
      <c r="B6" s="134">
        <f>(4*3)-3-3*COUNTBLANK('2. LMT Questionnaire ENG'!$I$18:$I$20)</f>
        <v>0</v>
      </c>
      <c r="C6" s="243">
        <f>SUM('2. LMT Questionnaire ENG'!$I$18:$I$20)-3+COUNTBLANK('2. LMT Questionnaire ENG'!$I$18:$I$20)</f>
        <v>0</v>
      </c>
      <c r="D6" s="255">
        <v>100</v>
      </c>
      <c r="E6" s="256" t="str">
        <f>IF(ISERROR(D6*C6/B6),"N/A",(D6*C6/B6))</f>
        <v>N/A</v>
      </c>
      <c r="F6" s="241">
        <v>3</v>
      </c>
      <c r="G6" s="136">
        <f>F6-COUNTBLANK('2. LMT Questionnaire ENG'!$I$18:$I$20)</f>
        <v>0</v>
      </c>
      <c r="H6" s="137">
        <f>G6*100/F6</f>
        <v>0</v>
      </c>
      <c r="J6" s="132"/>
    </row>
    <row r="7" spans="1:10">
      <c r="A7" s="133" t="s">
        <v>167</v>
      </c>
      <c r="B7" s="134">
        <f>(4*3)-3-3*COUNTBLANK('2. LMT Questionnaire ENG'!$I$21:$I$23)</f>
        <v>0</v>
      </c>
      <c r="C7" s="243">
        <f>SUM('2. LMT Questionnaire ENG'!$I$21:$I$23)-3+COUNTBLANK('2. LMT Questionnaire ENG'!$I$21:$I$23)</f>
        <v>0</v>
      </c>
      <c r="D7" s="257">
        <v>100</v>
      </c>
      <c r="E7" s="79" t="str">
        <f t="shared" ref="E7:E22" si="0">IF(ISERROR(D7*C7/B7),"N/A",(D7*C7/B7))</f>
        <v>N/A</v>
      </c>
      <c r="F7" s="241">
        <v>3</v>
      </c>
      <c r="G7" s="138">
        <f>F7-COUNTBLANK('2. LMT Questionnaire ENG'!$I$21:$I$23)</f>
        <v>0</v>
      </c>
      <c r="H7" s="137">
        <f t="shared" ref="H7:H20" si="1">G7*100/F7</f>
        <v>0</v>
      </c>
      <c r="J7" s="132"/>
    </row>
    <row r="8" spans="1:10">
      <c r="A8" s="133" t="s">
        <v>5</v>
      </c>
      <c r="B8" s="139">
        <f>(4*3)-3-3*COUNTBLANK('2. LMT Questionnaire ENG'!$I$24:$I$26)</f>
        <v>0</v>
      </c>
      <c r="C8" s="244">
        <f>SUM('2. LMT Questionnaire ENG'!$I$24:$I$26)-3+COUNTBLANK('2. LMT Questionnaire ENG'!$I$24:$I$26)</f>
        <v>0</v>
      </c>
      <c r="D8" s="257">
        <v>100</v>
      </c>
      <c r="E8" s="79" t="str">
        <f t="shared" si="0"/>
        <v>N/A</v>
      </c>
      <c r="F8" s="241">
        <v>3</v>
      </c>
      <c r="G8" s="141">
        <f>F8-COUNTBLANK('2. LMT Questionnaire ENG'!$I$24:$I$26)</f>
        <v>0</v>
      </c>
      <c r="H8" s="137">
        <f t="shared" si="1"/>
        <v>0</v>
      </c>
    </row>
    <row r="9" spans="1:10">
      <c r="A9" s="142" t="s">
        <v>168</v>
      </c>
      <c r="B9" s="139">
        <f>4-1-3*COUNTBLANK('2. LMT Questionnaire ENG'!$I$27)</f>
        <v>0</v>
      </c>
      <c r="C9" s="244">
        <f>SUM('2. LMT Questionnaire ENG'!$I$27)-1+COUNTBLANK('2. LMT Questionnaire ENG'!$I$27)</f>
        <v>0</v>
      </c>
      <c r="D9" s="257">
        <v>100</v>
      </c>
      <c r="E9" s="79" t="str">
        <f t="shared" si="0"/>
        <v>N/A</v>
      </c>
      <c r="F9" s="241">
        <v>1</v>
      </c>
      <c r="G9" s="141">
        <f>F9-COUNTBLANK('2. LMT Questionnaire ENG'!$I$27)</f>
        <v>0</v>
      </c>
      <c r="H9" s="137">
        <f t="shared" si="1"/>
        <v>0</v>
      </c>
    </row>
    <row r="10" spans="1:10">
      <c r="A10" s="143" t="s">
        <v>170</v>
      </c>
      <c r="B10" s="144">
        <f>(4*9)-9-3*COUNTBLANK('2. LMT Questionnaire ENG'!$I$28:$I$36)</f>
        <v>0</v>
      </c>
      <c r="C10" s="245">
        <f>SUM('2. LMT Questionnaire ENG'!$I$28:$I$36)-9+COUNTBLANK('2. LMT Questionnaire ENG'!$I$28:$I$36)</f>
        <v>0</v>
      </c>
      <c r="D10" s="257">
        <v>100</v>
      </c>
      <c r="E10" s="79" t="str">
        <f>IF(ISERROR(D10*C10/B10),"N/A",(D10*C10/B10))</f>
        <v>N/A</v>
      </c>
      <c r="F10" s="242">
        <v>9</v>
      </c>
      <c r="G10" s="141">
        <f>F10-COUNTBLANK('2. LMT Questionnaire ENG'!$I$28:$I$36)</f>
        <v>0</v>
      </c>
      <c r="H10" s="137">
        <f>G10*100/F10</f>
        <v>0</v>
      </c>
    </row>
    <row r="11" spans="1:10">
      <c r="A11" s="143" t="s">
        <v>171</v>
      </c>
      <c r="B11" s="139">
        <f>(4*8)-8-3*COUNTBLANK('2. LMT Questionnaire ENG'!$I$37:$I$44)</f>
        <v>0</v>
      </c>
      <c r="C11" s="244">
        <f>SUM('2. LMT Questionnaire ENG'!$I$37:$I$44)-8+COUNTBLANK('2. LMT Questionnaire ENG'!$I$37:$I$44)</f>
        <v>0</v>
      </c>
      <c r="D11" s="257">
        <v>100</v>
      </c>
      <c r="E11" s="79" t="str">
        <f t="shared" si="0"/>
        <v>N/A</v>
      </c>
      <c r="F11" s="241">
        <v>8</v>
      </c>
      <c r="G11" s="141">
        <f>F11-COUNTBLANK('2. LMT Questionnaire ENG'!$I$37:$I$44)</f>
        <v>0</v>
      </c>
      <c r="H11" s="137">
        <f t="shared" si="1"/>
        <v>0</v>
      </c>
    </row>
    <row r="12" spans="1:10">
      <c r="A12" s="143" t="s">
        <v>172</v>
      </c>
      <c r="B12" s="139">
        <f>(4*9)-9-3*COUNTBLANK('2. LMT Questionnaire ENG'!$I$45:$I$53)</f>
        <v>0</v>
      </c>
      <c r="C12" s="244">
        <f>SUM('2. LMT Questionnaire ENG'!$I$45:$I$53)-9+COUNTBLANK('2. LMT Questionnaire ENG'!$I$45:$I$53)</f>
        <v>0</v>
      </c>
      <c r="D12" s="258">
        <v>100</v>
      </c>
      <c r="E12" s="76" t="str">
        <f t="shared" si="0"/>
        <v>N/A</v>
      </c>
      <c r="F12" s="241">
        <v>9</v>
      </c>
      <c r="G12" s="141">
        <f>F12-COUNTBLANK('2. LMT Questionnaire ENG'!$I$45:$I$53)</f>
        <v>0</v>
      </c>
      <c r="H12" s="137">
        <f t="shared" si="1"/>
        <v>0</v>
      </c>
    </row>
    <row r="13" spans="1:10">
      <c r="A13" s="147" t="s">
        <v>173</v>
      </c>
      <c r="B13" s="144">
        <f>(4*7)-7-3*COUNTBLANK('2. LMT Questionnaire ENG'!$I$54:$I$60)</f>
        <v>0</v>
      </c>
      <c r="C13" s="245">
        <f>SUM('2. LMT Questionnaire ENG'!$I$54:$I$60)-7+COUNTBLANK('2. LMT Questionnaire ENG'!$I$54:$I$60)</f>
        <v>0</v>
      </c>
      <c r="D13" s="257">
        <v>100</v>
      </c>
      <c r="E13" s="79" t="str">
        <f t="shared" si="0"/>
        <v>N/A</v>
      </c>
      <c r="F13" s="242">
        <v>7</v>
      </c>
      <c r="G13" s="141">
        <f>F13-COUNTBLANK('2. LMT Questionnaire ENG'!$I$54:$I$60)</f>
        <v>0</v>
      </c>
      <c r="H13" s="137">
        <f t="shared" si="1"/>
        <v>0</v>
      </c>
    </row>
    <row r="14" spans="1:10">
      <c r="A14" s="147" t="s">
        <v>123</v>
      </c>
      <c r="B14" s="144">
        <f>(4*8)-8-3*COUNTBLANK('2. LMT Questionnaire ENG'!$I$61:$I$68)</f>
        <v>0</v>
      </c>
      <c r="C14" s="245">
        <f>SUM('2. LMT Questionnaire ENG'!$I$61:$I$68)-8+COUNTBLANK('2. LMT Questionnaire ENG'!$I$61:$I$68)</f>
        <v>0</v>
      </c>
      <c r="D14" s="257">
        <v>100</v>
      </c>
      <c r="E14" s="79" t="str">
        <f t="shared" si="0"/>
        <v>N/A</v>
      </c>
      <c r="F14" s="242">
        <v>8</v>
      </c>
      <c r="G14" s="141">
        <f>F14-COUNTBLANK('2. LMT Questionnaire ENG'!$I$61:$I$68)</f>
        <v>0</v>
      </c>
      <c r="H14" s="137">
        <f t="shared" si="1"/>
        <v>0</v>
      </c>
    </row>
    <row r="15" spans="1:10">
      <c r="A15" s="147" t="s">
        <v>174</v>
      </c>
      <c r="B15" s="139">
        <f>(4*12)-12-3*COUNTBLANK('2. LMT Questionnaire ENG'!$I$69:$I$80)</f>
        <v>0</v>
      </c>
      <c r="C15" s="244">
        <f>SUM('2. LMT Questionnaire ENG'!$I$69:$I$80)-12+COUNTBLANK('2. LMT Questionnaire ENG'!$I$69:$I$80)</f>
        <v>0</v>
      </c>
      <c r="D15" s="257">
        <v>100</v>
      </c>
      <c r="E15" s="79" t="str">
        <f t="shared" si="0"/>
        <v>N/A</v>
      </c>
      <c r="F15" s="241">
        <v>12</v>
      </c>
      <c r="G15" s="141">
        <f>F15-COUNTBLANK('2. LMT Questionnaire ENG'!$I$69:$I$80)</f>
        <v>0</v>
      </c>
      <c r="H15" s="137">
        <f t="shared" si="1"/>
        <v>0</v>
      </c>
    </row>
    <row r="16" spans="1:10" ht="30">
      <c r="A16" s="148" t="s">
        <v>175</v>
      </c>
      <c r="B16" s="139">
        <f>(4*7)-7-3*COUNTBLANK('2. LMT Questionnaire ENG'!$I$81:$I$87)</f>
        <v>0</v>
      </c>
      <c r="C16" s="244">
        <f>SUM('2. LMT Questionnaire ENG'!$I$81:$I$87)-7+COUNTBLANK('2. LMT Questionnaire ENG'!$I$81:$I$87)</f>
        <v>0</v>
      </c>
      <c r="D16" s="257">
        <v>100</v>
      </c>
      <c r="E16" s="79" t="str">
        <f t="shared" si="0"/>
        <v>N/A</v>
      </c>
      <c r="F16" s="241">
        <v>7</v>
      </c>
      <c r="G16" s="149">
        <f>F16-COUNTBLANK('2. LMT Questionnaire ENG'!$I$81:$I$87)</f>
        <v>0</v>
      </c>
      <c r="H16" s="137">
        <f t="shared" si="1"/>
        <v>0</v>
      </c>
    </row>
    <row r="17" spans="1:8">
      <c r="A17" s="150" t="s">
        <v>19</v>
      </c>
      <c r="B17" s="144">
        <f>(4*11)-11-3*COUNTBLANK('2. LMT Questionnaire ENG'!$I$88:$I$98)</f>
        <v>0</v>
      </c>
      <c r="C17" s="245">
        <f>SUM('2. LMT Questionnaire ENG'!$I$88:$I$98)-11+COUNTBLANK('2. LMT Questionnaire ENG'!$I$88:$I$98)</f>
        <v>0</v>
      </c>
      <c r="D17" s="257">
        <v>100</v>
      </c>
      <c r="E17" s="79" t="str">
        <f t="shared" si="0"/>
        <v>N/A</v>
      </c>
      <c r="F17" s="242">
        <v>11</v>
      </c>
      <c r="G17" s="141">
        <f>F17-COUNTBLANK('2. LMT Questionnaire ENG'!$I$88:$I$98)</f>
        <v>0</v>
      </c>
      <c r="H17" s="137">
        <f t="shared" si="1"/>
        <v>0</v>
      </c>
    </row>
    <row r="18" spans="1:8">
      <c r="A18" s="150" t="s">
        <v>20</v>
      </c>
      <c r="B18" s="139">
        <f>(4*8)-8-3*COUNTBLANK('2. LMT Questionnaire ENG'!$I$99:$I$106)</f>
        <v>0</v>
      </c>
      <c r="C18" s="244">
        <f>SUM('2. LMT Questionnaire ENG'!$I$99:$I$106)-8+COUNTBLANK('2. LMT Questionnaire ENG'!$I$99:$I$106)</f>
        <v>0</v>
      </c>
      <c r="D18" s="258">
        <v>100</v>
      </c>
      <c r="E18" s="76" t="str">
        <f t="shared" si="0"/>
        <v>N/A</v>
      </c>
      <c r="F18" s="241">
        <v>8</v>
      </c>
      <c r="G18" s="141">
        <f>F18-COUNTBLANK('2. LMT Questionnaire ENG'!$I$99:$I$106)</f>
        <v>0</v>
      </c>
      <c r="H18" s="137">
        <f t="shared" si="1"/>
        <v>0</v>
      </c>
    </row>
    <row r="19" spans="1:8">
      <c r="A19" s="150" t="s">
        <v>21</v>
      </c>
      <c r="B19" s="139">
        <f>(4*3)-3-3*COUNTBLANK('2. LMT Questionnaire ENG'!$I$107:$I$109)</f>
        <v>0</v>
      </c>
      <c r="C19" s="244">
        <f>SUM('2. LMT Questionnaire ENG'!$I$107:$I$109)-3+COUNTBLANK('2. LMT Questionnaire ENG'!$I$107:$I$109)</f>
        <v>0</v>
      </c>
      <c r="D19" s="257">
        <v>100</v>
      </c>
      <c r="E19" s="79" t="str">
        <f t="shared" si="0"/>
        <v>N/A</v>
      </c>
      <c r="F19" s="241">
        <v>3</v>
      </c>
      <c r="G19" s="141">
        <f>F19-COUNTBLANK('2. LMT Questionnaire ENG'!$I$107:$I$109)</f>
        <v>0</v>
      </c>
      <c r="H19" s="137">
        <f t="shared" si="1"/>
        <v>0</v>
      </c>
    </row>
    <row r="20" spans="1:8">
      <c r="A20" s="151" t="s">
        <v>169</v>
      </c>
      <c r="B20" s="139">
        <f>(4*4)-4-3*COUNTBLANK('2. LMT Questionnaire ENG'!$I$110:$I$113)</f>
        <v>0</v>
      </c>
      <c r="C20" s="244">
        <f>SUM('2. LMT Questionnaire ENG'!$I$110:$I$113)-4+COUNTBLANK('2. LMT Questionnaire ENG'!$I$110:$I$113)</f>
        <v>0</v>
      </c>
      <c r="D20" s="257">
        <v>100</v>
      </c>
      <c r="E20" s="79" t="str">
        <f t="shared" si="0"/>
        <v>N/A</v>
      </c>
      <c r="F20" s="241">
        <v>4</v>
      </c>
      <c r="G20" s="141">
        <f>F20-COUNTBLANK('2. LMT Questionnaire ENG'!$I$110:$I$113)</f>
        <v>0</v>
      </c>
      <c r="H20" s="137">
        <f t="shared" si="1"/>
        <v>0</v>
      </c>
    </row>
    <row r="21" spans="1:8">
      <c r="A21" s="152" t="s">
        <v>179</v>
      </c>
      <c r="B21" s="139">
        <f>(4*3)-3-3*COUNTBLANK('2. LMT Questionnaire ENG'!$I$114:$I$116)</f>
        <v>0</v>
      </c>
      <c r="C21" s="244">
        <f>SUM('2. LMT Questionnaire ENG'!$I$114:$I$116)-3+COUNTBLANK('2. LMT Questionnaire ENG'!$I$114:$I$116)</f>
        <v>0</v>
      </c>
      <c r="D21" s="257">
        <v>100</v>
      </c>
      <c r="E21" s="79" t="str">
        <f t="shared" si="0"/>
        <v>N/A</v>
      </c>
      <c r="F21" s="241">
        <v>3</v>
      </c>
      <c r="G21" s="141">
        <f>F21-COUNTBLANK('2. LMT Questionnaire ENG'!$I$114:$I$116)</f>
        <v>0</v>
      </c>
      <c r="H21" s="137">
        <f>G21*100/F21</f>
        <v>0</v>
      </c>
    </row>
    <row r="22" spans="1:8" ht="15.75" thickBot="1">
      <c r="A22" s="151" t="s">
        <v>22</v>
      </c>
      <c r="B22" s="144">
        <f>(4*9)-9-3*COUNTBLANK('2. LMT Questionnaire ENG'!$I$117:$I$125)</f>
        <v>0</v>
      </c>
      <c r="C22" s="245">
        <f>SUM('2. LMT Questionnaire ENG'!$I$117:$I$125)-9+COUNTBLANK('2. LMT Questionnaire ENG'!$I$117:$I$125)</f>
        <v>0</v>
      </c>
      <c r="D22" s="261">
        <v>100</v>
      </c>
      <c r="E22" s="262" t="str">
        <f t="shared" si="0"/>
        <v>N/A</v>
      </c>
      <c r="F22" s="242">
        <v>9</v>
      </c>
      <c r="G22" s="141">
        <f>F22-COUNTBLANK('2. LMT Questionnaire ENG'!$I$117:$I$125)</f>
        <v>0</v>
      </c>
      <c r="H22" s="137">
        <f>G22*100/F22</f>
        <v>0</v>
      </c>
    </row>
    <row r="23" spans="1:8" ht="21.75" thickBot="1">
      <c r="A23" s="153" t="s">
        <v>216</v>
      </c>
      <c r="B23" s="154">
        <f>SUM(B6:B22)</f>
        <v>0</v>
      </c>
      <c r="C23" s="246">
        <f>SUM(C6:C22)</f>
        <v>0</v>
      </c>
      <c r="D23" s="270">
        <v>100</v>
      </c>
      <c r="E23" s="271" t="str">
        <f>IF(ISERROR(D23*C23/B23),"N/A",(D23*C23/B23))</f>
        <v>N/A</v>
      </c>
      <c r="F23" s="249">
        <f>SUM(F6:F22)</f>
        <v>108</v>
      </c>
      <c r="G23" s="156">
        <f>SUM(G6:G22)</f>
        <v>0</v>
      </c>
      <c r="H23" s="157">
        <f>G23*100/F23</f>
        <v>0</v>
      </c>
    </row>
    <row r="24" spans="1:8">
      <c r="A24" s="158" t="s">
        <v>197</v>
      </c>
      <c r="B24" s="159">
        <f>SUM(B6:B9)</f>
        <v>0</v>
      </c>
      <c r="C24" s="247">
        <f>SUM(C6:C9)</f>
        <v>0</v>
      </c>
      <c r="D24" s="258">
        <v>100</v>
      </c>
      <c r="E24" s="76" t="str">
        <f t="shared" ref="E24:E28" si="2">IF(ISERROR(D24*C24/B24),"N/A",(D24*C24/B24))</f>
        <v>N/A</v>
      </c>
      <c r="F24" s="250">
        <f>SUM(F6:F9)</f>
        <v>10</v>
      </c>
      <c r="G24" s="161">
        <f>SUM(G6:G9)</f>
        <v>0</v>
      </c>
      <c r="H24" s="162">
        <f t="shared" ref="H24:H28" si="3">G24*100/F24</f>
        <v>0</v>
      </c>
    </row>
    <row r="25" spans="1:8">
      <c r="A25" s="163" t="s">
        <v>198</v>
      </c>
      <c r="B25" s="139">
        <f>SUM(B10:B12)</f>
        <v>0</v>
      </c>
      <c r="C25" s="244">
        <f>SUM(C10:C12)</f>
        <v>0</v>
      </c>
      <c r="D25" s="257">
        <v>100</v>
      </c>
      <c r="E25" s="79" t="str">
        <f t="shared" si="2"/>
        <v>N/A</v>
      </c>
      <c r="F25" s="251">
        <f>SUM(F10:F12)</f>
        <v>26</v>
      </c>
      <c r="G25" s="141">
        <f>SUM(G10:G12)</f>
        <v>0</v>
      </c>
      <c r="H25" s="137">
        <f t="shared" si="3"/>
        <v>0</v>
      </c>
    </row>
    <row r="26" spans="1:8">
      <c r="A26" s="164" t="s">
        <v>199</v>
      </c>
      <c r="B26" s="139">
        <f>SUM(B13:B15)</f>
        <v>0</v>
      </c>
      <c r="C26" s="244">
        <f>SUM(C13:C15)</f>
        <v>0</v>
      </c>
      <c r="D26" s="257">
        <v>100</v>
      </c>
      <c r="E26" s="79" t="str">
        <f t="shared" si="2"/>
        <v>N/A</v>
      </c>
      <c r="F26" s="251">
        <f>SUM(F13:F15)</f>
        <v>27</v>
      </c>
      <c r="G26" s="141">
        <f>SUM(G13:G15)</f>
        <v>0</v>
      </c>
      <c r="H26" s="137">
        <f t="shared" si="3"/>
        <v>0</v>
      </c>
    </row>
    <row r="27" spans="1:8">
      <c r="A27" s="165" t="s">
        <v>200</v>
      </c>
      <c r="B27" s="139">
        <f>SUM(B16:B19)</f>
        <v>0</v>
      </c>
      <c r="C27" s="244">
        <f>SUM(C16:C19)</f>
        <v>0</v>
      </c>
      <c r="D27" s="257">
        <v>100</v>
      </c>
      <c r="E27" s="79" t="str">
        <f t="shared" si="2"/>
        <v>N/A</v>
      </c>
      <c r="F27" s="251">
        <f>SUM(F16:F19)</f>
        <v>29</v>
      </c>
      <c r="G27" s="141">
        <f>SUM(G16:G19)</f>
        <v>0</v>
      </c>
      <c r="H27" s="137">
        <f t="shared" si="3"/>
        <v>0</v>
      </c>
    </row>
    <row r="28" spans="1:8" ht="15.75" thickBot="1">
      <c r="A28" s="166" t="s">
        <v>201</v>
      </c>
      <c r="B28" s="167">
        <f>SUM(B20:B22)</f>
        <v>0</v>
      </c>
      <c r="C28" s="248">
        <f>SUM(C20:C22)</f>
        <v>0</v>
      </c>
      <c r="D28" s="259">
        <v>100</v>
      </c>
      <c r="E28" s="260" t="str">
        <f t="shared" si="2"/>
        <v>N/A</v>
      </c>
      <c r="F28" s="252">
        <f>SUM(F20:F22)</f>
        <v>16</v>
      </c>
      <c r="G28" s="169">
        <f>SUM(G20:G22)</f>
        <v>0</v>
      </c>
      <c r="H28" s="170">
        <f t="shared" si="3"/>
        <v>0</v>
      </c>
    </row>
    <row r="29" spans="1:8" ht="15.75" thickBot="1"/>
    <row r="30" spans="1:8" ht="16.5" thickBot="1">
      <c r="A30" s="125" t="s">
        <v>204</v>
      </c>
      <c r="B30" s="340" t="s">
        <v>25</v>
      </c>
      <c r="C30" s="342"/>
      <c r="D30" s="340" t="s">
        <v>178</v>
      </c>
      <c r="E30" s="342"/>
      <c r="F30" s="340" t="s">
        <v>207</v>
      </c>
      <c r="G30" s="341"/>
      <c r="H30" s="342"/>
    </row>
    <row r="31" spans="1:8" ht="45.75" thickBot="1">
      <c r="A31" s="126" t="s">
        <v>182</v>
      </c>
      <c r="B31" s="127" t="s">
        <v>177</v>
      </c>
      <c r="C31" s="128" t="s">
        <v>176</v>
      </c>
      <c r="D31" s="253" t="s">
        <v>177</v>
      </c>
      <c r="E31" s="254" t="s">
        <v>176</v>
      </c>
      <c r="F31" s="171" t="s">
        <v>203</v>
      </c>
      <c r="G31" s="130" t="s">
        <v>202</v>
      </c>
      <c r="H31" s="131" t="s">
        <v>192</v>
      </c>
    </row>
    <row r="32" spans="1:8">
      <c r="A32" s="133" t="s">
        <v>1</v>
      </c>
      <c r="B32" s="172">
        <f>(4*3)-3-3*COUNTBLANK('2. LMT Questionnaire ENG'!H$18:H$20)</f>
        <v>0</v>
      </c>
      <c r="C32" s="173">
        <f>SUM('2. LMT Questionnaire ENG'!H$18:H$20)-3+COUNTBLANK('2. LMT Questionnaire ENG'!H$18:H$20)</f>
        <v>0</v>
      </c>
      <c r="D32" s="255">
        <v>100</v>
      </c>
      <c r="E32" s="256" t="str">
        <f>IF(ISERROR(D32*C32/B32),"N/A",(D32*C32/B32))</f>
        <v>N/A</v>
      </c>
      <c r="F32" s="135">
        <v>3</v>
      </c>
      <c r="G32" s="136">
        <f>F32-COUNTBLANK('2. LMT Questionnaire ENG'!$H$18:$H$20)</f>
        <v>0</v>
      </c>
      <c r="H32" s="137">
        <f t="shared" ref="H32:H50" si="4">G32*100/F32</f>
        <v>0</v>
      </c>
    </row>
    <row r="33" spans="1:8">
      <c r="A33" s="133" t="s">
        <v>167</v>
      </c>
      <c r="B33" s="172">
        <f>(4*3)-3-3*COUNTBLANK('2. LMT Questionnaire ENG'!H$21:H$23)</f>
        <v>0</v>
      </c>
      <c r="C33" s="173">
        <f>SUM('2. LMT Questionnaire ENG'!H$21:H$23)-3+COUNTBLANK('2. LMT Questionnaire ENG'!H$21:H$23)</f>
        <v>0</v>
      </c>
      <c r="D33" s="257">
        <v>100</v>
      </c>
      <c r="E33" s="79" t="str">
        <f t="shared" ref="E33:E53" si="5">IF(ISERROR(D33*C33/B33),"N/A",(D33*C33/B33))</f>
        <v>N/A</v>
      </c>
      <c r="F33" s="135">
        <v>3</v>
      </c>
      <c r="G33" s="138">
        <f>F33-COUNTBLANK('2. LMT Questionnaire ENG'!$H$21:$H$23)</f>
        <v>0</v>
      </c>
      <c r="H33" s="137">
        <f t="shared" si="4"/>
        <v>0</v>
      </c>
    </row>
    <row r="34" spans="1:8">
      <c r="A34" s="133" t="s">
        <v>5</v>
      </c>
      <c r="B34" s="172">
        <f>(4*3)-3-3*COUNTBLANK('2. LMT Questionnaire ENG'!H$24:H$26)</f>
        <v>0</v>
      </c>
      <c r="C34" s="173">
        <f>SUM('2. LMT Questionnaire ENG'!H$24:H$26)-3+COUNTBLANK('2. LMT Questionnaire ENG'!H$24:H$26)</f>
        <v>0</v>
      </c>
      <c r="D34" s="257">
        <v>100</v>
      </c>
      <c r="E34" s="79" t="str">
        <f t="shared" si="5"/>
        <v>N/A</v>
      </c>
      <c r="F34" s="135">
        <v>3</v>
      </c>
      <c r="G34" s="141">
        <f>F34-COUNTBLANK('2. LMT Questionnaire ENG'!$H$24:$H$26)</f>
        <v>0</v>
      </c>
      <c r="H34" s="137">
        <f t="shared" si="4"/>
        <v>0</v>
      </c>
    </row>
    <row r="35" spans="1:8">
      <c r="A35" s="133" t="s">
        <v>168</v>
      </c>
      <c r="B35" s="172">
        <f>4-1-3*COUNTBLANK('2. LMT Questionnaire ENG'!H$27)</f>
        <v>0</v>
      </c>
      <c r="C35" s="173">
        <f>SUM('2. LMT Questionnaire ENG'!H$27)-1+COUNTBLANK('2. LMT Questionnaire ENG'!H$27)</f>
        <v>0</v>
      </c>
      <c r="D35" s="257">
        <v>100</v>
      </c>
      <c r="E35" s="79" t="str">
        <f t="shared" si="5"/>
        <v>N/A</v>
      </c>
      <c r="F35" s="135">
        <v>1</v>
      </c>
      <c r="G35" s="141">
        <f>F35-COUNTBLANK('2. LMT Questionnaire ENG'!$H$27)</f>
        <v>0</v>
      </c>
      <c r="H35" s="137">
        <f t="shared" si="4"/>
        <v>0</v>
      </c>
    </row>
    <row r="36" spans="1:8">
      <c r="A36" s="143" t="s">
        <v>170</v>
      </c>
      <c r="B36" s="144">
        <f>(4*9)-9-3*COUNTBLANK('2. LMT Questionnaire ENG'!$H$28:$H$36)</f>
        <v>0</v>
      </c>
      <c r="C36" s="145">
        <f>SUM('2. LMT Questionnaire ENG'!$H$28:$H$36)-9+COUNTBLANK('2. LMT Questionnaire ENG'!$H$28:$H$36)</f>
        <v>0</v>
      </c>
      <c r="D36" s="257">
        <v>100</v>
      </c>
      <c r="E36" s="79" t="str">
        <f t="shared" si="5"/>
        <v>N/A</v>
      </c>
      <c r="F36" s="146">
        <v>9</v>
      </c>
      <c r="G36" s="141">
        <f>F36-COUNTBLANK('2. LMT Questionnaire ENG'!$H$28:$H$36)</f>
        <v>0</v>
      </c>
      <c r="H36" s="137">
        <f t="shared" si="4"/>
        <v>0</v>
      </c>
    </row>
    <row r="37" spans="1:8">
      <c r="A37" s="143" t="s">
        <v>171</v>
      </c>
      <c r="B37" s="172">
        <f>(4*8)-8-3*COUNTBLANK('2. LMT Questionnaire ENG'!H$37:H$44)</f>
        <v>0</v>
      </c>
      <c r="C37" s="173">
        <f>SUM('2. LMT Questionnaire ENG'!H$37:H$44)-8+COUNTBLANK('2. LMT Questionnaire ENG'!H$37:H$44)</f>
        <v>0</v>
      </c>
      <c r="D37" s="257">
        <v>100</v>
      </c>
      <c r="E37" s="79" t="str">
        <f t="shared" si="5"/>
        <v>N/A</v>
      </c>
      <c r="F37" s="135">
        <v>8</v>
      </c>
      <c r="G37" s="141">
        <f>F37-COUNTBLANK('2. LMT Questionnaire ENG'!$H$37:$H$44)</f>
        <v>0</v>
      </c>
      <c r="H37" s="137">
        <f t="shared" si="4"/>
        <v>0</v>
      </c>
    </row>
    <row r="38" spans="1:8">
      <c r="A38" s="143" t="s">
        <v>172</v>
      </c>
      <c r="B38" s="172">
        <f>(4*9)-9-3*COUNTBLANK('2. LMT Questionnaire ENG'!H$45:H$53)</f>
        <v>0</v>
      </c>
      <c r="C38" s="173">
        <f>SUM('2. LMT Questionnaire ENG'!H$45:H$53)-9+COUNTBLANK('2. LMT Questionnaire ENG'!H$45:H$53)</f>
        <v>0</v>
      </c>
      <c r="D38" s="258">
        <v>100</v>
      </c>
      <c r="E38" s="76" t="str">
        <f t="shared" si="5"/>
        <v>N/A</v>
      </c>
      <c r="F38" s="135">
        <v>9</v>
      </c>
      <c r="G38" s="141">
        <f>F38-COUNTBLANK('2. LMT Questionnaire ENG'!$H$45:$H$53)</f>
        <v>0</v>
      </c>
      <c r="H38" s="137">
        <f t="shared" si="4"/>
        <v>0</v>
      </c>
    </row>
    <row r="39" spans="1:8">
      <c r="A39" s="147" t="s">
        <v>173</v>
      </c>
      <c r="B39" s="144">
        <f>(4*7)-7-3*COUNTBLANK('2. LMT Questionnaire ENG'!$H$54:$H$60)</f>
        <v>0</v>
      </c>
      <c r="C39" s="145">
        <f>SUM('2. LMT Questionnaire ENG'!$H$54:$H$60)-7+COUNTBLANK('2. LMT Questionnaire ENG'!$H$54:$H$60)</f>
        <v>0</v>
      </c>
      <c r="D39" s="257">
        <v>100</v>
      </c>
      <c r="E39" s="79" t="str">
        <f t="shared" si="5"/>
        <v>N/A</v>
      </c>
      <c r="F39" s="146">
        <v>7</v>
      </c>
      <c r="G39" s="141">
        <f>F39-COUNTBLANK('2. LMT Questionnaire ENG'!$H$54:$H$60)</f>
        <v>0</v>
      </c>
      <c r="H39" s="137">
        <f t="shared" si="4"/>
        <v>0</v>
      </c>
    </row>
    <row r="40" spans="1:8">
      <c r="A40" s="147" t="s">
        <v>123</v>
      </c>
      <c r="B40" s="144">
        <f>(4*8)-8-3*COUNTBLANK('2. LMT Questionnaire ENG'!$H$61:$H$68)</f>
        <v>0</v>
      </c>
      <c r="C40" s="145">
        <f>SUM('2. LMT Questionnaire ENG'!$H$61:$H$68)-8+COUNTBLANK('2. LMT Questionnaire ENG'!$H$61:$H$68)</f>
        <v>0</v>
      </c>
      <c r="D40" s="257">
        <v>100</v>
      </c>
      <c r="E40" s="79" t="str">
        <f t="shared" si="5"/>
        <v>N/A</v>
      </c>
      <c r="F40" s="146">
        <v>8</v>
      </c>
      <c r="G40" s="141">
        <f>F40-COUNTBLANK('2. LMT Questionnaire ENG'!$H$61:$H$68)</f>
        <v>0</v>
      </c>
      <c r="H40" s="137">
        <f t="shared" si="4"/>
        <v>0</v>
      </c>
    </row>
    <row r="41" spans="1:8">
      <c r="A41" s="147" t="s">
        <v>174</v>
      </c>
      <c r="B41" s="172">
        <f>(4*12)-12-3*COUNTBLANK('2. LMT Questionnaire ENG'!H$69:H$80)</f>
        <v>0</v>
      </c>
      <c r="C41" s="173">
        <f>SUM('2. LMT Questionnaire ENG'!H$69:H$80)-12+COUNTBLANK('2. LMT Questionnaire ENG'!H$69:H$80)</f>
        <v>0</v>
      </c>
      <c r="D41" s="257">
        <v>100</v>
      </c>
      <c r="E41" s="79" t="str">
        <f t="shared" si="5"/>
        <v>N/A</v>
      </c>
      <c r="F41" s="135">
        <v>12</v>
      </c>
      <c r="G41" s="141">
        <f>F41-COUNTBLANK('2. LMT Questionnaire ENG'!$H$69:$H$80)</f>
        <v>0</v>
      </c>
      <c r="H41" s="137">
        <f t="shared" si="4"/>
        <v>0</v>
      </c>
    </row>
    <row r="42" spans="1:8" ht="30">
      <c r="A42" s="148" t="s">
        <v>175</v>
      </c>
      <c r="B42" s="172">
        <f>(4*7)-7-3*COUNTBLANK('2. LMT Questionnaire ENG'!H$81:H$87)</f>
        <v>0</v>
      </c>
      <c r="C42" s="173">
        <f>SUM('2. LMT Questionnaire ENG'!H$81:H$87)-7+COUNTBLANK('2. LMT Questionnaire ENG'!H$81:H$87)</f>
        <v>0</v>
      </c>
      <c r="D42" s="257">
        <v>100</v>
      </c>
      <c r="E42" s="79" t="str">
        <f t="shared" si="5"/>
        <v>N/A</v>
      </c>
      <c r="F42" s="135">
        <v>7</v>
      </c>
      <c r="G42" s="149">
        <f>F42-COUNTBLANK('2. LMT Questionnaire ENG'!$H$81:$H$87)</f>
        <v>0</v>
      </c>
      <c r="H42" s="137">
        <f t="shared" si="4"/>
        <v>0</v>
      </c>
    </row>
    <row r="43" spans="1:8">
      <c r="A43" s="150" t="s">
        <v>19</v>
      </c>
      <c r="B43" s="144">
        <f>(4*11)-11-3*COUNTBLANK('2. LMT Questionnaire ENG'!$H$88:$H$98)</f>
        <v>0</v>
      </c>
      <c r="C43" s="145">
        <f>SUM('2. LMT Questionnaire ENG'!$H$88:$H$98)-11+COUNTBLANK('2. LMT Questionnaire ENG'!$H$88:$H$98)</f>
        <v>0</v>
      </c>
      <c r="D43" s="257">
        <v>100</v>
      </c>
      <c r="E43" s="79" t="str">
        <f t="shared" si="5"/>
        <v>N/A</v>
      </c>
      <c r="F43" s="146">
        <v>11</v>
      </c>
      <c r="G43" s="141">
        <f>F43-COUNTBLANK('2. LMT Questionnaire ENG'!$H$88:$H$98)</f>
        <v>0</v>
      </c>
      <c r="H43" s="137">
        <f t="shared" si="4"/>
        <v>0</v>
      </c>
    </row>
    <row r="44" spans="1:8">
      <c r="A44" s="150" t="s">
        <v>20</v>
      </c>
      <c r="B44" s="172">
        <f>(4*8)-8-3*COUNTBLANK('2. LMT Questionnaire ENG'!H$99:H$106)</f>
        <v>0</v>
      </c>
      <c r="C44" s="173">
        <f>SUM('2. LMT Questionnaire ENG'!H$99:H$106)-8+COUNTBLANK('2. LMT Questionnaire ENG'!H$99:H$106)</f>
        <v>0</v>
      </c>
      <c r="D44" s="258">
        <v>100</v>
      </c>
      <c r="E44" s="76" t="str">
        <f t="shared" si="5"/>
        <v>N/A</v>
      </c>
      <c r="F44" s="135">
        <v>8</v>
      </c>
      <c r="G44" s="141">
        <f>F44-COUNTBLANK('2. LMT Questionnaire ENG'!$H$99:$H$106)</f>
        <v>0</v>
      </c>
      <c r="H44" s="137">
        <f t="shared" si="4"/>
        <v>0</v>
      </c>
    </row>
    <row r="45" spans="1:8">
      <c r="A45" s="150" t="s">
        <v>21</v>
      </c>
      <c r="B45" s="172">
        <f>(4*3)-3-3*COUNTBLANK('2. LMT Questionnaire ENG'!H$107:H$109)</f>
        <v>0</v>
      </c>
      <c r="C45" s="173">
        <f>SUM('2. LMT Questionnaire ENG'!H$107:H$109)-3+COUNTBLANK('2. LMT Questionnaire ENG'!H$107:H$109)</f>
        <v>0</v>
      </c>
      <c r="D45" s="257">
        <v>100</v>
      </c>
      <c r="E45" s="79" t="str">
        <f t="shared" si="5"/>
        <v>N/A</v>
      </c>
      <c r="F45" s="135">
        <v>3</v>
      </c>
      <c r="G45" s="141">
        <f>F45-COUNTBLANK('2. LMT Questionnaire ENG'!$H$107:$H$109)</f>
        <v>0</v>
      </c>
      <c r="H45" s="137">
        <f>G45*100/F45</f>
        <v>0</v>
      </c>
    </row>
    <row r="46" spans="1:8">
      <c r="A46" s="151" t="s">
        <v>169</v>
      </c>
      <c r="B46" s="172">
        <f>(4*4)-4-3*COUNTBLANK('2. LMT Questionnaire ENG'!H$110:H$113)</f>
        <v>0</v>
      </c>
      <c r="C46" s="173">
        <f>SUM('2. LMT Questionnaire ENG'!H$110:H$113)-4+COUNTBLANK('2. LMT Questionnaire ENG'!H$110:H$113)</f>
        <v>0</v>
      </c>
      <c r="D46" s="257">
        <v>100</v>
      </c>
      <c r="E46" s="79" t="str">
        <f t="shared" si="5"/>
        <v>N/A</v>
      </c>
      <c r="F46" s="135">
        <v>4</v>
      </c>
      <c r="G46" s="141">
        <f>F46-COUNTBLANK('2. LMT Questionnaire ENG'!$H$110:$H$113)</f>
        <v>0</v>
      </c>
      <c r="H46" s="137">
        <f t="shared" si="4"/>
        <v>0</v>
      </c>
    </row>
    <row r="47" spans="1:8">
      <c r="A47" s="152" t="s">
        <v>179</v>
      </c>
      <c r="B47" s="172">
        <f>(4*3)-3-3*COUNTBLANK('2. LMT Questionnaire ENG'!H$114:H$116)</f>
        <v>0</v>
      </c>
      <c r="C47" s="173">
        <f>SUM('2. LMT Questionnaire ENG'!H$114:H$116)-3+COUNTBLANK('2. LMT Questionnaire ENG'!H$114:H$116)</f>
        <v>0</v>
      </c>
      <c r="D47" s="257">
        <v>100</v>
      </c>
      <c r="E47" s="79" t="str">
        <f t="shared" si="5"/>
        <v>N/A</v>
      </c>
      <c r="F47" s="135">
        <v>3</v>
      </c>
      <c r="G47" s="141">
        <f>F47-COUNTBLANK('2. LMT Questionnaire ENG'!$H$114:$H$116)</f>
        <v>0</v>
      </c>
      <c r="H47" s="137">
        <f t="shared" si="4"/>
        <v>0</v>
      </c>
    </row>
    <row r="48" spans="1:8" ht="15.75" thickBot="1">
      <c r="A48" s="151" t="s">
        <v>22</v>
      </c>
      <c r="B48" s="144">
        <f>(4*9)-9-3*COUNTBLANK('2. LMT Questionnaire ENG'!$H$117:$H$125)</f>
        <v>0</v>
      </c>
      <c r="C48" s="145">
        <f>SUM('2. LMT Questionnaire ENG'!$H$117:$H$125)-9+COUNTBLANK('2. LMT Questionnaire ENG'!$H$117:$H$125)</f>
        <v>0</v>
      </c>
      <c r="D48" s="261">
        <v>100</v>
      </c>
      <c r="E48" s="262" t="str">
        <f t="shared" si="5"/>
        <v>N/A</v>
      </c>
      <c r="F48" s="146">
        <v>9</v>
      </c>
      <c r="G48" s="174">
        <f>F48-COUNTBLANK('2. LMT Questionnaire ENG'!$H$117:$H$121)</f>
        <v>4</v>
      </c>
      <c r="H48" s="175">
        <f t="shared" si="4"/>
        <v>44.444444444444443</v>
      </c>
    </row>
    <row r="49" spans="1:8" ht="21.75" thickBot="1">
      <c r="A49" s="153" t="s">
        <v>217</v>
      </c>
      <c r="B49" s="176">
        <f>SUM(B32:B48)</f>
        <v>0</v>
      </c>
      <c r="C49" s="246">
        <f>SUM(C32:C48)</f>
        <v>0</v>
      </c>
      <c r="D49" s="270">
        <v>100</v>
      </c>
      <c r="E49" s="271" t="str">
        <f>IF(ISERROR(D49*C49/B49),"N/A",(D49*C49/B49))</f>
        <v>N/A</v>
      </c>
      <c r="F49" s="155">
        <f>SUM(F32:F48)</f>
        <v>108</v>
      </c>
      <c r="G49" s="156">
        <f>SUM(G32:G48)</f>
        <v>4</v>
      </c>
      <c r="H49" s="157">
        <f t="shared" si="4"/>
        <v>3.7037037037037037</v>
      </c>
    </row>
    <row r="50" spans="1:8">
      <c r="A50" s="158" t="s">
        <v>197</v>
      </c>
      <c r="B50" s="159">
        <f>SUM(B32:B35)</f>
        <v>0</v>
      </c>
      <c r="C50" s="160">
        <f>SUM(C32:C35)</f>
        <v>0</v>
      </c>
      <c r="D50" s="258">
        <v>100</v>
      </c>
      <c r="E50" s="76" t="str">
        <f>IF(ISERROR(D50*C50/B50),"N/A",(D50*C50/B50))</f>
        <v>N/A</v>
      </c>
      <c r="F50" s="159">
        <f>SUM(F32:F35)</f>
        <v>10</v>
      </c>
      <c r="G50" s="161">
        <f>SUM(G32:G35)</f>
        <v>0</v>
      </c>
      <c r="H50" s="162">
        <f t="shared" si="4"/>
        <v>0</v>
      </c>
    </row>
    <row r="51" spans="1:8">
      <c r="A51" s="163" t="s">
        <v>198</v>
      </c>
      <c r="B51" s="139">
        <f>SUM(B36:B38)</f>
        <v>0</v>
      </c>
      <c r="C51" s="140">
        <f>SUM(C36:C38)</f>
        <v>0</v>
      </c>
      <c r="D51" s="257">
        <v>100</v>
      </c>
      <c r="E51" s="79" t="str">
        <f t="shared" si="5"/>
        <v>N/A</v>
      </c>
      <c r="F51" s="139">
        <f>SUM(F36:F38)</f>
        <v>26</v>
      </c>
      <c r="G51" s="141">
        <f>SUM(G36:G38)</f>
        <v>0</v>
      </c>
      <c r="H51" s="137">
        <f t="shared" ref="H51:H54" si="6">G51*100/F51</f>
        <v>0</v>
      </c>
    </row>
    <row r="52" spans="1:8">
      <c r="A52" s="164" t="s">
        <v>199</v>
      </c>
      <c r="B52" s="139">
        <f>SUM(B39:B41)</f>
        <v>0</v>
      </c>
      <c r="C52" s="140">
        <f>SUM(C39:C41)</f>
        <v>0</v>
      </c>
      <c r="D52" s="257">
        <v>100</v>
      </c>
      <c r="E52" s="79" t="str">
        <f t="shared" si="5"/>
        <v>N/A</v>
      </c>
      <c r="F52" s="139">
        <f>SUM(F39:F41)</f>
        <v>27</v>
      </c>
      <c r="G52" s="141">
        <f>SUM(G39:G41)</f>
        <v>0</v>
      </c>
      <c r="H52" s="137">
        <f t="shared" si="6"/>
        <v>0</v>
      </c>
    </row>
    <row r="53" spans="1:8">
      <c r="A53" s="165" t="s">
        <v>200</v>
      </c>
      <c r="B53" s="139">
        <f>SUM(B42:B45)</f>
        <v>0</v>
      </c>
      <c r="C53" s="140">
        <f>SUM(C42:C45)</f>
        <v>0</v>
      </c>
      <c r="D53" s="257">
        <v>100</v>
      </c>
      <c r="E53" s="79" t="str">
        <f t="shared" si="5"/>
        <v>N/A</v>
      </c>
      <c r="F53" s="139">
        <f>SUM(F42:F45)</f>
        <v>29</v>
      </c>
      <c r="G53" s="141">
        <f>SUM(G42:G45)</f>
        <v>0</v>
      </c>
      <c r="H53" s="137">
        <f t="shared" si="6"/>
        <v>0</v>
      </c>
    </row>
    <row r="54" spans="1:8" ht="15.75" thickBot="1">
      <c r="A54" s="166" t="s">
        <v>201</v>
      </c>
      <c r="B54" s="167">
        <f>SUM(B46:B48)</f>
        <v>0</v>
      </c>
      <c r="C54" s="168">
        <f>SUM(C46:C48)</f>
        <v>0</v>
      </c>
      <c r="D54" s="259">
        <v>100</v>
      </c>
      <c r="E54" s="260" t="str">
        <f>IF(ISERROR(D54*C54/B54),"N/A",(D54*C54/B54))</f>
        <v>N/A</v>
      </c>
      <c r="F54" s="167">
        <f>SUM(F46:F48)</f>
        <v>16</v>
      </c>
      <c r="G54" s="169">
        <f>SUM(G46:G48)</f>
        <v>4</v>
      </c>
      <c r="H54" s="170">
        <f t="shared" si="6"/>
        <v>25</v>
      </c>
    </row>
    <row r="55" spans="1:8" ht="15.75" thickBot="1">
      <c r="A55" s="177"/>
      <c r="B55" s="178"/>
      <c r="C55" s="178"/>
      <c r="D55" s="178"/>
      <c r="E55" s="178"/>
      <c r="F55" s="178"/>
      <c r="G55" s="178"/>
      <c r="H55" s="178"/>
    </row>
    <row r="56" spans="1:8" ht="16.5" thickBot="1">
      <c r="A56" s="125" t="s">
        <v>205</v>
      </c>
      <c r="B56" s="340" t="s">
        <v>25</v>
      </c>
      <c r="C56" s="342"/>
      <c r="D56" s="340" t="s">
        <v>178</v>
      </c>
      <c r="E56" s="342"/>
      <c r="F56" s="340" t="s">
        <v>207</v>
      </c>
      <c r="G56" s="341"/>
      <c r="H56" s="342"/>
    </row>
    <row r="57" spans="1:8" ht="45.75" thickBot="1">
      <c r="A57" s="126" t="s">
        <v>182</v>
      </c>
      <c r="B57" s="127" t="s">
        <v>177</v>
      </c>
      <c r="C57" s="128" t="s">
        <v>176</v>
      </c>
      <c r="D57" s="263" t="s">
        <v>177</v>
      </c>
      <c r="E57" s="254" t="s">
        <v>176</v>
      </c>
      <c r="F57" s="129" t="s">
        <v>203</v>
      </c>
      <c r="G57" s="130" t="s">
        <v>202</v>
      </c>
      <c r="H57" s="131" t="s">
        <v>192</v>
      </c>
    </row>
    <row r="58" spans="1:8">
      <c r="A58" s="133" t="s">
        <v>1</v>
      </c>
      <c r="B58" s="172">
        <f>(4*3)-3-3*COUNTBLANK('2. LMT Questionnaire ENG'!G$18:G$20)</f>
        <v>0</v>
      </c>
      <c r="C58" s="173">
        <f>SUM('2. LMT Questionnaire ENG'!G$18:G$20)-3+COUNTBLANK('2. LMT Questionnaire ENG'!G$18:G$20)</f>
        <v>0</v>
      </c>
      <c r="D58" s="255">
        <v>100</v>
      </c>
      <c r="E58" s="256" t="str">
        <f>IF(ISERROR(D58*C58/B58),"N/A",(D58*C58/B58))</f>
        <v>N/A</v>
      </c>
      <c r="F58" s="135">
        <v>3</v>
      </c>
      <c r="G58" s="136">
        <f>F58-COUNTBLANK('2. LMT Questionnaire ENG'!G$18:$G$20)</f>
        <v>0</v>
      </c>
      <c r="H58" s="137">
        <f t="shared" ref="H58:H80" si="7">G58*100/F58</f>
        <v>0</v>
      </c>
    </row>
    <row r="59" spans="1:8">
      <c r="A59" s="133" t="s">
        <v>167</v>
      </c>
      <c r="B59" s="172">
        <f>(4*3)-3-3*COUNTBLANK('2. LMT Questionnaire ENG'!G$21:G$23)</f>
        <v>0</v>
      </c>
      <c r="C59" s="173">
        <f>SUM('2. LMT Questionnaire ENG'!G$21:G$23)-3+COUNTBLANK('2. LMT Questionnaire ENG'!G$21:G$23)</f>
        <v>0</v>
      </c>
      <c r="D59" s="257">
        <v>100</v>
      </c>
      <c r="E59" s="79" t="str">
        <f t="shared" ref="E59:E74" si="8">IF(ISERROR(D59*C59/B59),"N/A",(D59*C59/B59))</f>
        <v>N/A</v>
      </c>
      <c r="F59" s="135">
        <v>3</v>
      </c>
      <c r="G59" s="138">
        <f>F59-COUNTBLANK('2. LMT Questionnaire ENG'!$G$21:$G$23)</f>
        <v>0</v>
      </c>
      <c r="H59" s="137">
        <f t="shared" si="7"/>
        <v>0</v>
      </c>
    </row>
    <row r="60" spans="1:8">
      <c r="A60" s="133" t="s">
        <v>5</v>
      </c>
      <c r="B60" s="172">
        <f>(4*3)-3-3*COUNTBLANK('2. LMT Questionnaire ENG'!G$24:G$26)</f>
        <v>0</v>
      </c>
      <c r="C60" s="173">
        <f>SUM('2. LMT Questionnaire ENG'!G$24:G$26)-3+COUNTBLANK('2. LMT Questionnaire ENG'!G$24:G$26)</f>
        <v>0</v>
      </c>
      <c r="D60" s="257">
        <v>100</v>
      </c>
      <c r="E60" s="79" t="str">
        <f t="shared" si="8"/>
        <v>N/A</v>
      </c>
      <c r="F60" s="135">
        <v>3</v>
      </c>
      <c r="G60" s="141">
        <f>F60-COUNTBLANK('2. LMT Questionnaire ENG'!$G$24:$G$26)</f>
        <v>0</v>
      </c>
      <c r="H60" s="137">
        <f t="shared" si="7"/>
        <v>0</v>
      </c>
    </row>
    <row r="61" spans="1:8">
      <c r="A61" s="133" t="s">
        <v>168</v>
      </c>
      <c r="B61" s="172">
        <f>4-1-3*COUNTBLANK('2. LMT Questionnaire ENG'!G$27)</f>
        <v>0</v>
      </c>
      <c r="C61" s="173">
        <f>SUM('2. LMT Questionnaire ENG'!G$27)-1+COUNTBLANK('2. LMT Questionnaire ENG'!G$27)</f>
        <v>0</v>
      </c>
      <c r="D61" s="257">
        <v>100</v>
      </c>
      <c r="E61" s="79" t="str">
        <f t="shared" si="8"/>
        <v>N/A</v>
      </c>
      <c r="F61" s="135">
        <v>1</v>
      </c>
      <c r="G61" s="141">
        <f>F61-COUNTBLANK('2. LMT Questionnaire ENG'!$G$27)</f>
        <v>0</v>
      </c>
      <c r="H61" s="137">
        <f t="shared" si="7"/>
        <v>0</v>
      </c>
    </row>
    <row r="62" spans="1:8">
      <c r="A62" s="143" t="s">
        <v>170</v>
      </c>
      <c r="B62" s="144">
        <f>(4*9)-9-3*COUNTBLANK('2. LMT Questionnaire ENG'!$G$28:$G$36)</f>
        <v>0</v>
      </c>
      <c r="C62" s="145">
        <f>SUM('2. LMT Questionnaire ENG'!$G$28:$G$36)-9+COUNTBLANK('2. LMT Questionnaire ENG'!$G$28:$G$36)</f>
        <v>0</v>
      </c>
      <c r="D62" s="257">
        <v>100</v>
      </c>
      <c r="E62" s="79" t="str">
        <f t="shared" si="8"/>
        <v>N/A</v>
      </c>
      <c r="F62" s="146">
        <v>9</v>
      </c>
      <c r="G62" s="141">
        <f>F62-COUNTBLANK('2. LMT Questionnaire ENG'!$G$28:$G$36)</f>
        <v>0</v>
      </c>
      <c r="H62" s="137">
        <f t="shared" si="7"/>
        <v>0</v>
      </c>
    </row>
    <row r="63" spans="1:8">
      <c r="A63" s="143" t="s">
        <v>171</v>
      </c>
      <c r="B63" s="172">
        <f>(4*8)-8-3*COUNTBLANK('2. LMT Questionnaire ENG'!G$37:G$44)</f>
        <v>0</v>
      </c>
      <c r="C63" s="173">
        <f>SUM('2. LMT Questionnaire ENG'!G$37:G$44)-8+COUNTBLANK('2. LMT Questionnaire ENG'!G$37:G$44)</f>
        <v>0</v>
      </c>
      <c r="D63" s="257">
        <v>100</v>
      </c>
      <c r="E63" s="79" t="str">
        <f t="shared" si="8"/>
        <v>N/A</v>
      </c>
      <c r="F63" s="135">
        <v>8</v>
      </c>
      <c r="G63" s="141">
        <f>F63-COUNTBLANK('2. LMT Questionnaire ENG'!$G$37:$G$44)</f>
        <v>0</v>
      </c>
      <c r="H63" s="137">
        <f t="shared" si="7"/>
        <v>0</v>
      </c>
    </row>
    <row r="64" spans="1:8">
      <c r="A64" s="143" t="s">
        <v>172</v>
      </c>
      <c r="B64" s="172">
        <f>(4*9)-9-3*COUNTBLANK('2. LMT Questionnaire ENG'!G$45:G$53)</f>
        <v>0</v>
      </c>
      <c r="C64" s="173">
        <f>SUM('2. LMT Questionnaire ENG'!G$45:G$53)-9+COUNTBLANK('2. LMT Questionnaire ENG'!G$45:G$53)</f>
        <v>0</v>
      </c>
      <c r="D64" s="258">
        <v>100</v>
      </c>
      <c r="E64" s="76" t="str">
        <f t="shared" si="8"/>
        <v>N/A</v>
      </c>
      <c r="F64" s="135">
        <v>9</v>
      </c>
      <c r="G64" s="141">
        <f>F64-COUNTBLANK('2. LMT Questionnaire ENG'!$G$45:$G$53)</f>
        <v>0</v>
      </c>
      <c r="H64" s="137">
        <f t="shared" si="7"/>
        <v>0</v>
      </c>
    </row>
    <row r="65" spans="1:8">
      <c r="A65" s="147" t="s">
        <v>173</v>
      </c>
      <c r="B65" s="144">
        <f>(4*7)-7-3*COUNTBLANK('2. LMT Questionnaire ENG'!$G$54:$G$60)</f>
        <v>0</v>
      </c>
      <c r="C65" s="145">
        <f>SUM('2. LMT Questionnaire ENG'!$G$54:$G$60)-7+COUNTBLANK('2. LMT Questionnaire ENG'!$G$54:$G$60)</f>
        <v>0</v>
      </c>
      <c r="D65" s="257">
        <v>100</v>
      </c>
      <c r="E65" s="79" t="str">
        <f t="shared" si="8"/>
        <v>N/A</v>
      </c>
      <c r="F65" s="146">
        <v>7</v>
      </c>
      <c r="G65" s="141">
        <f>F65-COUNTBLANK('2. LMT Questionnaire ENG'!$G$54:$G$60)</f>
        <v>0</v>
      </c>
      <c r="H65" s="137">
        <f t="shared" si="7"/>
        <v>0</v>
      </c>
    </row>
    <row r="66" spans="1:8">
      <c r="A66" s="147" t="s">
        <v>123</v>
      </c>
      <c r="B66" s="144">
        <f>(4*8)-8-3*COUNTBLANK('2. LMT Questionnaire ENG'!$G$61:$G$68)</f>
        <v>0</v>
      </c>
      <c r="C66" s="145">
        <f>SUM('2. LMT Questionnaire ENG'!$G$61:$G$68)-8+COUNTBLANK('2. LMT Questionnaire ENG'!$G$61:$G$68)</f>
        <v>0</v>
      </c>
      <c r="D66" s="257">
        <v>100</v>
      </c>
      <c r="E66" s="79" t="str">
        <f t="shared" si="8"/>
        <v>N/A</v>
      </c>
      <c r="F66" s="146">
        <v>8</v>
      </c>
      <c r="G66" s="141">
        <f>F66-COUNTBLANK('2. LMT Questionnaire ENG'!$G$61:$G$68)</f>
        <v>0</v>
      </c>
      <c r="H66" s="137">
        <f t="shared" si="7"/>
        <v>0</v>
      </c>
    </row>
    <row r="67" spans="1:8">
      <c r="A67" s="147" t="s">
        <v>174</v>
      </c>
      <c r="B67" s="172">
        <f>(4*12)-12-3*COUNTBLANK('2. LMT Questionnaire ENG'!G$69:G$80)</f>
        <v>0</v>
      </c>
      <c r="C67" s="173">
        <f>SUM('2. LMT Questionnaire ENG'!G$69:G$80)-12+COUNTBLANK('2. LMT Questionnaire ENG'!G$69:G$80)</f>
        <v>0</v>
      </c>
      <c r="D67" s="257">
        <v>100</v>
      </c>
      <c r="E67" s="79" t="str">
        <f t="shared" si="8"/>
        <v>N/A</v>
      </c>
      <c r="F67" s="135">
        <v>12</v>
      </c>
      <c r="G67" s="141">
        <f>F67-COUNTBLANK('2. LMT Questionnaire ENG'!$G$69:$G$80)</f>
        <v>0</v>
      </c>
      <c r="H67" s="137">
        <f t="shared" si="7"/>
        <v>0</v>
      </c>
    </row>
    <row r="68" spans="1:8" ht="30">
      <c r="A68" s="148" t="s">
        <v>175</v>
      </c>
      <c r="B68" s="172">
        <f>(4*7)-7-3*COUNTBLANK('2. LMT Questionnaire ENG'!G$81:G$87)</f>
        <v>0</v>
      </c>
      <c r="C68" s="173">
        <f>SUM('2. LMT Questionnaire ENG'!G$81:G$87)-7+COUNTBLANK('2. LMT Questionnaire ENG'!G$81:G$87)</f>
        <v>0</v>
      </c>
      <c r="D68" s="257">
        <v>100</v>
      </c>
      <c r="E68" s="79" t="str">
        <f t="shared" si="8"/>
        <v>N/A</v>
      </c>
      <c r="F68" s="135">
        <v>7</v>
      </c>
      <c r="G68" s="149">
        <f>F68-COUNTBLANK('2. LMT Questionnaire ENG'!$G$81:$G$87)</f>
        <v>0</v>
      </c>
      <c r="H68" s="137">
        <f t="shared" si="7"/>
        <v>0</v>
      </c>
    </row>
    <row r="69" spans="1:8">
      <c r="A69" s="150" t="s">
        <v>19</v>
      </c>
      <c r="B69" s="144">
        <f>(4*11)-11-3*COUNTBLANK('2. LMT Questionnaire ENG'!$G$88:$G$98)</f>
        <v>0</v>
      </c>
      <c r="C69" s="145">
        <f>SUM('2. LMT Questionnaire ENG'!$G$88:$G$98)-11+COUNTBLANK('2. LMT Questionnaire ENG'!$G$88:$G$98)</f>
        <v>0</v>
      </c>
      <c r="D69" s="257">
        <v>100</v>
      </c>
      <c r="E69" s="79" t="str">
        <f t="shared" si="8"/>
        <v>N/A</v>
      </c>
      <c r="F69" s="146">
        <v>11</v>
      </c>
      <c r="G69" s="141">
        <f>F69-COUNTBLANK('2. LMT Questionnaire ENG'!$G$88:$G$98)</f>
        <v>0</v>
      </c>
      <c r="H69" s="137">
        <f t="shared" si="7"/>
        <v>0</v>
      </c>
    </row>
    <row r="70" spans="1:8">
      <c r="A70" s="150" t="s">
        <v>20</v>
      </c>
      <c r="B70" s="172">
        <f>(4*8)-8-3*COUNTBLANK('2. LMT Questionnaire ENG'!G$99:G$106)</f>
        <v>0</v>
      </c>
      <c r="C70" s="173">
        <f>SUM('2. LMT Questionnaire ENG'!G$99:G$106)-8+COUNTBLANK('2. LMT Questionnaire ENG'!G$99:G$106)</f>
        <v>0</v>
      </c>
      <c r="D70" s="258">
        <v>100</v>
      </c>
      <c r="E70" s="76" t="str">
        <f t="shared" si="8"/>
        <v>N/A</v>
      </c>
      <c r="F70" s="135">
        <v>8</v>
      </c>
      <c r="G70" s="141">
        <f>F70-COUNTBLANK('2. LMT Questionnaire ENG'!$G$99:$G$106)</f>
        <v>0</v>
      </c>
      <c r="H70" s="137">
        <f t="shared" si="7"/>
        <v>0</v>
      </c>
    </row>
    <row r="71" spans="1:8">
      <c r="A71" s="150" t="s">
        <v>21</v>
      </c>
      <c r="B71" s="172">
        <f>(4*3)-3-3*COUNTBLANK('2. LMT Questionnaire ENG'!G$107:G$109)</f>
        <v>0</v>
      </c>
      <c r="C71" s="173">
        <f>SUM('2. LMT Questionnaire ENG'!G$107:G$109)-3+COUNTBLANK('2. LMT Questionnaire ENG'!G$107:G$109)</f>
        <v>0</v>
      </c>
      <c r="D71" s="257">
        <v>100</v>
      </c>
      <c r="E71" s="79" t="str">
        <f t="shared" si="8"/>
        <v>N/A</v>
      </c>
      <c r="F71" s="135">
        <v>3</v>
      </c>
      <c r="G71" s="141">
        <f>F71-COUNTBLANK('2. LMT Questionnaire ENG'!$G$107:$G$109)</f>
        <v>0</v>
      </c>
      <c r="H71" s="137">
        <f t="shared" si="7"/>
        <v>0</v>
      </c>
    </row>
    <row r="72" spans="1:8">
      <c r="A72" s="151" t="s">
        <v>169</v>
      </c>
      <c r="B72" s="172">
        <f>(4*4)-4-3*COUNTBLANK('2. LMT Questionnaire ENG'!G$110:G$113)</f>
        <v>0</v>
      </c>
      <c r="C72" s="173">
        <f>SUM('2. LMT Questionnaire ENG'!G$110:G$113)-4+COUNTBLANK('2. LMT Questionnaire ENG'!G$110:G$113)</f>
        <v>0</v>
      </c>
      <c r="D72" s="257">
        <v>100</v>
      </c>
      <c r="E72" s="79" t="str">
        <f t="shared" si="8"/>
        <v>N/A</v>
      </c>
      <c r="F72" s="135">
        <v>4</v>
      </c>
      <c r="G72" s="141">
        <f>F72-COUNTBLANK('2. LMT Questionnaire ENG'!$G$110:$G$113)</f>
        <v>0</v>
      </c>
      <c r="H72" s="137">
        <f t="shared" si="7"/>
        <v>0</v>
      </c>
    </row>
    <row r="73" spans="1:8">
      <c r="A73" s="152" t="s">
        <v>179</v>
      </c>
      <c r="B73" s="172">
        <f>(4*3)-3-3*COUNTBLANK('2. LMT Questionnaire ENG'!G$114:G$116)</f>
        <v>0</v>
      </c>
      <c r="C73" s="173">
        <f>SUM('2. LMT Questionnaire ENG'!G$114:G$116)-3+COUNTBLANK('2. LMT Questionnaire ENG'!G$114:G$116)</f>
        <v>0</v>
      </c>
      <c r="D73" s="257">
        <v>100</v>
      </c>
      <c r="E73" s="79" t="str">
        <f t="shared" si="8"/>
        <v>N/A</v>
      </c>
      <c r="F73" s="135">
        <v>3</v>
      </c>
      <c r="G73" s="141">
        <f>F73-COUNTBLANK('2. LMT Questionnaire ENG'!$G$114:$G$116)</f>
        <v>0</v>
      </c>
      <c r="H73" s="137">
        <f t="shared" si="7"/>
        <v>0</v>
      </c>
    </row>
    <row r="74" spans="1:8" ht="15.75" thickBot="1">
      <c r="A74" s="151" t="s">
        <v>22</v>
      </c>
      <c r="B74" s="179">
        <f>(4*9)-9-3*COUNTBLANK('2. LMT Questionnaire ENG'!$G$117:$G$125)</f>
        <v>0</v>
      </c>
      <c r="C74" s="180">
        <f>SUM('2. LMT Questionnaire ENG'!$G$117:$G$125)-9+COUNTBLANK('2. LMT Questionnaire ENG'!$G$117:$G$125)</f>
        <v>0</v>
      </c>
      <c r="D74" s="261">
        <v>100</v>
      </c>
      <c r="E74" s="262" t="str">
        <f t="shared" si="8"/>
        <v>N/A</v>
      </c>
      <c r="F74" s="146">
        <v>9</v>
      </c>
      <c r="G74" s="174">
        <f>F74-COUNTBLANK('2. LMT Questionnaire ENG'!$G$117:$G$121)</f>
        <v>4</v>
      </c>
      <c r="H74" s="175">
        <f t="shared" si="7"/>
        <v>44.444444444444443</v>
      </c>
    </row>
    <row r="75" spans="1:8" ht="21.75" thickBot="1">
      <c r="A75" s="153" t="s">
        <v>218</v>
      </c>
      <c r="B75" s="176">
        <f>SUM(B58:B74)</f>
        <v>0</v>
      </c>
      <c r="C75" s="246">
        <f>SUM(C58:C74)</f>
        <v>0</v>
      </c>
      <c r="D75" s="270">
        <v>100</v>
      </c>
      <c r="E75" s="271" t="str">
        <f>IF(ISERROR(D75*C75/B75),"N/A",(D75*C75/B75))</f>
        <v>N/A</v>
      </c>
      <c r="F75" s="155">
        <f>SUM(F58:F74)</f>
        <v>108</v>
      </c>
      <c r="G75" s="156">
        <f>SUM(G58:G74)</f>
        <v>4</v>
      </c>
      <c r="H75" s="157">
        <f t="shared" si="7"/>
        <v>3.7037037037037037</v>
      </c>
    </row>
    <row r="76" spans="1:8" ht="14.25" customHeight="1">
      <c r="A76" s="158" t="s">
        <v>197</v>
      </c>
      <c r="B76" s="159">
        <f>SUM(B58:B61)</f>
        <v>0</v>
      </c>
      <c r="C76" s="160">
        <f>SUM(C58:C61)</f>
        <v>0</v>
      </c>
      <c r="D76" s="258">
        <v>100</v>
      </c>
      <c r="E76" s="76" t="str">
        <f>IF(ISERROR(D76*C76/B76),"N/A",(D76*C76/B76))</f>
        <v>N/A</v>
      </c>
      <c r="F76" s="159">
        <f>SUM(F58:F61)</f>
        <v>10</v>
      </c>
      <c r="G76" s="161">
        <f>SUM(G58:G61)</f>
        <v>0</v>
      </c>
      <c r="H76" s="162">
        <f t="shared" si="7"/>
        <v>0</v>
      </c>
    </row>
    <row r="77" spans="1:8">
      <c r="A77" s="163" t="s">
        <v>198</v>
      </c>
      <c r="B77" s="139">
        <f>SUM(B62:B64)</f>
        <v>0</v>
      </c>
      <c r="C77" s="140">
        <f>SUM(C62:C64)</f>
        <v>0</v>
      </c>
      <c r="D77" s="257">
        <v>100</v>
      </c>
      <c r="E77" s="79" t="str">
        <f t="shared" ref="E77:E79" si="9">IF(ISERROR(D77*C77/B77),"N/A",(D77*C77/B77))</f>
        <v>N/A</v>
      </c>
      <c r="F77" s="139">
        <f>SUM(F62:F64)</f>
        <v>26</v>
      </c>
      <c r="G77" s="141">
        <f>SUM(G62:G64)</f>
        <v>0</v>
      </c>
      <c r="H77" s="137">
        <f t="shared" si="7"/>
        <v>0</v>
      </c>
    </row>
    <row r="78" spans="1:8">
      <c r="A78" s="164" t="s">
        <v>199</v>
      </c>
      <c r="B78" s="139">
        <f>SUM(B65:B67)</f>
        <v>0</v>
      </c>
      <c r="C78" s="140">
        <f>SUM(C65:C67)</f>
        <v>0</v>
      </c>
      <c r="D78" s="257">
        <v>100</v>
      </c>
      <c r="E78" s="79" t="str">
        <f t="shared" si="9"/>
        <v>N/A</v>
      </c>
      <c r="F78" s="139">
        <f>SUM(F65:F67)</f>
        <v>27</v>
      </c>
      <c r="G78" s="141">
        <f>SUM(G65:G67)</f>
        <v>0</v>
      </c>
      <c r="H78" s="137">
        <f t="shared" si="7"/>
        <v>0</v>
      </c>
    </row>
    <row r="79" spans="1:8">
      <c r="A79" s="165" t="s">
        <v>200</v>
      </c>
      <c r="B79" s="139">
        <f>SUM(B68:B71)</f>
        <v>0</v>
      </c>
      <c r="C79" s="140">
        <f>SUM(C68:C71)</f>
        <v>0</v>
      </c>
      <c r="D79" s="257">
        <v>100</v>
      </c>
      <c r="E79" s="79" t="str">
        <f t="shared" si="9"/>
        <v>N/A</v>
      </c>
      <c r="F79" s="139">
        <f>SUM(F68:F71)</f>
        <v>29</v>
      </c>
      <c r="G79" s="141">
        <f>SUM(G68:G71)</f>
        <v>0</v>
      </c>
      <c r="H79" s="137">
        <f t="shared" si="7"/>
        <v>0</v>
      </c>
    </row>
    <row r="80" spans="1:8" ht="15.75" thickBot="1">
      <c r="A80" s="166" t="s">
        <v>201</v>
      </c>
      <c r="B80" s="167">
        <f>SUM(B72:B74)</f>
        <v>0</v>
      </c>
      <c r="C80" s="168">
        <f>SUM(C72:C74)</f>
        <v>0</v>
      </c>
      <c r="D80" s="259">
        <v>100</v>
      </c>
      <c r="E80" s="260" t="str">
        <f>IF(ISERROR(D80*C80/B80),"N/A",(D80*C80/B80))</f>
        <v>N/A</v>
      </c>
      <c r="F80" s="167">
        <f>SUM(F72:F74)</f>
        <v>16</v>
      </c>
      <c r="G80" s="169">
        <f>SUM(G72:G74)</f>
        <v>4</v>
      </c>
      <c r="H80" s="170">
        <f t="shared" si="7"/>
        <v>25</v>
      </c>
    </row>
  </sheetData>
  <sheetProtection password="DBF3" sheet="1" objects="1" scenarios="1"/>
  <mergeCells count="10">
    <mergeCell ref="F4:H4"/>
    <mergeCell ref="F30:H30"/>
    <mergeCell ref="F56:H56"/>
    <mergeCell ref="A2:H2"/>
    <mergeCell ref="B4:C4"/>
    <mergeCell ref="D4:E4"/>
    <mergeCell ref="B30:C30"/>
    <mergeCell ref="D30:E30"/>
    <mergeCell ref="B56:C56"/>
    <mergeCell ref="D56:E56"/>
  </mergeCells>
  <conditionalFormatting sqref="D50:D54">
    <cfRule type="colorScale" priority="46">
      <colorScale>
        <cfvo type="min" val="0"/>
        <cfvo type="percentile" val="50"/>
        <cfvo type="max" val="0"/>
        <color rgb="FFF8696B"/>
        <color rgb="FFFFEB84"/>
        <color rgb="FF63BE7B"/>
      </colorScale>
    </cfRule>
  </conditionalFormatting>
  <conditionalFormatting sqref="D76:D79">
    <cfRule type="colorScale" priority="45">
      <colorScale>
        <cfvo type="min" val="0"/>
        <cfvo type="percentile" val="50"/>
        <cfvo type="max" val="0"/>
        <color rgb="FFF8696B"/>
        <color rgb="FFFFEB84"/>
        <color rgb="FF63BE7B"/>
      </colorScale>
    </cfRule>
  </conditionalFormatting>
  <conditionalFormatting sqref="D76:D80">
    <cfRule type="colorScale" priority="44">
      <colorScale>
        <cfvo type="min" val="0"/>
        <cfvo type="percentile" val="50"/>
        <cfvo type="max" val="0"/>
        <color rgb="FFF8696B"/>
        <color rgb="FFFFEB84"/>
        <color rgb="FF63BE7B"/>
      </colorScale>
    </cfRule>
  </conditionalFormatting>
  <conditionalFormatting sqref="D6:D28 E23">
    <cfRule type="colorScale" priority="52">
      <colorScale>
        <cfvo type="min" val="0"/>
        <cfvo type="percentile" val="50"/>
        <cfvo type="max" val="0"/>
        <color rgb="FFF8696B"/>
        <color rgb="FFFFEB84"/>
        <color rgb="FF63BE7B"/>
      </colorScale>
    </cfRule>
  </conditionalFormatting>
  <conditionalFormatting sqref="D49:D53 E49">
    <cfRule type="colorScale" priority="53">
      <colorScale>
        <cfvo type="min" val="0"/>
        <cfvo type="percentile" val="50"/>
        <cfvo type="max" val="0"/>
        <color rgb="FFF8696B"/>
        <color rgb="FFFFEB84"/>
        <color rgb="FF63BE7B"/>
      </colorScale>
    </cfRule>
  </conditionalFormatting>
  <conditionalFormatting sqref="D58:D75 E75">
    <cfRule type="colorScale" priority="54">
      <colorScale>
        <cfvo type="min" val="0"/>
        <cfvo type="percentile" val="50"/>
        <cfvo type="max" val="0"/>
        <color rgb="FFF8696B"/>
        <color rgb="FFFFEB84"/>
        <color rgb="FF63BE7B"/>
      </colorScale>
    </cfRule>
  </conditionalFormatting>
  <conditionalFormatting sqref="E23">
    <cfRule type="colorScale" priority="40">
      <colorScale>
        <cfvo type="min" val="0"/>
        <cfvo type="percentile" val="50"/>
        <cfvo type="max" val="0"/>
        <color rgb="FFF8696B"/>
        <color rgb="FFFFEB84"/>
        <color rgb="FF63BE7B"/>
      </colorScale>
    </cfRule>
  </conditionalFormatting>
  <conditionalFormatting sqref="E23">
    <cfRule type="colorScale" priority="39">
      <colorScale>
        <cfvo type="min" val="0"/>
        <cfvo type="percentile" val="50"/>
        <cfvo type="max" val="0"/>
        <color rgb="FFF8696B"/>
        <color rgb="FFFFEB84"/>
        <color rgb="FF63BE7B"/>
      </colorScale>
    </cfRule>
  </conditionalFormatting>
  <conditionalFormatting sqref="D32:D48">
    <cfRule type="colorScale" priority="38">
      <colorScale>
        <cfvo type="min" val="0"/>
        <cfvo type="percentile" val="50"/>
        <cfvo type="max" val="0"/>
        <color rgb="FFF8696B"/>
        <color rgb="FFFFEB84"/>
        <color rgb="FF63BE7B"/>
      </colorScale>
    </cfRule>
  </conditionalFormatting>
  <conditionalFormatting sqref="D49">
    <cfRule type="colorScale" priority="37">
      <colorScale>
        <cfvo type="min" val="0"/>
        <cfvo type="percentile" val="50"/>
        <cfvo type="max" val="0"/>
        <color rgb="FFF8696B"/>
        <color rgb="FFFFEB84"/>
        <color rgb="FF63BE7B"/>
      </colorScale>
    </cfRule>
  </conditionalFormatting>
  <conditionalFormatting sqref="E49">
    <cfRule type="colorScale" priority="36">
      <colorScale>
        <cfvo type="min" val="0"/>
        <cfvo type="percentile" val="50"/>
        <cfvo type="max" val="0"/>
        <color rgb="FFF8696B"/>
        <color rgb="FFFFEB84"/>
        <color rgb="FF63BE7B"/>
      </colorScale>
    </cfRule>
  </conditionalFormatting>
  <conditionalFormatting sqref="E49">
    <cfRule type="colorScale" priority="35">
      <colorScale>
        <cfvo type="min" val="0"/>
        <cfvo type="percentile" val="50"/>
        <cfvo type="max" val="0"/>
        <color rgb="FFF8696B"/>
        <color rgb="FFFFEB84"/>
        <color rgb="FF63BE7B"/>
      </colorScale>
    </cfRule>
  </conditionalFormatting>
  <conditionalFormatting sqref="E49">
    <cfRule type="colorScale" priority="34">
      <colorScale>
        <cfvo type="min" val="0"/>
        <cfvo type="percentile" val="50"/>
        <cfvo type="max" val="0"/>
        <color rgb="FFF8696B"/>
        <color rgb="FFFFEB84"/>
        <color rgb="FF63BE7B"/>
      </colorScale>
    </cfRule>
  </conditionalFormatting>
  <conditionalFormatting sqref="E75">
    <cfRule type="colorScale" priority="33">
      <colorScale>
        <cfvo type="min" val="0"/>
        <cfvo type="percentile" val="50"/>
        <cfvo type="max" val="0"/>
        <color rgb="FFF8696B"/>
        <color rgb="FFFFEB84"/>
        <color rgb="FF63BE7B"/>
      </colorScale>
    </cfRule>
  </conditionalFormatting>
  <conditionalFormatting sqref="E75">
    <cfRule type="colorScale" priority="32">
      <colorScale>
        <cfvo type="min" val="0"/>
        <cfvo type="percentile" val="50"/>
        <cfvo type="max" val="0"/>
        <color rgb="FFF8696B"/>
        <color rgb="FFFFEB84"/>
        <color rgb="FF63BE7B"/>
      </colorScale>
    </cfRule>
  </conditionalFormatting>
  <conditionalFormatting sqref="E75">
    <cfRule type="colorScale" priority="31">
      <colorScale>
        <cfvo type="min" val="0"/>
        <cfvo type="percentile" val="50"/>
        <cfvo type="max" val="0"/>
        <color rgb="FFF8696B"/>
        <color rgb="FFFFEB84"/>
        <color rgb="FF63BE7B"/>
      </colorScale>
    </cfRule>
  </conditionalFormatting>
  <conditionalFormatting sqref="E75">
    <cfRule type="colorScale" priority="30">
      <colorScale>
        <cfvo type="min" val="0"/>
        <cfvo type="percentile" val="50"/>
        <cfvo type="max" val="0"/>
        <color rgb="FFF8696B"/>
        <color rgb="FFFFEB84"/>
        <color rgb="FF63BE7B"/>
      </colorScale>
    </cfRule>
  </conditionalFormatting>
  <conditionalFormatting sqref="D75">
    <cfRule type="colorScale" priority="29">
      <colorScale>
        <cfvo type="min" val="0"/>
        <cfvo type="percentile" val="50"/>
        <cfvo type="max" val="0"/>
        <color rgb="FFF8696B"/>
        <color rgb="FFFFEB84"/>
        <color rgb="FF63BE7B"/>
      </colorScale>
    </cfRule>
  </conditionalFormatting>
  <conditionalFormatting sqref="D75">
    <cfRule type="colorScale" priority="28">
      <colorScale>
        <cfvo type="min" val="0"/>
        <cfvo type="percentile" val="50"/>
        <cfvo type="max" val="0"/>
        <color rgb="FFF8696B"/>
        <color rgb="FFFFEB84"/>
        <color rgb="FF63BE7B"/>
      </colorScale>
    </cfRule>
  </conditionalFormatting>
  <conditionalFormatting sqref="D58:E80">
    <cfRule type="colorScale" priority="27">
      <colorScale>
        <cfvo type="min" val="0"/>
        <cfvo type="percentile" val="50"/>
        <cfvo type="max" val="0"/>
        <color rgb="FFF8696B"/>
        <color rgb="FFFFEB84"/>
        <color rgb="FF63BE7B"/>
      </colorScale>
    </cfRule>
  </conditionalFormatting>
  <conditionalFormatting sqref="D58:D74">
    <cfRule type="colorScale" priority="26">
      <colorScale>
        <cfvo type="min" val="0"/>
        <cfvo type="percentile" val="50"/>
        <cfvo type="max" val="0"/>
        <color rgb="FFF8696B"/>
        <color rgb="FFFFEB84"/>
        <color rgb="FF63BE7B"/>
      </colorScale>
    </cfRule>
  </conditionalFormatting>
  <conditionalFormatting sqref="D6:D28">
    <cfRule type="colorScale" priority="25">
      <colorScale>
        <cfvo type="min" val="0"/>
        <cfvo type="percentile" val="50"/>
        <cfvo type="max" val="0"/>
        <color rgb="FFF8696B"/>
        <color rgb="FFFFEB84"/>
        <color rgb="FF63BE7B"/>
      </colorScale>
    </cfRule>
  </conditionalFormatting>
  <conditionalFormatting sqref="E6:E28">
    <cfRule type="colorScale" priority="23">
      <colorScale>
        <cfvo type="min" val="0"/>
        <cfvo type="percentile" val="50"/>
        <cfvo type="max" val="0"/>
        <color rgb="FFF8696B"/>
        <color rgb="FFFFEB84"/>
        <color rgb="FF63BE7B"/>
      </colorScale>
    </cfRule>
  </conditionalFormatting>
  <conditionalFormatting sqref="D6:E28">
    <cfRule type="cellIs" dxfId="19" priority="18" operator="between">
      <formula>80.01</formula>
      <formula>100</formula>
    </cfRule>
    <cfRule type="cellIs" dxfId="18" priority="19" operator="between">
      <formula>60.01</formula>
      <formula>80</formula>
    </cfRule>
    <cfRule type="cellIs" dxfId="17" priority="20" operator="between">
      <formula>40.01</formula>
      <formula>60</formula>
    </cfRule>
    <cfRule type="cellIs" dxfId="16" priority="21" operator="between">
      <formula>20.01</formula>
      <formula>40</formula>
    </cfRule>
    <cfRule type="cellIs" dxfId="15" priority="22" operator="between">
      <formula>0</formula>
      <formula>20</formula>
    </cfRule>
  </conditionalFormatting>
  <conditionalFormatting sqref="D32:E54">
    <cfRule type="cellIs" dxfId="14" priority="13" operator="between">
      <formula>80.01</formula>
      <formula>100</formula>
    </cfRule>
    <cfRule type="cellIs" dxfId="13" priority="14" operator="between">
      <formula>60.01</formula>
      <formula>80</formula>
    </cfRule>
    <cfRule type="cellIs" dxfId="12" priority="15" operator="between">
      <formula>40.01</formula>
      <formula>60</formula>
    </cfRule>
    <cfRule type="cellIs" dxfId="11" priority="16" operator="between">
      <formula>20.01</formula>
      <formula>40</formula>
    </cfRule>
    <cfRule type="cellIs" dxfId="10" priority="17" operator="between">
      <formula>0</formula>
      <formula>20</formula>
    </cfRule>
  </conditionalFormatting>
  <conditionalFormatting sqref="D76:D80">
    <cfRule type="colorScale" priority="12">
      <colorScale>
        <cfvo type="min" val="0"/>
        <cfvo type="percentile" val="50"/>
        <cfvo type="max" val="0"/>
        <color rgb="FFF8696B"/>
        <color rgb="FFFFEB84"/>
        <color rgb="FF63BE7B"/>
      </colorScale>
    </cfRule>
  </conditionalFormatting>
  <conditionalFormatting sqref="D75:D79 E75">
    <cfRule type="colorScale" priority="11">
      <colorScale>
        <cfvo type="min" val="0"/>
        <cfvo type="percentile" val="50"/>
        <cfvo type="max" val="0"/>
        <color rgb="FFF8696B"/>
        <color rgb="FFFFEB84"/>
        <color rgb="FF63BE7B"/>
      </colorScale>
    </cfRule>
  </conditionalFormatting>
  <conditionalFormatting sqref="D58:D74">
    <cfRule type="colorScale" priority="10">
      <colorScale>
        <cfvo type="min" val="0"/>
        <cfvo type="percentile" val="50"/>
        <cfvo type="max" val="0"/>
        <color rgb="FFF8696B"/>
        <color rgb="FFFFEB84"/>
        <color rgb="FF63BE7B"/>
      </colorScale>
    </cfRule>
  </conditionalFormatting>
  <conditionalFormatting sqref="D75">
    <cfRule type="colorScale" priority="9">
      <colorScale>
        <cfvo type="min" val="0"/>
        <cfvo type="percentile" val="50"/>
        <cfvo type="max" val="0"/>
        <color rgb="FFF8696B"/>
        <color rgb="FFFFEB84"/>
        <color rgb="FF63BE7B"/>
      </colorScale>
    </cfRule>
  </conditionalFormatting>
  <conditionalFormatting sqref="E75">
    <cfRule type="colorScale" priority="8">
      <colorScale>
        <cfvo type="min" val="0"/>
        <cfvo type="percentile" val="50"/>
        <cfvo type="max" val="0"/>
        <color rgb="FFF8696B"/>
        <color rgb="FFFFEB84"/>
        <color rgb="FF63BE7B"/>
      </colorScale>
    </cfRule>
  </conditionalFormatting>
  <conditionalFormatting sqref="E75">
    <cfRule type="colorScale" priority="7">
      <colorScale>
        <cfvo type="min" val="0"/>
        <cfvo type="percentile" val="50"/>
        <cfvo type="max" val="0"/>
        <color rgb="FFF8696B"/>
        <color rgb="FFFFEB84"/>
        <color rgb="FF63BE7B"/>
      </colorScale>
    </cfRule>
  </conditionalFormatting>
  <conditionalFormatting sqref="E75">
    <cfRule type="colorScale" priority="6">
      <colorScale>
        <cfvo type="min" val="0"/>
        <cfvo type="percentile" val="50"/>
        <cfvo type="max" val="0"/>
        <color rgb="FFF8696B"/>
        <color rgb="FFFFEB84"/>
        <color rgb="FF63BE7B"/>
      </colorScale>
    </cfRule>
  </conditionalFormatting>
  <conditionalFormatting sqref="D58:E80">
    <cfRule type="cellIs" dxfId="9" priority="1" operator="between">
      <formula>80.01</formula>
      <formula>100</formula>
    </cfRule>
    <cfRule type="cellIs" dxfId="8" priority="2" operator="between">
      <formula>60.01</formula>
      <formula>80</formula>
    </cfRule>
    <cfRule type="cellIs" dxfId="7" priority="3" operator="between">
      <formula>40.01</formula>
      <formula>60</formula>
    </cfRule>
    <cfRule type="cellIs" dxfId="6" priority="4" operator="between">
      <formula>20.01</formula>
      <formula>40</formula>
    </cfRule>
    <cfRule type="cellIs" dxfId="5" priority="5" operator="between">
      <formula>0</formula>
      <formula>20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codeName="Sheet5">
    <tabColor theme="5" tint="0.59999389629810485"/>
  </sheetPr>
  <dimension ref="A1:AT354"/>
  <sheetViews>
    <sheetView workbookViewId="0">
      <selection activeCell="U10" sqref="U10"/>
    </sheetView>
  </sheetViews>
  <sheetFormatPr defaultColWidth="9.140625" defaultRowHeight="15"/>
  <cols>
    <col min="1" max="1" width="1.140625" style="5" customWidth="1" collapsed="1"/>
    <col min="2" max="2" width="22.7109375" style="3" customWidth="1" collapsed="1"/>
    <col min="3" max="5" width="9.85546875" style="3" customWidth="1" collapsed="1"/>
    <col min="6" max="6" width="4.5703125" style="3" customWidth="1" collapsed="1"/>
    <col min="7" max="11" width="7.28515625" style="3" customWidth="1" collapsed="1"/>
    <col min="12" max="12" width="7.28515625" style="65" customWidth="1" collapsed="1"/>
    <col min="13" max="14" width="8.5703125" style="65" customWidth="1" collapsed="1"/>
    <col min="15" max="15" width="8.5703125" style="3" customWidth="1" collapsed="1"/>
    <col min="16" max="16" width="1.28515625" style="4" customWidth="1" collapsed="1"/>
    <col min="17" max="18" width="5.5703125" style="3" customWidth="1" collapsed="1"/>
    <col min="19" max="19" width="5.5703125" style="4" customWidth="1" collapsed="1"/>
    <col min="20" max="20" width="5.5703125" style="5" customWidth="1" collapsed="1"/>
    <col min="21" max="16384" width="9.140625" style="5" collapsed="1"/>
  </cols>
  <sheetData>
    <row r="1" spans="1:46" s="46" customFormat="1" ht="6.75" customHeight="1" thickBot="1">
      <c r="A1" s="66"/>
      <c r="B1" s="67"/>
      <c r="C1" s="68"/>
      <c r="D1" s="68"/>
      <c r="E1" s="68"/>
      <c r="F1" s="68"/>
      <c r="G1" s="68"/>
      <c r="H1" s="68"/>
      <c r="I1" s="68"/>
      <c r="J1" s="68"/>
      <c r="K1" s="68"/>
      <c r="L1" s="69"/>
      <c r="M1" s="69"/>
      <c r="N1" s="69"/>
      <c r="O1" s="68"/>
      <c r="P1" s="68"/>
      <c r="Q1" s="3"/>
      <c r="R1" s="3"/>
      <c r="S1" s="4"/>
      <c r="T1" s="5"/>
      <c r="U1" s="5"/>
      <c r="V1" s="5"/>
      <c r="W1" s="5"/>
      <c r="X1" s="5"/>
      <c r="Y1" s="5"/>
      <c r="Z1" s="5"/>
      <c r="AA1" s="5"/>
      <c r="AB1" s="5"/>
      <c r="AC1" s="5"/>
      <c r="AD1" s="5"/>
      <c r="AE1" s="5"/>
      <c r="AF1" s="5"/>
      <c r="AG1" s="5"/>
      <c r="AH1" s="5"/>
      <c r="AI1" s="5"/>
      <c r="AJ1" s="5"/>
      <c r="AK1" s="5"/>
      <c r="AL1" s="5"/>
      <c r="AM1" s="5"/>
      <c r="AN1" s="5"/>
      <c r="AO1" s="5"/>
      <c r="AP1" s="5"/>
      <c r="AQ1" s="5"/>
      <c r="AR1" s="5"/>
      <c r="AS1" s="5"/>
      <c r="AT1" s="5"/>
    </row>
    <row r="2" spans="1:46" s="274" customFormat="1" ht="24" customHeight="1" thickBot="1">
      <c r="A2" s="272"/>
      <c r="B2" s="347" t="str">
        <f>CONCATENATE(TEXT('2. LMT Questionnaire ENG'!C6,"MM/DD/YYYY")," - LMT-Core results"," : Summary for ",'2. LMT Questionnaire ENG'!C7)</f>
        <v>dd/mm/yyyy - LMT-Core results : Summary for Lab x</v>
      </c>
      <c r="C2" s="348"/>
      <c r="D2" s="348"/>
      <c r="E2" s="348"/>
      <c r="F2" s="348"/>
      <c r="G2" s="348"/>
      <c r="H2" s="348"/>
      <c r="I2" s="348"/>
      <c r="J2" s="348"/>
      <c r="K2" s="348"/>
      <c r="L2" s="348"/>
      <c r="M2" s="348"/>
      <c r="N2" s="348"/>
      <c r="O2" s="349"/>
      <c r="P2" s="272"/>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3"/>
      <c r="AS2" s="273"/>
      <c r="AT2" s="273"/>
    </row>
    <row r="3" spans="1:46" s="46" customFormat="1" ht="11.25" customHeight="1" thickBot="1">
      <c r="A3" s="66"/>
      <c r="B3" s="66"/>
      <c r="C3" s="66"/>
      <c r="D3" s="66"/>
      <c r="E3" s="66"/>
      <c r="F3" s="66"/>
      <c r="G3" s="66"/>
      <c r="H3" s="66"/>
      <c r="I3" s="66"/>
      <c r="J3" s="66"/>
      <c r="K3" s="66"/>
      <c r="L3" s="66"/>
      <c r="M3" s="66"/>
      <c r="N3" s="66"/>
      <c r="O3" s="66"/>
      <c r="P3" s="68"/>
      <c r="Q3" s="3"/>
      <c r="R3" s="3"/>
      <c r="S3" s="4"/>
      <c r="T3" s="5"/>
      <c r="U3" s="5"/>
      <c r="V3" s="5"/>
      <c r="W3" s="5"/>
      <c r="X3" s="5"/>
      <c r="Y3" s="5"/>
      <c r="Z3" s="5"/>
      <c r="AA3" s="5"/>
      <c r="AB3" s="5"/>
      <c r="AC3" s="5"/>
      <c r="AD3" s="5"/>
      <c r="AE3" s="5"/>
      <c r="AF3" s="5"/>
      <c r="AG3" s="5"/>
      <c r="AH3" s="5"/>
      <c r="AI3" s="5"/>
      <c r="AJ3" s="5"/>
      <c r="AK3" s="5"/>
      <c r="AL3" s="5"/>
      <c r="AM3" s="5"/>
      <c r="AN3" s="5"/>
      <c r="AO3" s="5"/>
      <c r="AP3" s="5"/>
      <c r="AQ3" s="5"/>
      <c r="AR3" s="5"/>
      <c r="AS3" s="5"/>
      <c r="AT3" s="5"/>
    </row>
    <row r="4" spans="1:46" s="46" customFormat="1" ht="19.5" customHeight="1" thickBot="1">
      <c r="A4" s="66"/>
      <c r="B4" s="344" t="s">
        <v>181</v>
      </c>
      <c r="C4" s="345"/>
      <c r="D4" s="346"/>
      <c r="E4" s="71"/>
      <c r="F4" s="71"/>
      <c r="G4" s="71"/>
      <c r="H4" s="71"/>
      <c r="I4" s="71"/>
      <c r="J4" s="71"/>
      <c r="K4" s="71"/>
      <c r="L4" s="66"/>
      <c r="M4" s="66"/>
      <c r="N4" s="66"/>
      <c r="O4" s="66"/>
      <c r="P4" s="68"/>
      <c r="Q4" s="3"/>
      <c r="R4" s="3"/>
      <c r="S4" s="4"/>
      <c r="T4" s="5"/>
      <c r="U4" s="5"/>
      <c r="V4" s="5"/>
      <c r="W4" s="5"/>
      <c r="X4" s="5"/>
      <c r="Y4" s="5"/>
      <c r="Z4" s="5"/>
      <c r="AA4" s="5"/>
      <c r="AB4" s="5"/>
      <c r="AC4" s="5"/>
      <c r="AD4" s="5"/>
      <c r="AE4" s="5"/>
      <c r="AF4" s="5"/>
      <c r="AG4" s="5"/>
      <c r="AH4" s="5"/>
      <c r="AI4" s="5"/>
      <c r="AJ4" s="5"/>
      <c r="AK4" s="5"/>
      <c r="AL4" s="5"/>
      <c r="AM4" s="5"/>
      <c r="AN4" s="5"/>
      <c r="AO4" s="5"/>
      <c r="AP4" s="5"/>
      <c r="AQ4" s="5"/>
      <c r="AR4" s="5"/>
      <c r="AS4" s="5"/>
      <c r="AT4" s="5"/>
    </row>
    <row r="5" spans="1:46" s="46" customFormat="1" ht="39.75" customHeight="1" thickBot="1">
      <c r="A5" s="66"/>
      <c r="B5" s="72" t="s">
        <v>719</v>
      </c>
      <c r="C5" s="73" t="str">
        <f>CONCATENATE(TEXT('2. LMT Questionnaire ENG'!C6,"DD/MM/YYYY")," - LMT Results for ",'2. LMT Questionnaire ENG'!C7)</f>
        <v>dd/mm/yyyy - LMT Results for Lab x</v>
      </c>
      <c r="D5" s="74" t="s">
        <v>208</v>
      </c>
      <c r="E5" s="66"/>
      <c r="F5" s="66"/>
      <c r="G5" s="66"/>
      <c r="H5" s="66"/>
      <c r="I5" s="66"/>
      <c r="J5" s="66"/>
      <c r="K5" s="66"/>
      <c r="L5" s="66"/>
      <c r="M5" s="66"/>
      <c r="N5" s="66"/>
      <c r="O5" s="66"/>
      <c r="P5" s="68"/>
      <c r="Q5" s="5"/>
      <c r="R5" s="5"/>
      <c r="S5" s="4"/>
      <c r="T5" s="5"/>
      <c r="U5" s="5"/>
      <c r="V5" s="5"/>
      <c r="W5" s="5"/>
      <c r="X5" s="5"/>
      <c r="Y5" s="5"/>
      <c r="Z5" s="5"/>
      <c r="AA5" s="5"/>
      <c r="AB5" s="5"/>
      <c r="AC5" s="5"/>
      <c r="AD5" s="5"/>
      <c r="AE5" s="5"/>
      <c r="AF5" s="5"/>
      <c r="AG5" s="5"/>
      <c r="AH5" s="5"/>
      <c r="AI5" s="5"/>
      <c r="AJ5" s="5"/>
      <c r="AK5" s="5"/>
      <c r="AL5" s="5"/>
      <c r="AM5" s="5"/>
      <c r="AN5" s="5"/>
      <c r="AO5" s="5"/>
      <c r="AP5" s="5"/>
      <c r="AQ5" s="5"/>
      <c r="AR5" s="5"/>
      <c r="AS5" s="5"/>
      <c r="AT5" s="5"/>
    </row>
    <row r="6" spans="1:46" s="46" customFormat="1" ht="16.5" customHeight="1">
      <c r="A6" s="66"/>
      <c r="B6" s="75" t="s">
        <v>1</v>
      </c>
      <c r="C6" s="76" t="str">
        <f>'internalResults ENG'!$E$6</f>
        <v>N/A</v>
      </c>
      <c r="D6" s="77">
        <f>'internalResults ENG'!H6</f>
        <v>0</v>
      </c>
      <c r="E6" s="66"/>
      <c r="F6" s="66"/>
      <c r="G6" s="66"/>
      <c r="H6" s="66"/>
      <c r="I6" s="66"/>
      <c r="J6" s="66"/>
      <c r="K6" s="66"/>
      <c r="L6" s="66"/>
      <c r="M6" s="66"/>
      <c r="N6" s="66"/>
      <c r="O6" s="66"/>
      <c r="P6" s="68"/>
      <c r="Q6" s="5"/>
      <c r="R6" s="5"/>
      <c r="S6" s="4"/>
      <c r="T6" s="5"/>
      <c r="U6" s="5"/>
      <c r="V6" s="5"/>
      <c r="W6" s="5"/>
      <c r="X6" s="5"/>
      <c r="Y6" s="5"/>
      <c r="Z6" s="5"/>
      <c r="AA6" s="5"/>
      <c r="AB6" s="5"/>
      <c r="AC6" s="5"/>
      <c r="AD6" s="5"/>
      <c r="AE6" s="5"/>
      <c r="AF6" s="5"/>
      <c r="AG6" s="5"/>
      <c r="AH6" s="5"/>
      <c r="AI6" s="5"/>
      <c r="AJ6" s="5"/>
      <c r="AK6" s="5"/>
      <c r="AL6" s="5"/>
      <c r="AM6" s="5"/>
      <c r="AN6" s="5"/>
      <c r="AO6" s="5"/>
      <c r="AP6" s="5"/>
      <c r="AQ6" s="5"/>
      <c r="AR6" s="5"/>
      <c r="AS6" s="5"/>
      <c r="AT6" s="5"/>
    </row>
    <row r="7" spans="1:46" s="46" customFormat="1" ht="16.5" customHeight="1">
      <c r="A7" s="66"/>
      <c r="B7" s="78" t="s">
        <v>167</v>
      </c>
      <c r="C7" s="79" t="str">
        <f>'internalResults ENG'!$E$7</f>
        <v>N/A</v>
      </c>
      <c r="D7" s="77">
        <f>'internalResults ENG'!H7</f>
        <v>0</v>
      </c>
      <c r="E7" s="66"/>
      <c r="F7" s="66"/>
      <c r="G7" s="66"/>
      <c r="H7" s="66"/>
      <c r="I7" s="66"/>
      <c r="J7" s="66"/>
      <c r="K7" s="66"/>
      <c r="L7" s="66"/>
      <c r="M7" s="66"/>
      <c r="N7" s="66"/>
      <c r="O7" s="66"/>
      <c r="P7" s="68"/>
      <c r="Q7" s="5"/>
      <c r="R7" s="5"/>
      <c r="S7" s="4"/>
      <c r="T7" s="5"/>
      <c r="U7" s="5"/>
      <c r="V7" s="5"/>
      <c r="W7" s="5"/>
      <c r="X7" s="5"/>
      <c r="Y7" s="5"/>
      <c r="Z7" s="5"/>
      <c r="AA7" s="5"/>
      <c r="AB7" s="5"/>
      <c r="AC7" s="5"/>
      <c r="AD7" s="5"/>
      <c r="AE7" s="5"/>
      <c r="AF7" s="5"/>
      <c r="AG7" s="5"/>
      <c r="AH7" s="5"/>
      <c r="AI7" s="5"/>
      <c r="AJ7" s="5"/>
      <c r="AK7" s="5"/>
      <c r="AL7" s="5"/>
      <c r="AM7" s="5"/>
      <c r="AN7" s="5"/>
      <c r="AO7" s="5"/>
      <c r="AP7" s="5"/>
      <c r="AQ7" s="5"/>
      <c r="AR7" s="5"/>
      <c r="AS7" s="5"/>
      <c r="AT7" s="5"/>
    </row>
    <row r="8" spans="1:46" s="46" customFormat="1" ht="16.5" customHeight="1">
      <c r="A8" s="66"/>
      <c r="B8" s="78" t="s">
        <v>5</v>
      </c>
      <c r="C8" s="79" t="str">
        <f>'internalResults ENG'!$E$8</f>
        <v>N/A</v>
      </c>
      <c r="D8" s="77">
        <f>'internalResults ENG'!H8</f>
        <v>0</v>
      </c>
      <c r="E8" s="66"/>
      <c r="F8" s="66"/>
      <c r="G8" s="66"/>
      <c r="H8" s="66"/>
      <c r="I8" s="66"/>
      <c r="J8" s="66"/>
      <c r="K8" s="66"/>
      <c r="L8" s="66"/>
      <c r="M8" s="66"/>
      <c r="N8" s="66"/>
      <c r="O8" s="66"/>
      <c r="P8" s="68"/>
      <c r="Q8" s="5"/>
      <c r="R8" s="5"/>
      <c r="S8" s="4"/>
      <c r="T8" s="5"/>
      <c r="U8" s="5"/>
      <c r="V8" s="5"/>
      <c r="W8" s="5"/>
      <c r="X8" s="5"/>
      <c r="Y8" s="5"/>
      <c r="Z8" s="5"/>
      <c r="AA8" s="5"/>
      <c r="AB8" s="5"/>
      <c r="AC8" s="5"/>
      <c r="AD8" s="5"/>
      <c r="AE8" s="5"/>
      <c r="AF8" s="5"/>
      <c r="AG8" s="5"/>
      <c r="AH8" s="5"/>
      <c r="AI8" s="5"/>
      <c r="AJ8" s="5"/>
      <c r="AK8" s="5"/>
      <c r="AL8" s="5"/>
      <c r="AM8" s="5"/>
      <c r="AN8" s="5"/>
      <c r="AO8" s="5"/>
      <c r="AP8" s="5"/>
      <c r="AQ8" s="5"/>
      <c r="AR8" s="5"/>
      <c r="AS8" s="5"/>
      <c r="AT8" s="5"/>
    </row>
    <row r="9" spans="1:46" s="46" customFormat="1" ht="16.5" customHeight="1">
      <c r="A9" s="66"/>
      <c r="B9" s="78" t="s">
        <v>168</v>
      </c>
      <c r="C9" s="79" t="str">
        <f>'internalResults ENG'!$E$9</f>
        <v>N/A</v>
      </c>
      <c r="D9" s="77">
        <f>'internalResults ENG'!H9</f>
        <v>0</v>
      </c>
      <c r="E9" s="66"/>
      <c r="F9" s="66"/>
      <c r="G9" s="66"/>
      <c r="H9" s="66"/>
      <c r="I9" s="66"/>
      <c r="J9" s="66"/>
      <c r="K9" s="66"/>
      <c r="L9" s="66"/>
      <c r="M9" s="66"/>
      <c r="N9" s="66"/>
      <c r="O9" s="66"/>
      <c r="P9" s="68"/>
      <c r="Q9" s="5"/>
      <c r="R9" s="5"/>
      <c r="S9" s="4"/>
      <c r="T9" s="5"/>
      <c r="U9" s="5"/>
      <c r="V9" s="5"/>
      <c r="W9" s="5"/>
      <c r="X9" s="5"/>
      <c r="Y9" s="5"/>
      <c r="Z9" s="5"/>
      <c r="AA9" s="5"/>
      <c r="AB9" s="5"/>
      <c r="AC9" s="5"/>
      <c r="AD9" s="5"/>
      <c r="AE9" s="5"/>
      <c r="AF9" s="5"/>
      <c r="AG9" s="5"/>
      <c r="AH9" s="5"/>
      <c r="AI9" s="5"/>
      <c r="AJ9" s="5"/>
      <c r="AK9" s="5"/>
      <c r="AL9" s="5"/>
      <c r="AM9" s="5"/>
      <c r="AN9" s="5"/>
      <c r="AO9" s="5"/>
      <c r="AP9" s="5"/>
      <c r="AQ9" s="5"/>
      <c r="AR9" s="5"/>
      <c r="AS9" s="5"/>
      <c r="AT9" s="5"/>
    </row>
    <row r="10" spans="1:46" s="46" customFormat="1" ht="16.5" customHeight="1">
      <c r="A10" s="66"/>
      <c r="B10" s="80" t="s">
        <v>170</v>
      </c>
      <c r="C10" s="79" t="str">
        <f>'internalResults ENG'!$E$10</f>
        <v>N/A</v>
      </c>
      <c r="D10" s="77">
        <f>'internalResults ENG'!H10</f>
        <v>0</v>
      </c>
      <c r="E10" s="66"/>
      <c r="F10" s="66"/>
      <c r="G10" s="66"/>
      <c r="H10" s="66"/>
      <c r="I10" s="66"/>
      <c r="J10" s="66"/>
      <c r="K10" s="66"/>
      <c r="L10" s="66"/>
      <c r="M10" s="66"/>
      <c r="N10" s="66"/>
      <c r="O10" s="66"/>
      <c r="P10" s="68"/>
      <c r="Q10" s="5"/>
      <c r="R10" s="5"/>
      <c r="S10" s="4"/>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row>
    <row r="11" spans="1:46" s="46" customFormat="1" ht="16.5" customHeight="1">
      <c r="A11" s="66"/>
      <c r="B11" s="80" t="s">
        <v>171</v>
      </c>
      <c r="C11" s="79" t="str">
        <f>'internalResults ENG'!$E$11</f>
        <v>N/A</v>
      </c>
      <c r="D11" s="77">
        <f>'internalResults ENG'!H11</f>
        <v>0</v>
      </c>
      <c r="E11" s="66"/>
      <c r="F11" s="66"/>
      <c r="G11" s="66"/>
      <c r="H11" s="66"/>
      <c r="I11" s="66"/>
      <c r="J11" s="66"/>
      <c r="K11" s="66"/>
      <c r="L11" s="66"/>
      <c r="M11" s="66"/>
      <c r="N11" s="66"/>
      <c r="O11" s="66"/>
      <c r="P11" s="68"/>
      <c r="Q11" s="5"/>
      <c r="R11" s="5"/>
      <c r="S11" s="4"/>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row>
    <row r="12" spans="1:46" s="46" customFormat="1" ht="16.5" customHeight="1">
      <c r="A12" s="66"/>
      <c r="B12" s="80" t="s">
        <v>172</v>
      </c>
      <c r="C12" s="79" t="str">
        <f>'internalResults ENG'!$E$12</f>
        <v>N/A</v>
      </c>
      <c r="D12" s="77">
        <f>'internalResults ENG'!H12</f>
        <v>0</v>
      </c>
      <c r="E12" s="66"/>
      <c r="F12" s="66"/>
      <c r="G12" s="66"/>
      <c r="H12" s="66"/>
      <c r="I12" s="66"/>
      <c r="J12" s="66"/>
      <c r="K12" s="66"/>
      <c r="L12" s="66"/>
      <c r="M12" s="66"/>
      <c r="N12" s="66"/>
      <c r="O12" s="66"/>
      <c r="P12" s="68"/>
      <c r="Q12" s="5"/>
      <c r="R12" s="5"/>
      <c r="S12" s="4"/>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row>
    <row r="13" spans="1:46" s="46" customFormat="1" ht="16.5" customHeight="1">
      <c r="A13" s="66"/>
      <c r="B13" s="81" t="s">
        <v>173</v>
      </c>
      <c r="C13" s="79" t="str">
        <f>'internalResults ENG'!$E$13</f>
        <v>N/A</v>
      </c>
      <c r="D13" s="77">
        <f>'internalResults ENG'!H13</f>
        <v>0</v>
      </c>
      <c r="E13" s="66"/>
      <c r="F13" s="66"/>
      <c r="G13" s="66"/>
      <c r="H13" s="66"/>
      <c r="I13" s="66"/>
      <c r="J13" s="66"/>
      <c r="K13" s="66"/>
      <c r="L13" s="66"/>
      <c r="M13" s="66"/>
      <c r="N13" s="66"/>
      <c r="O13" s="66"/>
      <c r="P13" s="68"/>
      <c r="Q13" s="5"/>
      <c r="R13" s="5"/>
      <c r="S13" s="4"/>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row>
    <row r="14" spans="1:46" s="46" customFormat="1" ht="16.5" customHeight="1">
      <c r="A14" s="66"/>
      <c r="B14" s="81" t="s">
        <v>123</v>
      </c>
      <c r="C14" s="79" t="str">
        <f>'internalResults ENG'!$E$14</f>
        <v>N/A</v>
      </c>
      <c r="D14" s="77">
        <f>'internalResults ENG'!H14</f>
        <v>0</v>
      </c>
      <c r="E14" s="66"/>
      <c r="F14" s="66"/>
      <c r="G14" s="66"/>
      <c r="H14" s="66"/>
      <c r="I14" s="66"/>
      <c r="J14" s="66"/>
      <c r="K14" s="66"/>
      <c r="L14" s="66"/>
      <c r="M14" s="66"/>
      <c r="N14" s="66"/>
      <c r="O14" s="66"/>
      <c r="P14" s="68"/>
      <c r="Q14" s="5"/>
      <c r="R14" s="5"/>
      <c r="S14" s="4"/>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row>
    <row r="15" spans="1:46" s="46" customFormat="1" ht="16.5" customHeight="1">
      <c r="A15" s="66"/>
      <c r="B15" s="81" t="s">
        <v>174</v>
      </c>
      <c r="C15" s="79" t="str">
        <f>'internalResults ENG'!$E$15</f>
        <v>N/A</v>
      </c>
      <c r="D15" s="77">
        <f>'internalResults ENG'!H15</f>
        <v>0</v>
      </c>
      <c r="E15" s="66"/>
      <c r="F15" s="66"/>
      <c r="G15" s="66"/>
      <c r="H15" s="66"/>
      <c r="I15" s="66"/>
      <c r="J15" s="66"/>
      <c r="K15" s="66"/>
      <c r="L15" s="66"/>
      <c r="M15" s="66"/>
      <c r="N15" s="66"/>
      <c r="O15" s="66"/>
      <c r="P15" s="68"/>
      <c r="Q15" s="5"/>
      <c r="R15" s="5"/>
      <c r="S15" s="4"/>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row>
    <row r="16" spans="1:46" s="46" customFormat="1" ht="16.5" customHeight="1">
      <c r="A16" s="66"/>
      <c r="B16" s="82" t="s">
        <v>18</v>
      </c>
      <c r="C16" s="79" t="str">
        <f>'internalResults ENG'!$E$16</f>
        <v>N/A</v>
      </c>
      <c r="D16" s="77">
        <f>'internalResults ENG'!H16</f>
        <v>0</v>
      </c>
      <c r="E16" s="66"/>
      <c r="F16" s="66"/>
      <c r="G16" s="66"/>
      <c r="H16" s="66"/>
      <c r="I16" s="66"/>
      <c r="J16" s="66"/>
      <c r="K16" s="66"/>
      <c r="L16" s="66"/>
      <c r="M16" s="66"/>
      <c r="N16" s="66"/>
      <c r="O16" s="66"/>
      <c r="P16" s="68"/>
      <c r="Q16" s="5"/>
      <c r="R16" s="5"/>
      <c r="S16" s="4"/>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row>
    <row r="17" spans="1:46" s="46" customFormat="1" ht="16.5" customHeight="1">
      <c r="A17" s="66"/>
      <c r="B17" s="82" t="s">
        <v>19</v>
      </c>
      <c r="C17" s="79" t="str">
        <f>'internalResults ENG'!$E$17</f>
        <v>N/A</v>
      </c>
      <c r="D17" s="77">
        <f>'internalResults ENG'!H17</f>
        <v>0</v>
      </c>
      <c r="E17" s="66"/>
      <c r="F17" s="66"/>
      <c r="G17" s="66"/>
      <c r="H17" s="66"/>
      <c r="I17" s="66"/>
      <c r="J17" s="66"/>
      <c r="K17" s="66"/>
      <c r="L17" s="66"/>
      <c r="M17" s="66"/>
      <c r="N17" s="66"/>
      <c r="O17" s="66"/>
      <c r="P17" s="68"/>
      <c r="Q17" s="5"/>
      <c r="R17" s="5"/>
      <c r="S17" s="4"/>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row>
    <row r="18" spans="1:46" s="46" customFormat="1" ht="16.5" customHeight="1" thickBot="1">
      <c r="A18" s="66"/>
      <c r="B18" s="82" t="s">
        <v>20</v>
      </c>
      <c r="C18" s="79" t="str">
        <f>'internalResults ENG'!$E$18</f>
        <v>N/A</v>
      </c>
      <c r="D18" s="77">
        <f>'internalResults ENG'!H18</f>
        <v>0</v>
      </c>
      <c r="E18" s="66"/>
      <c r="F18" s="66"/>
      <c r="G18" s="66"/>
      <c r="H18" s="66"/>
      <c r="I18" s="66"/>
      <c r="J18" s="66"/>
      <c r="K18" s="66"/>
      <c r="L18" s="69"/>
      <c r="M18" s="69"/>
      <c r="N18" s="69"/>
      <c r="O18" s="68"/>
      <c r="P18" s="68"/>
      <c r="Q18" s="5"/>
      <c r="R18" s="5"/>
      <c r="S18" s="4"/>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row>
    <row r="19" spans="1:46" s="46" customFormat="1" ht="16.5" customHeight="1">
      <c r="A19" s="66"/>
      <c r="B19" s="82" t="s">
        <v>21</v>
      </c>
      <c r="C19" s="79" t="str">
        <f>'internalResults ENG'!$E$19</f>
        <v>N/A</v>
      </c>
      <c r="D19" s="77">
        <f>'internalResults ENG'!H19</f>
        <v>0</v>
      </c>
      <c r="E19" s="66"/>
      <c r="F19" s="66"/>
      <c r="G19" s="350" t="str">
        <f>CONCATENATE(TEXT('2. LMT Questionnaire ENG'!C6,"DD/MM/YYYY")," - LMT Areas * Results for ",'2. LMT Questionnaire ENG'!C7)</f>
        <v>dd/mm/yyyy - LMT Areas * Results for Lab x</v>
      </c>
      <c r="H19" s="351"/>
      <c r="I19" s="351"/>
      <c r="J19" s="351"/>
      <c r="K19" s="351"/>
      <c r="L19" s="351"/>
      <c r="M19" s="352"/>
      <c r="N19" s="83" t="s">
        <v>210</v>
      </c>
      <c r="O19" s="68"/>
      <c r="P19" s="68"/>
      <c r="Q19" s="5"/>
      <c r="R19" s="5"/>
      <c r="S19" s="4"/>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row>
    <row r="20" spans="1:46" s="46" customFormat="1" ht="16.5" customHeight="1">
      <c r="A20" s="66"/>
      <c r="B20" s="84" t="s">
        <v>169</v>
      </c>
      <c r="C20" s="79" t="str">
        <f>'internalResults ENG'!$E$20</f>
        <v>N/A</v>
      </c>
      <c r="D20" s="77">
        <f>'internalResults ENG'!H20</f>
        <v>0</v>
      </c>
      <c r="E20" s="66"/>
      <c r="F20" s="66"/>
      <c r="G20" s="353" t="s">
        <v>211</v>
      </c>
      <c r="H20" s="354"/>
      <c r="I20" s="354"/>
      <c r="J20" s="354"/>
      <c r="K20" s="354"/>
      <c r="L20" s="354"/>
      <c r="M20" s="355"/>
      <c r="N20" s="85" t="str">
        <f>'internalResults ENG'!$E$24</f>
        <v>N/A</v>
      </c>
      <c r="O20" s="68"/>
      <c r="P20" s="68"/>
      <c r="Q20" s="5"/>
      <c r="R20" s="5"/>
      <c r="S20" s="4"/>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row>
    <row r="21" spans="1:46" s="46" customFormat="1" ht="16.5" customHeight="1">
      <c r="A21" s="66"/>
      <c r="B21" s="84" t="s">
        <v>179</v>
      </c>
      <c r="C21" s="79" t="str">
        <f>'internalResults ENG'!$E$21</f>
        <v>N/A</v>
      </c>
      <c r="D21" s="77">
        <f>'internalResults ENG'!H21</f>
        <v>0</v>
      </c>
      <c r="E21" s="66"/>
      <c r="F21" s="66"/>
      <c r="G21" s="356" t="s">
        <v>212</v>
      </c>
      <c r="H21" s="357"/>
      <c r="I21" s="357"/>
      <c r="J21" s="357"/>
      <c r="K21" s="357"/>
      <c r="L21" s="357"/>
      <c r="M21" s="358"/>
      <c r="N21" s="85" t="str">
        <f>'internalResults ENG'!$E$25</f>
        <v>N/A</v>
      </c>
      <c r="O21" s="68"/>
      <c r="P21" s="68"/>
      <c r="Q21" s="5"/>
      <c r="R21" s="5"/>
      <c r="S21" s="4"/>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row>
    <row r="22" spans="1:46" s="46" customFormat="1" ht="16.5" customHeight="1" thickBot="1">
      <c r="A22" s="66"/>
      <c r="B22" s="84" t="s">
        <v>22</v>
      </c>
      <c r="C22" s="79" t="str">
        <f>'internalResults ENG'!$E$22</f>
        <v>N/A</v>
      </c>
      <c r="D22" s="77">
        <f>'internalResults ENG'!H22</f>
        <v>0</v>
      </c>
      <c r="E22" s="66"/>
      <c r="F22" s="66"/>
      <c r="G22" s="360" t="s">
        <v>213</v>
      </c>
      <c r="H22" s="361"/>
      <c r="I22" s="361"/>
      <c r="J22" s="361"/>
      <c r="K22" s="361"/>
      <c r="L22" s="361"/>
      <c r="M22" s="362"/>
      <c r="N22" s="85" t="str">
        <f>'internalResults ENG'!$E$26</f>
        <v>N/A</v>
      </c>
      <c r="O22" s="68"/>
      <c r="P22" s="68"/>
      <c r="Q22" s="5"/>
      <c r="R22" s="5"/>
      <c r="S22" s="4"/>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row>
    <row r="23" spans="1:46" s="46" customFormat="1" ht="16.5" customHeight="1" thickBot="1">
      <c r="A23" s="66"/>
      <c r="B23" s="86" t="str">
        <f>CONCATENATE("Grand total (%) ",'2. LMT Questionnaire ENG'!C7)</f>
        <v>Grand total (%) Lab x</v>
      </c>
      <c r="C23" s="87" t="str">
        <f>'internalResults ENG'!$E$23</f>
        <v>N/A</v>
      </c>
      <c r="D23" s="88">
        <f>'internalResults ENG'!H23</f>
        <v>0</v>
      </c>
      <c r="E23" s="66"/>
      <c r="F23" s="66"/>
      <c r="G23" s="363" t="s">
        <v>214</v>
      </c>
      <c r="H23" s="364"/>
      <c r="I23" s="364"/>
      <c r="J23" s="364"/>
      <c r="K23" s="364"/>
      <c r="L23" s="364"/>
      <c r="M23" s="365"/>
      <c r="N23" s="85" t="str">
        <f>'internalResults ENG'!$E$27</f>
        <v>N/A</v>
      </c>
      <c r="O23" s="68"/>
      <c r="P23" s="68"/>
      <c r="Q23" s="5"/>
      <c r="R23" s="5"/>
      <c r="S23" s="4"/>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row>
    <row r="24" spans="1:46" s="46" customFormat="1" ht="19.5" customHeight="1" thickBot="1">
      <c r="A24" s="66"/>
      <c r="B24" s="66"/>
      <c r="C24" s="66"/>
      <c r="D24" s="66"/>
      <c r="E24" s="89"/>
      <c r="F24" s="89"/>
      <c r="G24" s="388" t="s">
        <v>215</v>
      </c>
      <c r="H24" s="389"/>
      <c r="I24" s="389"/>
      <c r="J24" s="389"/>
      <c r="K24" s="389"/>
      <c r="L24" s="389"/>
      <c r="M24" s="390"/>
      <c r="N24" s="90" t="str">
        <f>'internalResults ENG'!$E$28</f>
        <v>N/A</v>
      </c>
      <c r="O24" s="68"/>
      <c r="P24" s="68"/>
      <c r="Q24" s="5"/>
      <c r="R24" s="5"/>
      <c r="S24" s="4"/>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row>
    <row r="25" spans="1:46" s="46" customFormat="1" ht="11.25" customHeight="1">
      <c r="A25" s="66"/>
      <c r="B25" s="66"/>
      <c r="C25" s="66"/>
      <c r="D25" s="66"/>
      <c r="E25" s="66"/>
      <c r="F25" s="66"/>
      <c r="G25" s="66"/>
      <c r="H25" s="66"/>
      <c r="I25" s="66"/>
      <c r="J25" s="66"/>
      <c r="K25" s="66"/>
      <c r="L25" s="66"/>
      <c r="M25" s="66"/>
      <c r="N25" s="66"/>
      <c r="O25" s="66"/>
      <c r="P25" s="66"/>
      <c r="Q25" s="5"/>
      <c r="R25" s="5"/>
      <c r="S25" s="4"/>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row>
    <row r="26" spans="1:46" s="46" customFormat="1" ht="12.75" customHeight="1">
      <c r="A26" s="66"/>
      <c r="B26" s="66"/>
      <c r="C26" s="66"/>
      <c r="D26" s="66"/>
      <c r="E26" s="66"/>
      <c r="F26" s="66"/>
      <c r="G26" s="66"/>
      <c r="H26" s="66"/>
      <c r="I26" s="66"/>
      <c r="J26" s="66"/>
      <c r="K26" s="66"/>
      <c r="L26" s="66"/>
      <c r="M26" s="66"/>
      <c r="N26" s="66"/>
      <c r="O26" s="66"/>
      <c r="P26" s="66"/>
      <c r="Q26" s="5"/>
      <c r="R26" s="5"/>
      <c r="S26" s="4"/>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row>
    <row r="27" spans="1:46" s="46" customFormat="1" ht="12" customHeight="1">
      <c r="A27" s="66"/>
      <c r="B27" s="66"/>
      <c r="C27" s="66"/>
      <c r="D27" s="91"/>
      <c r="E27" s="89"/>
      <c r="F27" s="89"/>
      <c r="G27" s="89"/>
      <c r="H27" s="89"/>
      <c r="I27" s="89"/>
      <c r="J27" s="89"/>
      <c r="K27" s="89"/>
      <c r="L27" s="66"/>
      <c r="M27" s="66"/>
      <c r="N27" s="66"/>
      <c r="O27" s="66"/>
      <c r="P27" s="68"/>
      <c r="Q27" s="5"/>
      <c r="R27" s="5"/>
      <c r="S27" s="4"/>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row>
    <row r="28" spans="1:46" s="46" customFormat="1" ht="12" customHeight="1">
      <c r="A28" s="66"/>
      <c r="B28" s="66"/>
      <c r="C28" s="66"/>
      <c r="D28" s="91"/>
      <c r="E28" s="89"/>
      <c r="F28" s="89"/>
      <c r="G28" s="89"/>
      <c r="H28" s="89"/>
      <c r="I28" s="89"/>
      <c r="J28" s="89"/>
      <c r="K28" s="89"/>
      <c r="L28" s="66"/>
      <c r="M28" s="66"/>
      <c r="N28" s="66"/>
      <c r="O28" s="66"/>
      <c r="P28" s="68"/>
      <c r="Q28" s="5"/>
      <c r="R28" s="5"/>
      <c r="S28" s="4"/>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row>
    <row r="29" spans="1:46" s="46" customFormat="1" ht="12" customHeight="1">
      <c r="A29" s="66"/>
      <c r="B29" s="66"/>
      <c r="C29" s="66"/>
      <c r="D29" s="91"/>
      <c r="E29" s="89"/>
      <c r="F29" s="89"/>
      <c r="G29" s="89"/>
      <c r="H29" s="89"/>
      <c r="I29" s="89"/>
      <c r="J29" s="89"/>
      <c r="K29" s="89"/>
      <c r="L29" s="66"/>
      <c r="M29" s="66"/>
      <c r="N29" s="66"/>
      <c r="O29" s="66"/>
      <c r="P29" s="68"/>
      <c r="Q29" s="5"/>
      <c r="R29" s="5"/>
      <c r="S29" s="4"/>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row>
    <row r="30" spans="1:46" s="46" customFormat="1" ht="12" customHeight="1">
      <c r="A30" s="66"/>
      <c r="B30" s="66"/>
      <c r="C30" s="66"/>
      <c r="D30" s="91"/>
      <c r="E30" s="89"/>
      <c r="F30" s="89"/>
      <c r="G30" s="89"/>
      <c r="H30" s="89"/>
      <c r="I30" s="89"/>
      <c r="J30" s="89"/>
      <c r="K30" s="89"/>
      <c r="L30" s="66"/>
      <c r="M30" s="66"/>
      <c r="N30" s="66"/>
      <c r="O30" s="66"/>
      <c r="P30" s="68"/>
      <c r="Q30" s="5"/>
      <c r="R30" s="5"/>
      <c r="S30" s="4"/>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row>
    <row r="31" spans="1:46" s="46" customFormat="1" ht="12" customHeight="1">
      <c r="A31" s="66"/>
      <c r="B31" s="66"/>
      <c r="C31" s="66"/>
      <c r="D31" s="91"/>
      <c r="E31" s="89"/>
      <c r="F31" s="89"/>
      <c r="G31" s="89"/>
      <c r="H31" s="89"/>
      <c r="I31" s="89"/>
      <c r="J31" s="89"/>
      <c r="K31" s="89"/>
      <c r="L31" s="66"/>
      <c r="M31" s="66"/>
      <c r="N31" s="66"/>
      <c r="O31" s="66"/>
      <c r="P31" s="68"/>
      <c r="Q31" s="5"/>
      <c r="R31" s="5"/>
      <c r="S31" s="4"/>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row>
    <row r="32" spans="1:46" s="46" customFormat="1" ht="12" customHeight="1">
      <c r="A32" s="66"/>
      <c r="B32" s="66"/>
      <c r="C32" s="66"/>
      <c r="D32" s="91"/>
      <c r="E32" s="89"/>
      <c r="F32" s="89"/>
      <c r="G32" s="89"/>
      <c r="H32" s="89"/>
      <c r="I32" s="89"/>
      <c r="J32" s="89"/>
      <c r="K32" s="89"/>
      <c r="L32" s="66"/>
      <c r="M32" s="66"/>
      <c r="N32" s="66"/>
      <c r="O32" s="66"/>
      <c r="P32" s="68"/>
      <c r="Q32" s="5"/>
      <c r="R32" s="5"/>
      <c r="S32" s="4"/>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row>
    <row r="33" spans="1:46" s="46" customFormat="1" ht="12" customHeight="1" thickBot="1">
      <c r="A33" s="66"/>
      <c r="B33" s="66"/>
      <c r="C33" s="66"/>
      <c r="D33" s="91"/>
      <c r="E33" s="89"/>
      <c r="F33" s="89"/>
      <c r="G33" s="89"/>
      <c r="H33" s="89"/>
      <c r="I33" s="89"/>
      <c r="J33" s="89"/>
      <c r="K33" s="89"/>
      <c r="L33" s="66"/>
      <c r="M33" s="66"/>
      <c r="N33" s="66"/>
      <c r="O33" s="66"/>
      <c r="P33" s="68"/>
      <c r="Q33" s="5"/>
      <c r="R33" s="5"/>
      <c r="S33" s="4"/>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row>
    <row r="34" spans="1:46" s="46" customFormat="1" ht="19.5" customHeight="1" thickBot="1">
      <c r="A34" s="66"/>
      <c r="B34" s="344" t="str">
        <f>CONCATENATE(" Compilation - all LMT results* for ",'2. LMT Questionnaire ENG'!C7)</f>
        <v xml:space="preserve"> Compilation - all LMT results* for Lab x</v>
      </c>
      <c r="C34" s="345"/>
      <c r="D34" s="345"/>
      <c r="E34" s="346"/>
      <c r="F34" s="89"/>
      <c r="G34" s="89"/>
      <c r="H34" s="89"/>
      <c r="I34" s="89"/>
      <c r="J34" s="89"/>
      <c r="K34" s="89"/>
      <c r="L34" s="66"/>
      <c r="M34" s="66"/>
      <c r="N34" s="66"/>
      <c r="O34" s="66"/>
      <c r="P34" s="68"/>
      <c r="Q34" s="5"/>
      <c r="R34" s="5"/>
      <c r="S34" s="4"/>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row>
    <row r="35" spans="1:46" s="70" customFormat="1" ht="39.75" customHeight="1" thickBot="1">
      <c r="A35" s="66"/>
      <c r="B35" s="92" t="s">
        <v>209</v>
      </c>
      <c r="C35" s="93" t="str">
        <f>CONCATENATE(TEXT('2. LMT Questionnaire ENG'!C4,"DD/MM/YYYY")," - Assessment A ")</f>
        <v xml:space="preserve">dd/mm/yyyy - Assessment A </v>
      </c>
      <c r="D35" s="93" t="str">
        <f>CONCATENATE(TEXT('2. LMT Questionnaire ENG'!C5,"DD/MM/YYYY")," - Assessment B")</f>
        <v>dd/mm/yyyy - Assessment B</v>
      </c>
      <c r="E35" s="73" t="str">
        <f>CONCATENATE(TEXT('2. LMT Questionnaire ENG'!C6,"DD/MM/YYYY")," - Current assessment C ")</f>
        <v xml:space="preserve">dd/mm/yyyy - Current assessment C </v>
      </c>
      <c r="F35" s="89"/>
      <c r="G35" s="89"/>
      <c r="H35" s="89"/>
      <c r="I35" s="89"/>
      <c r="J35" s="89"/>
      <c r="K35" s="89"/>
      <c r="L35" s="66"/>
      <c r="M35" s="66"/>
      <c r="N35" s="66"/>
      <c r="O35" s="94"/>
      <c r="P35" s="68"/>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row>
    <row r="36" spans="1:46" s="46" customFormat="1" ht="14.25" customHeight="1">
      <c r="A36" s="66"/>
      <c r="B36" s="75" t="s">
        <v>1</v>
      </c>
      <c r="C36" s="95" t="str">
        <f>'internalResults ENG'!$E$58</f>
        <v>N/A</v>
      </c>
      <c r="D36" s="95" t="str">
        <f>'internalResults ENG'!$E$32</f>
        <v>N/A</v>
      </c>
      <c r="E36" s="95" t="str">
        <f>'internalResults ENG'!$E$6</f>
        <v>N/A</v>
      </c>
      <c r="F36" s="89"/>
      <c r="G36" s="89"/>
      <c r="H36" s="89"/>
      <c r="I36" s="89"/>
      <c r="J36" s="89"/>
      <c r="K36" s="89"/>
      <c r="L36" s="66"/>
      <c r="M36" s="66"/>
      <c r="N36" s="66"/>
      <c r="O36" s="66"/>
      <c r="P36" s="68"/>
      <c r="Q36" s="5"/>
      <c r="R36" s="5"/>
      <c r="S36" s="4"/>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row>
    <row r="37" spans="1:46" s="46" customFormat="1" ht="14.25" customHeight="1">
      <c r="A37" s="66"/>
      <c r="B37" s="75" t="s">
        <v>167</v>
      </c>
      <c r="C37" s="96" t="str">
        <f>'internalResults ENG'!$E$59</f>
        <v>N/A</v>
      </c>
      <c r="D37" s="96" t="str">
        <f>'internalResults ENG'!$E$33</f>
        <v>N/A</v>
      </c>
      <c r="E37" s="96" t="str">
        <f>'internalResults ENG'!$E$7</f>
        <v>N/A</v>
      </c>
      <c r="F37" s="89"/>
      <c r="G37" s="89"/>
      <c r="H37" s="89"/>
      <c r="I37" s="89"/>
      <c r="J37" s="89"/>
      <c r="K37" s="89"/>
      <c r="L37" s="66"/>
      <c r="M37" s="66"/>
      <c r="N37" s="66"/>
      <c r="O37" s="66"/>
      <c r="P37" s="68"/>
      <c r="Q37" s="5"/>
      <c r="R37" s="5"/>
      <c r="S37" s="4"/>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row>
    <row r="38" spans="1:46" s="46" customFormat="1" ht="14.25" customHeight="1">
      <c r="A38" s="66"/>
      <c r="B38" s="75" t="s">
        <v>5</v>
      </c>
      <c r="C38" s="96" t="str">
        <f>'internalResults ENG'!$E$60</f>
        <v>N/A</v>
      </c>
      <c r="D38" s="96" t="str">
        <f>'internalResults ENG'!$E$34</f>
        <v>N/A</v>
      </c>
      <c r="E38" s="96" t="str">
        <f>'internalResults ENG'!$E$8</f>
        <v>N/A</v>
      </c>
      <c r="F38" s="89"/>
      <c r="G38" s="89"/>
      <c r="H38" s="89"/>
      <c r="I38" s="89"/>
      <c r="J38" s="89"/>
      <c r="K38" s="89"/>
      <c r="L38" s="66"/>
      <c r="M38" s="66"/>
      <c r="N38" s="66"/>
      <c r="O38" s="66"/>
      <c r="P38" s="68"/>
      <c r="Q38" s="5"/>
      <c r="R38" s="5"/>
      <c r="S38" s="4"/>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row>
    <row r="39" spans="1:46" s="46" customFormat="1" ht="14.25" customHeight="1">
      <c r="A39" s="66"/>
      <c r="B39" s="75" t="s">
        <v>168</v>
      </c>
      <c r="C39" s="96" t="str">
        <f>'internalResults ENG'!$E$61</f>
        <v>N/A</v>
      </c>
      <c r="D39" s="96" t="str">
        <f>'internalResults ENG'!$E$35</f>
        <v>N/A</v>
      </c>
      <c r="E39" s="96" t="str">
        <f>'internalResults ENG'!$E$9</f>
        <v>N/A</v>
      </c>
      <c r="F39" s="89"/>
      <c r="G39" s="89"/>
      <c r="H39" s="89"/>
      <c r="I39" s="89"/>
      <c r="J39" s="89"/>
      <c r="K39" s="89"/>
      <c r="L39" s="66"/>
      <c r="M39" s="66"/>
      <c r="N39" s="66"/>
      <c r="O39" s="66"/>
      <c r="P39" s="68"/>
      <c r="Q39" s="5"/>
      <c r="R39" s="5"/>
      <c r="S39" s="4"/>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row>
    <row r="40" spans="1:46" s="46" customFormat="1" ht="14.25" customHeight="1">
      <c r="A40" s="66"/>
      <c r="B40" s="80" t="s">
        <v>170</v>
      </c>
      <c r="C40" s="96" t="str">
        <f>'internalResults ENG'!$E$62</f>
        <v>N/A</v>
      </c>
      <c r="D40" s="96" t="str">
        <f>'internalResults ENG'!$E$36</f>
        <v>N/A</v>
      </c>
      <c r="E40" s="96" t="str">
        <f>'internalResults ENG'!$E$10</f>
        <v>N/A</v>
      </c>
      <c r="F40" s="89"/>
      <c r="G40" s="89"/>
      <c r="H40" s="89"/>
      <c r="I40" s="89"/>
      <c r="J40" s="89"/>
      <c r="K40" s="89"/>
      <c r="L40" s="66"/>
      <c r="M40" s="66"/>
      <c r="N40" s="66"/>
      <c r="O40" s="66"/>
      <c r="P40" s="68"/>
      <c r="Q40" s="5"/>
      <c r="R40" s="5"/>
      <c r="S40" s="4"/>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row>
    <row r="41" spans="1:46" s="46" customFormat="1" ht="14.25" customHeight="1">
      <c r="A41" s="66"/>
      <c r="B41" s="80" t="s">
        <v>171</v>
      </c>
      <c r="C41" s="96" t="str">
        <f>'internalResults ENG'!$E$63</f>
        <v>N/A</v>
      </c>
      <c r="D41" s="96" t="str">
        <f>'internalResults ENG'!$E$37</f>
        <v>N/A</v>
      </c>
      <c r="E41" s="96" t="str">
        <f>'internalResults ENG'!$E$11</f>
        <v>N/A</v>
      </c>
      <c r="F41" s="89"/>
      <c r="G41" s="89"/>
      <c r="H41" s="89"/>
      <c r="I41" s="89"/>
      <c r="J41" s="89"/>
      <c r="K41" s="89"/>
      <c r="L41" s="66"/>
      <c r="M41" s="66"/>
      <c r="N41" s="66"/>
      <c r="O41" s="66"/>
      <c r="P41" s="68"/>
      <c r="Q41" s="5"/>
      <c r="R41" s="5"/>
      <c r="S41" s="4"/>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row>
    <row r="42" spans="1:46" s="46" customFormat="1" ht="14.25" customHeight="1">
      <c r="A42" s="66"/>
      <c r="B42" s="80" t="s">
        <v>172</v>
      </c>
      <c r="C42" s="96" t="str">
        <f>'internalResults ENG'!$E$64</f>
        <v>N/A</v>
      </c>
      <c r="D42" s="96" t="str">
        <f>'internalResults ENG'!$E$38</f>
        <v>N/A</v>
      </c>
      <c r="E42" s="96" t="str">
        <f>'internalResults ENG'!$E$12</f>
        <v>N/A</v>
      </c>
      <c r="F42" s="89"/>
      <c r="G42" s="89"/>
      <c r="H42" s="89"/>
      <c r="I42" s="89"/>
      <c r="J42" s="89"/>
      <c r="K42" s="89"/>
      <c r="L42" s="66"/>
      <c r="M42" s="66"/>
      <c r="N42" s="66"/>
      <c r="O42" s="66"/>
      <c r="P42" s="68"/>
      <c r="Q42" s="5"/>
      <c r="R42" s="5"/>
      <c r="S42" s="4"/>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row>
    <row r="43" spans="1:46" s="46" customFormat="1" ht="14.25" customHeight="1">
      <c r="A43" s="66"/>
      <c r="B43" s="81" t="s">
        <v>173</v>
      </c>
      <c r="C43" s="96" t="str">
        <f>'internalResults ENG'!$E$65</f>
        <v>N/A</v>
      </c>
      <c r="D43" s="96" t="str">
        <f>'internalResults ENG'!$E$39</f>
        <v>N/A</v>
      </c>
      <c r="E43" s="96" t="str">
        <f>'internalResults ENG'!$E$13</f>
        <v>N/A</v>
      </c>
      <c r="F43" s="89"/>
      <c r="G43" s="89"/>
      <c r="H43" s="89"/>
      <c r="I43" s="89"/>
      <c r="J43" s="89"/>
      <c r="K43" s="89"/>
      <c r="L43" s="66"/>
      <c r="M43" s="66"/>
      <c r="N43" s="66"/>
      <c r="O43" s="66"/>
      <c r="P43" s="68"/>
      <c r="Q43" s="5"/>
      <c r="R43" s="5"/>
      <c r="S43" s="4"/>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row>
    <row r="44" spans="1:46" s="46" customFormat="1" ht="14.25" customHeight="1">
      <c r="A44" s="66"/>
      <c r="B44" s="81" t="s">
        <v>123</v>
      </c>
      <c r="C44" s="96" t="str">
        <f>'internalResults ENG'!$E$66</f>
        <v>N/A</v>
      </c>
      <c r="D44" s="96" t="str">
        <f>'internalResults ENG'!$E$40</f>
        <v>N/A</v>
      </c>
      <c r="E44" s="96" t="str">
        <f>'internalResults ENG'!$E$14</f>
        <v>N/A</v>
      </c>
      <c r="F44" s="89"/>
      <c r="G44" s="89"/>
      <c r="H44" s="89"/>
      <c r="I44" s="89"/>
      <c r="J44" s="89"/>
      <c r="K44" s="89"/>
      <c r="L44" s="66"/>
      <c r="M44" s="66"/>
      <c r="N44" s="66"/>
      <c r="O44" s="66"/>
      <c r="P44" s="68"/>
      <c r="Q44" s="5"/>
      <c r="R44" s="5"/>
      <c r="S44" s="4"/>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row>
    <row r="45" spans="1:46" s="46" customFormat="1" ht="14.25" customHeight="1">
      <c r="A45" s="66"/>
      <c r="B45" s="81" t="s">
        <v>174</v>
      </c>
      <c r="C45" s="96" t="str">
        <f>'internalResults ENG'!$E$67</f>
        <v>N/A</v>
      </c>
      <c r="D45" s="96" t="str">
        <f>'internalResults ENG'!$E$41</f>
        <v>N/A</v>
      </c>
      <c r="E45" s="96" t="str">
        <f>'internalResults ENG'!$E$15</f>
        <v>N/A</v>
      </c>
      <c r="F45" s="89"/>
      <c r="G45" s="89"/>
      <c r="H45" s="89"/>
      <c r="I45" s="89"/>
      <c r="J45" s="89"/>
      <c r="K45" s="89"/>
      <c r="L45" s="66"/>
      <c r="M45" s="66"/>
      <c r="N45" s="66"/>
      <c r="O45" s="66"/>
      <c r="P45" s="68"/>
      <c r="Q45" s="5"/>
      <c r="R45" s="5"/>
      <c r="S45" s="4"/>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row>
    <row r="46" spans="1:46" s="46" customFormat="1" ht="14.25" customHeight="1">
      <c r="A46" s="66"/>
      <c r="B46" s="82" t="s">
        <v>18</v>
      </c>
      <c r="C46" s="96" t="str">
        <f>'internalResults ENG'!$E$68</f>
        <v>N/A</v>
      </c>
      <c r="D46" s="96" t="str">
        <f>'internalResults ENG'!$E$42</f>
        <v>N/A</v>
      </c>
      <c r="E46" s="96" t="str">
        <f>'internalResults ENG'!$E$16</f>
        <v>N/A</v>
      </c>
      <c r="F46" s="89"/>
      <c r="G46" s="89"/>
      <c r="H46" s="89"/>
      <c r="I46" s="89"/>
      <c r="J46" s="89"/>
      <c r="K46" s="89"/>
      <c r="L46" s="66"/>
      <c r="M46" s="66"/>
      <c r="N46" s="66"/>
      <c r="O46" s="66"/>
      <c r="P46" s="68"/>
      <c r="Q46" s="5"/>
      <c r="R46" s="5"/>
      <c r="S46" s="4"/>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row>
    <row r="47" spans="1:46" s="46" customFormat="1" ht="14.25" customHeight="1">
      <c r="A47" s="66"/>
      <c r="B47" s="82" t="s">
        <v>19</v>
      </c>
      <c r="C47" s="96" t="str">
        <f>'internalResults ENG'!$E$69</f>
        <v>N/A</v>
      </c>
      <c r="D47" s="96" t="str">
        <f>'internalResults ENG'!$E$43</f>
        <v>N/A</v>
      </c>
      <c r="E47" s="96" t="str">
        <f>'internalResults ENG'!$E$17</f>
        <v>N/A</v>
      </c>
      <c r="F47" s="89"/>
      <c r="G47" s="89"/>
      <c r="H47" s="89"/>
      <c r="I47" s="89"/>
      <c r="J47" s="89"/>
      <c r="K47" s="89"/>
      <c r="L47" s="66"/>
      <c r="M47" s="66"/>
      <c r="N47" s="66"/>
      <c r="O47" s="66"/>
      <c r="P47" s="68"/>
      <c r="Q47" s="5"/>
      <c r="R47" s="5"/>
      <c r="S47" s="4"/>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row>
    <row r="48" spans="1:46" s="46" customFormat="1" ht="14.25" customHeight="1">
      <c r="A48" s="66"/>
      <c r="B48" s="82" t="s">
        <v>20</v>
      </c>
      <c r="C48" s="96" t="str">
        <f>'internalResults ENG'!$E$70</f>
        <v>N/A</v>
      </c>
      <c r="D48" s="96" t="str">
        <f>'internalResults ENG'!$E$44</f>
        <v>N/A</v>
      </c>
      <c r="E48" s="96" t="str">
        <f>'internalResults ENG'!$E$18</f>
        <v>N/A</v>
      </c>
      <c r="F48" s="89"/>
      <c r="G48" s="89"/>
      <c r="H48" s="89"/>
      <c r="I48" s="89"/>
      <c r="J48" s="89"/>
      <c r="K48" s="89"/>
      <c r="L48" s="66"/>
      <c r="M48" s="66"/>
      <c r="N48" s="66"/>
      <c r="O48" s="66"/>
      <c r="P48" s="68"/>
      <c r="Q48" s="5"/>
      <c r="R48" s="5"/>
      <c r="S48" s="4"/>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row>
    <row r="49" spans="1:46" s="46" customFormat="1" ht="14.25" customHeight="1">
      <c r="A49" s="66"/>
      <c r="B49" s="82" t="s">
        <v>21</v>
      </c>
      <c r="C49" s="96" t="str">
        <f>'internalResults ENG'!$E$71</f>
        <v>N/A</v>
      </c>
      <c r="D49" s="96" t="str">
        <f>'internalResults ENG'!$E$45</f>
        <v>N/A</v>
      </c>
      <c r="E49" s="96" t="str">
        <f>'internalResults ENG'!$E$19</f>
        <v>N/A</v>
      </c>
      <c r="F49" s="89"/>
      <c r="G49" s="89"/>
      <c r="H49" s="89"/>
      <c r="I49" s="89"/>
      <c r="J49" s="89"/>
      <c r="K49" s="89"/>
      <c r="L49" s="66"/>
      <c r="M49" s="66"/>
      <c r="N49" s="66"/>
      <c r="O49" s="66"/>
      <c r="P49" s="68"/>
      <c r="Q49" s="5"/>
      <c r="R49" s="5"/>
      <c r="S49" s="4"/>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row>
    <row r="50" spans="1:46" s="46" customFormat="1" ht="14.25" customHeight="1">
      <c r="A50" s="66"/>
      <c r="B50" s="97" t="s">
        <v>169</v>
      </c>
      <c r="C50" s="96" t="str">
        <f>'internalResults ENG'!$E$72</f>
        <v>N/A</v>
      </c>
      <c r="D50" s="96" t="str">
        <f>'internalResults ENG'!$E$46</f>
        <v>N/A</v>
      </c>
      <c r="E50" s="96" t="str">
        <f>'internalResults ENG'!$E$20</f>
        <v>N/A</v>
      </c>
      <c r="F50" s="89"/>
      <c r="G50" s="89"/>
      <c r="H50" s="89"/>
      <c r="I50" s="89"/>
      <c r="J50" s="89"/>
      <c r="K50" s="89"/>
      <c r="L50" s="66"/>
      <c r="M50" s="66"/>
      <c r="N50" s="66"/>
      <c r="O50" s="66"/>
      <c r="P50" s="68"/>
      <c r="Q50" s="5"/>
      <c r="R50" s="5"/>
      <c r="S50" s="4"/>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row>
    <row r="51" spans="1:46" s="46" customFormat="1" ht="14.25" customHeight="1">
      <c r="A51" s="66"/>
      <c r="B51" s="97" t="s">
        <v>179</v>
      </c>
      <c r="C51" s="96" t="str">
        <f>'internalResults ENG'!$E$73</f>
        <v>N/A</v>
      </c>
      <c r="D51" s="96" t="str">
        <f>'internalResults ENG'!$E$47</f>
        <v>N/A</v>
      </c>
      <c r="E51" s="96" t="str">
        <f>'internalResults ENG'!$E$21</f>
        <v>N/A</v>
      </c>
      <c r="F51" s="89"/>
      <c r="G51" s="89"/>
      <c r="H51" s="89"/>
      <c r="I51" s="89"/>
      <c r="J51" s="89"/>
      <c r="K51" s="89"/>
      <c r="L51" s="66"/>
      <c r="M51" s="66"/>
      <c r="N51" s="66"/>
      <c r="O51" s="66"/>
      <c r="P51" s="68"/>
      <c r="Q51" s="5"/>
      <c r="R51" s="5"/>
      <c r="S51" s="4"/>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row>
    <row r="52" spans="1:46" s="46" customFormat="1" ht="14.25" customHeight="1" thickBot="1">
      <c r="A52" s="66"/>
      <c r="B52" s="84" t="s">
        <v>22</v>
      </c>
      <c r="C52" s="96" t="str">
        <f>'internalResults ENG'!$E$74</f>
        <v>N/A</v>
      </c>
      <c r="D52" s="96" t="str">
        <f>'internalResults ENG'!$E$48</f>
        <v>N/A</v>
      </c>
      <c r="E52" s="96" t="str">
        <f>'internalResults ENG'!$E$22</f>
        <v>N/A</v>
      </c>
      <c r="F52" s="89"/>
      <c r="G52" s="89"/>
      <c r="H52" s="89"/>
      <c r="I52" s="89"/>
      <c r="J52" s="89"/>
      <c r="K52" s="89"/>
      <c r="L52" s="66"/>
      <c r="M52" s="66"/>
      <c r="N52" s="66"/>
      <c r="O52" s="66"/>
      <c r="P52" s="68"/>
      <c r="Q52" s="5"/>
      <c r="R52" s="5"/>
      <c r="S52" s="4"/>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row>
    <row r="53" spans="1:46" s="46" customFormat="1" ht="45" customHeight="1" thickBot="1">
      <c r="A53" s="66"/>
      <c r="B53" s="98" t="str">
        <f>CONCATENATE("Overall level of ",'2. LMT Questionnaire ENG'!C7, " functionality (%) ")</f>
        <v xml:space="preserve">Overall level of Lab x functionality (%) </v>
      </c>
      <c r="C53" s="99" t="str">
        <f>'internalResults ENG'!$E$75</f>
        <v>N/A</v>
      </c>
      <c r="D53" s="99" t="str">
        <f>'internalResults ENG'!$E$49</f>
        <v>N/A</v>
      </c>
      <c r="E53" s="87" t="str">
        <f>'internalResults ENG'!$E$23</f>
        <v>N/A</v>
      </c>
      <c r="F53" s="89"/>
      <c r="G53" s="89"/>
      <c r="H53" s="100"/>
      <c r="I53" s="101"/>
      <c r="J53" s="101"/>
      <c r="K53" s="101"/>
      <c r="L53" s="102" t="str">
        <f>CONCATENATE(" All LMT areas results* for ",'2. LMT Questionnaire ENG'!C7)</f>
        <v xml:space="preserve"> All LMT areas results* for Lab x</v>
      </c>
      <c r="M53" s="93" t="str">
        <f>CONCATENATE(TEXT('2. LMT Questionnaire ENG'!C4,"DD/MM/YYYY")," - Assessment A ")</f>
        <v xml:space="preserve">dd/mm/yyyy - Assessment A </v>
      </c>
      <c r="N53" s="93" t="str">
        <f>CONCATENATE(TEXT('2. LMT Questionnaire ENG'!C5,"DD/MM/YYYY")," - Assessment B")</f>
        <v>dd/mm/yyyy - Assessment B</v>
      </c>
      <c r="O53" s="73" t="str">
        <f>CONCATENATE(TEXT('2. LMT Questionnaire ENG'!C6,"DD/MM/YYYY")," - Current assessment C ")</f>
        <v xml:space="preserve">dd/mm/yyyy - Current assessment C </v>
      </c>
      <c r="P53" s="68"/>
      <c r="Q53" s="3"/>
      <c r="R53" s="3"/>
      <c r="S53" s="4"/>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row>
    <row r="54" spans="1:46" s="107" customFormat="1" ht="15.75" customHeight="1" thickBot="1">
      <c r="A54" s="66"/>
      <c r="B54" s="68"/>
      <c r="C54" s="68"/>
      <c r="D54" s="68"/>
      <c r="E54" s="68"/>
      <c r="F54" s="68"/>
      <c r="G54" s="89"/>
      <c r="H54" s="103"/>
      <c r="I54" s="104"/>
      <c r="J54" s="104"/>
      <c r="K54" s="104"/>
      <c r="L54" s="105" t="s">
        <v>219</v>
      </c>
      <c r="M54" s="106" t="str">
        <f>'internalResults ENG'!$E$76</f>
        <v>N/A</v>
      </c>
      <c r="N54" s="106" t="str">
        <f>'internalResults ENG'!$E$50</f>
        <v>N/A</v>
      </c>
      <c r="O54" s="85" t="str">
        <f>'internalResults ENG'!$E$24</f>
        <v>N/A</v>
      </c>
      <c r="P54" s="68"/>
      <c r="Q54" s="269"/>
      <c r="R54" s="269"/>
      <c r="S54" s="269"/>
      <c r="T54" s="269"/>
      <c r="U54" s="269"/>
      <c r="V54" s="269"/>
      <c r="W54" s="269"/>
      <c r="X54" s="269"/>
      <c r="Y54" s="269"/>
      <c r="Z54" s="269"/>
      <c r="AA54" s="269"/>
      <c r="AB54" s="269"/>
      <c r="AC54" s="269"/>
      <c r="AD54" s="269"/>
      <c r="AE54" s="269"/>
      <c r="AF54" s="269"/>
      <c r="AG54" s="269"/>
      <c r="AH54" s="269"/>
      <c r="AI54" s="269"/>
      <c r="AJ54" s="269"/>
      <c r="AK54" s="269"/>
      <c r="AL54" s="269"/>
      <c r="AM54" s="269"/>
      <c r="AN54" s="269"/>
      <c r="AO54" s="269"/>
      <c r="AP54" s="269"/>
      <c r="AQ54" s="269"/>
      <c r="AR54" s="269"/>
      <c r="AS54" s="269"/>
      <c r="AT54" s="269"/>
    </row>
    <row r="55" spans="1:46" s="107" customFormat="1" ht="15.75" customHeight="1">
      <c r="A55" s="68"/>
      <c r="B55" s="378" t="s">
        <v>180</v>
      </c>
      <c r="C55" s="379"/>
      <c r="D55" s="379"/>
      <c r="E55" s="380"/>
      <c r="F55" s="68"/>
      <c r="G55" s="89"/>
      <c r="H55" s="108"/>
      <c r="I55" s="109"/>
      <c r="J55" s="109"/>
      <c r="K55" s="109"/>
      <c r="L55" s="110" t="s">
        <v>220</v>
      </c>
      <c r="M55" s="111" t="str">
        <f>'internalResults ENG'!$E$77</f>
        <v>N/A</v>
      </c>
      <c r="N55" s="111" t="str">
        <f>'internalResults ENG'!$E$51</f>
        <v>N/A</v>
      </c>
      <c r="O55" s="85" t="str">
        <f>'internalResults ENG'!$E$25</f>
        <v>N/A</v>
      </c>
      <c r="P55" s="68"/>
      <c r="Q55" s="269"/>
      <c r="R55" s="269"/>
      <c r="S55" s="269"/>
      <c r="T55" s="269"/>
      <c r="U55" s="269"/>
      <c r="V55" s="269"/>
      <c r="W55" s="269"/>
      <c r="X55" s="269"/>
      <c r="Y55" s="269"/>
      <c r="Z55" s="269"/>
      <c r="AA55" s="269"/>
      <c r="AB55" s="269"/>
      <c r="AC55" s="269"/>
      <c r="AD55" s="269"/>
      <c r="AE55" s="269"/>
      <c r="AF55" s="269"/>
      <c r="AG55" s="269"/>
      <c r="AH55" s="269"/>
      <c r="AI55" s="269"/>
      <c r="AJ55" s="269"/>
      <c r="AK55" s="269"/>
      <c r="AL55" s="269"/>
      <c r="AM55" s="269"/>
      <c r="AN55" s="269"/>
      <c r="AO55" s="269"/>
      <c r="AP55" s="269"/>
      <c r="AQ55" s="269"/>
      <c r="AR55" s="269"/>
      <c r="AS55" s="269"/>
      <c r="AT55" s="269"/>
    </row>
    <row r="56" spans="1:46" s="107" customFormat="1" ht="15.75" customHeight="1">
      <c r="A56" s="66"/>
      <c r="B56" s="381"/>
      <c r="C56" s="382"/>
      <c r="D56" s="382"/>
      <c r="E56" s="383"/>
      <c r="F56" s="68"/>
      <c r="G56" s="89"/>
      <c r="H56" s="112"/>
      <c r="I56" s="113"/>
      <c r="J56" s="113"/>
      <c r="K56" s="113"/>
      <c r="L56" s="114" t="s">
        <v>221</v>
      </c>
      <c r="M56" s="111" t="str">
        <f>'internalResults ENG'!$E$78</f>
        <v>N/A</v>
      </c>
      <c r="N56" s="111" t="str">
        <f>'internalResults ENG'!$E$52</f>
        <v>N/A</v>
      </c>
      <c r="O56" s="85" t="str">
        <f>'internalResults ENG'!$E$26</f>
        <v>N/A</v>
      </c>
      <c r="P56" s="68"/>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row>
    <row r="57" spans="1:46" s="107" customFormat="1" ht="15.75" customHeight="1">
      <c r="A57" s="66"/>
      <c r="B57" s="381"/>
      <c r="C57" s="382"/>
      <c r="D57" s="382"/>
      <c r="E57" s="383"/>
      <c r="F57" s="68"/>
      <c r="G57" s="89"/>
      <c r="H57" s="115"/>
      <c r="I57" s="116"/>
      <c r="J57" s="116"/>
      <c r="K57" s="116"/>
      <c r="L57" s="117" t="s">
        <v>222</v>
      </c>
      <c r="M57" s="111" t="str">
        <f>'internalResults ENG'!$E$79</f>
        <v>N/A</v>
      </c>
      <c r="N57" s="111" t="str">
        <f>'internalResults ENG'!$E$53</f>
        <v>N/A</v>
      </c>
      <c r="O57" s="85" t="str">
        <f>'internalResults ENG'!$E$27</f>
        <v>N/A</v>
      </c>
      <c r="P57" s="68"/>
      <c r="Q57" s="269"/>
      <c r="R57" s="269"/>
      <c r="S57" s="269"/>
      <c r="T57" s="269"/>
      <c r="U57" s="269"/>
      <c r="V57" s="269"/>
      <c r="W57" s="269"/>
      <c r="X57" s="269"/>
      <c r="Y57" s="269"/>
      <c r="Z57" s="269"/>
      <c r="AA57" s="269"/>
      <c r="AB57" s="269"/>
      <c r="AC57" s="269"/>
      <c r="AD57" s="269"/>
      <c r="AE57" s="269"/>
      <c r="AF57" s="269"/>
      <c r="AG57" s="269"/>
      <c r="AH57" s="269"/>
      <c r="AI57" s="269"/>
      <c r="AJ57" s="269"/>
      <c r="AK57" s="269"/>
      <c r="AL57" s="269"/>
      <c r="AM57" s="269"/>
      <c r="AN57" s="269"/>
      <c r="AO57" s="269"/>
      <c r="AP57" s="269"/>
      <c r="AQ57" s="269"/>
      <c r="AR57" s="269"/>
      <c r="AS57" s="269"/>
      <c r="AT57" s="269"/>
    </row>
    <row r="58" spans="1:46" s="107" customFormat="1" ht="15.75" customHeight="1" thickBot="1">
      <c r="A58" s="66"/>
      <c r="B58" s="384"/>
      <c r="C58" s="385"/>
      <c r="D58" s="385"/>
      <c r="E58" s="386"/>
      <c r="F58" s="68"/>
      <c r="G58" s="89"/>
      <c r="H58" s="118"/>
      <c r="I58" s="119"/>
      <c r="J58" s="119"/>
      <c r="K58" s="119"/>
      <c r="L58" s="120" t="s">
        <v>223</v>
      </c>
      <c r="M58" s="121" t="str">
        <f>'internalResults ENG'!$E$80</f>
        <v>N/A</v>
      </c>
      <c r="N58" s="121" t="str">
        <f>'internalResults ENG'!$E$54</f>
        <v>N/A</v>
      </c>
      <c r="O58" s="90" t="str">
        <f>'internalResults ENG'!$E$28</f>
        <v>N/A</v>
      </c>
      <c r="P58" s="68"/>
      <c r="Q58" s="269"/>
      <c r="R58" s="269"/>
      <c r="S58" s="269"/>
      <c r="T58" s="269"/>
      <c r="U58" s="269"/>
      <c r="V58" s="269"/>
      <c r="W58" s="269"/>
      <c r="X58" s="269"/>
      <c r="Y58" s="269"/>
      <c r="Z58" s="269"/>
      <c r="AA58" s="269"/>
      <c r="AB58" s="269"/>
      <c r="AC58" s="269"/>
      <c r="AD58" s="269"/>
      <c r="AE58" s="269"/>
      <c r="AF58" s="269"/>
      <c r="AG58" s="269"/>
      <c r="AH58" s="269"/>
      <c r="AI58" s="269"/>
      <c r="AJ58" s="269"/>
      <c r="AK58" s="269"/>
      <c r="AL58" s="269"/>
      <c r="AM58" s="269"/>
      <c r="AN58" s="269"/>
      <c r="AO58" s="269"/>
      <c r="AP58" s="269"/>
      <c r="AQ58" s="269"/>
      <c r="AR58" s="269"/>
      <c r="AS58" s="269"/>
      <c r="AT58" s="269"/>
    </row>
    <row r="59" spans="1:46" s="107" customFormat="1" ht="12" customHeight="1">
      <c r="A59" s="66"/>
      <c r="B59" s="68"/>
      <c r="C59" s="68"/>
      <c r="D59" s="68"/>
      <c r="E59" s="68"/>
      <c r="F59" s="68"/>
      <c r="G59" s="89"/>
      <c r="H59" s="68"/>
      <c r="I59" s="68"/>
      <c r="J59" s="68"/>
      <c r="K59" s="68"/>
      <c r="L59" s="68"/>
      <c r="M59" s="68"/>
      <c r="N59" s="68"/>
      <c r="O59" s="122"/>
      <c r="P59" s="68"/>
      <c r="Q59" s="269"/>
      <c r="R59" s="269"/>
      <c r="S59" s="269"/>
      <c r="T59" s="269"/>
      <c r="U59" s="269"/>
      <c r="V59" s="269"/>
      <c r="W59" s="269"/>
      <c r="X59" s="269"/>
      <c r="Y59" s="269"/>
      <c r="Z59" s="269"/>
      <c r="AA59" s="269"/>
      <c r="AB59" s="269"/>
      <c r="AC59" s="269"/>
      <c r="AD59" s="269"/>
      <c r="AE59" s="269"/>
      <c r="AF59" s="269"/>
      <c r="AG59" s="269"/>
      <c r="AH59" s="269"/>
      <c r="AI59" s="269"/>
      <c r="AJ59" s="269"/>
      <c r="AK59" s="269"/>
      <c r="AL59" s="269"/>
      <c r="AM59" s="269"/>
      <c r="AN59" s="269"/>
      <c r="AO59" s="269"/>
      <c r="AP59" s="269"/>
      <c r="AQ59" s="269"/>
      <c r="AR59" s="269"/>
      <c r="AS59" s="269"/>
      <c r="AT59" s="269"/>
    </row>
    <row r="60" spans="1:46" s="107" customFormat="1" ht="12" customHeight="1">
      <c r="A60" s="66"/>
      <c r="B60" s="68"/>
      <c r="C60" s="68"/>
      <c r="D60" s="68"/>
      <c r="E60" s="68"/>
      <c r="F60" s="68"/>
      <c r="G60" s="68"/>
      <c r="H60" s="68"/>
      <c r="I60" s="68"/>
      <c r="J60" s="68"/>
      <c r="K60" s="68"/>
      <c r="L60" s="68"/>
      <c r="M60" s="68"/>
      <c r="N60" s="68"/>
      <c r="O60" s="122"/>
      <c r="P60" s="68"/>
      <c r="Q60" s="269"/>
      <c r="R60" s="269"/>
      <c r="S60" s="269"/>
      <c r="T60" s="269"/>
      <c r="U60" s="269"/>
      <c r="V60" s="269"/>
      <c r="W60" s="269"/>
      <c r="X60" s="269"/>
      <c r="Y60" s="269"/>
      <c r="Z60" s="269"/>
      <c r="AA60" s="269"/>
      <c r="AB60" s="269"/>
      <c r="AC60" s="269"/>
      <c r="AD60" s="269"/>
      <c r="AE60" s="269"/>
      <c r="AF60" s="269"/>
      <c r="AG60" s="269"/>
      <c r="AH60" s="269"/>
      <c r="AI60" s="269"/>
      <c r="AJ60" s="269"/>
      <c r="AK60" s="269"/>
      <c r="AL60" s="269"/>
      <c r="AM60" s="269"/>
      <c r="AN60" s="269"/>
      <c r="AO60" s="269"/>
      <c r="AP60" s="269"/>
      <c r="AQ60" s="269"/>
      <c r="AR60" s="269"/>
      <c r="AS60" s="269"/>
      <c r="AT60" s="269"/>
    </row>
    <row r="61" spans="1:46" s="107" customFormat="1" ht="12" customHeight="1" thickBot="1">
      <c r="A61" s="66"/>
      <c r="B61" s="68"/>
      <c r="C61" s="68"/>
      <c r="D61" s="68"/>
      <c r="E61" s="68"/>
      <c r="F61" s="68"/>
      <c r="G61" s="68"/>
      <c r="H61" s="68"/>
      <c r="I61" s="68"/>
      <c r="J61" s="68"/>
      <c r="K61" s="68"/>
      <c r="L61" s="68"/>
      <c r="M61" s="68"/>
      <c r="N61" s="68"/>
      <c r="O61" s="122"/>
      <c r="P61" s="68"/>
      <c r="Q61" s="269"/>
      <c r="R61" s="269"/>
      <c r="S61" s="269"/>
      <c r="T61" s="269"/>
      <c r="U61" s="269"/>
      <c r="V61" s="269"/>
      <c r="W61" s="269"/>
      <c r="X61" s="269"/>
      <c r="Y61" s="269"/>
      <c r="Z61" s="269"/>
      <c r="AA61" s="269"/>
      <c r="AB61" s="269"/>
      <c r="AC61" s="269"/>
      <c r="AD61" s="269"/>
      <c r="AE61" s="269"/>
      <c r="AF61" s="269"/>
      <c r="AG61" s="269"/>
      <c r="AH61" s="269"/>
      <c r="AI61" s="269"/>
      <c r="AJ61" s="269"/>
      <c r="AK61" s="269"/>
      <c r="AL61" s="269"/>
      <c r="AM61" s="269"/>
      <c r="AN61" s="269"/>
      <c r="AO61" s="269"/>
      <c r="AP61" s="269"/>
      <c r="AQ61" s="269"/>
      <c r="AR61" s="269"/>
      <c r="AS61" s="269"/>
      <c r="AT61" s="269"/>
    </row>
    <row r="62" spans="1:46" s="107" customFormat="1" ht="24.75" customHeight="1" thickBot="1">
      <c r="A62" s="66"/>
      <c r="B62" s="375" t="str">
        <f>CONCATENATE(" Details of all LMT-Core results* for ",'2. LMT Questionnaire ENG'!C7)</f>
        <v xml:space="preserve"> Details of all LMT-Core results* for Lab x</v>
      </c>
      <c r="C62" s="376"/>
      <c r="D62" s="376"/>
      <c r="E62" s="376"/>
      <c r="F62" s="376"/>
      <c r="G62" s="376"/>
      <c r="H62" s="376"/>
      <c r="I62" s="376"/>
      <c r="J62" s="376"/>
      <c r="K62" s="376"/>
      <c r="L62" s="376"/>
      <c r="M62" s="376"/>
      <c r="N62" s="376"/>
      <c r="O62" s="377"/>
      <c r="P62" s="68"/>
      <c r="Q62" s="269"/>
      <c r="R62" s="269"/>
      <c r="S62" s="269"/>
      <c r="T62" s="269"/>
      <c r="U62" s="269"/>
      <c r="V62" s="269"/>
      <c r="W62" s="269"/>
      <c r="X62" s="269"/>
      <c r="Y62" s="269"/>
      <c r="Z62" s="269"/>
      <c r="AA62" s="269"/>
      <c r="AB62" s="269"/>
      <c r="AC62" s="269"/>
      <c r="AD62" s="269"/>
      <c r="AE62" s="269"/>
      <c r="AF62" s="269"/>
      <c r="AG62" s="269"/>
      <c r="AH62" s="269"/>
      <c r="AI62" s="269"/>
      <c r="AJ62" s="269"/>
      <c r="AK62" s="269"/>
      <c r="AL62" s="269"/>
      <c r="AM62" s="269"/>
      <c r="AN62" s="269"/>
      <c r="AO62" s="269"/>
      <c r="AP62" s="269"/>
      <c r="AQ62" s="269"/>
      <c r="AR62" s="269"/>
      <c r="AS62" s="269"/>
      <c r="AT62" s="269"/>
    </row>
    <row r="63" spans="1:46" s="107" customFormat="1" ht="12" customHeight="1">
      <c r="A63" s="66"/>
      <c r="B63" s="68"/>
      <c r="C63" s="68"/>
      <c r="D63" s="68"/>
      <c r="E63" s="68"/>
      <c r="F63" s="68"/>
      <c r="G63" s="68"/>
      <c r="H63" s="68"/>
      <c r="I63" s="68"/>
      <c r="J63" s="68"/>
      <c r="K63" s="68"/>
      <c r="L63" s="68"/>
      <c r="M63" s="68"/>
      <c r="N63" s="68"/>
      <c r="O63" s="122"/>
      <c r="P63" s="68"/>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row>
    <row r="64" spans="1:46" s="46" customFormat="1" ht="11.25" customHeight="1">
      <c r="A64" s="66"/>
      <c r="B64" s="68"/>
      <c r="C64" s="68"/>
      <c r="D64" s="68"/>
      <c r="E64" s="68"/>
      <c r="F64" s="68"/>
      <c r="G64" s="68"/>
      <c r="H64" s="68"/>
      <c r="I64" s="68"/>
      <c r="J64" s="68"/>
      <c r="K64" s="68"/>
      <c r="L64" s="68"/>
      <c r="M64" s="68"/>
      <c r="N64" s="68"/>
      <c r="O64" s="122"/>
      <c r="P64" s="68"/>
      <c r="Q64" s="3"/>
      <c r="R64" s="3"/>
      <c r="S64" s="4"/>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row>
    <row r="65" spans="1:46" s="46" customFormat="1" ht="12.75">
      <c r="A65" s="66"/>
      <c r="B65" s="68"/>
      <c r="C65" s="68"/>
      <c r="D65" s="68"/>
      <c r="E65" s="68"/>
      <c r="F65" s="68"/>
      <c r="G65" s="68"/>
      <c r="H65" s="68"/>
      <c r="I65" s="68"/>
      <c r="J65" s="68"/>
      <c r="K65" s="68"/>
      <c r="L65" s="66"/>
      <c r="M65" s="66"/>
      <c r="N65" s="66"/>
      <c r="O65" s="68"/>
      <c r="P65" s="68"/>
      <c r="Q65" s="3"/>
      <c r="R65" s="3"/>
      <c r="S65" s="4"/>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row>
    <row r="66" spans="1:46" s="46" customFormat="1" ht="12.75">
      <c r="A66" s="66"/>
      <c r="B66" s="66"/>
      <c r="C66" s="66"/>
      <c r="D66" s="66"/>
      <c r="E66" s="66"/>
      <c r="F66" s="66"/>
      <c r="G66" s="66"/>
      <c r="H66" s="66"/>
      <c r="I66" s="66"/>
      <c r="J66" s="66"/>
      <c r="K66" s="66"/>
      <c r="L66" s="66"/>
      <c r="M66" s="66"/>
      <c r="N66" s="66"/>
      <c r="O66" s="66"/>
      <c r="P66" s="68"/>
      <c r="Q66" s="5"/>
      <c r="R66" s="5"/>
      <c r="S66" s="4"/>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row>
    <row r="67" spans="1:46" s="46" customFormat="1" ht="12.75">
      <c r="A67" s="66"/>
      <c r="B67" s="68"/>
      <c r="C67" s="68"/>
      <c r="D67" s="68"/>
      <c r="E67" s="68"/>
      <c r="F67" s="68"/>
      <c r="G67" s="68"/>
      <c r="H67" s="68"/>
      <c r="I67" s="68"/>
      <c r="J67" s="68"/>
      <c r="K67" s="68"/>
      <c r="L67" s="66"/>
      <c r="M67" s="66"/>
      <c r="N67" s="66"/>
      <c r="O67" s="68"/>
      <c r="P67" s="68"/>
      <c r="Q67" s="3"/>
      <c r="R67" s="3"/>
      <c r="S67" s="4"/>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row>
    <row r="68" spans="1:46" s="46" customFormat="1" ht="12.75">
      <c r="A68" s="66"/>
      <c r="B68" s="68"/>
      <c r="C68" s="68"/>
      <c r="D68" s="68"/>
      <c r="E68" s="68"/>
      <c r="F68" s="68"/>
      <c r="G68" s="68"/>
      <c r="H68" s="68"/>
      <c r="I68" s="68"/>
      <c r="J68" s="68"/>
      <c r="K68" s="68"/>
      <c r="L68" s="66"/>
      <c r="M68" s="66"/>
      <c r="N68" s="66"/>
      <c r="O68" s="68"/>
      <c r="P68" s="68"/>
      <c r="Q68" s="3"/>
      <c r="R68" s="3"/>
      <c r="S68" s="4"/>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row>
    <row r="69" spans="1:46" s="46" customFormat="1" ht="12.75">
      <c r="A69" s="66"/>
      <c r="B69" s="68"/>
      <c r="C69" s="68"/>
      <c r="D69" s="68"/>
      <c r="E69" s="68"/>
      <c r="F69" s="68"/>
      <c r="G69" s="68"/>
      <c r="H69" s="68"/>
      <c r="I69" s="68"/>
      <c r="J69" s="68"/>
      <c r="K69" s="68"/>
      <c r="L69" s="66"/>
      <c r="M69" s="66"/>
      <c r="N69" s="66"/>
      <c r="O69" s="68"/>
      <c r="P69" s="68"/>
      <c r="Q69" s="3"/>
      <c r="R69" s="3"/>
      <c r="S69" s="4"/>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row>
    <row r="70" spans="1:46" s="46" customFormat="1" ht="12.75">
      <c r="A70" s="66"/>
      <c r="B70" s="68"/>
      <c r="C70" s="68"/>
      <c r="D70" s="68"/>
      <c r="E70" s="68"/>
      <c r="F70" s="68"/>
      <c r="G70" s="68"/>
      <c r="H70" s="68"/>
      <c r="I70" s="68"/>
      <c r="J70" s="68"/>
      <c r="K70" s="68"/>
      <c r="L70" s="66"/>
      <c r="M70" s="66"/>
      <c r="N70" s="66"/>
      <c r="O70" s="68"/>
      <c r="P70" s="68"/>
      <c r="Q70" s="3"/>
      <c r="R70" s="3"/>
      <c r="S70" s="4"/>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row>
    <row r="71" spans="1:46" s="46" customFormat="1" ht="12.75">
      <c r="A71" s="66"/>
      <c r="B71" s="68"/>
      <c r="C71" s="68"/>
      <c r="D71" s="68"/>
      <c r="E71" s="68"/>
      <c r="F71" s="68"/>
      <c r="G71" s="68"/>
      <c r="H71" s="68"/>
      <c r="I71" s="68"/>
      <c r="J71" s="68"/>
      <c r="K71" s="68"/>
      <c r="L71" s="66"/>
      <c r="M71" s="66"/>
      <c r="N71" s="66"/>
      <c r="O71" s="68"/>
      <c r="P71" s="68"/>
      <c r="Q71" s="3"/>
      <c r="R71" s="3"/>
      <c r="S71" s="4"/>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row>
    <row r="72" spans="1:46" s="46" customFormat="1" ht="12.75">
      <c r="A72" s="66"/>
      <c r="B72" s="68"/>
      <c r="C72" s="68"/>
      <c r="D72" s="68"/>
      <c r="E72" s="68"/>
      <c r="F72" s="68"/>
      <c r="G72" s="68"/>
      <c r="H72" s="68"/>
      <c r="I72" s="68"/>
      <c r="J72" s="68"/>
      <c r="K72" s="68"/>
      <c r="L72" s="66"/>
      <c r="M72" s="66"/>
      <c r="N72" s="66"/>
      <c r="O72" s="68"/>
      <c r="P72" s="68"/>
      <c r="Q72" s="3"/>
      <c r="R72" s="3"/>
      <c r="S72" s="4"/>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row>
    <row r="73" spans="1:46" s="46" customFormat="1" ht="12.75">
      <c r="A73" s="66"/>
      <c r="B73" s="68"/>
      <c r="C73" s="68"/>
      <c r="D73" s="68"/>
      <c r="E73" s="68"/>
      <c r="F73" s="68"/>
      <c r="G73" s="68"/>
      <c r="H73" s="68"/>
      <c r="I73" s="68"/>
      <c r="J73" s="68"/>
      <c r="K73" s="68"/>
      <c r="L73" s="66"/>
      <c r="M73" s="66"/>
      <c r="N73" s="66"/>
      <c r="O73" s="68"/>
      <c r="P73" s="68"/>
      <c r="Q73" s="3"/>
      <c r="R73" s="3"/>
      <c r="S73" s="4"/>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row>
    <row r="74" spans="1:46" s="46" customFormat="1" ht="12.75">
      <c r="A74" s="66"/>
      <c r="B74" s="68"/>
      <c r="C74" s="68"/>
      <c r="D74" s="68"/>
      <c r="E74" s="68"/>
      <c r="F74" s="68"/>
      <c r="G74" s="68"/>
      <c r="H74" s="68"/>
      <c r="I74" s="68"/>
      <c r="J74" s="68"/>
      <c r="K74" s="68"/>
      <c r="L74" s="66"/>
      <c r="M74" s="66"/>
      <c r="N74" s="66"/>
      <c r="O74" s="68"/>
      <c r="P74" s="68"/>
      <c r="Q74" s="3"/>
      <c r="R74" s="3"/>
      <c r="S74" s="4"/>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row>
    <row r="75" spans="1:46" s="46" customFormat="1" ht="12.75">
      <c r="A75" s="66"/>
      <c r="B75" s="68"/>
      <c r="C75" s="68"/>
      <c r="D75" s="68"/>
      <c r="E75" s="68"/>
      <c r="F75" s="68"/>
      <c r="G75" s="68"/>
      <c r="H75" s="68"/>
      <c r="I75" s="68"/>
      <c r="J75" s="68"/>
      <c r="K75" s="68"/>
      <c r="L75" s="66"/>
      <c r="M75" s="66"/>
      <c r="N75" s="66"/>
      <c r="O75" s="68"/>
      <c r="P75" s="68"/>
      <c r="Q75" s="3"/>
      <c r="R75" s="3"/>
      <c r="S75" s="4"/>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row>
    <row r="76" spans="1:46" s="46" customFormat="1" ht="12.75">
      <c r="A76" s="66"/>
      <c r="B76" s="68"/>
      <c r="C76" s="68"/>
      <c r="D76" s="68"/>
      <c r="E76" s="68"/>
      <c r="F76" s="68"/>
      <c r="G76" s="68"/>
      <c r="H76" s="68"/>
      <c r="I76" s="68"/>
      <c r="J76" s="68"/>
      <c r="K76" s="68"/>
      <c r="L76" s="66"/>
      <c r="M76" s="66"/>
      <c r="N76" s="66"/>
      <c r="O76" s="68"/>
      <c r="P76" s="68"/>
      <c r="Q76" s="3"/>
      <c r="R76" s="3"/>
      <c r="S76" s="4"/>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row>
    <row r="77" spans="1:46" s="46" customFormat="1" ht="12.75">
      <c r="A77" s="66"/>
      <c r="B77" s="68"/>
      <c r="C77" s="68"/>
      <c r="D77" s="68"/>
      <c r="E77" s="68"/>
      <c r="F77" s="68"/>
      <c r="G77" s="68"/>
      <c r="H77" s="68"/>
      <c r="I77" s="68"/>
      <c r="J77" s="68"/>
      <c r="K77" s="68"/>
      <c r="L77" s="66"/>
      <c r="M77" s="66"/>
      <c r="N77" s="66"/>
      <c r="O77" s="68"/>
      <c r="P77" s="68"/>
      <c r="Q77" s="3"/>
      <c r="R77" s="3"/>
      <c r="S77" s="4"/>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row>
    <row r="78" spans="1:46" s="46" customFormat="1" ht="12.75">
      <c r="A78" s="66"/>
      <c r="B78" s="68"/>
      <c r="C78" s="68"/>
      <c r="D78" s="68"/>
      <c r="E78" s="68"/>
      <c r="F78" s="68"/>
      <c r="G78" s="68"/>
      <c r="H78" s="68"/>
      <c r="I78" s="68"/>
      <c r="J78" s="68"/>
      <c r="K78" s="68"/>
      <c r="L78" s="66"/>
      <c r="M78" s="66"/>
      <c r="N78" s="66"/>
      <c r="O78" s="68"/>
      <c r="P78" s="68"/>
      <c r="Q78" s="3"/>
      <c r="R78" s="3"/>
      <c r="S78" s="4"/>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row>
    <row r="79" spans="1:46" s="46" customFormat="1" ht="12.75">
      <c r="A79" s="66"/>
      <c r="B79" s="68"/>
      <c r="C79" s="68"/>
      <c r="D79" s="68"/>
      <c r="E79" s="68"/>
      <c r="F79" s="68"/>
      <c r="G79" s="68"/>
      <c r="H79" s="68"/>
      <c r="I79" s="68"/>
      <c r="J79" s="68"/>
      <c r="K79" s="68"/>
      <c r="L79" s="66"/>
      <c r="M79" s="66"/>
      <c r="N79" s="66"/>
      <c r="O79" s="68"/>
      <c r="P79" s="68"/>
      <c r="Q79" s="3"/>
      <c r="R79" s="3"/>
      <c r="S79" s="4"/>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row>
    <row r="80" spans="1:46" s="46" customFormat="1" ht="12.75">
      <c r="A80" s="66"/>
      <c r="B80" s="68"/>
      <c r="C80" s="68"/>
      <c r="D80" s="68"/>
      <c r="E80" s="68"/>
      <c r="F80" s="68"/>
      <c r="G80" s="68"/>
      <c r="H80" s="68"/>
      <c r="I80" s="68"/>
      <c r="J80" s="68"/>
      <c r="K80" s="68"/>
      <c r="L80" s="66"/>
      <c r="M80" s="66"/>
      <c r="N80" s="66"/>
      <c r="O80" s="68"/>
      <c r="P80" s="68"/>
      <c r="Q80" s="3"/>
      <c r="R80" s="3"/>
      <c r="S80" s="4"/>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row>
    <row r="81" spans="1:46" s="46" customFormat="1" ht="12.75">
      <c r="A81" s="66"/>
      <c r="B81" s="68"/>
      <c r="C81" s="68"/>
      <c r="D81" s="68"/>
      <c r="E81" s="68"/>
      <c r="F81" s="68"/>
      <c r="G81" s="68"/>
      <c r="H81" s="68"/>
      <c r="I81" s="68"/>
      <c r="J81" s="68"/>
      <c r="K81" s="68"/>
      <c r="L81" s="66"/>
      <c r="M81" s="66"/>
      <c r="N81" s="66"/>
      <c r="O81" s="68"/>
      <c r="P81" s="68"/>
      <c r="Q81" s="3"/>
      <c r="R81" s="3"/>
      <c r="S81" s="4"/>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row>
    <row r="82" spans="1:46" s="46" customFormat="1" ht="12.75">
      <c r="A82" s="66"/>
      <c r="B82" s="68"/>
      <c r="C82" s="68"/>
      <c r="D82" s="68"/>
      <c r="E82" s="68"/>
      <c r="F82" s="68"/>
      <c r="G82" s="68"/>
      <c r="H82" s="68"/>
      <c r="I82" s="68"/>
      <c r="J82" s="68"/>
      <c r="K82" s="68"/>
      <c r="L82" s="66"/>
      <c r="M82" s="66"/>
      <c r="N82" s="66"/>
      <c r="O82" s="68"/>
      <c r="P82" s="68"/>
      <c r="Q82" s="3"/>
      <c r="R82" s="3"/>
      <c r="S82" s="4"/>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row>
    <row r="83" spans="1:46" s="46" customFormat="1" ht="12.75">
      <c r="A83" s="66"/>
      <c r="B83" s="68"/>
      <c r="C83" s="68"/>
      <c r="D83" s="68"/>
      <c r="E83" s="68"/>
      <c r="F83" s="68"/>
      <c r="G83" s="68"/>
      <c r="H83" s="68"/>
      <c r="I83" s="68"/>
      <c r="J83" s="68"/>
      <c r="K83" s="68"/>
      <c r="L83" s="66"/>
      <c r="M83" s="66"/>
      <c r="N83" s="66"/>
      <c r="O83" s="68"/>
      <c r="P83" s="68"/>
      <c r="Q83" s="3"/>
      <c r="R83" s="3"/>
      <c r="S83" s="4"/>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row>
    <row r="84" spans="1:46" s="46" customFormat="1" ht="12.75">
      <c r="A84" s="66"/>
      <c r="B84" s="68"/>
      <c r="C84" s="68"/>
      <c r="D84" s="68"/>
      <c r="E84" s="68"/>
      <c r="F84" s="68"/>
      <c r="G84" s="68"/>
      <c r="H84" s="68"/>
      <c r="I84" s="68"/>
      <c r="J84" s="68"/>
      <c r="K84" s="68"/>
      <c r="L84" s="66"/>
      <c r="M84" s="66"/>
      <c r="N84" s="66"/>
      <c r="O84" s="68"/>
      <c r="P84" s="68"/>
      <c r="Q84" s="3"/>
      <c r="R84" s="3"/>
      <c r="S84" s="4"/>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row>
    <row r="85" spans="1:46" s="46" customFormat="1" ht="12.75">
      <c r="A85" s="66"/>
      <c r="B85" s="68"/>
      <c r="C85" s="68"/>
      <c r="D85" s="68"/>
      <c r="E85" s="68"/>
      <c r="F85" s="68"/>
      <c r="G85" s="68"/>
      <c r="H85" s="68"/>
      <c r="I85" s="68"/>
      <c r="J85" s="68"/>
      <c r="K85" s="68"/>
      <c r="L85" s="66"/>
      <c r="M85" s="66"/>
      <c r="N85" s="66"/>
      <c r="O85" s="68"/>
      <c r="P85" s="68"/>
      <c r="Q85" s="3"/>
      <c r="R85" s="3"/>
      <c r="S85" s="4"/>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row>
    <row r="86" spans="1:46" s="46" customFormat="1" ht="12.75">
      <c r="A86" s="66"/>
      <c r="B86" s="68"/>
      <c r="C86" s="68"/>
      <c r="D86" s="68"/>
      <c r="E86" s="68"/>
      <c r="F86" s="68"/>
      <c r="G86" s="68"/>
      <c r="H86" s="68"/>
      <c r="I86" s="68"/>
      <c r="J86" s="68"/>
      <c r="K86" s="68"/>
      <c r="L86" s="66"/>
      <c r="M86" s="66"/>
      <c r="N86" s="66"/>
      <c r="O86" s="68"/>
      <c r="P86" s="68"/>
      <c r="Q86" s="3"/>
      <c r="R86" s="3"/>
      <c r="S86" s="4"/>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row>
    <row r="87" spans="1:46" s="46" customFormat="1" ht="12.75">
      <c r="A87" s="66"/>
      <c r="B87" s="68"/>
      <c r="C87" s="68"/>
      <c r="D87" s="68"/>
      <c r="E87" s="68"/>
      <c r="F87" s="68"/>
      <c r="G87" s="68"/>
      <c r="H87" s="68"/>
      <c r="I87" s="68"/>
      <c r="J87" s="68"/>
      <c r="K87" s="68"/>
      <c r="L87" s="66"/>
      <c r="M87" s="66"/>
      <c r="N87" s="66"/>
      <c r="O87" s="68"/>
      <c r="P87" s="68"/>
      <c r="Q87" s="3"/>
      <c r="R87" s="3"/>
      <c r="S87" s="4"/>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row>
    <row r="88" spans="1:46" s="46" customFormat="1" ht="12.75">
      <c r="A88" s="66"/>
      <c r="B88" s="68"/>
      <c r="C88" s="68"/>
      <c r="D88" s="68"/>
      <c r="E88" s="68"/>
      <c r="F88" s="68"/>
      <c r="G88" s="68"/>
      <c r="H88" s="68"/>
      <c r="I88" s="68"/>
      <c r="J88" s="68"/>
      <c r="K88" s="68"/>
      <c r="L88" s="66"/>
      <c r="M88" s="66"/>
      <c r="N88" s="66"/>
      <c r="O88" s="68"/>
      <c r="P88" s="68"/>
      <c r="Q88" s="3"/>
      <c r="R88" s="3"/>
      <c r="S88" s="4"/>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row>
    <row r="89" spans="1:46" s="46" customFormat="1" ht="12.75">
      <c r="A89" s="66"/>
      <c r="B89" s="68"/>
      <c r="C89" s="68"/>
      <c r="D89" s="68"/>
      <c r="E89" s="68"/>
      <c r="F89" s="68"/>
      <c r="G89" s="68"/>
      <c r="H89" s="68"/>
      <c r="I89" s="68"/>
      <c r="J89" s="68"/>
      <c r="K89" s="68"/>
      <c r="L89" s="66"/>
      <c r="M89" s="66"/>
      <c r="N89" s="66"/>
      <c r="O89" s="68"/>
      <c r="P89" s="68"/>
      <c r="Q89" s="3"/>
      <c r="R89" s="3"/>
      <c r="S89" s="4"/>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row>
    <row r="90" spans="1:46" s="46" customFormat="1" ht="13.5" thickBot="1">
      <c r="A90" s="66"/>
      <c r="B90" s="393" t="s">
        <v>243</v>
      </c>
      <c r="C90" s="393"/>
      <c r="D90" s="393"/>
      <c r="E90" s="393"/>
      <c r="F90" s="393"/>
      <c r="G90" s="393"/>
      <c r="H90" s="393"/>
      <c r="I90" s="393"/>
      <c r="J90" s="393"/>
      <c r="K90" s="393"/>
      <c r="L90" s="393"/>
      <c r="M90" s="393"/>
      <c r="N90" s="393"/>
      <c r="O90" s="393"/>
      <c r="P90" s="68"/>
      <c r="Q90" s="3"/>
      <c r="R90" s="3"/>
      <c r="S90" s="4"/>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row>
    <row r="91" spans="1:46" ht="12.75">
      <c r="A91" s="61"/>
      <c r="B91" s="366"/>
      <c r="C91" s="367"/>
      <c r="D91" s="367"/>
      <c r="E91" s="367"/>
      <c r="F91" s="367"/>
      <c r="G91" s="367"/>
      <c r="H91" s="367"/>
      <c r="I91" s="367"/>
      <c r="J91" s="367"/>
      <c r="K91" s="367"/>
      <c r="L91" s="367"/>
      <c r="M91" s="367"/>
      <c r="N91" s="367"/>
      <c r="O91" s="368"/>
      <c r="P91" s="62"/>
    </row>
    <row r="92" spans="1:46" ht="12.75">
      <c r="A92" s="61"/>
      <c r="B92" s="369"/>
      <c r="C92" s="370"/>
      <c r="D92" s="370"/>
      <c r="E92" s="370"/>
      <c r="F92" s="370"/>
      <c r="G92" s="370"/>
      <c r="H92" s="370"/>
      <c r="I92" s="370"/>
      <c r="J92" s="370"/>
      <c r="K92" s="370"/>
      <c r="L92" s="370"/>
      <c r="M92" s="370"/>
      <c r="N92" s="370"/>
      <c r="O92" s="371"/>
      <c r="P92" s="62"/>
    </row>
    <row r="93" spans="1:46" ht="12.75">
      <c r="A93" s="61"/>
      <c r="B93" s="369"/>
      <c r="C93" s="370"/>
      <c r="D93" s="370"/>
      <c r="E93" s="370"/>
      <c r="F93" s="370"/>
      <c r="G93" s="370"/>
      <c r="H93" s="370"/>
      <c r="I93" s="370"/>
      <c r="J93" s="370"/>
      <c r="K93" s="370"/>
      <c r="L93" s="370"/>
      <c r="M93" s="370"/>
      <c r="N93" s="370"/>
      <c r="O93" s="371"/>
      <c r="P93" s="62"/>
    </row>
    <row r="94" spans="1:46" ht="12.75">
      <c r="A94" s="61"/>
      <c r="B94" s="369"/>
      <c r="C94" s="370"/>
      <c r="D94" s="370"/>
      <c r="E94" s="370"/>
      <c r="F94" s="370"/>
      <c r="G94" s="370"/>
      <c r="H94" s="370"/>
      <c r="I94" s="370"/>
      <c r="J94" s="370"/>
      <c r="K94" s="370"/>
      <c r="L94" s="370"/>
      <c r="M94" s="370"/>
      <c r="N94" s="370"/>
      <c r="O94" s="371"/>
      <c r="P94" s="62"/>
    </row>
    <row r="95" spans="1:46" ht="12.75">
      <c r="A95" s="61"/>
      <c r="B95" s="369"/>
      <c r="C95" s="370"/>
      <c r="D95" s="370"/>
      <c r="E95" s="370"/>
      <c r="F95" s="370"/>
      <c r="G95" s="370"/>
      <c r="H95" s="370"/>
      <c r="I95" s="370"/>
      <c r="J95" s="370"/>
      <c r="K95" s="370"/>
      <c r="L95" s="370"/>
      <c r="M95" s="370"/>
      <c r="N95" s="370"/>
      <c r="O95" s="371"/>
      <c r="P95" s="62"/>
    </row>
    <row r="96" spans="1:46" ht="12.75">
      <c r="A96" s="61"/>
      <c r="B96" s="369"/>
      <c r="C96" s="370"/>
      <c r="D96" s="370"/>
      <c r="E96" s="370"/>
      <c r="F96" s="370"/>
      <c r="G96" s="370"/>
      <c r="H96" s="370"/>
      <c r="I96" s="370"/>
      <c r="J96" s="370"/>
      <c r="K96" s="370"/>
      <c r="L96" s="370"/>
      <c r="M96" s="370"/>
      <c r="N96" s="370"/>
      <c r="O96" s="371"/>
      <c r="P96" s="62"/>
    </row>
    <row r="97" spans="1:46" ht="12.75">
      <c r="A97" s="61"/>
      <c r="B97" s="369"/>
      <c r="C97" s="370"/>
      <c r="D97" s="370"/>
      <c r="E97" s="370"/>
      <c r="F97" s="370"/>
      <c r="G97" s="370"/>
      <c r="H97" s="370"/>
      <c r="I97" s="370"/>
      <c r="J97" s="370"/>
      <c r="K97" s="370"/>
      <c r="L97" s="370"/>
      <c r="M97" s="370"/>
      <c r="N97" s="370"/>
      <c r="O97" s="371"/>
      <c r="P97" s="62"/>
    </row>
    <row r="98" spans="1:46" ht="13.5" thickBot="1">
      <c r="A98" s="61"/>
      <c r="B98" s="372"/>
      <c r="C98" s="373"/>
      <c r="D98" s="373"/>
      <c r="E98" s="373"/>
      <c r="F98" s="373"/>
      <c r="G98" s="373"/>
      <c r="H98" s="373"/>
      <c r="I98" s="373"/>
      <c r="J98" s="373"/>
      <c r="K98" s="373"/>
      <c r="L98" s="373"/>
      <c r="M98" s="373"/>
      <c r="N98" s="373"/>
      <c r="O98" s="374"/>
      <c r="P98" s="62"/>
    </row>
    <row r="99" spans="1:46" s="46" customFormat="1" ht="12.75">
      <c r="A99" s="66"/>
      <c r="B99" s="68"/>
      <c r="C99" s="68"/>
      <c r="D99" s="68"/>
      <c r="E99" s="68"/>
      <c r="F99" s="68"/>
      <c r="G99" s="68"/>
      <c r="H99" s="68"/>
      <c r="I99" s="68"/>
      <c r="J99" s="68"/>
      <c r="K99" s="68"/>
      <c r="L99" s="66"/>
      <c r="M99" s="66"/>
      <c r="N99" s="66"/>
      <c r="O99" s="68"/>
      <c r="P99" s="68"/>
      <c r="Q99" s="3"/>
      <c r="R99" s="3"/>
      <c r="S99" s="4"/>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row>
    <row r="100" spans="1:46" s="46" customFormat="1" ht="12.75">
      <c r="A100" s="66"/>
      <c r="B100" s="68"/>
      <c r="C100" s="68"/>
      <c r="D100" s="68"/>
      <c r="E100" s="68"/>
      <c r="F100" s="68"/>
      <c r="G100" s="68"/>
      <c r="H100" s="68"/>
      <c r="I100" s="68"/>
      <c r="J100" s="68"/>
      <c r="K100" s="68"/>
      <c r="L100" s="66"/>
      <c r="M100" s="66"/>
      <c r="N100" s="66"/>
      <c r="O100" s="68"/>
      <c r="P100" s="68"/>
      <c r="Q100" s="3"/>
      <c r="R100" s="3"/>
      <c r="S100" s="4"/>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row>
    <row r="101" spans="1:46" s="46" customFormat="1" ht="12.75">
      <c r="A101" s="66"/>
      <c r="B101" s="68"/>
      <c r="C101" s="68"/>
      <c r="D101" s="68"/>
      <c r="E101" s="68"/>
      <c r="F101" s="68"/>
      <c r="G101" s="68"/>
      <c r="H101" s="68"/>
      <c r="I101" s="68"/>
      <c r="J101" s="68"/>
      <c r="K101" s="68"/>
      <c r="L101" s="66"/>
      <c r="M101" s="66"/>
      <c r="N101" s="66"/>
      <c r="O101" s="68"/>
      <c r="P101" s="68"/>
      <c r="Q101" s="3"/>
      <c r="R101" s="3"/>
      <c r="S101" s="4"/>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row>
    <row r="102" spans="1:46" s="46" customFormat="1" ht="12.75">
      <c r="A102" s="66"/>
      <c r="B102" s="68"/>
      <c r="C102" s="68"/>
      <c r="D102" s="68"/>
      <c r="E102" s="68"/>
      <c r="F102" s="68"/>
      <c r="G102" s="68"/>
      <c r="H102" s="68"/>
      <c r="I102" s="68"/>
      <c r="J102" s="68"/>
      <c r="K102" s="68"/>
      <c r="L102" s="66"/>
      <c r="M102" s="66"/>
      <c r="N102" s="66"/>
      <c r="O102" s="68"/>
      <c r="P102" s="68"/>
      <c r="Q102" s="3"/>
      <c r="R102" s="3"/>
      <c r="S102" s="4"/>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row>
    <row r="103" spans="1:46" s="46" customFormat="1" ht="12.75">
      <c r="A103" s="66"/>
      <c r="B103" s="68"/>
      <c r="C103" s="68"/>
      <c r="D103" s="68"/>
      <c r="E103" s="68"/>
      <c r="F103" s="68"/>
      <c r="G103" s="68"/>
      <c r="H103" s="68"/>
      <c r="I103" s="68"/>
      <c r="J103" s="68"/>
      <c r="K103" s="68"/>
      <c r="L103" s="66"/>
      <c r="M103" s="66"/>
      <c r="N103" s="66"/>
      <c r="O103" s="68"/>
      <c r="P103" s="68"/>
      <c r="Q103" s="3"/>
      <c r="R103" s="3"/>
      <c r="S103" s="4"/>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row>
    <row r="104" spans="1:46" s="46" customFormat="1" ht="12.75">
      <c r="A104" s="66"/>
      <c r="B104" s="68"/>
      <c r="C104" s="68"/>
      <c r="D104" s="68"/>
      <c r="E104" s="68"/>
      <c r="F104" s="68"/>
      <c r="G104" s="68"/>
      <c r="H104" s="68"/>
      <c r="I104" s="68"/>
      <c r="J104" s="68"/>
      <c r="K104" s="68"/>
      <c r="L104" s="66"/>
      <c r="M104" s="66"/>
      <c r="N104" s="66"/>
      <c r="O104" s="68"/>
      <c r="P104" s="68"/>
      <c r="Q104" s="3"/>
      <c r="R104" s="3"/>
      <c r="S104" s="4"/>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row>
    <row r="105" spans="1:46" s="46" customFormat="1" ht="12.75">
      <c r="A105" s="66"/>
      <c r="B105" s="68"/>
      <c r="C105" s="68"/>
      <c r="D105" s="68"/>
      <c r="E105" s="68"/>
      <c r="F105" s="68"/>
      <c r="G105" s="68"/>
      <c r="H105" s="68"/>
      <c r="I105" s="68"/>
      <c r="J105" s="68"/>
      <c r="K105" s="68"/>
      <c r="L105" s="66"/>
      <c r="M105" s="66"/>
      <c r="N105" s="66"/>
      <c r="O105" s="68"/>
      <c r="P105" s="68"/>
      <c r="Q105" s="3"/>
      <c r="R105" s="3"/>
      <c r="S105" s="4"/>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row>
    <row r="106" spans="1:46" s="46" customFormat="1" ht="12.75">
      <c r="A106" s="66"/>
      <c r="B106" s="68"/>
      <c r="C106" s="68"/>
      <c r="D106" s="68"/>
      <c r="E106" s="68"/>
      <c r="F106" s="68"/>
      <c r="G106" s="68"/>
      <c r="H106" s="68"/>
      <c r="I106" s="68"/>
      <c r="J106" s="68"/>
      <c r="K106" s="68"/>
      <c r="L106" s="66"/>
      <c r="M106" s="66"/>
      <c r="N106" s="66"/>
      <c r="O106" s="68"/>
      <c r="P106" s="68"/>
      <c r="Q106" s="3"/>
      <c r="R106" s="3"/>
      <c r="S106" s="4"/>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row>
    <row r="107" spans="1:46" s="46" customFormat="1" ht="12.75">
      <c r="A107" s="66"/>
      <c r="B107" s="68"/>
      <c r="C107" s="68"/>
      <c r="D107" s="68"/>
      <c r="E107" s="68"/>
      <c r="F107" s="68"/>
      <c r="G107" s="68"/>
      <c r="H107" s="68"/>
      <c r="I107" s="68"/>
      <c r="J107" s="68"/>
      <c r="K107" s="68"/>
      <c r="L107" s="66"/>
      <c r="M107" s="66"/>
      <c r="N107" s="66"/>
      <c r="O107" s="68"/>
      <c r="P107" s="68"/>
      <c r="Q107" s="3"/>
      <c r="R107" s="3"/>
      <c r="S107" s="4"/>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row>
    <row r="108" spans="1:46" s="46" customFormat="1" ht="12.75">
      <c r="A108" s="66"/>
      <c r="B108" s="68"/>
      <c r="C108" s="68"/>
      <c r="D108" s="68"/>
      <c r="E108" s="68"/>
      <c r="F108" s="68"/>
      <c r="G108" s="68"/>
      <c r="H108" s="68"/>
      <c r="I108" s="68"/>
      <c r="J108" s="68"/>
      <c r="K108" s="68"/>
      <c r="L108" s="66"/>
      <c r="M108" s="66"/>
      <c r="N108" s="66"/>
      <c r="O108" s="68"/>
      <c r="P108" s="68"/>
      <c r="Q108" s="3"/>
      <c r="R108" s="3"/>
      <c r="S108" s="4"/>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row>
    <row r="109" spans="1:46" s="46" customFormat="1" ht="12.75">
      <c r="A109" s="66"/>
      <c r="B109" s="68"/>
      <c r="C109" s="68"/>
      <c r="D109" s="68"/>
      <c r="E109" s="68"/>
      <c r="F109" s="68"/>
      <c r="G109" s="68"/>
      <c r="H109" s="68"/>
      <c r="I109" s="68"/>
      <c r="J109" s="68"/>
      <c r="K109" s="68"/>
      <c r="L109" s="66"/>
      <c r="M109" s="66"/>
      <c r="N109" s="66"/>
      <c r="O109" s="68"/>
      <c r="P109" s="68"/>
      <c r="Q109" s="3"/>
      <c r="R109" s="3"/>
      <c r="S109" s="4"/>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row>
    <row r="110" spans="1:46" s="46" customFormat="1" ht="12.75">
      <c r="A110" s="66"/>
      <c r="B110" s="68"/>
      <c r="C110" s="68"/>
      <c r="D110" s="68"/>
      <c r="E110" s="68"/>
      <c r="F110" s="68"/>
      <c r="G110" s="68"/>
      <c r="H110" s="68"/>
      <c r="I110" s="68"/>
      <c r="J110" s="68"/>
      <c r="K110" s="68"/>
      <c r="L110" s="66"/>
      <c r="M110" s="66"/>
      <c r="N110" s="66"/>
      <c r="O110" s="68"/>
      <c r="P110" s="68"/>
      <c r="Q110" s="3"/>
      <c r="R110" s="3"/>
      <c r="S110" s="4"/>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row>
    <row r="111" spans="1:46" s="46" customFormat="1" ht="12.75">
      <c r="A111" s="66"/>
      <c r="B111" s="68"/>
      <c r="C111" s="68"/>
      <c r="D111" s="68"/>
      <c r="E111" s="68"/>
      <c r="F111" s="68"/>
      <c r="G111" s="68"/>
      <c r="H111" s="68"/>
      <c r="I111" s="68"/>
      <c r="J111" s="68"/>
      <c r="K111" s="68"/>
      <c r="L111" s="66"/>
      <c r="M111" s="66"/>
      <c r="N111" s="66"/>
      <c r="O111" s="68"/>
      <c r="P111" s="68"/>
      <c r="Q111" s="3"/>
      <c r="R111" s="3"/>
      <c r="S111" s="4"/>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row>
    <row r="112" spans="1:46" s="46" customFormat="1" ht="12.75">
      <c r="A112" s="66"/>
      <c r="B112" s="68"/>
      <c r="C112" s="68"/>
      <c r="D112" s="68"/>
      <c r="E112" s="68"/>
      <c r="F112" s="68"/>
      <c r="G112" s="68"/>
      <c r="H112" s="68"/>
      <c r="I112" s="68"/>
      <c r="J112" s="68"/>
      <c r="K112" s="68"/>
      <c r="L112" s="66"/>
      <c r="M112" s="66"/>
      <c r="N112" s="66"/>
      <c r="O112" s="68"/>
      <c r="P112" s="68"/>
      <c r="Q112" s="3"/>
      <c r="R112" s="3"/>
      <c r="S112" s="4"/>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row>
    <row r="113" spans="1:46" s="46" customFormat="1" ht="12.75">
      <c r="A113" s="66"/>
      <c r="B113" s="68"/>
      <c r="C113" s="68"/>
      <c r="D113" s="68"/>
      <c r="E113" s="68"/>
      <c r="F113" s="68"/>
      <c r="G113" s="68"/>
      <c r="H113" s="68"/>
      <c r="I113" s="68"/>
      <c r="J113" s="68"/>
      <c r="K113" s="68"/>
      <c r="L113" s="66"/>
      <c r="M113" s="66"/>
      <c r="N113" s="66"/>
      <c r="O113" s="68"/>
      <c r="P113" s="68"/>
      <c r="Q113" s="3"/>
      <c r="R113" s="3"/>
      <c r="S113" s="4"/>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row>
    <row r="114" spans="1:46" s="46" customFormat="1" ht="12.75">
      <c r="A114" s="66"/>
      <c r="B114" s="68"/>
      <c r="C114" s="68"/>
      <c r="D114" s="68"/>
      <c r="E114" s="68"/>
      <c r="F114" s="68"/>
      <c r="G114" s="68"/>
      <c r="H114" s="68"/>
      <c r="I114" s="68"/>
      <c r="J114" s="68"/>
      <c r="K114" s="68"/>
      <c r="L114" s="66"/>
      <c r="M114" s="66"/>
      <c r="N114" s="66"/>
      <c r="O114" s="68"/>
      <c r="P114" s="68"/>
      <c r="Q114" s="3"/>
      <c r="R114" s="3"/>
      <c r="S114" s="4"/>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row>
    <row r="115" spans="1:46" s="46" customFormat="1" ht="12.75">
      <c r="A115" s="66"/>
      <c r="B115" s="68"/>
      <c r="C115" s="68"/>
      <c r="D115" s="68"/>
      <c r="E115" s="68"/>
      <c r="F115" s="68"/>
      <c r="G115" s="68"/>
      <c r="H115" s="68"/>
      <c r="I115" s="68"/>
      <c r="J115" s="68"/>
      <c r="K115" s="68"/>
      <c r="L115" s="66"/>
      <c r="M115" s="66"/>
      <c r="N115" s="66"/>
      <c r="O115" s="68"/>
      <c r="P115" s="68"/>
      <c r="Q115" s="3"/>
      <c r="R115" s="3"/>
      <c r="S115" s="4"/>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row>
    <row r="116" spans="1:46" s="46" customFormat="1" ht="12.75">
      <c r="A116" s="66"/>
      <c r="B116" s="68"/>
      <c r="C116" s="68"/>
      <c r="D116" s="68"/>
      <c r="E116" s="68"/>
      <c r="F116" s="68"/>
      <c r="G116" s="68"/>
      <c r="H116" s="68"/>
      <c r="I116" s="68"/>
      <c r="J116" s="68"/>
      <c r="K116" s="68"/>
      <c r="L116" s="66"/>
      <c r="M116" s="66"/>
      <c r="N116" s="66"/>
      <c r="O116" s="68"/>
      <c r="P116" s="68"/>
      <c r="Q116" s="3"/>
      <c r="R116" s="3"/>
      <c r="S116" s="4"/>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row>
    <row r="117" spans="1:46" s="46" customFormat="1" ht="12.75">
      <c r="A117" s="66"/>
      <c r="B117" s="68"/>
      <c r="C117" s="68"/>
      <c r="D117" s="68"/>
      <c r="E117" s="68"/>
      <c r="F117" s="68"/>
      <c r="G117" s="68"/>
      <c r="H117" s="68"/>
      <c r="I117" s="68"/>
      <c r="J117" s="68"/>
      <c r="K117" s="68"/>
      <c r="L117" s="66"/>
      <c r="M117" s="66"/>
      <c r="N117" s="66"/>
      <c r="O117" s="68"/>
      <c r="P117" s="68"/>
      <c r="Q117" s="3"/>
      <c r="R117" s="3"/>
      <c r="S117" s="4"/>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row>
    <row r="118" spans="1:46" s="46" customFormat="1" ht="12.75">
      <c r="A118" s="66"/>
      <c r="B118" s="68"/>
      <c r="C118" s="68"/>
      <c r="D118" s="68"/>
      <c r="E118" s="68"/>
      <c r="F118" s="68"/>
      <c r="G118" s="68"/>
      <c r="H118" s="68"/>
      <c r="I118" s="68"/>
      <c r="J118" s="68"/>
      <c r="K118" s="68"/>
      <c r="L118" s="66"/>
      <c r="M118" s="66"/>
      <c r="N118" s="66"/>
      <c r="O118" s="68"/>
      <c r="P118" s="68"/>
      <c r="Q118" s="3"/>
      <c r="R118" s="3"/>
      <c r="S118" s="4"/>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row>
    <row r="119" spans="1:46" s="46" customFormat="1" ht="12.75">
      <c r="A119" s="66"/>
      <c r="B119" s="68"/>
      <c r="C119" s="68"/>
      <c r="D119" s="68"/>
      <c r="E119" s="68"/>
      <c r="F119" s="68"/>
      <c r="G119" s="68"/>
      <c r="H119" s="68"/>
      <c r="I119" s="68"/>
      <c r="J119" s="68"/>
      <c r="K119" s="68"/>
      <c r="L119" s="66"/>
      <c r="M119" s="66"/>
      <c r="N119" s="66"/>
      <c r="O119" s="68"/>
      <c r="P119" s="68"/>
      <c r="Q119" s="3"/>
      <c r="R119" s="3"/>
      <c r="S119" s="4"/>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row>
    <row r="120" spans="1:46" s="46" customFormat="1" ht="12.75">
      <c r="A120" s="66"/>
      <c r="B120" s="68"/>
      <c r="C120" s="68"/>
      <c r="D120" s="68"/>
      <c r="E120" s="68"/>
      <c r="F120" s="68"/>
      <c r="G120" s="68"/>
      <c r="H120" s="68"/>
      <c r="I120" s="68"/>
      <c r="J120" s="68"/>
      <c r="K120" s="68"/>
      <c r="L120" s="66"/>
      <c r="M120" s="66"/>
      <c r="N120" s="66"/>
      <c r="O120" s="68"/>
      <c r="P120" s="68"/>
      <c r="Q120" s="3"/>
      <c r="R120" s="3"/>
      <c r="S120" s="4"/>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row>
    <row r="121" spans="1:46" s="46" customFormat="1" ht="12.75">
      <c r="A121" s="66"/>
      <c r="B121" s="68"/>
      <c r="C121" s="68"/>
      <c r="D121" s="68"/>
      <c r="E121" s="68"/>
      <c r="F121" s="68"/>
      <c r="G121" s="68"/>
      <c r="H121" s="68"/>
      <c r="I121" s="68"/>
      <c r="J121" s="68"/>
      <c r="K121" s="68"/>
      <c r="L121" s="66"/>
      <c r="M121" s="66"/>
      <c r="N121" s="66"/>
      <c r="O121" s="68"/>
      <c r="P121" s="68"/>
      <c r="Q121" s="3"/>
      <c r="R121" s="3"/>
      <c r="S121" s="4"/>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row>
    <row r="122" spans="1:46" s="46" customFormat="1" ht="12.75">
      <c r="A122" s="66"/>
      <c r="B122" s="68"/>
      <c r="C122" s="68"/>
      <c r="D122" s="68"/>
      <c r="E122" s="68"/>
      <c r="F122" s="68"/>
      <c r="G122" s="68"/>
      <c r="H122" s="68"/>
      <c r="I122" s="68"/>
      <c r="J122" s="68"/>
      <c r="K122" s="68"/>
      <c r="L122" s="66"/>
      <c r="M122" s="66"/>
      <c r="N122" s="66"/>
      <c r="O122" s="68"/>
      <c r="P122" s="68"/>
      <c r="Q122" s="3"/>
      <c r="R122" s="3"/>
      <c r="S122" s="4"/>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row>
    <row r="123" spans="1:46" s="46" customFormat="1" ht="12.75">
      <c r="A123" s="66"/>
      <c r="B123" s="68"/>
      <c r="C123" s="68"/>
      <c r="D123" s="68"/>
      <c r="E123" s="68"/>
      <c r="F123" s="68"/>
      <c r="G123" s="68"/>
      <c r="H123" s="68"/>
      <c r="I123" s="68"/>
      <c r="J123" s="68"/>
      <c r="K123" s="68"/>
      <c r="L123" s="66"/>
      <c r="M123" s="66"/>
      <c r="N123" s="66"/>
      <c r="O123" s="68"/>
      <c r="P123" s="68"/>
      <c r="Q123" s="3"/>
      <c r="R123" s="3"/>
      <c r="S123" s="4"/>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row>
    <row r="124" spans="1:46" s="46" customFormat="1" ht="12.75">
      <c r="A124" s="66"/>
      <c r="B124" s="68"/>
      <c r="C124" s="68"/>
      <c r="D124" s="68"/>
      <c r="E124" s="68"/>
      <c r="F124" s="68"/>
      <c r="G124" s="68"/>
      <c r="H124" s="68"/>
      <c r="I124" s="68"/>
      <c r="J124" s="68"/>
      <c r="K124" s="68"/>
      <c r="L124" s="66"/>
      <c r="M124" s="66"/>
      <c r="N124" s="66"/>
      <c r="O124" s="68"/>
      <c r="P124" s="68"/>
      <c r="Q124" s="3"/>
      <c r="R124" s="3"/>
      <c r="S124" s="4"/>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row>
    <row r="125" spans="1:46" s="46" customFormat="1" ht="12.75">
      <c r="A125" s="66"/>
      <c r="B125" s="68"/>
      <c r="C125" s="68"/>
      <c r="D125" s="68"/>
      <c r="E125" s="68"/>
      <c r="F125" s="68"/>
      <c r="G125" s="68"/>
      <c r="H125" s="68"/>
      <c r="I125" s="68"/>
      <c r="J125" s="68"/>
      <c r="K125" s="68"/>
      <c r="L125" s="66"/>
      <c r="M125" s="66"/>
      <c r="N125" s="66"/>
      <c r="O125" s="68"/>
      <c r="P125" s="68"/>
      <c r="Q125" s="3"/>
      <c r="R125" s="3"/>
      <c r="S125" s="4"/>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row>
    <row r="126" spans="1:46" s="46" customFormat="1" ht="12.75">
      <c r="A126" s="66"/>
      <c r="B126" s="68"/>
      <c r="C126" s="68"/>
      <c r="D126" s="68"/>
      <c r="E126" s="68"/>
      <c r="F126" s="68"/>
      <c r="G126" s="68"/>
      <c r="H126" s="68"/>
      <c r="I126" s="68"/>
      <c r="J126" s="68"/>
      <c r="K126" s="68"/>
      <c r="L126" s="66"/>
      <c r="M126" s="66"/>
      <c r="N126" s="66"/>
      <c r="O126" s="68"/>
      <c r="P126" s="68"/>
      <c r="Q126" s="3"/>
      <c r="R126" s="3"/>
      <c r="S126" s="4"/>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row>
    <row r="127" spans="1:46" s="46" customFormat="1" ht="12.75">
      <c r="A127" s="66"/>
      <c r="B127" s="68"/>
      <c r="C127" s="68"/>
      <c r="D127" s="68"/>
      <c r="E127" s="68"/>
      <c r="F127" s="68"/>
      <c r="G127" s="68"/>
      <c r="H127" s="68"/>
      <c r="I127" s="68"/>
      <c r="J127" s="68"/>
      <c r="K127" s="68"/>
      <c r="L127" s="66"/>
      <c r="M127" s="66"/>
      <c r="N127" s="66"/>
      <c r="O127" s="68"/>
      <c r="P127" s="68"/>
      <c r="Q127" s="3"/>
      <c r="R127" s="3"/>
      <c r="S127" s="4"/>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row>
    <row r="128" spans="1:46" s="46" customFormat="1" ht="12.75">
      <c r="A128" s="66"/>
      <c r="B128" s="68"/>
      <c r="C128" s="68"/>
      <c r="D128" s="68"/>
      <c r="E128" s="68"/>
      <c r="F128" s="68"/>
      <c r="G128" s="68"/>
      <c r="H128" s="68"/>
      <c r="I128" s="68"/>
      <c r="J128" s="68"/>
      <c r="K128" s="68"/>
      <c r="L128" s="66"/>
      <c r="M128" s="66"/>
      <c r="N128" s="66"/>
      <c r="O128" s="68"/>
      <c r="P128" s="68"/>
      <c r="Q128" s="3"/>
      <c r="R128" s="3"/>
      <c r="S128" s="4"/>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row>
    <row r="129" spans="1:46" s="46" customFormat="1" ht="12.75">
      <c r="A129" s="66"/>
      <c r="B129" s="68"/>
      <c r="C129" s="68"/>
      <c r="D129" s="68"/>
      <c r="E129" s="68"/>
      <c r="F129" s="68"/>
      <c r="G129" s="68"/>
      <c r="H129" s="68"/>
      <c r="I129" s="68"/>
      <c r="J129" s="68"/>
      <c r="K129" s="68"/>
      <c r="L129" s="66"/>
      <c r="M129" s="66"/>
      <c r="N129" s="66"/>
      <c r="O129" s="68"/>
      <c r="P129" s="68"/>
      <c r="Q129" s="3"/>
      <c r="R129" s="3"/>
      <c r="S129" s="4"/>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row>
    <row r="130" spans="1:46" s="46" customFormat="1" ht="12.75">
      <c r="A130" s="66"/>
      <c r="B130" s="68"/>
      <c r="C130" s="68"/>
      <c r="D130" s="68"/>
      <c r="E130" s="68"/>
      <c r="F130" s="68"/>
      <c r="G130" s="68"/>
      <c r="H130" s="68"/>
      <c r="I130" s="68"/>
      <c r="J130" s="68"/>
      <c r="K130" s="68"/>
      <c r="L130" s="66"/>
      <c r="M130" s="66"/>
      <c r="N130" s="66"/>
      <c r="O130" s="68"/>
      <c r="P130" s="68"/>
      <c r="Q130" s="3"/>
      <c r="R130" s="3"/>
      <c r="S130" s="4"/>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row>
    <row r="131" spans="1:46" s="46" customFormat="1" ht="16.5" customHeight="1" thickBot="1">
      <c r="A131" s="66"/>
      <c r="B131" s="123" t="s">
        <v>244</v>
      </c>
      <c r="C131" s="123"/>
      <c r="D131" s="123"/>
      <c r="E131" s="123"/>
      <c r="F131" s="123"/>
      <c r="G131" s="123"/>
      <c r="H131" s="392" t="s">
        <v>226</v>
      </c>
      <c r="I131" s="392"/>
      <c r="J131" s="392"/>
      <c r="K131" s="392"/>
      <c r="L131" s="392"/>
      <c r="M131" s="392"/>
      <c r="N131" s="392"/>
      <c r="O131" s="392"/>
      <c r="P131" s="68"/>
      <c r="Q131" s="3"/>
      <c r="R131" s="3"/>
      <c r="S131" s="4"/>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row>
    <row r="132" spans="1:46" ht="12.75" customHeight="1">
      <c r="A132" s="61"/>
      <c r="B132" s="387"/>
      <c r="C132" s="367"/>
      <c r="D132" s="367"/>
      <c r="E132" s="368"/>
      <c r="F132" s="62"/>
      <c r="G132" s="62"/>
      <c r="H132" s="387"/>
      <c r="I132" s="367"/>
      <c r="J132" s="367"/>
      <c r="K132" s="367"/>
      <c r="L132" s="367"/>
      <c r="M132" s="367"/>
      <c r="N132" s="367"/>
      <c r="O132" s="368"/>
      <c r="P132" s="62"/>
    </row>
    <row r="133" spans="1:46" ht="15" customHeight="1">
      <c r="A133" s="61"/>
      <c r="B133" s="369"/>
      <c r="C133" s="370"/>
      <c r="D133" s="370"/>
      <c r="E133" s="371"/>
      <c r="F133" s="62"/>
      <c r="G133" s="62"/>
      <c r="H133" s="369"/>
      <c r="I133" s="370"/>
      <c r="J133" s="370"/>
      <c r="K133" s="370"/>
      <c r="L133" s="370"/>
      <c r="M133" s="370"/>
      <c r="N133" s="370"/>
      <c r="O133" s="371"/>
      <c r="P133" s="62"/>
    </row>
    <row r="134" spans="1:46" ht="15" customHeight="1">
      <c r="A134" s="61"/>
      <c r="B134" s="369"/>
      <c r="C134" s="370"/>
      <c r="D134" s="370"/>
      <c r="E134" s="371"/>
      <c r="F134" s="62"/>
      <c r="G134" s="62"/>
      <c r="H134" s="369"/>
      <c r="I134" s="370"/>
      <c r="J134" s="370"/>
      <c r="K134" s="370"/>
      <c r="L134" s="370"/>
      <c r="M134" s="370"/>
      <c r="N134" s="370"/>
      <c r="O134" s="371"/>
      <c r="P134" s="62"/>
    </row>
    <row r="135" spans="1:46" ht="15" customHeight="1">
      <c r="A135" s="61"/>
      <c r="B135" s="369"/>
      <c r="C135" s="370"/>
      <c r="D135" s="370"/>
      <c r="E135" s="371"/>
      <c r="F135" s="62"/>
      <c r="G135" s="62"/>
      <c r="H135" s="369"/>
      <c r="I135" s="370"/>
      <c r="J135" s="370"/>
      <c r="K135" s="370"/>
      <c r="L135" s="370"/>
      <c r="M135" s="370"/>
      <c r="N135" s="370"/>
      <c r="O135" s="371"/>
      <c r="P135" s="62"/>
    </row>
    <row r="136" spans="1:46" ht="15.75" customHeight="1" thickBot="1">
      <c r="A136" s="61"/>
      <c r="B136" s="372"/>
      <c r="C136" s="373"/>
      <c r="D136" s="373"/>
      <c r="E136" s="374"/>
      <c r="F136" s="62"/>
      <c r="G136" s="62"/>
      <c r="H136" s="372"/>
      <c r="I136" s="373"/>
      <c r="J136" s="373"/>
      <c r="K136" s="373"/>
      <c r="L136" s="373"/>
      <c r="M136" s="373"/>
      <c r="N136" s="373"/>
      <c r="O136" s="374"/>
      <c r="P136" s="62"/>
    </row>
    <row r="137" spans="1:46" s="46" customFormat="1" ht="12.75">
      <c r="A137" s="66"/>
      <c r="B137" s="68"/>
      <c r="C137" s="68"/>
      <c r="D137" s="68"/>
      <c r="E137" s="68"/>
      <c r="F137" s="68"/>
      <c r="G137" s="68"/>
      <c r="H137" s="68"/>
      <c r="I137" s="68"/>
      <c r="J137" s="68"/>
      <c r="K137" s="68"/>
      <c r="L137" s="66"/>
      <c r="M137" s="66"/>
      <c r="N137" s="66"/>
      <c r="O137" s="68"/>
      <c r="P137" s="68"/>
      <c r="Q137" s="3"/>
      <c r="R137" s="3"/>
      <c r="S137" s="4"/>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row>
    <row r="138" spans="1:46" s="46" customFormat="1" ht="13.5" thickBot="1">
      <c r="A138" s="66"/>
      <c r="B138" s="68"/>
      <c r="C138" s="68"/>
      <c r="D138" s="68"/>
      <c r="E138" s="68"/>
      <c r="F138" s="68"/>
      <c r="G138" s="68"/>
      <c r="H138" s="68"/>
      <c r="I138" s="68"/>
      <c r="J138" s="68"/>
      <c r="K138" s="68"/>
      <c r="L138" s="66"/>
      <c r="M138" s="66"/>
      <c r="N138" s="66"/>
      <c r="O138" s="68"/>
      <c r="P138" s="68"/>
      <c r="Q138" s="3"/>
      <c r="R138" s="3"/>
      <c r="S138" s="4"/>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row>
    <row r="139" spans="1:46" s="46" customFormat="1" ht="19.5" customHeight="1" thickBot="1">
      <c r="A139" s="66"/>
      <c r="B139" s="375" t="str">
        <f>CONCATENATE(" Analysis of  LMT-Core results for ",'2. LMT Questionnaire ENG'!C7)</f>
        <v xml:space="preserve"> Analysis of  LMT-Core results for Lab x</v>
      </c>
      <c r="C139" s="376"/>
      <c r="D139" s="376"/>
      <c r="E139" s="376"/>
      <c r="F139" s="376"/>
      <c r="G139" s="376"/>
      <c r="H139" s="376"/>
      <c r="I139" s="376"/>
      <c r="J139" s="376"/>
      <c r="K139" s="376"/>
      <c r="L139" s="376"/>
      <c r="M139" s="376"/>
      <c r="N139" s="376"/>
      <c r="O139" s="377"/>
      <c r="P139" s="68"/>
      <c r="Q139" s="3"/>
      <c r="R139" s="3"/>
      <c r="S139" s="4"/>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row>
    <row r="140" spans="1:46" s="46" customFormat="1" ht="22.5" customHeight="1">
      <c r="A140" s="66"/>
      <c r="B140" s="391" t="str">
        <f>CONCATENATE(" Overview of ",'2. LMT Questionnaire ENG'!C7, "'s gaps and strengths relative to the ideal laboratory:")</f>
        <v xml:space="preserve"> Overview of Lab x's gaps and strengths relative to the ideal laboratory:</v>
      </c>
      <c r="C140" s="391"/>
      <c r="D140" s="391"/>
      <c r="E140" s="391"/>
      <c r="F140" s="391"/>
      <c r="G140" s="391"/>
      <c r="H140" s="391"/>
      <c r="I140" s="391"/>
      <c r="J140" s="391"/>
      <c r="K140" s="391"/>
      <c r="L140" s="391"/>
      <c r="M140" s="391"/>
      <c r="N140" s="391"/>
      <c r="O140" s="391"/>
      <c r="P140" s="68"/>
      <c r="Q140" s="3"/>
      <c r="R140" s="3"/>
      <c r="S140" s="4"/>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row>
    <row r="141" spans="1:46" ht="14.25" customHeight="1">
      <c r="A141" s="61"/>
      <c r="B141" s="359"/>
      <c r="C141" s="359"/>
      <c r="D141" s="359"/>
      <c r="E141" s="359"/>
      <c r="F141" s="359"/>
      <c r="G141" s="359"/>
      <c r="H141" s="359"/>
      <c r="I141" s="359"/>
      <c r="J141" s="359"/>
      <c r="K141" s="359"/>
      <c r="L141" s="359"/>
      <c r="M141" s="359"/>
      <c r="N141" s="359"/>
      <c r="O141" s="359"/>
      <c r="P141" s="62"/>
    </row>
    <row r="142" spans="1:46" ht="12.75">
      <c r="A142" s="61"/>
      <c r="B142" s="359"/>
      <c r="C142" s="359"/>
      <c r="D142" s="359"/>
      <c r="E142" s="359"/>
      <c r="F142" s="359"/>
      <c r="G142" s="359"/>
      <c r="H142" s="359"/>
      <c r="I142" s="359"/>
      <c r="J142" s="359"/>
      <c r="K142" s="359"/>
      <c r="L142" s="359"/>
      <c r="M142" s="359"/>
      <c r="N142" s="359"/>
      <c r="O142" s="359"/>
      <c r="P142" s="62"/>
    </row>
    <row r="143" spans="1:46" ht="15" customHeight="1">
      <c r="A143" s="61"/>
      <c r="B143" s="359"/>
      <c r="C143" s="359"/>
      <c r="D143" s="359"/>
      <c r="E143" s="359"/>
      <c r="F143" s="359"/>
      <c r="G143" s="359"/>
      <c r="H143" s="359"/>
      <c r="I143" s="359"/>
      <c r="J143" s="359"/>
      <c r="K143" s="359"/>
      <c r="L143" s="359"/>
      <c r="M143" s="359"/>
      <c r="N143" s="359"/>
      <c r="O143" s="359"/>
      <c r="P143" s="62"/>
    </row>
    <row r="144" spans="1:46" ht="15" customHeight="1">
      <c r="A144" s="61"/>
      <c r="B144" s="359"/>
      <c r="C144" s="359"/>
      <c r="D144" s="359"/>
      <c r="E144" s="359"/>
      <c r="F144" s="359"/>
      <c r="G144" s="359"/>
      <c r="H144" s="359"/>
      <c r="I144" s="359"/>
      <c r="J144" s="359"/>
      <c r="K144" s="359"/>
      <c r="L144" s="359"/>
      <c r="M144" s="359"/>
      <c r="N144" s="359"/>
      <c r="O144" s="359"/>
      <c r="P144" s="62"/>
    </row>
    <row r="145" spans="1:16" ht="15" customHeight="1">
      <c r="A145" s="61"/>
      <c r="B145" s="359"/>
      <c r="C145" s="359"/>
      <c r="D145" s="359"/>
      <c r="E145" s="359"/>
      <c r="F145" s="359"/>
      <c r="G145" s="359"/>
      <c r="H145" s="359"/>
      <c r="I145" s="359"/>
      <c r="J145" s="359"/>
      <c r="K145" s="359"/>
      <c r="L145" s="359"/>
      <c r="M145" s="359"/>
      <c r="N145" s="359"/>
      <c r="O145" s="359"/>
      <c r="P145" s="62"/>
    </row>
    <row r="146" spans="1:16" ht="15" customHeight="1">
      <c r="A146" s="61"/>
      <c r="B146" s="359"/>
      <c r="C146" s="359"/>
      <c r="D146" s="359"/>
      <c r="E146" s="359"/>
      <c r="F146" s="359"/>
      <c r="G146" s="359"/>
      <c r="H146" s="359"/>
      <c r="I146" s="359"/>
      <c r="J146" s="359"/>
      <c r="K146" s="359"/>
      <c r="L146" s="359"/>
      <c r="M146" s="359"/>
      <c r="N146" s="359"/>
      <c r="O146" s="359"/>
      <c r="P146" s="62"/>
    </row>
    <row r="147" spans="1:16" ht="15" customHeight="1">
      <c r="A147" s="61"/>
      <c r="B147" s="359"/>
      <c r="C147" s="359"/>
      <c r="D147" s="359"/>
      <c r="E147" s="359"/>
      <c r="F147" s="359"/>
      <c r="G147" s="359"/>
      <c r="H147" s="359"/>
      <c r="I147" s="359"/>
      <c r="J147" s="359"/>
      <c r="K147" s="359"/>
      <c r="L147" s="359"/>
      <c r="M147" s="359"/>
      <c r="N147" s="359"/>
      <c r="O147" s="359"/>
      <c r="P147" s="62"/>
    </row>
    <row r="148" spans="1:16" ht="15" customHeight="1">
      <c r="A148" s="61"/>
      <c r="B148" s="61"/>
      <c r="C148" s="61"/>
      <c r="D148" s="61"/>
      <c r="E148" s="61"/>
      <c r="F148" s="61"/>
      <c r="G148" s="61"/>
      <c r="H148" s="61"/>
      <c r="I148" s="61"/>
      <c r="J148" s="61"/>
      <c r="K148" s="61"/>
      <c r="L148" s="61"/>
      <c r="M148" s="61"/>
      <c r="N148" s="61"/>
      <c r="O148" s="61"/>
      <c r="P148" s="61"/>
    </row>
    <row r="149" spans="1:16" ht="15" customHeight="1">
      <c r="A149" s="61"/>
      <c r="B149" s="64" t="s">
        <v>224</v>
      </c>
      <c r="C149" s="10"/>
      <c r="D149" s="10"/>
      <c r="E149" s="10"/>
      <c r="F149" s="10"/>
      <c r="G149" s="10"/>
      <c r="H149" s="10"/>
      <c r="I149" s="10"/>
      <c r="J149" s="10"/>
      <c r="K149" s="10"/>
      <c r="L149" s="10"/>
      <c r="M149" s="10"/>
      <c r="N149" s="10"/>
      <c r="O149" s="10"/>
      <c r="P149" s="62"/>
    </row>
    <row r="150" spans="1:16" ht="15" customHeight="1">
      <c r="A150" s="61"/>
      <c r="B150" s="10"/>
      <c r="C150" s="10"/>
      <c r="D150" s="10"/>
      <c r="E150" s="10"/>
      <c r="F150" s="10"/>
      <c r="G150" s="10"/>
      <c r="H150" s="10"/>
      <c r="I150" s="10"/>
      <c r="J150" s="10"/>
      <c r="K150" s="10"/>
      <c r="L150" s="10"/>
      <c r="M150" s="10"/>
      <c r="N150" s="10"/>
      <c r="O150" s="10"/>
      <c r="P150" s="62"/>
    </row>
    <row r="151" spans="1:16" ht="15" customHeight="1">
      <c r="A151" s="61"/>
      <c r="B151" s="10"/>
      <c r="C151" s="10"/>
      <c r="D151" s="10"/>
      <c r="E151" s="10"/>
      <c r="F151" s="10"/>
      <c r="G151" s="10"/>
      <c r="H151" s="10"/>
      <c r="I151" s="10"/>
      <c r="J151" s="10"/>
      <c r="K151" s="10"/>
      <c r="L151" s="10"/>
      <c r="M151" s="10"/>
      <c r="N151" s="10"/>
      <c r="O151" s="10"/>
      <c r="P151" s="62"/>
    </row>
    <row r="152" spans="1:16" ht="15" customHeight="1">
      <c r="A152" s="61"/>
      <c r="B152" s="10"/>
      <c r="C152" s="10"/>
      <c r="D152" s="10"/>
      <c r="E152" s="10"/>
      <c r="F152" s="10"/>
      <c r="G152" s="10"/>
      <c r="H152" s="10"/>
      <c r="I152" s="10"/>
      <c r="J152" s="10"/>
      <c r="K152" s="10"/>
      <c r="L152" s="10"/>
      <c r="M152" s="10"/>
      <c r="N152" s="10"/>
      <c r="O152" s="10"/>
      <c r="P152" s="62"/>
    </row>
    <row r="153" spans="1:16" ht="15" customHeight="1">
      <c r="A153" s="61"/>
      <c r="B153" s="10"/>
      <c r="C153" s="10"/>
      <c r="D153" s="10"/>
      <c r="E153" s="10"/>
      <c r="F153" s="10"/>
      <c r="G153" s="10"/>
      <c r="H153" s="10"/>
      <c r="I153" s="10"/>
      <c r="J153" s="10"/>
      <c r="K153" s="10"/>
      <c r="L153" s="10"/>
      <c r="M153" s="10"/>
      <c r="N153" s="10"/>
      <c r="O153" s="10"/>
      <c r="P153" s="62"/>
    </row>
    <row r="154" spans="1:16" ht="15" customHeight="1">
      <c r="A154" s="61"/>
      <c r="B154" s="10"/>
      <c r="C154" s="10"/>
      <c r="D154" s="10"/>
      <c r="E154" s="10"/>
      <c r="F154" s="10"/>
      <c r="G154" s="10"/>
      <c r="H154" s="10"/>
      <c r="I154" s="10"/>
      <c r="J154" s="10"/>
      <c r="K154" s="10"/>
      <c r="L154" s="10"/>
      <c r="M154" s="10"/>
      <c r="N154" s="10"/>
      <c r="O154" s="10"/>
      <c r="P154" s="61"/>
    </row>
    <row r="155" spans="1:16" ht="15" customHeight="1">
      <c r="A155" s="61"/>
      <c r="B155" s="64" t="s">
        <v>225</v>
      </c>
      <c r="C155" s="10"/>
      <c r="D155" s="10"/>
      <c r="E155" s="10"/>
      <c r="F155" s="10"/>
      <c r="G155" s="10"/>
      <c r="H155" s="10"/>
      <c r="I155" s="10"/>
      <c r="J155" s="10"/>
      <c r="K155" s="10"/>
      <c r="L155" s="10"/>
      <c r="M155" s="10"/>
      <c r="N155" s="10"/>
      <c r="O155" s="10"/>
      <c r="P155" s="62"/>
    </row>
    <row r="156" spans="1:16" ht="15" customHeight="1">
      <c r="A156" s="61"/>
      <c r="B156" s="10"/>
      <c r="C156" s="10"/>
      <c r="D156" s="10"/>
      <c r="E156" s="10"/>
      <c r="F156" s="10"/>
      <c r="G156" s="10"/>
      <c r="H156" s="10"/>
      <c r="I156" s="10"/>
      <c r="J156" s="10"/>
      <c r="K156" s="10"/>
      <c r="L156" s="10"/>
      <c r="M156" s="10"/>
      <c r="N156" s="10"/>
      <c r="O156" s="10"/>
      <c r="P156" s="62"/>
    </row>
    <row r="157" spans="1:16" ht="15" customHeight="1">
      <c r="A157" s="61"/>
      <c r="B157" s="10"/>
      <c r="C157" s="10"/>
      <c r="D157" s="10"/>
      <c r="E157" s="10"/>
      <c r="F157" s="10"/>
      <c r="G157" s="10"/>
      <c r="H157" s="10"/>
      <c r="I157" s="10"/>
      <c r="J157" s="10"/>
      <c r="K157" s="10"/>
      <c r="L157" s="10"/>
      <c r="M157" s="10"/>
      <c r="N157" s="10"/>
      <c r="O157" s="10"/>
      <c r="P157" s="62"/>
    </row>
    <row r="158" spans="1:16" ht="15" customHeight="1">
      <c r="A158" s="61"/>
      <c r="B158" s="10"/>
      <c r="C158" s="10"/>
      <c r="D158" s="10"/>
      <c r="E158" s="10"/>
      <c r="F158" s="10"/>
      <c r="G158" s="10"/>
      <c r="H158" s="10"/>
      <c r="I158" s="10"/>
      <c r="J158" s="10"/>
      <c r="K158" s="10"/>
      <c r="L158" s="10"/>
      <c r="M158" s="10"/>
      <c r="N158" s="10"/>
      <c r="O158" s="10"/>
      <c r="P158" s="62"/>
    </row>
    <row r="159" spans="1:16" ht="15" customHeight="1">
      <c r="A159" s="61"/>
      <c r="B159" s="10"/>
      <c r="C159" s="10"/>
      <c r="D159" s="10"/>
      <c r="E159" s="10"/>
      <c r="F159" s="10"/>
      <c r="G159" s="10"/>
      <c r="H159" s="10"/>
      <c r="I159" s="10"/>
      <c r="J159" s="10"/>
      <c r="K159" s="10"/>
      <c r="L159" s="10"/>
      <c r="M159" s="10"/>
      <c r="N159" s="10"/>
      <c r="O159" s="10"/>
      <c r="P159" s="62"/>
    </row>
    <row r="160" spans="1:16" ht="15" customHeight="1">
      <c r="A160" s="61"/>
      <c r="B160" s="10"/>
      <c r="C160" s="10"/>
      <c r="D160" s="10"/>
      <c r="E160" s="10"/>
      <c r="F160" s="10"/>
      <c r="G160" s="10"/>
      <c r="H160" s="10"/>
      <c r="I160" s="10"/>
      <c r="J160" s="10"/>
      <c r="K160" s="10"/>
      <c r="L160" s="10"/>
      <c r="M160" s="10"/>
      <c r="N160" s="10"/>
      <c r="O160" s="10"/>
      <c r="P160" s="62"/>
    </row>
    <row r="161" spans="1:16" ht="15" customHeight="1">
      <c r="A161" s="61"/>
      <c r="B161" s="10"/>
      <c r="C161" s="10"/>
      <c r="D161" s="10"/>
      <c r="E161" s="10"/>
      <c r="F161" s="10"/>
      <c r="G161" s="10"/>
      <c r="H161" s="10"/>
      <c r="I161" s="10"/>
      <c r="J161" s="10"/>
      <c r="K161" s="10"/>
      <c r="L161" s="10"/>
      <c r="M161" s="10"/>
      <c r="N161" s="10"/>
      <c r="O161" s="10"/>
      <c r="P161" s="62"/>
    </row>
    <row r="162" spans="1:16" ht="15" customHeight="1">
      <c r="A162" s="61"/>
      <c r="B162" s="10"/>
      <c r="C162" s="10"/>
      <c r="D162" s="10"/>
      <c r="E162" s="10"/>
      <c r="F162" s="10"/>
      <c r="G162" s="10"/>
      <c r="H162" s="10"/>
      <c r="I162" s="10"/>
      <c r="J162" s="10"/>
      <c r="K162" s="10"/>
      <c r="L162" s="10"/>
      <c r="M162" s="10"/>
      <c r="N162" s="10"/>
      <c r="O162" s="10"/>
      <c r="P162" s="62"/>
    </row>
    <row r="163" spans="1:16" ht="12.75">
      <c r="A163" s="61"/>
      <c r="B163" s="10"/>
      <c r="C163" s="10"/>
      <c r="D163" s="10"/>
      <c r="E163" s="10"/>
      <c r="F163" s="10"/>
      <c r="G163" s="10"/>
      <c r="H163" s="10"/>
      <c r="I163" s="10"/>
      <c r="J163" s="10"/>
      <c r="K163" s="10"/>
      <c r="L163" s="10"/>
      <c r="M163" s="10"/>
      <c r="N163" s="10"/>
      <c r="O163" s="10"/>
      <c r="P163" s="62"/>
    </row>
    <row r="164" spans="1:16" ht="12.75">
      <c r="A164" s="61"/>
      <c r="B164" s="10"/>
      <c r="C164" s="10"/>
      <c r="D164" s="10"/>
      <c r="E164" s="10"/>
      <c r="F164" s="10"/>
      <c r="G164" s="10"/>
      <c r="H164" s="10"/>
      <c r="I164" s="10"/>
      <c r="J164" s="10"/>
      <c r="K164" s="10"/>
      <c r="L164" s="10"/>
      <c r="M164" s="10"/>
      <c r="N164" s="10"/>
      <c r="O164" s="10"/>
      <c r="P164" s="62"/>
    </row>
    <row r="165" spans="1:16" ht="12.75">
      <c r="A165" s="61"/>
      <c r="B165" s="10"/>
      <c r="C165" s="10"/>
      <c r="D165" s="10"/>
      <c r="E165" s="10"/>
      <c r="F165" s="10"/>
      <c r="G165" s="10"/>
      <c r="H165" s="10"/>
      <c r="I165" s="10"/>
      <c r="J165" s="10"/>
      <c r="K165" s="10"/>
      <c r="L165" s="10"/>
      <c r="M165" s="10"/>
      <c r="N165" s="10"/>
      <c r="O165" s="10"/>
      <c r="P165" s="62"/>
    </row>
    <row r="166" spans="1:16" ht="12.75">
      <c r="A166" s="61"/>
      <c r="B166" s="10"/>
      <c r="C166" s="10"/>
      <c r="D166" s="10"/>
      <c r="E166" s="10"/>
      <c r="F166" s="10"/>
      <c r="G166" s="10"/>
      <c r="H166" s="10"/>
      <c r="I166" s="10"/>
      <c r="J166" s="10"/>
      <c r="K166" s="10"/>
      <c r="L166" s="10"/>
      <c r="M166" s="10"/>
      <c r="N166" s="10"/>
      <c r="O166" s="10"/>
      <c r="P166" s="62"/>
    </row>
    <row r="167" spans="1:16" ht="12.75">
      <c r="A167" s="61"/>
      <c r="B167" s="10"/>
      <c r="C167" s="10"/>
      <c r="D167" s="10"/>
      <c r="E167" s="10"/>
      <c r="F167" s="10"/>
      <c r="G167" s="10"/>
      <c r="H167" s="10"/>
      <c r="I167" s="10"/>
      <c r="J167" s="10"/>
      <c r="K167" s="10"/>
      <c r="L167" s="10"/>
      <c r="M167" s="10"/>
      <c r="N167" s="10"/>
      <c r="O167" s="10"/>
      <c r="P167" s="62"/>
    </row>
    <row r="168" spans="1:16" ht="12.75">
      <c r="A168" s="61"/>
      <c r="B168" s="10"/>
      <c r="C168" s="10"/>
      <c r="D168" s="10"/>
      <c r="E168" s="10"/>
      <c r="F168" s="10"/>
      <c r="G168" s="10"/>
      <c r="H168" s="10"/>
      <c r="I168" s="10"/>
      <c r="J168" s="10"/>
      <c r="K168" s="10"/>
      <c r="L168" s="10"/>
      <c r="M168" s="10"/>
      <c r="N168" s="10"/>
      <c r="O168" s="10"/>
      <c r="P168" s="62"/>
    </row>
    <row r="169" spans="1:16" ht="12.75">
      <c r="A169" s="61"/>
      <c r="B169" s="10"/>
      <c r="C169" s="10"/>
      <c r="D169" s="10"/>
      <c r="E169" s="10"/>
      <c r="F169" s="10"/>
      <c r="G169" s="10"/>
      <c r="H169" s="10"/>
      <c r="I169" s="10"/>
      <c r="J169" s="10"/>
      <c r="K169" s="10"/>
      <c r="L169" s="10"/>
      <c r="M169" s="10"/>
      <c r="N169" s="10"/>
      <c r="O169" s="10"/>
      <c r="P169" s="62"/>
    </row>
    <row r="170" spans="1:16">
      <c r="A170" s="61"/>
      <c r="B170" s="62"/>
      <c r="C170" s="62"/>
      <c r="D170" s="62"/>
      <c r="E170" s="62"/>
      <c r="F170" s="62"/>
      <c r="G170" s="62"/>
      <c r="H170" s="62"/>
      <c r="I170" s="62"/>
      <c r="J170" s="62"/>
      <c r="K170" s="62"/>
      <c r="L170" s="63"/>
      <c r="M170" s="63"/>
      <c r="N170" s="63"/>
      <c r="O170" s="62"/>
      <c r="P170" s="62"/>
    </row>
    <row r="171" spans="1:16">
      <c r="A171" s="61"/>
      <c r="B171" s="62"/>
      <c r="C171" s="62"/>
      <c r="D171" s="62"/>
      <c r="E171" s="62"/>
      <c r="F171" s="62"/>
      <c r="G171" s="62"/>
      <c r="H171" s="62"/>
      <c r="I171" s="62"/>
      <c r="J171" s="62"/>
      <c r="K171" s="62"/>
      <c r="L171" s="63"/>
      <c r="M171" s="63"/>
      <c r="N171" s="63"/>
      <c r="O171" s="62"/>
      <c r="P171" s="62"/>
    </row>
    <row r="172" spans="1:16">
      <c r="A172" s="61"/>
      <c r="B172" s="62"/>
      <c r="C172" s="62"/>
      <c r="D172" s="62"/>
      <c r="E172" s="62"/>
      <c r="F172" s="62"/>
      <c r="G172" s="62"/>
      <c r="H172" s="62"/>
      <c r="I172" s="62"/>
      <c r="J172" s="62"/>
      <c r="K172" s="62"/>
      <c r="L172" s="63"/>
      <c r="M172" s="63"/>
      <c r="N172" s="63"/>
      <c r="O172" s="62"/>
      <c r="P172" s="62"/>
    </row>
    <row r="173" spans="1:16">
      <c r="A173" s="61"/>
      <c r="B173" s="62"/>
      <c r="C173" s="62"/>
      <c r="D173" s="62"/>
      <c r="E173" s="62"/>
      <c r="F173" s="62"/>
      <c r="G173" s="62"/>
      <c r="H173" s="62"/>
      <c r="I173" s="62"/>
      <c r="J173" s="62"/>
      <c r="K173" s="62"/>
      <c r="L173" s="63"/>
      <c r="M173" s="63"/>
      <c r="N173" s="238" t="s">
        <v>720</v>
      </c>
      <c r="O173" s="62"/>
      <c r="P173" s="62"/>
    </row>
    <row r="174" spans="1:16" ht="12.75">
      <c r="B174" s="5"/>
      <c r="C174" s="5"/>
      <c r="D174" s="5"/>
      <c r="E174" s="5"/>
      <c r="F174" s="5"/>
      <c r="G174" s="5"/>
      <c r="H174" s="5"/>
      <c r="I174" s="5"/>
      <c r="J174" s="5"/>
      <c r="K174" s="5"/>
      <c r="L174" s="5"/>
      <c r="M174" s="5"/>
      <c r="N174" s="5"/>
      <c r="O174" s="5"/>
      <c r="P174" s="5"/>
    </row>
    <row r="175" spans="1:16" ht="12.75">
      <c r="B175" s="5"/>
      <c r="C175" s="5"/>
      <c r="D175" s="5"/>
      <c r="E175" s="5"/>
      <c r="F175" s="5"/>
      <c r="G175" s="5"/>
      <c r="H175" s="5"/>
      <c r="I175" s="5"/>
      <c r="J175" s="5"/>
      <c r="K175" s="5"/>
      <c r="L175" s="5"/>
      <c r="M175" s="5"/>
      <c r="N175" s="5"/>
      <c r="O175" s="5"/>
      <c r="P175" s="5"/>
    </row>
    <row r="176" spans="1:16" ht="12.75">
      <c r="B176" s="5"/>
      <c r="C176" s="5"/>
      <c r="D176" s="5"/>
      <c r="E176" s="5"/>
      <c r="F176" s="5"/>
      <c r="G176" s="5"/>
      <c r="H176" s="5"/>
      <c r="I176" s="5"/>
      <c r="J176" s="5"/>
      <c r="K176" s="5"/>
      <c r="L176" s="5"/>
      <c r="M176" s="5"/>
      <c r="N176" s="5"/>
      <c r="O176" s="5"/>
      <c r="P176" s="5"/>
    </row>
    <row r="177" spans="2:16" ht="12.75">
      <c r="B177" s="5"/>
      <c r="C177" s="5"/>
      <c r="D177" s="5"/>
      <c r="E177" s="5"/>
      <c r="F177" s="5"/>
      <c r="G177" s="5"/>
      <c r="H177" s="5"/>
      <c r="I177" s="5"/>
      <c r="J177" s="5"/>
      <c r="K177" s="5"/>
      <c r="L177" s="5"/>
      <c r="M177" s="5"/>
      <c r="N177" s="5"/>
      <c r="O177" s="5"/>
      <c r="P177" s="5"/>
    </row>
    <row r="178" spans="2:16" ht="12.75">
      <c r="B178" s="5"/>
      <c r="C178" s="5"/>
      <c r="D178" s="5"/>
      <c r="E178" s="5"/>
      <c r="F178" s="5"/>
      <c r="G178" s="5"/>
      <c r="H178" s="5"/>
      <c r="I178" s="5"/>
      <c r="J178" s="5"/>
      <c r="K178" s="5"/>
      <c r="L178" s="5"/>
      <c r="M178" s="5"/>
      <c r="N178" s="5"/>
      <c r="O178" s="5"/>
      <c r="P178" s="5"/>
    </row>
    <row r="179" spans="2:16" ht="12.75">
      <c r="B179" s="5"/>
      <c r="C179" s="5"/>
      <c r="D179" s="5"/>
      <c r="E179" s="5"/>
      <c r="F179" s="5"/>
      <c r="G179" s="5"/>
      <c r="H179" s="5"/>
      <c r="I179" s="5"/>
      <c r="J179" s="5"/>
      <c r="K179" s="5"/>
      <c r="L179" s="5"/>
      <c r="M179" s="5"/>
      <c r="N179" s="5"/>
      <c r="O179" s="5"/>
      <c r="P179" s="5"/>
    </row>
    <row r="180" spans="2:16" ht="12.75">
      <c r="B180" s="5"/>
      <c r="C180" s="5"/>
      <c r="D180" s="5"/>
      <c r="E180" s="5"/>
      <c r="F180" s="5"/>
      <c r="G180" s="5"/>
      <c r="H180" s="5"/>
      <c r="I180" s="5"/>
      <c r="J180" s="5"/>
      <c r="K180" s="5"/>
      <c r="L180" s="5"/>
      <c r="M180" s="5"/>
      <c r="N180" s="5"/>
      <c r="O180" s="5"/>
      <c r="P180" s="5"/>
    </row>
    <row r="181" spans="2:16" ht="12.75">
      <c r="B181" s="5"/>
      <c r="C181" s="5"/>
      <c r="D181" s="5"/>
      <c r="E181" s="5"/>
      <c r="F181" s="5"/>
      <c r="G181" s="5"/>
      <c r="H181" s="5"/>
      <c r="I181" s="5"/>
      <c r="J181" s="5"/>
      <c r="K181" s="5"/>
      <c r="L181" s="5"/>
      <c r="M181" s="5"/>
      <c r="N181" s="5"/>
      <c r="O181" s="5"/>
      <c r="P181" s="5"/>
    </row>
    <row r="182" spans="2:16" ht="12.75">
      <c r="B182" s="5"/>
      <c r="C182" s="5"/>
      <c r="D182" s="5"/>
      <c r="E182" s="5"/>
      <c r="F182" s="5"/>
      <c r="G182" s="5"/>
      <c r="H182" s="5"/>
      <c r="I182" s="5"/>
      <c r="J182" s="5"/>
      <c r="K182" s="5"/>
      <c r="L182" s="5"/>
      <c r="M182" s="5"/>
      <c r="N182" s="5"/>
      <c r="O182" s="5"/>
      <c r="P182" s="5"/>
    </row>
    <row r="183" spans="2:16" ht="12.75">
      <c r="B183" s="5"/>
      <c r="C183" s="5"/>
      <c r="D183" s="5"/>
      <c r="E183" s="5"/>
      <c r="F183" s="5"/>
      <c r="G183" s="5"/>
      <c r="H183" s="5"/>
      <c r="I183" s="5"/>
      <c r="J183" s="5"/>
      <c r="K183" s="5"/>
      <c r="L183" s="5"/>
      <c r="M183" s="5"/>
      <c r="N183" s="5"/>
      <c r="O183" s="5"/>
      <c r="P183" s="5"/>
    </row>
    <row r="184" spans="2:16" ht="12.75">
      <c r="B184" s="5"/>
      <c r="C184" s="5"/>
      <c r="D184" s="5"/>
      <c r="E184" s="5"/>
      <c r="F184" s="5"/>
      <c r="G184" s="5"/>
      <c r="H184" s="5"/>
      <c r="I184" s="5"/>
      <c r="J184" s="5"/>
      <c r="K184" s="5"/>
      <c r="L184" s="5"/>
      <c r="M184" s="5"/>
      <c r="N184" s="5"/>
      <c r="O184" s="5"/>
      <c r="P184" s="5"/>
    </row>
    <row r="185" spans="2:16" ht="12.75">
      <c r="B185" s="5"/>
      <c r="C185" s="5"/>
      <c r="D185" s="5"/>
      <c r="E185" s="5"/>
      <c r="F185" s="5"/>
      <c r="G185" s="5"/>
      <c r="H185" s="5"/>
      <c r="I185" s="5"/>
      <c r="J185" s="5"/>
      <c r="K185" s="5"/>
      <c r="L185" s="5"/>
      <c r="M185" s="5"/>
      <c r="N185" s="5"/>
      <c r="O185" s="5"/>
      <c r="P185" s="5"/>
    </row>
    <row r="186" spans="2:16" ht="12.75">
      <c r="B186" s="5"/>
      <c r="C186" s="5"/>
      <c r="D186" s="5"/>
      <c r="E186" s="5"/>
      <c r="F186" s="5"/>
      <c r="G186" s="5"/>
      <c r="H186" s="5"/>
      <c r="I186" s="5"/>
      <c r="J186" s="5"/>
      <c r="K186" s="5"/>
      <c r="L186" s="5"/>
      <c r="M186" s="5"/>
      <c r="N186" s="5"/>
      <c r="O186" s="5"/>
      <c r="P186" s="5"/>
    </row>
    <row r="187" spans="2:16" ht="12.75">
      <c r="B187" s="5"/>
      <c r="C187" s="5"/>
      <c r="D187" s="5"/>
      <c r="E187" s="5"/>
      <c r="F187" s="5"/>
      <c r="G187" s="5"/>
      <c r="H187" s="5"/>
      <c r="I187" s="5"/>
      <c r="J187" s="5"/>
      <c r="K187" s="5"/>
      <c r="L187" s="5"/>
      <c r="M187" s="5"/>
      <c r="N187" s="5"/>
      <c r="O187" s="5"/>
      <c r="P187" s="5"/>
    </row>
    <row r="188" spans="2:16" ht="12.75">
      <c r="B188" s="5"/>
      <c r="C188" s="5"/>
      <c r="D188" s="5"/>
      <c r="E188" s="5"/>
      <c r="F188" s="5"/>
      <c r="G188" s="5"/>
      <c r="H188" s="5"/>
      <c r="I188" s="5"/>
      <c r="J188" s="5"/>
      <c r="K188" s="5"/>
      <c r="L188" s="5"/>
      <c r="M188" s="5"/>
      <c r="N188" s="5"/>
      <c r="O188" s="5"/>
      <c r="P188" s="5"/>
    </row>
    <row r="189" spans="2:16" ht="12.75">
      <c r="B189" s="5"/>
      <c r="C189" s="5"/>
      <c r="D189" s="5"/>
      <c r="E189" s="5"/>
      <c r="F189" s="5"/>
      <c r="G189" s="5"/>
      <c r="H189" s="5"/>
      <c r="I189" s="5"/>
      <c r="J189" s="5"/>
      <c r="K189" s="5"/>
      <c r="L189" s="5"/>
      <c r="M189" s="5"/>
      <c r="N189" s="5"/>
      <c r="O189" s="5"/>
      <c r="P189" s="5"/>
    </row>
    <row r="190" spans="2:16" ht="12.75">
      <c r="B190" s="5"/>
      <c r="C190" s="5"/>
      <c r="D190" s="5"/>
      <c r="E190" s="5"/>
      <c r="F190" s="5"/>
      <c r="G190" s="5"/>
      <c r="H190" s="5"/>
      <c r="I190" s="5"/>
      <c r="J190" s="5"/>
      <c r="K190" s="5"/>
      <c r="L190" s="5"/>
      <c r="M190" s="5"/>
      <c r="N190" s="5"/>
      <c r="O190" s="5"/>
      <c r="P190" s="5"/>
    </row>
    <row r="191" spans="2:16" ht="12.75">
      <c r="B191" s="5"/>
      <c r="C191" s="5"/>
      <c r="D191" s="5"/>
      <c r="E191" s="5"/>
      <c r="F191" s="5"/>
      <c r="G191" s="5"/>
      <c r="H191" s="5"/>
      <c r="I191" s="5"/>
      <c r="J191" s="5"/>
      <c r="K191" s="5"/>
      <c r="L191" s="5"/>
      <c r="M191" s="5"/>
      <c r="N191" s="5"/>
      <c r="O191" s="5"/>
      <c r="P191" s="5"/>
    </row>
    <row r="192" spans="2:16" ht="12.75">
      <c r="B192" s="5"/>
      <c r="C192" s="5"/>
      <c r="D192" s="5"/>
      <c r="E192" s="5"/>
      <c r="F192" s="5"/>
      <c r="G192" s="5"/>
      <c r="H192" s="5"/>
      <c r="I192" s="5"/>
      <c r="J192" s="5"/>
      <c r="K192" s="5"/>
      <c r="L192" s="5"/>
      <c r="M192" s="5"/>
      <c r="N192" s="5"/>
      <c r="O192" s="5"/>
      <c r="P192" s="5"/>
    </row>
    <row r="193" spans="2:16" ht="12.75">
      <c r="B193" s="5"/>
      <c r="C193" s="5"/>
      <c r="D193" s="5"/>
      <c r="E193" s="5"/>
      <c r="F193" s="5"/>
      <c r="G193" s="5"/>
      <c r="H193" s="5"/>
      <c r="I193" s="5"/>
      <c r="J193" s="5"/>
      <c r="K193" s="5"/>
      <c r="L193" s="5"/>
      <c r="M193" s="5"/>
      <c r="N193" s="5"/>
      <c r="O193" s="5"/>
      <c r="P193" s="5"/>
    </row>
    <row r="194" spans="2:16" ht="12.75">
      <c r="B194" s="5"/>
      <c r="C194" s="5"/>
      <c r="D194" s="5"/>
      <c r="E194" s="5"/>
      <c r="F194" s="5"/>
      <c r="G194" s="5"/>
      <c r="H194" s="5"/>
      <c r="I194" s="5"/>
      <c r="J194" s="5"/>
      <c r="K194" s="5"/>
      <c r="L194" s="5"/>
      <c r="M194" s="5"/>
      <c r="N194" s="5"/>
      <c r="O194" s="5"/>
      <c r="P194" s="5"/>
    </row>
    <row r="195" spans="2:16" ht="12.75">
      <c r="B195" s="5"/>
      <c r="C195" s="5"/>
      <c r="D195" s="5"/>
      <c r="E195" s="5"/>
      <c r="F195" s="5"/>
      <c r="G195" s="5"/>
      <c r="H195" s="5"/>
      <c r="I195" s="5"/>
      <c r="J195" s="5"/>
      <c r="K195" s="5"/>
      <c r="L195" s="5"/>
      <c r="M195" s="5"/>
      <c r="N195" s="5"/>
      <c r="O195" s="5"/>
      <c r="P195" s="5"/>
    </row>
    <row r="196" spans="2:16" ht="12.75">
      <c r="B196" s="5"/>
      <c r="C196" s="5"/>
      <c r="D196" s="5"/>
      <c r="E196" s="5"/>
      <c r="F196" s="5"/>
      <c r="G196" s="5"/>
      <c r="H196" s="5"/>
      <c r="I196" s="5"/>
      <c r="J196" s="5"/>
      <c r="K196" s="5"/>
      <c r="L196" s="5"/>
      <c r="M196" s="5"/>
      <c r="N196" s="5"/>
      <c r="O196" s="5"/>
      <c r="P196" s="5"/>
    </row>
    <row r="197" spans="2:16" ht="12.75">
      <c r="B197" s="5"/>
      <c r="C197" s="5"/>
      <c r="D197" s="5"/>
      <c r="E197" s="5"/>
      <c r="F197" s="5"/>
      <c r="G197" s="5"/>
      <c r="H197" s="5"/>
      <c r="I197" s="5"/>
      <c r="J197" s="5"/>
      <c r="K197" s="5"/>
      <c r="L197" s="5"/>
      <c r="M197" s="5"/>
      <c r="N197" s="5"/>
      <c r="O197" s="5"/>
      <c r="P197" s="5"/>
    </row>
    <row r="198" spans="2:16" ht="12.75">
      <c r="B198" s="5"/>
      <c r="C198" s="5"/>
      <c r="D198" s="5"/>
      <c r="E198" s="5"/>
      <c r="F198" s="5"/>
      <c r="G198" s="5"/>
      <c r="H198" s="5"/>
      <c r="I198" s="5"/>
      <c r="J198" s="5"/>
      <c r="K198" s="5"/>
      <c r="L198" s="5"/>
      <c r="M198" s="5"/>
      <c r="N198" s="5"/>
      <c r="O198" s="5"/>
      <c r="P198" s="5"/>
    </row>
    <row r="199" spans="2:16" ht="12.75">
      <c r="B199" s="5"/>
      <c r="C199" s="5"/>
      <c r="D199" s="5"/>
      <c r="E199" s="5"/>
      <c r="F199" s="5"/>
      <c r="G199" s="5"/>
      <c r="H199" s="5"/>
      <c r="I199" s="5"/>
      <c r="J199" s="5"/>
      <c r="K199" s="5"/>
      <c r="L199" s="5"/>
      <c r="M199" s="5"/>
      <c r="N199" s="5"/>
      <c r="O199" s="5"/>
      <c r="P199" s="5"/>
    </row>
    <row r="200" spans="2:16" ht="12.75">
      <c r="B200" s="5"/>
      <c r="C200" s="5"/>
      <c r="D200" s="5"/>
      <c r="E200" s="5"/>
      <c r="F200" s="5"/>
      <c r="G200" s="5"/>
      <c r="H200" s="5"/>
      <c r="I200" s="5"/>
      <c r="J200" s="5"/>
      <c r="K200" s="5"/>
      <c r="L200" s="5"/>
      <c r="M200" s="5"/>
      <c r="N200" s="5"/>
      <c r="O200" s="5"/>
      <c r="P200" s="5"/>
    </row>
    <row r="201" spans="2:16" ht="12.75">
      <c r="B201" s="5"/>
      <c r="C201" s="5"/>
      <c r="D201" s="5"/>
      <c r="E201" s="5"/>
      <c r="F201" s="5"/>
      <c r="G201" s="5"/>
      <c r="H201" s="5"/>
      <c r="I201" s="5"/>
      <c r="J201" s="5"/>
      <c r="K201" s="5"/>
      <c r="L201" s="5"/>
      <c r="M201" s="5"/>
      <c r="N201" s="5"/>
      <c r="O201" s="5"/>
      <c r="P201" s="5"/>
    </row>
    <row r="202" spans="2:16" ht="12.75">
      <c r="B202" s="5"/>
      <c r="C202" s="5"/>
      <c r="D202" s="5"/>
      <c r="E202" s="5"/>
      <c r="F202" s="5"/>
      <c r="G202" s="5"/>
      <c r="H202" s="5"/>
      <c r="I202" s="5"/>
      <c r="J202" s="5"/>
      <c r="K202" s="5"/>
      <c r="L202" s="5"/>
      <c r="M202" s="5"/>
      <c r="N202" s="5"/>
      <c r="O202" s="5"/>
      <c r="P202" s="5"/>
    </row>
    <row r="203" spans="2:16" ht="12.75">
      <c r="B203" s="5"/>
      <c r="C203" s="5"/>
      <c r="D203" s="5"/>
      <c r="E203" s="5"/>
      <c r="F203" s="5"/>
      <c r="G203" s="5"/>
      <c r="H203" s="5"/>
      <c r="I203" s="5"/>
      <c r="J203" s="5"/>
      <c r="K203" s="5"/>
      <c r="L203" s="5"/>
      <c r="M203" s="5"/>
      <c r="N203" s="5"/>
      <c r="O203" s="5"/>
      <c r="P203" s="5"/>
    </row>
    <row r="204" spans="2:16" ht="12.75">
      <c r="B204" s="5"/>
      <c r="C204" s="5"/>
      <c r="D204" s="5"/>
      <c r="E204" s="5"/>
      <c r="F204" s="5"/>
      <c r="G204" s="5"/>
      <c r="H204" s="5"/>
      <c r="I204" s="5"/>
      <c r="J204" s="5"/>
      <c r="K204" s="5"/>
      <c r="L204" s="5"/>
      <c r="M204" s="5"/>
      <c r="N204" s="5"/>
      <c r="O204" s="5"/>
      <c r="P204" s="5"/>
    </row>
    <row r="205" spans="2:16" ht="12.75">
      <c r="B205" s="5"/>
      <c r="C205" s="5"/>
      <c r="D205" s="5"/>
      <c r="E205" s="5"/>
      <c r="F205" s="5"/>
      <c r="G205" s="5"/>
      <c r="H205" s="5"/>
      <c r="I205" s="5"/>
      <c r="J205" s="5"/>
      <c r="K205" s="5"/>
      <c r="L205" s="5"/>
      <c r="M205" s="5"/>
      <c r="N205" s="5"/>
      <c r="O205" s="5"/>
      <c r="P205" s="5"/>
    </row>
    <row r="206" spans="2:16" ht="12.75">
      <c r="B206" s="5"/>
      <c r="C206" s="5"/>
      <c r="D206" s="5"/>
      <c r="E206" s="5"/>
      <c r="F206" s="5"/>
      <c r="G206" s="5"/>
      <c r="H206" s="5"/>
      <c r="I206" s="5"/>
      <c r="J206" s="5"/>
      <c r="K206" s="5"/>
      <c r="L206" s="5"/>
      <c r="M206" s="5"/>
      <c r="N206" s="5"/>
      <c r="O206" s="5"/>
      <c r="P206" s="5"/>
    </row>
    <row r="207" spans="2:16" ht="12.75">
      <c r="B207" s="5"/>
      <c r="C207" s="5"/>
      <c r="D207" s="5"/>
      <c r="E207" s="5"/>
      <c r="F207" s="5"/>
      <c r="G207" s="5"/>
      <c r="H207" s="5"/>
      <c r="I207" s="5"/>
      <c r="J207" s="5"/>
      <c r="K207" s="5"/>
      <c r="L207" s="5"/>
      <c r="M207" s="5"/>
      <c r="N207" s="5"/>
      <c r="O207" s="5"/>
      <c r="P207" s="5"/>
    </row>
    <row r="208" spans="2:16" ht="12.75">
      <c r="B208" s="5"/>
      <c r="C208" s="5"/>
      <c r="D208" s="5"/>
      <c r="E208" s="5"/>
      <c r="F208" s="5"/>
      <c r="G208" s="5"/>
      <c r="H208" s="5"/>
      <c r="I208" s="5"/>
      <c r="J208" s="5"/>
      <c r="K208" s="5"/>
      <c r="L208" s="5"/>
      <c r="M208" s="5"/>
      <c r="N208" s="5"/>
      <c r="O208" s="5"/>
      <c r="P208" s="5"/>
    </row>
    <row r="209" spans="2:16" ht="12.75">
      <c r="B209" s="5"/>
      <c r="C209" s="5"/>
      <c r="D209" s="5"/>
      <c r="E209" s="5"/>
      <c r="F209" s="5"/>
      <c r="G209" s="5"/>
      <c r="H209" s="5"/>
      <c r="I209" s="5"/>
      <c r="J209" s="5"/>
      <c r="K209" s="5"/>
      <c r="L209" s="5"/>
      <c r="M209" s="5"/>
      <c r="N209" s="5"/>
      <c r="O209" s="5"/>
      <c r="P209" s="5"/>
    </row>
    <row r="210" spans="2:16" ht="12.75">
      <c r="B210" s="5"/>
      <c r="C210" s="5"/>
      <c r="D210" s="5"/>
      <c r="E210" s="5"/>
      <c r="F210" s="5"/>
      <c r="G210" s="5"/>
      <c r="H210" s="5"/>
      <c r="I210" s="5"/>
      <c r="J210" s="5"/>
      <c r="K210" s="5"/>
      <c r="L210" s="5"/>
      <c r="M210" s="5"/>
      <c r="N210" s="5"/>
      <c r="O210" s="5"/>
      <c r="P210" s="5"/>
    </row>
    <row r="211" spans="2:16" ht="12.75">
      <c r="B211" s="5"/>
      <c r="C211" s="5"/>
      <c r="D211" s="5"/>
      <c r="E211" s="5"/>
      <c r="F211" s="5"/>
      <c r="G211" s="5"/>
      <c r="H211" s="5"/>
      <c r="I211" s="5"/>
      <c r="J211" s="5"/>
      <c r="K211" s="5"/>
      <c r="L211" s="5"/>
      <c r="M211" s="5"/>
      <c r="N211" s="5"/>
      <c r="O211" s="5"/>
      <c r="P211" s="5"/>
    </row>
    <row r="212" spans="2:16" ht="12.75">
      <c r="B212" s="5"/>
      <c r="C212" s="5"/>
      <c r="D212" s="5"/>
      <c r="E212" s="5"/>
      <c r="F212" s="5"/>
      <c r="G212" s="5"/>
      <c r="H212" s="5"/>
      <c r="I212" s="5"/>
      <c r="J212" s="5"/>
      <c r="K212" s="5"/>
      <c r="L212" s="5"/>
      <c r="M212" s="5"/>
      <c r="N212" s="5"/>
      <c r="O212" s="5"/>
      <c r="P212" s="5"/>
    </row>
    <row r="213" spans="2:16" ht="12.75">
      <c r="B213" s="5"/>
      <c r="C213" s="5"/>
      <c r="D213" s="5"/>
      <c r="E213" s="5"/>
      <c r="F213" s="5"/>
      <c r="G213" s="5"/>
      <c r="H213" s="5"/>
      <c r="I213" s="5"/>
      <c r="J213" s="5"/>
      <c r="K213" s="5"/>
      <c r="L213" s="5"/>
      <c r="M213" s="5"/>
      <c r="N213" s="5"/>
      <c r="O213" s="5"/>
      <c r="P213" s="5"/>
    </row>
    <row r="214" spans="2:16" ht="12.75">
      <c r="B214" s="5"/>
      <c r="C214" s="5"/>
      <c r="D214" s="5"/>
      <c r="E214" s="5"/>
      <c r="F214" s="5"/>
      <c r="G214" s="5"/>
      <c r="H214" s="5"/>
      <c r="I214" s="5"/>
      <c r="J214" s="5"/>
      <c r="K214" s="5"/>
      <c r="L214" s="5"/>
      <c r="M214" s="5"/>
      <c r="N214" s="5"/>
      <c r="O214" s="5"/>
      <c r="P214" s="5"/>
    </row>
    <row r="215" spans="2:16" ht="12.75">
      <c r="B215" s="5"/>
      <c r="C215" s="5"/>
      <c r="D215" s="5"/>
      <c r="E215" s="5"/>
      <c r="F215" s="5"/>
      <c r="G215" s="5"/>
      <c r="H215" s="5"/>
      <c r="I215" s="5"/>
      <c r="J215" s="5"/>
      <c r="K215" s="5"/>
      <c r="L215" s="5"/>
      <c r="M215" s="5"/>
      <c r="N215" s="5"/>
      <c r="O215" s="5"/>
      <c r="P215" s="5"/>
    </row>
    <row r="216" spans="2:16" ht="12.75">
      <c r="B216" s="5"/>
      <c r="C216" s="5"/>
      <c r="D216" s="5"/>
      <c r="E216" s="5"/>
      <c r="F216" s="5"/>
      <c r="G216" s="5"/>
      <c r="H216" s="5"/>
      <c r="I216" s="5"/>
      <c r="J216" s="5"/>
      <c r="K216" s="5"/>
      <c r="L216" s="5"/>
      <c r="M216" s="5"/>
      <c r="N216" s="5"/>
      <c r="O216" s="5"/>
      <c r="P216" s="5"/>
    </row>
    <row r="217" spans="2:16" ht="12.75">
      <c r="B217" s="5"/>
      <c r="C217" s="5"/>
      <c r="D217" s="5"/>
      <c r="E217" s="5"/>
      <c r="F217" s="5"/>
      <c r="G217" s="5"/>
      <c r="H217" s="5"/>
      <c r="I217" s="5"/>
      <c r="J217" s="5"/>
      <c r="K217" s="5"/>
      <c r="L217" s="5"/>
      <c r="M217" s="5"/>
      <c r="N217" s="5"/>
      <c r="O217" s="5"/>
      <c r="P217" s="5"/>
    </row>
    <row r="218" spans="2:16" ht="12.75">
      <c r="B218" s="5"/>
      <c r="C218" s="5"/>
      <c r="D218" s="5"/>
      <c r="E218" s="5"/>
      <c r="F218" s="5"/>
      <c r="G218" s="5"/>
      <c r="H218" s="5"/>
      <c r="I218" s="5"/>
      <c r="J218" s="5"/>
      <c r="K218" s="5"/>
      <c r="L218" s="5"/>
      <c r="M218" s="5"/>
      <c r="N218" s="5"/>
      <c r="O218" s="5"/>
      <c r="P218" s="5"/>
    </row>
    <row r="219" spans="2:16" ht="12.75">
      <c r="B219" s="5"/>
      <c r="C219" s="5"/>
      <c r="D219" s="5"/>
      <c r="E219" s="5"/>
      <c r="F219" s="5"/>
      <c r="G219" s="5"/>
      <c r="H219" s="5"/>
      <c r="I219" s="5"/>
      <c r="J219" s="5"/>
      <c r="K219" s="5"/>
      <c r="L219" s="5"/>
      <c r="M219" s="5"/>
      <c r="N219" s="5"/>
      <c r="O219" s="5"/>
      <c r="P219" s="5"/>
    </row>
    <row r="220" spans="2:16" ht="12.75">
      <c r="B220" s="5"/>
      <c r="C220" s="5"/>
      <c r="D220" s="5"/>
      <c r="E220" s="5"/>
      <c r="F220" s="5"/>
      <c r="G220" s="5"/>
      <c r="H220" s="5"/>
      <c r="I220" s="5"/>
      <c r="J220" s="5"/>
      <c r="K220" s="5"/>
      <c r="L220" s="5"/>
      <c r="M220" s="5"/>
      <c r="N220" s="5"/>
      <c r="O220" s="5"/>
      <c r="P220" s="5"/>
    </row>
    <row r="221" spans="2:16" ht="12.75">
      <c r="B221" s="5"/>
      <c r="C221" s="5"/>
      <c r="D221" s="5"/>
      <c r="E221" s="5"/>
      <c r="F221" s="5"/>
      <c r="G221" s="5"/>
      <c r="H221" s="5"/>
      <c r="I221" s="5"/>
      <c r="J221" s="5"/>
      <c r="K221" s="5"/>
      <c r="L221" s="5"/>
      <c r="M221" s="5"/>
      <c r="N221" s="5"/>
      <c r="O221" s="5"/>
      <c r="P221" s="5"/>
    </row>
    <row r="222" spans="2:16" ht="12.75">
      <c r="B222" s="5"/>
      <c r="C222" s="5"/>
      <c r="D222" s="5"/>
      <c r="E222" s="5"/>
      <c r="F222" s="5"/>
      <c r="G222" s="5"/>
      <c r="H222" s="5"/>
      <c r="I222" s="5"/>
      <c r="J222" s="5"/>
      <c r="K222" s="5"/>
      <c r="L222" s="5"/>
      <c r="M222" s="5"/>
      <c r="N222" s="5"/>
      <c r="O222" s="5"/>
      <c r="P222" s="5"/>
    </row>
    <row r="223" spans="2:16" ht="12.75">
      <c r="B223" s="5"/>
      <c r="C223" s="5"/>
      <c r="D223" s="5"/>
      <c r="E223" s="5"/>
      <c r="F223" s="5"/>
      <c r="G223" s="5"/>
      <c r="H223" s="5"/>
      <c r="I223" s="5"/>
      <c r="J223" s="5"/>
      <c r="K223" s="5"/>
      <c r="L223" s="5"/>
      <c r="M223" s="5"/>
      <c r="N223" s="5"/>
      <c r="O223" s="5"/>
      <c r="P223" s="5"/>
    </row>
    <row r="224" spans="2:16" ht="12.75">
      <c r="B224" s="5"/>
      <c r="C224" s="5"/>
      <c r="D224" s="5"/>
      <c r="E224" s="5"/>
      <c r="F224" s="5"/>
      <c r="G224" s="5"/>
      <c r="H224" s="5"/>
      <c r="I224" s="5"/>
      <c r="J224" s="5"/>
      <c r="K224" s="5"/>
      <c r="L224" s="5"/>
      <c r="M224" s="5"/>
      <c r="N224" s="5"/>
      <c r="O224" s="5"/>
      <c r="P224" s="5"/>
    </row>
    <row r="225" spans="2:16" ht="12.75">
      <c r="B225" s="5"/>
      <c r="C225" s="5"/>
      <c r="D225" s="5"/>
      <c r="E225" s="5"/>
      <c r="F225" s="5"/>
      <c r="G225" s="5"/>
      <c r="H225" s="5"/>
      <c r="I225" s="5"/>
      <c r="J225" s="5"/>
      <c r="K225" s="5"/>
      <c r="L225" s="5"/>
      <c r="M225" s="5"/>
      <c r="N225" s="5"/>
      <c r="O225" s="5"/>
      <c r="P225" s="5"/>
    </row>
    <row r="226" spans="2:16" ht="12.75">
      <c r="B226" s="5"/>
      <c r="C226" s="5"/>
      <c r="D226" s="5"/>
      <c r="E226" s="5"/>
      <c r="F226" s="5"/>
      <c r="G226" s="5"/>
      <c r="H226" s="5"/>
      <c r="I226" s="5"/>
      <c r="J226" s="5"/>
      <c r="K226" s="5"/>
      <c r="L226" s="5"/>
      <c r="M226" s="5"/>
      <c r="N226" s="5"/>
      <c r="O226" s="5"/>
      <c r="P226" s="5"/>
    </row>
    <row r="227" spans="2:16" ht="12.75">
      <c r="B227" s="5"/>
      <c r="C227" s="5"/>
      <c r="D227" s="5"/>
      <c r="E227" s="5"/>
      <c r="F227" s="5"/>
      <c r="G227" s="5"/>
      <c r="H227" s="5"/>
      <c r="I227" s="5"/>
      <c r="J227" s="5"/>
      <c r="K227" s="5"/>
      <c r="L227" s="5"/>
      <c r="M227" s="5"/>
      <c r="N227" s="5"/>
      <c r="O227" s="5"/>
      <c r="P227" s="5"/>
    </row>
    <row r="228" spans="2:16" ht="12.75">
      <c r="B228" s="5"/>
      <c r="C228" s="5"/>
      <c r="D228" s="5"/>
      <c r="E228" s="5"/>
      <c r="F228" s="5"/>
      <c r="G228" s="5"/>
      <c r="H228" s="5"/>
      <c r="I228" s="5"/>
      <c r="J228" s="5"/>
      <c r="K228" s="5"/>
      <c r="L228" s="5"/>
      <c r="M228" s="5"/>
      <c r="N228" s="5"/>
      <c r="O228" s="5"/>
      <c r="P228" s="5"/>
    </row>
    <row r="229" spans="2:16" ht="12.75">
      <c r="B229" s="5"/>
      <c r="C229" s="5"/>
      <c r="D229" s="5"/>
      <c r="E229" s="5"/>
      <c r="F229" s="5"/>
      <c r="G229" s="5"/>
      <c r="H229" s="5"/>
      <c r="I229" s="5"/>
      <c r="J229" s="5"/>
      <c r="K229" s="5"/>
      <c r="L229" s="5"/>
      <c r="M229" s="5"/>
      <c r="N229" s="5"/>
      <c r="O229" s="5"/>
      <c r="P229" s="5"/>
    </row>
    <row r="230" spans="2:16" ht="12.75">
      <c r="B230" s="5"/>
      <c r="C230" s="5"/>
      <c r="D230" s="5"/>
      <c r="E230" s="5"/>
      <c r="F230" s="5"/>
      <c r="G230" s="5"/>
      <c r="H230" s="5"/>
      <c r="I230" s="5"/>
      <c r="J230" s="5"/>
      <c r="K230" s="5"/>
      <c r="L230" s="5"/>
      <c r="M230" s="5"/>
      <c r="N230" s="5"/>
      <c r="O230" s="5"/>
      <c r="P230" s="5"/>
    </row>
    <row r="231" spans="2:16" ht="12.75">
      <c r="B231" s="5"/>
      <c r="C231" s="5"/>
      <c r="D231" s="5"/>
      <c r="E231" s="5"/>
      <c r="F231" s="5"/>
      <c r="G231" s="5"/>
      <c r="H231" s="5"/>
      <c r="I231" s="5"/>
      <c r="J231" s="5"/>
      <c r="K231" s="5"/>
      <c r="L231" s="5"/>
      <c r="M231" s="5"/>
      <c r="N231" s="5"/>
      <c r="O231" s="5"/>
      <c r="P231" s="5"/>
    </row>
    <row r="232" spans="2:16" ht="12.75">
      <c r="B232" s="5"/>
      <c r="C232" s="5"/>
      <c r="D232" s="5"/>
      <c r="E232" s="5"/>
      <c r="F232" s="5"/>
      <c r="G232" s="5"/>
      <c r="H232" s="5"/>
      <c r="I232" s="5"/>
      <c r="J232" s="5"/>
      <c r="K232" s="5"/>
      <c r="L232" s="5"/>
      <c r="M232" s="5"/>
      <c r="N232" s="5"/>
      <c r="O232" s="5"/>
      <c r="P232" s="5"/>
    </row>
    <row r="233" spans="2:16" ht="12.75">
      <c r="B233" s="5"/>
      <c r="C233" s="5"/>
      <c r="D233" s="5"/>
      <c r="E233" s="5"/>
      <c r="F233" s="5"/>
      <c r="G233" s="5"/>
      <c r="H233" s="5"/>
      <c r="I233" s="5"/>
      <c r="J233" s="5"/>
      <c r="K233" s="5"/>
      <c r="L233" s="5"/>
      <c r="M233" s="5"/>
      <c r="N233" s="5"/>
      <c r="O233" s="5"/>
      <c r="P233" s="5"/>
    </row>
    <row r="234" spans="2:16" ht="12.75">
      <c r="B234" s="5"/>
      <c r="C234" s="5"/>
      <c r="D234" s="5"/>
      <c r="E234" s="5"/>
      <c r="F234" s="5"/>
      <c r="G234" s="5"/>
      <c r="H234" s="5"/>
      <c r="I234" s="5"/>
      <c r="J234" s="5"/>
      <c r="K234" s="5"/>
      <c r="L234" s="5"/>
      <c r="M234" s="5"/>
      <c r="N234" s="5"/>
      <c r="O234" s="5"/>
      <c r="P234" s="5"/>
    </row>
    <row r="235" spans="2:16" ht="12.75">
      <c r="B235" s="5"/>
      <c r="C235" s="5"/>
      <c r="D235" s="5"/>
      <c r="E235" s="5"/>
      <c r="F235" s="5"/>
      <c r="G235" s="5"/>
      <c r="H235" s="5"/>
      <c r="I235" s="5"/>
      <c r="J235" s="5"/>
      <c r="K235" s="5"/>
      <c r="L235" s="5"/>
      <c r="M235" s="5"/>
      <c r="N235" s="5"/>
      <c r="O235" s="5"/>
      <c r="P235" s="5"/>
    </row>
    <row r="236" spans="2:16" ht="12.75">
      <c r="B236" s="5"/>
      <c r="C236" s="5"/>
      <c r="D236" s="5"/>
      <c r="E236" s="5"/>
      <c r="F236" s="5"/>
      <c r="G236" s="5"/>
      <c r="H236" s="5"/>
      <c r="I236" s="5"/>
      <c r="J236" s="5"/>
      <c r="K236" s="5"/>
      <c r="L236" s="5"/>
      <c r="M236" s="5"/>
      <c r="N236" s="5"/>
      <c r="O236" s="5"/>
      <c r="P236" s="5"/>
    </row>
    <row r="237" spans="2:16" ht="12.75">
      <c r="B237" s="5"/>
      <c r="C237" s="5"/>
      <c r="D237" s="5"/>
      <c r="E237" s="5"/>
      <c r="F237" s="5"/>
      <c r="G237" s="5"/>
      <c r="H237" s="5"/>
      <c r="I237" s="5"/>
      <c r="J237" s="5"/>
      <c r="K237" s="5"/>
      <c r="L237" s="5"/>
      <c r="M237" s="5"/>
      <c r="N237" s="5"/>
      <c r="O237" s="5"/>
      <c r="P237" s="5"/>
    </row>
    <row r="238" spans="2:16" ht="12.75">
      <c r="B238" s="5"/>
      <c r="C238" s="5"/>
      <c r="D238" s="5"/>
      <c r="E238" s="5"/>
      <c r="F238" s="5"/>
      <c r="G238" s="5"/>
      <c r="H238" s="5"/>
      <c r="I238" s="5"/>
      <c r="J238" s="5"/>
      <c r="K238" s="5"/>
      <c r="L238" s="5"/>
      <c r="M238" s="5"/>
      <c r="N238" s="5"/>
      <c r="O238" s="5"/>
      <c r="P238" s="5"/>
    </row>
    <row r="239" spans="2:16" ht="12.75">
      <c r="B239" s="5"/>
      <c r="C239" s="5"/>
      <c r="D239" s="5"/>
      <c r="E239" s="5"/>
      <c r="F239" s="5"/>
      <c r="G239" s="5"/>
      <c r="H239" s="5"/>
      <c r="I239" s="5"/>
      <c r="J239" s="5"/>
      <c r="K239" s="5"/>
      <c r="L239" s="5"/>
      <c r="M239" s="5"/>
      <c r="N239" s="5"/>
      <c r="O239" s="5"/>
      <c r="P239" s="5"/>
    </row>
    <row r="240" spans="2:16" ht="12.75">
      <c r="B240" s="5"/>
      <c r="C240" s="5"/>
      <c r="D240" s="5"/>
      <c r="E240" s="5"/>
      <c r="F240" s="5"/>
      <c r="G240" s="5"/>
      <c r="H240" s="5"/>
      <c r="I240" s="5"/>
      <c r="J240" s="5"/>
      <c r="K240" s="5"/>
      <c r="L240" s="5"/>
      <c r="M240" s="5"/>
      <c r="N240" s="5"/>
      <c r="O240" s="5"/>
      <c r="P240" s="5"/>
    </row>
    <row r="241" spans="2:16" ht="12.75">
      <c r="B241" s="5"/>
      <c r="C241" s="5"/>
      <c r="D241" s="5"/>
      <c r="E241" s="5"/>
      <c r="F241" s="5"/>
      <c r="G241" s="5"/>
      <c r="H241" s="5"/>
      <c r="I241" s="5"/>
      <c r="J241" s="5"/>
      <c r="K241" s="5"/>
      <c r="L241" s="5"/>
      <c r="M241" s="5"/>
      <c r="N241" s="5"/>
      <c r="O241" s="5"/>
      <c r="P241" s="5"/>
    </row>
    <row r="242" spans="2:16" ht="12.75">
      <c r="B242" s="5"/>
      <c r="C242" s="5"/>
      <c r="D242" s="5"/>
      <c r="E242" s="5"/>
      <c r="F242" s="5"/>
      <c r="G242" s="5"/>
      <c r="H242" s="5"/>
      <c r="I242" s="5"/>
      <c r="J242" s="5"/>
      <c r="K242" s="5"/>
      <c r="L242" s="5"/>
      <c r="M242" s="5"/>
      <c r="N242" s="5"/>
      <c r="O242" s="5"/>
      <c r="P242" s="5"/>
    </row>
    <row r="243" spans="2:16" ht="12.75">
      <c r="B243" s="5"/>
      <c r="C243" s="5"/>
      <c r="D243" s="5"/>
      <c r="E243" s="5"/>
      <c r="F243" s="5"/>
      <c r="G243" s="5"/>
      <c r="H243" s="5"/>
      <c r="I243" s="5"/>
      <c r="J243" s="5"/>
      <c r="K243" s="5"/>
      <c r="L243" s="5"/>
      <c r="M243" s="5"/>
      <c r="N243" s="5"/>
      <c r="O243" s="5"/>
      <c r="P243" s="5"/>
    </row>
    <row r="244" spans="2:16" ht="12.75">
      <c r="B244" s="5"/>
      <c r="C244" s="5"/>
      <c r="D244" s="5"/>
      <c r="E244" s="5"/>
      <c r="F244" s="5"/>
      <c r="G244" s="5"/>
      <c r="H244" s="5"/>
      <c r="I244" s="5"/>
      <c r="J244" s="5"/>
      <c r="K244" s="5"/>
      <c r="L244" s="5"/>
      <c r="M244" s="5"/>
      <c r="N244" s="5"/>
      <c r="O244" s="5"/>
      <c r="P244" s="5"/>
    </row>
    <row r="245" spans="2:16" ht="12.75">
      <c r="B245" s="5"/>
      <c r="C245" s="5"/>
      <c r="D245" s="5"/>
      <c r="E245" s="5"/>
      <c r="F245" s="5"/>
      <c r="G245" s="5"/>
      <c r="H245" s="5"/>
      <c r="I245" s="5"/>
      <c r="J245" s="5"/>
      <c r="K245" s="5"/>
      <c r="L245" s="5"/>
      <c r="M245" s="5"/>
      <c r="N245" s="5"/>
      <c r="O245" s="5"/>
      <c r="P245" s="5"/>
    </row>
    <row r="246" spans="2:16" ht="12.75">
      <c r="B246" s="5"/>
      <c r="C246" s="5"/>
      <c r="D246" s="5"/>
      <c r="E246" s="5"/>
      <c r="F246" s="5"/>
      <c r="G246" s="5"/>
      <c r="H246" s="5"/>
      <c r="I246" s="5"/>
      <c r="J246" s="5"/>
      <c r="K246" s="5"/>
      <c r="L246" s="5"/>
      <c r="M246" s="5"/>
      <c r="N246" s="5"/>
      <c r="O246" s="5"/>
      <c r="P246" s="5"/>
    </row>
    <row r="247" spans="2:16" ht="12.75">
      <c r="B247" s="5"/>
      <c r="C247" s="5"/>
      <c r="D247" s="5"/>
      <c r="E247" s="5"/>
      <c r="F247" s="5"/>
      <c r="G247" s="5"/>
      <c r="H247" s="5"/>
      <c r="I247" s="5"/>
      <c r="J247" s="5"/>
      <c r="K247" s="5"/>
      <c r="L247" s="5"/>
      <c r="M247" s="5"/>
      <c r="N247" s="5"/>
      <c r="O247" s="5"/>
      <c r="P247" s="5"/>
    </row>
    <row r="248" spans="2:16" ht="12.75">
      <c r="B248" s="5"/>
      <c r="C248" s="5"/>
      <c r="D248" s="5"/>
      <c r="E248" s="5"/>
      <c r="F248" s="5"/>
      <c r="G248" s="5"/>
      <c r="H248" s="5"/>
      <c r="I248" s="5"/>
      <c r="J248" s="5"/>
      <c r="K248" s="5"/>
      <c r="L248" s="5"/>
      <c r="M248" s="5"/>
      <c r="N248" s="5"/>
      <c r="O248" s="5"/>
      <c r="P248" s="5"/>
    </row>
    <row r="249" spans="2:16" ht="12.75">
      <c r="B249" s="5"/>
      <c r="C249" s="5"/>
      <c r="D249" s="5"/>
      <c r="E249" s="5"/>
      <c r="F249" s="5"/>
      <c r="G249" s="5"/>
      <c r="H249" s="5"/>
      <c r="I249" s="5"/>
      <c r="J249" s="5"/>
      <c r="K249" s="5"/>
      <c r="L249" s="5"/>
      <c r="M249" s="5"/>
      <c r="N249" s="5"/>
      <c r="O249" s="5"/>
      <c r="P249" s="5"/>
    </row>
    <row r="250" spans="2:16" ht="12.75">
      <c r="B250" s="5"/>
      <c r="C250" s="5"/>
      <c r="D250" s="5"/>
      <c r="E250" s="5"/>
      <c r="F250" s="5"/>
      <c r="G250" s="5"/>
      <c r="H250" s="5"/>
      <c r="I250" s="5"/>
      <c r="J250" s="5"/>
      <c r="K250" s="5"/>
      <c r="L250" s="5"/>
      <c r="M250" s="5"/>
      <c r="N250" s="5"/>
      <c r="O250" s="5"/>
      <c r="P250" s="5"/>
    </row>
    <row r="251" spans="2:16" ht="12.75">
      <c r="B251" s="5"/>
      <c r="C251" s="5"/>
      <c r="D251" s="5"/>
      <c r="E251" s="5"/>
      <c r="F251" s="5"/>
      <c r="G251" s="5"/>
      <c r="H251" s="5"/>
      <c r="I251" s="5"/>
      <c r="J251" s="5"/>
      <c r="K251" s="5"/>
      <c r="L251" s="5"/>
      <c r="M251" s="5"/>
      <c r="N251" s="5"/>
      <c r="O251" s="5"/>
      <c r="P251" s="5"/>
    </row>
    <row r="252" spans="2:16" ht="12.75">
      <c r="B252" s="5"/>
      <c r="C252" s="5"/>
      <c r="D252" s="5"/>
      <c r="E252" s="5"/>
      <c r="F252" s="5"/>
      <c r="G252" s="5"/>
      <c r="H252" s="5"/>
      <c r="I252" s="5"/>
      <c r="J252" s="5"/>
      <c r="K252" s="5"/>
      <c r="L252" s="5"/>
      <c r="M252" s="5"/>
      <c r="N252" s="5"/>
      <c r="O252" s="5"/>
      <c r="P252" s="5"/>
    </row>
    <row r="253" spans="2:16" ht="12.75">
      <c r="B253" s="5"/>
      <c r="C253" s="5"/>
      <c r="D253" s="5"/>
      <c r="E253" s="5"/>
      <c r="F253" s="5"/>
      <c r="G253" s="5"/>
      <c r="H253" s="5"/>
      <c r="I253" s="5"/>
      <c r="J253" s="5"/>
      <c r="K253" s="5"/>
      <c r="L253" s="5"/>
      <c r="M253" s="5"/>
      <c r="N253" s="5"/>
      <c r="O253" s="5"/>
      <c r="P253" s="5"/>
    </row>
    <row r="254" spans="2:16" ht="12.75">
      <c r="B254" s="5"/>
      <c r="C254" s="5"/>
      <c r="D254" s="5"/>
      <c r="E254" s="5"/>
      <c r="F254" s="5"/>
      <c r="G254" s="5"/>
      <c r="H254" s="5"/>
      <c r="I254" s="5"/>
      <c r="J254" s="5"/>
      <c r="K254" s="5"/>
      <c r="L254" s="5"/>
      <c r="M254" s="5"/>
      <c r="N254" s="5"/>
      <c r="O254" s="5"/>
      <c r="P254" s="5"/>
    </row>
    <row r="255" spans="2:16" ht="12.75">
      <c r="B255" s="5"/>
      <c r="C255" s="5"/>
      <c r="D255" s="5"/>
      <c r="E255" s="5"/>
      <c r="F255" s="5"/>
      <c r="G255" s="5"/>
      <c r="H255" s="5"/>
      <c r="I255" s="5"/>
      <c r="J255" s="5"/>
      <c r="K255" s="5"/>
      <c r="L255" s="5"/>
      <c r="M255" s="5"/>
      <c r="N255" s="5"/>
      <c r="O255" s="5"/>
      <c r="P255" s="5"/>
    </row>
    <row r="256" spans="2:16" ht="12.75">
      <c r="B256" s="5"/>
      <c r="C256" s="5"/>
      <c r="D256" s="5"/>
      <c r="E256" s="5"/>
      <c r="F256" s="5"/>
      <c r="G256" s="5"/>
      <c r="H256" s="5"/>
      <c r="I256" s="5"/>
      <c r="J256" s="5"/>
      <c r="K256" s="5"/>
      <c r="L256" s="5"/>
      <c r="M256" s="5"/>
      <c r="N256" s="5"/>
      <c r="O256" s="5"/>
      <c r="P256" s="5"/>
    </row>
    <row r="257" spans="2:16" ht="12.75">
      <c r="B257" s="5"/>
      <c r="C257" s="5"/>
      <c r="D257" s="5"/>
      <c r="E257" s="5"/>
      <c r="F257" s="5"/>
      <c r="G257" s="5"/>
      <c r="H257" s="5"/>
      <c r="I257" s="5"/>
      <c r="J257" s="5"/>
      <c r="K257" s="5"/>
      <c r="L257" s="5"/>
      <c r="M257" s="5"/>
      <c r="N257" s="5"/>
      <c r="O257" s="5"/>
      <c r="P257" s="5"/>
    </row>
    <row r="258" spans="2:16" ht="12.75">
      <c r="B258" s="5"/>
      <c r="C258" s="5"/>
      <c r="D258" s="5"/>
      <c r="E258" s="5"/>
      <c r="F258" s="5"/>
      <c r="G258" s="5"/>
      <c r="H258" s="5"/>
      <c r="I258" s="5"/>
      <c r="J258" s="5"/>
      <c r="K258" s="5"/>
      <c r="L258" s="5"/>
      <c r="M258" s="5"/>
      <c r="N258" s="5"/>
      <c r="O258" s="5"/>
      <c r="P258" s="5"/>
    </row>
    <row r="259" spans="2:16" ht="12.75">
      <c r="B259" s="5"/>
      <c r="C259" s="5"/>
      <c r="D259" s="5"/>
      <c r="E259" s="5"/>
      <c r="F259" s="5"/>
      <c r="G259" s="5"/>
      <c r="H259" s="5"/>
      <c r="I259" s="5"/>
      <c r="J259" s="5"/>
      <c r="K259" s="5"/>
      <c r="L259" s="5"/>
      <c r="M259" s="5"/>
      <c r="N259" s="5"/>
      <c r="O259" s="5"/>
      <c r="P259" s="5"/>
    </row>
    <row r="260" spans="2:16" ht="12.75">
      <c r="B260" s="5"/>
      <c r="C260" s="5"/>
      <c r="D260" s="5"/>
      <c r="E260" s="5"/>
      <c r="F260" s="5"/>
      <c r="G260" s="5"/>
      <c r="H260" s="5"/>
      <c r="I260" s="5"/>
      <c r="J260" s="5"/>
      <c r="K260" s="5"/>
      <c r="L260" s="5"/>
      <c r="M260" s="5"/>
      <c r="N260" s="5"/>
      <c r="O260" s="5"/>
      <c r="P260" s="5"/>
    </row>
    <row r="261" spans="2:16" ht="12.75">
      <c r="B261" s="5"/>
      <c r="C261" s="5"/>
      <c r="D261" s="5"/>
      <c r="E261" s="5"/>
      <c r="F261" s="5"/>
      <c r="G261" s="5"/>
      <c r="H261" s="5"/>
      <c r="I261" s="5"/>
      <c r="J261" s="5"/>
      <c r="K261" s="5"/>
      <c r="L261" s="5"/>
      <c r="M261" s="5"/>
      <c r="N261" s="5"/>
      <c r="O261" s="5"/>
      <c r="P261" s="5"/>
    </row>
    <row r="262" spans="2:16" ht="12.75">
      <c r="B262" s="5"/>
      <c r="C262" s="5"/>
      <c r="D262" s="5"/>
      <c r="E262" s="5"/>
      <c r="F262" s="5"/>
      <c r="G262" s="5"/>
      <c r="H262" s="5"/>
      <c r="I262" s="5"/>
      <c r="J262" s="5"/>
      <c r="K262" s="5"/>
      <c r="L262" s="5"/>
      <c r="M262" s="5"/>
      <c r="N262" s="5"/>
      <c r="O262" s="5"/>
      <c r="P262" s="5"/>
    </row>
    <row r="263" spans="2:16" ht="12.75">
      <c r="B263" s="5"/>
      <c r="C263" s="5"/>
      <c r="D263" s="5"/>
      <c r="E263" s="5"/>
      <c r="F263" s="5"/>
      <c r="G263" s="5"/>
      <c r="H263" s="5"/>
      <c r="I263" s="5"/>
      <c r="J263" s="5"/>
      <c r="K263" s="5"/>
      <c r="L263" s="5"/>
      <c r="M263" s="5"/>
      <c r="N263" s="5"/>
      <c r="O263" s="5"/>
      <c r="P263" s="5"/>
    </row>
    <row r="264" spans="2:16" ht="12.75">
      <c r="B264" s="5"/>
      <c r="C264" s="5"/>
      <c r="D264" s="5"/>
      <c r="E264" s="5"/>
      <c r="F264" s="5"/>
      <c r="G264" s="5"/>
      <c r="H264" s="5"/>
      <c r="I264" s="5"/>
      <c r="J264" s="5"/>
      <c r="K264" s="5"/>
      <c r="L264" s="5"/>
      <c r="M264" s="5"/>
      <c r="N264" s="5"/>
      <c r="O264" s="5"/>
      <c r="P264" s="5"/>
    </row>
    <row r="265" spans="2:16" ht="12.75">
      <c r="B265" s="5"/>
      <c r="C265" s="5"/>
      <c r="D265" s="5"/>
      <c r="E265" s="5"/>
      <c r="F265" s="5"/>
      <c r="G265" s="5"/>
      <c r="H265" s="5"/>
      <c r="I265" s="5"/>
      <c r="J265" s="5"/>
      <c r="K265" s="5"/>
      <c r="L265" s="5"/>
      <c r="M265" s="5"/>
      <c r="N265" s="5"/>
      <c r="O265" s="5"/>
      <c r="P265" s="5"/>
    </row>
    <row r="266" spans="2:16" ht="12.75">
      <c r="B266" s="5"/>
      <c r="C266" s="5"/>
      <c r="D266" s="5"/>
      <c r="E266" s="5"/>
      <c r="F266" s="5"/>
      <c r="G266" s="5"/>
      <c r="H266" s="5"/>
      <c r="I266" s="5"/>
      <c r="J266" s="5"/>
      <c r="K266" s="5"/>
      <c r="L266" s="5"/>
      <c r="M266" s="5"/>
      <c r="N266" s="5"/>
      <c r="O266" s="5"/>
      <c r="P266" s="5"/>
    </row>
    <row r="267" spans="2:16" ht="12.75">
      <c r="B267" s="5"/>
      <c r="C267" s="5"/>
      <c r="D267" s="5"/>
      <c r="E267" s="5"/>
      <c r="F267" s="5"/>
      <c r="G267" s="5"/>
      <c r="H267" s="5"/>
      <c r="I267" s="5"/>
      <c r="J267" s="5"/>
      <c r="K267" s="5"/>
      <c r="L267" s="5"/>
      <c r="M267" s="5"/>
      <c r="N267" s="5"/>
      <c r="O267" s="5"/>
      <c r="P267" s="5"/>
    </row>
    <row r="268" spans="2:16" ht="12.75">
      <c r="B268" s="5"/>
      <c r="C268" s="5"/>
      <c r="D268" s="5"/>
      <c r="E268" s="5"/>
      <c r="F268" s="5"/>
      <c r="G268" s="5"/>
      <c r="H268" s="5"/>
      <c r="I268" s="5"/>
      <c r="J268" s="5"/>
      <c r="K268" s="5"/>
      <c r="L268" s="5"/>
      <c r="M268" s="5"/>
      <c r="N268" s="5"/>
      <c r="O268" s="5"/>
      <c r="P268" s="5"/>
    </row>
    <row r="269" spans="2:16" ht="12.75">
      <c r="B269" s="5"/>
      <c r="C269" s="5"/>
      <c r="D269" s="5"/>
      <c r="E269" s="5"/>
      <c r="F269" s="5"/>
      <c r="G269" s="5"/>
      <c r="H269" s="5"/>
      <c r="I269" s="5"/>
      <c r="J269" s="5"/>
      <c r="K269" s="5"/>
      <c r="L269" s="5"/>
      <c r="M269" s="5"/>
      <c r="N269" s="5"/>
      <c r="O269" s="5"/>
      <c r="P269" s="5"/>
    </row>
    <row r="270" spans="2:16" ht="12.75">
      <c r="B270" s="5"/>
      <c r="C270" s="5"/>
      <c r="D270" s="5"/>
      <c r="E270" s="5"/>
      <c r="F270" s="5"/>
      <c r="G270" s="5"/>
      <c r="H270" s="5"/>
      <c r="I270" s="5"/>
      <c r="J270" s="5"/>
      <c r="K270" s="5"/>
      <c r="L270" s="5"/>
      <c r="M270" s="5"/>
      <c r="N270" s="5"/>
      <c r="O270" s="5"/>
      <c r="P270" s="5"/>
    </row>
    <row r="271" spans="2:16" ht="12.75">
      <c r="B271" s="5"/>
      <c r="C271" s="5"/>
      <c r="D271" s="5"/>
      <c r="E271" s="5"/>
      <c r="F271" s="5"/>
      <c r="G271" s="5"/>
      <c r="H271" s="5"/>
      <c r="I271" s="5"/>
      <c r="J271" s="5"/>
      <c r="K271" s="5"/>
      <c r="L271" s="5"/>
      <c r="M271" s="5"/>
      <c r="N271" s="5"/>
      <c r="O271" s="5"/>
      <c r="P271" s="5"/>
    </row>
    <row r="272" spans="2:16" ht="12.75">
      <c r="B272" s="5"/>
      <c r="C272" s="5"/>
      <c r="D272" s="5"/>
      <c r="E272" s="5"/>
      <c r="F272" s="5"/>
      <c r="G272" s="5"/>
      <c r="H272" s="5"/>
      <c r="I272" s="5"/>
      <c r="J272" s="5"/>
      <c r="K272" s="5"/>
      <c r="L272" s="5"/>
      <c r="M272" s="5"/>
      <c r="N272" s="5"/>
      <c r="O272" s="5"/>
      <c r="P272" s="5"/>
    </row>
    <row r="273" spans="2:16" ht="12.75">
      <c r="B273" s="5"/>
      <c r="C273" s="5"/>
      <c r="D273" s="5"/>
      <c r="E273" s="5"/>
      <c r="F273" s="5"/>
      <c r="G273" s="5"/>
      <c r="H273" s="5"/>
      <c r="I273" s="5"/>
      <c r="J273" s="5"/>
      <c r="K273" s="5"/>
      <c r="L273" s="5"/>
      <c r="M273" s="5"/>
      <c r="N273" s="5"/>
      <c r="O273" s="5"/>
      <c r="P273" s="5"/>
    </row>
    <row r="274" spans="2:16" ht="12.75">
      <c r="B274" s="5"/>
      <c r="C274" s="5"/>
      <c r="D274" s="5"/>
      <c r="E274" s="5"/>
      <c r="F274" s="5"/>
      <c r="G274" s="5"/>
      <c r="H274" s="5"/>
      <c r="I274" s="5"/>
      <c r="J274" s="5"/>
      <c r="K274" s="5"/>
      <c r="L274" s="5"/>
      <c r="M274" s="5"/>
      <c r="N274" s="5"/>
      <c r="O274" s="5"/>
      <c r="P274" s="5"/>
    </row>
    <row r="275" spans="2:16" ht="12.75">
      <c r="B275" s="5"/>
      <c r="C275" s="5"/>
      <c r="D275" s="5"/>
      <c r="E275" s="5"/>
      <c r="F275" s="5"/>
      <c r="G275" s="5"/>
      <c r="H275" s="5"/>
      <c r="I275" s="5"/>
      <c r="J275" s="5"/>
      <c r="K275" s="5"/>
      <c r="L275" s="5"/>
      <c r="M275" s="5"/>
      <c r="N275" s="5"/>
      <c r="O275" s="5"/>
      <c r="P275" s="5"/>
    </row>
    <row r="276" spans="2:16" ht="12.75">
      <c r="B276" s="5"/>
      <c r="C276" s="5"/>
      <c r="D276" s="5"/>
      <c r="E276" s="5"/>
      <c r="F276" s="5"/>
      <c r="G276" s="5"/>
      <c r="H276" s="5"/>
      <c r="I276" s="5"/>
      <c r="J276" s="5"/>
      <c r="K276" s="5"/>
      <c r="L276" s="5"/>
      <c r="M276" s="5"/>
      <c r="N276" s="5"/>
      <c r="O276" s="5"/>
      <c r="P276" s="5"/>
    </row>
    <row r="277" spans="2:16" ht="12.75">
      <c r="B277" s="5"/>
      <c r="C277" s="5"/>
      <c r="D277" s="5"/>
      <c r="E277" s="5"/>
      <c r="F277" s="5"/>
      <c r="G277" s="5"/>
      <c r="H277" s="5"/>
      <c r="I277" s="5"/>
      <c r="J277" s="5"/>
      <c r="K277" s="5"/>
      <c r="L277" s="5"/>
      <c r="M277" s="5"/>
      <c r="N277" s="5"/>
      <c r="O277" s="5"/>
      <c r="P277" s="5"/>
    </row>
    <row r="278" spans="2:16" ht="12.75">
      <c r="B278" s="5"/>
      <c r="C278" s="5"/>
      <c r="D278" s="5"/>
      <c r="E278" s="5"/>
      <c r="F278" s="5"/>
      <c r="G278" s="5"/>
      <c r="H278" s="5"/>
      <c r="I278" s="5"/>
      <c r="J278" s="5"/>
      <c r="K278" s="5"/>
      <c r="L278" s="5"/>
      <c r="M278" s="5"/>
      <c r="N278" s="5"/>
      <c r="O278" s="5"/>
      <c r="P278" s="5"/>
    </row>
    <row r="279" spans="2:16" ht="12.75">
      <c r="B279" s="5"/>
      <c r="C279" s="5"/>
      <c r="D279" s="5"/>
      <c r="E279" s="5"/>
      <c r="F279" s="5"/>
      <c r="G279" s="5"/>
      <c r="H279" s="5"/>
      <c r="I279" s="5"/>
      <c r="J279" s="5"/>
      <c r="K279" s="5"/>
      <c r="L279" s="5"/>
      <c r="M279" s="5"/>
      <c r="N279" s="5"/>
      <c r="O279" s="5"/>
      <c r="P279" s="5"/>
    </row>
    <row r="280" spans="2:16" ht="12.75">
      <c r="B280" s="5"/>
      <c r="C280" s="5"/>
      <c r="D280" s="5"/>
      <c r="E280" s="5"/>
      <c r="F280" s="5"/>
      <c r="G280" s="5"/>
      <c r="H280" s="5"/>
      <c r="I280" s="5"/>
      <c r="J280" s="5"/>
      <c r="K280" s="5"/>
      <c r="L280" s="5"/>
      <c r="M280" s="5"/>
      <c r="N280" s="5"/>
      <c r="O280" s="5"/>
      <c r="P280" s="5"/>
    </row>
    <row r="281" spans="2:16" ht="12.75">
      <c r="B281" s="5"/>
      <c r="C281" s="5"/>
      <c r="D281" s="5"/>
      <c r="E281" s="5"/>
      <c r="F281" s="5"/>
      <c r="G281" s="5"/>
      <c r="H281" s="5"/>
      <c r="I281" s="5"/>
      <c r="J281" s="5"/>
      <c r="K281" s="5"/>
      <c r="L281" s="5"/>
      <c r="M281" s="5"/>
      <c r="N281" s="5"/>
      <c r="O281" s="5"/>
      <c r="P281" s="5"/>
    </row>
    <row r="282" spans="2:16" ht="12.75">
      <c r="B282" s="5"/>
      <c r="C282" s="5"/>
      <c r="D282" s="5"/>
      <c r="E282" s="5"/>
      <c r="F282" s="5"/>
      <c r="G282" s="5"/>
      <c r="H282" s="5"/>
      <c r="I282" s="5"/>
      <c r="J282" s="5"/>
      <c r="K282" s="5"/>
      <c r="L282" s="5"/>
      <c r="M282" s="5"/>
      <c r="N282" s="5"/>
      <c r="O282" s="5"/>
      <c r="P282" s="5"/>
    </row>
    <row r="283" spans="2:16" ht="12.75">
      <c r="B283" s="5"/>
      <c r="C283" s="5"/>
      <c r="D283" s="5"/>
      <c r="E283" s="5"/>
      <c r="F283" s="5"/>
      <c r="G283" s="5"/>
      <c r="H283" s="5"/>
      <c r="I283" s="5"/>
      <c r="J283" s="5"/>
      <c r="K283" s="5"/>
      <c r="L283" s="5"/>
      <c r="M283" s="5"/>
      <c r="N283" s="5"/>
      <c r="O283" s="5"/>
      <c r="P283" s="5"/>
    </row>
    <row r="284" spans="2:16" ht="12.75">
      <c r="B284" s="5"/>
      <c r="C284" s="5"/>
      <c r="D284" s="5"/>
      <c r="E284" s="5"/>
      <c r="F284" s="5"/>
      <c r="G284" s="5"/>
      <c r="H284" s="5"/>
      <c r="I284" s="5"/>
      <c r="J284" s="5"/>
      <c r="K284" s="5"/>
      <c r="L284" s="5"/>
      <c r="M284" s="5"/>
      <c r="N284" s="5"/>
      <c r="O284" s="5"/>
      <c r="P284" s="5"/>
    </row>
    <row r="285" spans="2:16" ht="12.75">
      <c r="B285" s="5"/>
      <c r="C285" s="5"/>
      <c r="D285" s="5"/>
      <c r="E285" s="5"/>
      <c r="F285" s="5"/>
      <c r="G285" s="5"/>
      <c r="H285" s="5"/>
      <c r="I285" s="5"/>
      <c r="J285" s="5"/>
      <c r="K285" s="5"/>
      <c r="L285" s="5"/>
      <c r="M285" s="5"/>
      <c r="N285" s="5"/>
      <c r="O285" s="5"/>
      <c r="P285" s="5"/>
    </row>
    <row r="286" spans="2:16" ht="12.75">
      <c r="B286" s="5"/>
      <c r="C286" s="5"/>
      <c r="D286" s="5"/>
      <c r="E286" s="5"/>
      <c r="F286" s="5"/>
      <c r="G286" s="5"/>
      <c r="H286" s="5"/>
      <c r="I286" s="5"/>
      <c r="J286" s="5"/>
      <c r="K286" s="5"/>
      <c r="L286" s="5"/>
      <c r="M286" s="5"/>
      <c r="N286" s="5"/>
      <c r="O286" s="5"/>
      <c r="P286" s="5"/>
    </row>
    <row r="287" spans="2:16" ht="12.75">
      <c r="B287" s="5"/>
      <c r="C287" s="5"/>
      <c r="D287" s="5"/>
      <c r="E287" s="5"/>
      <c r="F287" s="5"/>
      <c r="G287" s="5"/>
      <c r="H287" s="5"/>
      <c r="I287" s="5"/>
      <c r="J287" s="5"/>
      <c r="K287" s="5"/>
      <c r="L287" s="5"/>
      <c r="M287" s="5"/>
      <c r="N287" s="5"/>
      <c r="O287" s="5"/>
      <c r="P287" s="5"/>
    </row>
    <row r="288" spans="2:16" ht="12.75">
      <c r="B288" s="5"/>
      <c r="C288" s="5"/>
      <c r="D288" s="5"/>
      <c r="E288" s="5"/>
      <c r="F288" s="5"/>
      <c r="G288" s="5"/>
      <c r="H288" s="5"/>
      <c r="I288" s="5"/>
      <c r="J288" s="5"/>
      <c r="K288" s="5"/>
      <c r="L288" s="5"/>
      <c r="M288" s="5"/>
      <c r="N288" s="5"/>
      <c r="O288" s="5"/>
      <c r="P288" s="5"/>
    </row>
    <row r="289" spans="2:16" ht="12.75">
      <c r="B289" s="5"/>
      <c r="C289" s="5"/>
      <c r="D289" s="5"/>
      <c r="E289" s="5"/>
      <c r="F289" s="5"/>
      <c r="G289" s="5"/>
      <c r="H289" s="5"/>
      <c r="I289" s="5"/>
      <c r="J289" s="5"/>
      <c r="K289" s="5"/>
      <c r="L289" s="5"/>
      <c r="M289" s="5"/>
      <c r="N289" s="5"/>
      <c r="O289" s="5"/>
      <c r="P289" s="5"/>
    </row>
    <row r="290" spans="2:16" ht="12.75">
      <c r="B290" s="5"/>
      <c r="C290" s="5"/>
      <c r="D290" s="5"/>
      <c r="E290" s="5"/>
      <c r="F290" s="5"/>
      <c r="G290" s="5"/>
      <c r="H290" s="5"/>
      <c r="I290" s="5"/>
      <c r="J290" s="5"/>
      <c r="K290" s="5"/>
      <c r="L290" s="5"/>
      <c r="M290" s="5"/>
      <c r="N290" s="5"/>
      <c r="O290" s="5"/>
      <c r="P290" s="5"/>
    </row>
    <row r="291" spans="2:16" ht="12.75">
      <c r="B291" s="5"/>
      <c r="C291" s="5"/>
      <c r="D291" s="5"/>
      <c r="E291" s="5"/>
      <c r="F291" s="5"/>
      <c r="G291" s="5"/>
      <c r="H291" s="5"/>
      <c r="I291" s="5"/>
      <c r="J291" s="5"/>
      <c r="K291" s="5"/>
      <c r="L291" s="5"/>
      <c r="M291" s="5"/>
      <c r="N291" s="5"/>
      <c r="O291" s="5"/>
      <c r="P291" s="5"/>
    </row>
    <row r="292" spans="2:16" ht="12.75">
      <c r="B292" s="5"/>
      <c r="C292" s="5"/>
      <c r="D292" s="5"/>
      <c r="E292" s="5"/>
      <c r="F292" s="5"/>
      <c r="G292" s="5"/>
      <c r="H292" s="5"/>
      <c r="I292" s="5"/>
      <c r="J292" s="5"/>
      <c r="K292" s="5"/>
      <c r="L292" s="5"/>
      <c r="M292" s="5"/>
      <c r="N292" s="5"/>
      <c r="O292" s="5"/>
      <c r="P292" s="5"/>
    </row>
    <row r="293" spans="2:16" ht="12.75">
      <c r="B293" s="5"/>
      <c r="C293" s="5"/>
      <c r="D293" s="5"/>
      <c r="E293" s="5"/>
      <c r="F293" s="5"/>
      <c r="G293" s="5"/>
      <c r="H293" s="5"/>
      <c r="I293" s="5"/>
      <c r="J293" s="5"/>
      <c r="K293" s="5"/>
      <c r="L293" s="5"/>
      <c r="M293" s="5"/>
      <c r="N293" s="5"/>
      <c r="O293" s="5"/>
      <c r="P293" s="5"/>
    </row>
    <row r="294" spans="2:16" ht="12.75">
      <c r="B294" s="5"/>
      <c r="C294" s="5"/>
      <c r="D294" s="5"/>
      <c r="E294" s="5"/>
      <c r="F294" s="5"/>
      <c r="G294" s="5"/>
      <c r="H294" s="5"/>
      <c r="I294" s="5"/>
      <c r="J294" s="5"/>
      <c r="K294" s="5"/>
      <c r="L294" s="5"/>
      <c r="M294" s="5"/>
      <c r="N294" s="5"/>
      <c r="O294" s="5"/>
      <c r="P294" s="5"/>
    </row>
    <row r="295" spans="2:16" ht="12.75">
      <c r="B295" s="5"/>
      <c r="C295" s="5"/>
      <c r="D295" s="5"/>
      <c r="E295" s="5"/>
      <c r="F295" s="5"/>
      <c r="G295" s="5"/>
      <c r="H295" s="5"/>
      <c r="I295" s="5"/>
      <c r="J295" s="5"/>
      <c r="K295" s="5"/>
      <c r="L295" s="5"/>
      <c r="M295" s="5"/>
      <c r="N295" s="5"/>
      <c r="O295" s="5"/>
      <c r="P295" s="5"/>
    </row>
    <row r="296" spans="2:16" ht="12.75">
      <c r="B296" s="5"/>
      <c r="C296" s="5"/>
      <c r="D296" s="5"/>
      <c r="E296" s="5"/>
      <c r="F296" s="5"/>
      <c r="G296" s="5"/>
      <c r="H296" s="5"/>
      <c r="I296" s="5"/>
      <c r="J296" s="5"/>
      <c r="K296" s="5"/>
      <c r="L296" s="5"/>
      <c r="M296" s="5"/>
      <c r="N296" s="5"/>
      <c r="O296" s="5"/>
      <c r="P296" s="5"/>
    </row>
    <row r="297" spans="2:16" ht="12.75">
      <c r="B297" s="5"/>
      <c r="C297" s="5"/>
      <c r="D297" s="5"/>
      <c r="E297" s="5"/>
      <c r="F297" s="5"/>
      <c r="G297" s="5"/>
      <c r="H297" s="5"/>
      <c r="I297" s="5"/>
      <c r="J297" s="5"/>
      <c r="K297" s="5"/>
      <c r="L297" s="5"/>
      <c r="M297" s="5"/>
      <c r="N297" s="5"/>
      <c r="O297" s="5"/>
      <c r="P297" s="5"/>
    </row>
    <row r="298" spans="2:16" ht="12.75">
      <c r="B298" s="5"/>
      <c r="C298" s="5"/>
      <c r="D298" s="5"/>
      <c r="E298" s="5"/>
      <c r="F298" s="5"/>
      <c r="G298" s="5"/>
      <c r="H298" s="5"/>
      <c r="I298" s="5"/>
      <c r="J298" s="5"/>
      <c r="K298" s="5"/>
      <c r="L298" s="5"/>
      <c r="M298" s="5"/>
      <c r="N298" s="5"/>
      <c r="O298" s="5"/>
      <c r="P298" s="5"/>
    </row>
    <row r="299" spans="2:16" ht="12.75">
      <c r="B299" s="5"/>
      <c r="C299" s="5"/>
      <c r="D299" s="5"/>
      <c r="E299" s="5"/>
      <c r="F299" s="5"/>
      <c r="G299" s="5"/>
      <c r="H299" s="5"/>
      <c r="I299" s="5"/>
      <c r="J299" s="5"/>
      <c r="K299" s="5"/>
      <c r="L299" s="5"/>
      <c r="M299" s="5"/>
      <c r="N299" s="5"/>
      <c r="O299" s="5"/>
      <c r="P299" s="5"/>
    </row>
    <row r="300" spans="2:16" ht="12.75">
      <c r="B300" s="5"/>
      <c r="C300" s="5"/>
      <c r="D300" s="5"/>
      <c r="E300" s="5"/>
      <c r="F300" s="5"/>
      <c r="G300" s="5"/>
      <c r="H300" s="5"/>
      <c r="I300" s="5"/>
      <c r="J300" s="5"/>
      <c r="K300" s="5"/>
      <c r="L300" s="5"/>
      <c r="M300" s="5"/>
      <c r="N300" s="5"/>
      <c r="O300" s="5"/>
      <c r="P300" s="5"/>
    </row>
    <row r="301" spans="2:16" ht="12.75">
      <c r="B301" s="5"/>
      <c r="C301" s="5"/>
      <c r="D301" s="5"/>
      <c r="E301" s="5"/>
      <c r="F301" s="5"/>
      <c r="G301" s="5"/>
      <c r="H301" s="5"/>
      <c r="I301" s="5"/>
      <c r="J301" s="5"/>
      <c r="K301" s="5"/>
      <c r="L301" s="5"/>
      <c r="M301" s="5"/>
      <c r="N301" s="5"/>
      <c r="O301" s="5"/>
      <c r="P301" s="5"/>
    </row>
    <row r="302" spans="2:16" ht="12.75">
      <c r="B302" s="5"/>
      <c r="C302" s="5"/>
      <c r="D302" s="5"/>
      <c r="E302" s="5"/>
      <c r="F302" s="5"/>
      <c r="G302" s="5"/>
      <c r="H302" s="5"/>
      <c r="I302" s="5"/>
      <c r="J302" s="5"/>
      <c r="K302" s="5"/>
      <c r="L302" s="5"/>
      <c r="M302" s="5"/>
      <c r="N302" s="5"/>
      <c r="O302" s="5"/>
      <c r="P302" s="5"/>
    </row>
    <row r="303" spans="2:16" ht="12.75">
      <c r="B303" s="5"/>
      <c r="C303" s="5"/>
      <c r="D303" s="5"/>
      <c r="E303" s="5"/>
      <c r="F303" s="5"/>
      <c r="G303" s="5"/>
      <c r="H303" s="5"/>
      <c r="I303" s="5"/>
      <c r="J303" s="5"/>
      <c r="K303" s="5"/>
      <c r="L303" s="5"/>
      <c r="M303" s="5"/>
      <c r="N303" s="5"/>
      <c r="O303" s="5"/>
      <c r="P303" s="5"/>
    </row>
    <row r="304" spans="2:16" ht="12.75">
      <c r="B304" s="5"/>
      <c r="C304" s="5"/>
      <c r="D304" s="5"/>
      <c r="E304" s="5"/>
      <c r="F304" s="5"/>
      <c r="G304" s="5"/>
      <c r="H304" s="5"/>
      <c r="I304" s="5"/>
      <c r="J304" s="5"/>
      <c r="K304" s="5"/>
      <c r="L304" s="5"/>
      <c r="M304" s="5"/>
      <c r="N304" s="5"/>
      <c r="O304" s="5"/>
      <c r="P304" s="5"/>
    </row>
    <row r="305" spans="2:16" ht="12.75">
      <c r="B305" s="5"/>
      <c r="C305" s="5"/>
      <c r="D305" s="5"/>
      <c r="E305" s="5"/>
      <c r="F305" s="5"/>
      <c r="G305" s="5"/>
      <c r="H305" s="5"/>
      <c r="I305" s="5"/>
      <c r="J305" s="5"/>
      <c r="K305" s="5"/>
      <c r="L305" s="5"/>
      <c r="M305" s="5"/>
      <c r="N305" s="5"/>
      <c r="O305" s="5"/>
      <c r="P305" s="5"/>
    </row>
    <row r="306" spans="2:16" ht="12.75">
      <c r="B306" s="5"/>
      <c r="C306" s="5"/>
      <c r="D306" s="5"/>
      <c r="E306" s="5"/>
      <c r="F306" s="5"/>
      <c r="G306" s="5"/>
      <c r="H306" s="5"/>
      <c r="I306" s="5"/>
      <c r="J306" s="5"/>
      <c r="K306" s="5"/>
      <c r="L306" s="5"/>
      <c r="M306" s="5"/>
      <c r="N306" s="5"/>
      <c r="O306" s="5"/>
      <c r="P306" s="5"/>
    </row>
    <row r="307" spans="2:16" ht="12.75">
      <c r="B307" s="5"/>
      <c r="C307" s="5"/>
      <c r="D307" s="5"/>
      <c r="E307" s="5"/>
      <c r="F307" s="5"/>
      <c r="G307" s="5"/>
      <c r="H307" s="5"/>
      <c r="I307" s="5"/>
      <c r="J307" s="5"/>
      <c r="K307" s="5"/>
      <c r="L307" s="5"/>
      <c r="M307" s="5"/>
      <c r="N307" s="5"/>
      <c r="O307" s="5"/>
      <c r="P307" s="5"/>
    </row>
    <row r="308" spans="2:16" ht="12.75">
      <c r="B308" s="5"/>
      <c r="C308" s="5"/>
      <c r="D308" s="5"/>
      <c r="E308" s="5"/>
      <c r="F308" s="5"/>
      <c r="G308" s="5"/>
      <c r="H308" s="5"/>
      <c r="I308" s="5"/>
      <c r="J308" s="5"/>
      <c r="K308" s="5"/>
      <c r="L308" s="5"/>
      <c r="M308" s="5"/>
      <c r="N308" s="5"/>
      <c r="O308" s="5"/>
      <c r="P308" s="5"/>
    </row>
    <row r="309" spans="2:16" ht="12.75">
      <c r="B309" s="5"/>
      <c r="C309" s="5"/>
      <c r="D309" s="5"/>
      <c r="E309" s="5"/>
      <c r="F309" s="5"/>
      <c r="G309" s="5"/>
      <c r="H309" s="5"/>
      <c r="I309" s="5"/>
      <c r="J309" s="5"/>
      <c r="K309" s="5"/>
      <c r="L309" s="5"/>
      <c r="M309" s="5"/>
      <c r="N309" s="5"/>
      <c r="O309" s="5"/>
      <c r="P309" s="5"/>
    </row>
    <row r="310" spans="2:16" ht="12.75">
      <c r="B310" s="5"/>
      <c r="C310" s="5"/>
      <c r="D310" s="5"/>
      <c r="E310" s="5"/>
      <c r="F310" s="5"/>
      <c r="G310" s="5"/>
      <c r="H310" s="5"/>
      <c r="I310" s="5"/>
      <c r="J310" s="5"/>
      <c r="K310" s="5"/>
      <c r="L310" s="5"/>
      <c r="M310" s="5"/>
      <c r="N310" s="5"/>
      <c r="O310" s="5"/>
      <c r="P310" s="5"/>
    </row>
    <row r="311" spans="2:16" ht="12.75">
      <c r="B311" s="5"/>
      <c r="C311" s="5"/>
      <c r="D311" s="5"/>
      <c r="E311" s="5"/>
      <c r="F311" s="5"/>
      <c r="G311" s="5"/>
      <c r="H311" s="5"/>
      <c r="I311" s="5"/>
      <c r="J311" s="5"/>
      <c r="K311" s="5"/>
      <c r="L311" s="5"/>
      <c r="M311" s="5"/>
      <c r="N311" s="5"/>
      <c r="O311" s="5"/>
      <c r="P311" s="5"/>
    </row>
    <row r="312" spans="2:16" ht="12.75">
      <c r="B312" s="5"/>
      <c r="C312" s="5"/>
      <c r="D312" s="5"/>
      <c r="E312" s="5"/>
      <c r="F312" s="5"/>
      <c r="G312" s="5"/>
      <c r="H312" s="5"/>
      <c r="I312" s="5"/>
      <c r="J312" s="5"/>
      <c r="K312" s="5"/>
      <c r="L312" s="5"/>
      <c r="M312" s="5"/>
      <c r="N312" s="5"/>
      <c r="O312" s="5"/>
      <c r="P312" s="5"/>
    </row>
    <row r="313" spans="2:16" ht="12.75">
      <c r="B313" s="5"/>
      <c r="C313" s="5"/>
      <c r="D313" s="5"/>
      <c r="E313" s="5"/>
      <c r="F313" s="5"/>
      <c r="G313" s="5"/>
      <c r="H313" s="5"/>
      <c r="I313" s="5"/>
      <c r="J313" s="5"/>
      <c r="K313" s="5"/>
      <c r="L313" s="5"/>
      <c r="M313" s="5"/>
      <c r="N313" s="5"/>
      <c r="O313" s="5"/>
      <c r="P313" s="5"/>
    </row>
    <row r="314" spans="2:16" ht="12.75">
      <c r="B314" s="5"/>
      <c r="C314" s="5"/>
      <c r="D314" s="5"/>
      <c r="E314" s="5"/>
      <c r="F314" s="5"/>
      <c r="G314" s="5"/>
      <c r="H314" s="5"/>
      <c r="I314" s="5"/>
      <c r="J314" s="5"/>
      <c r="K314" s="5"/>
      <c r="L314" s="5"/>
      <c r="M314" s="5"/>
      <c r="N314" s="5"/>
      <c r="O314" s="5"/>
      <c r="P314" s="5"/>
    </row>
    <row r="315" spans="2:16" ht="12.75">
      <c r="B315" s="5"/>
      <c r="C315" s="5"/>
      <c r="D315" s="5"/>
      <c r="E315" s="5"/>
      <c r="F315" s="5"/>
      <c r="G315" s="5"/>
      <c r="H315" s="5"/>
      <c r="I315" s="5"/>
      <c r="J315" s="5"/>
      <c r="K315" s="5"/>
      <c r="L315" s="5"/>
      <c r="M315" s="5"/>
      <c r="N315" s="5"/>
      <c r="O315" s="5"/>
      <c r="P315" s="5"/>
    </row>
    <row r="316" spans="2:16" ht="12.75">
      <c r="B316" s="5"/>
      <c r="C316" s="5"/>
      <c r="D316" s="5"/>
      <c r="E316" s="5"/>
      <c r="F316" s="5"/>
      <c r="G316" s="5"/>
      <c r="H316" s="5"/>
      <c r="I316" s="5"/>
      <c r="J316" s="5"/>
      <c r="K316" s="5"/>
      <c r="L316" s="5"/>
      <c r="M316" s="5"/>
      <c r="N316" s="5"/>
      <c r="O316" s="5"/>
      <c r="P316" s="5"/>
    </row>
    <row r="317" spans="2:16" ht="12.75">
      <c r="B317" s="5"/>
      <c r="C317" s="5"/>
      <c r="D317" s="5"/>
      <c r="E317" s="5"/>
      <c r="F317" s="5"/>
      <c r="G317" s="5"/>
      <c r="H317" s="5"/>
      <c r="I317" s="5"/>
      <c r="J317" s="5"/>
      <c r="K317" s="5"/>
      <c r="L317" s="5"/>
      <c r="M317" s="5"/>
      <c r="N317" s="5"/>
      <c r="O317" s="5"/>
      <c r="P317" s="5"/>
    </row>
    <row r="318" spans="2:16" ht="12.75">
      <c r="B318" s="5"/>
      <c r="C318" s="5"/>
      <c r="D318" s="5"/>
      <c r="E318" s="5"/>
      <c r="F318" s="5"/>
      <c r="G318" s="5"/>
      <c r="H318" s="5"/>
      <c r="I318" s="5"/>
      <c r="J318" s="5"/>
      <c r="K318" s="5"/>
      <c r="L318" s="5"/>
      <c r="M318" s="5"/>
      <c r="N318" s="5"/>
      <c r="O318" s="5"/>
      <c r="P318" s="5"/>
    </row>
    <row r="319" spans="2:16" ht="12.75">
      <c r="B319" s="5"/>
      <c r="C319" s="5"/>
      <c r="D319" s="5"/>
      <c r="E319" s="5"/>
      <c r="F319" s="5"/>
      <c r="G319" s="5"/>
      <c r="H319" s="5"/>
      <c r="I319" s="5"/>
      <c r="J319" s="5"/>
      <c r="K319" s="5"/>
      <c r="L319" s="5"/>
      <c r="M319" s="5"/>
      <c r="N319" s="5"/>
      <c r="O319" s="5"/>
      <c r="P319" s="5"/>
    </row>
    <row r="320" spans="2:16" ht="12.75">
      <c r="B320" s="5"/>
      <c r="C320" s="5"/>
      <c r="D320" s="5"/>
      <c r="E320" s="5"/>
      <c r="F320" s="5"/>
      <c r="G320" s="5"/>
      <c r="H320" s="5"/>
      <c r="I320" s="5"/>
      <c r="J320" s="5"/>
      <c r="K320" s="5"/>
      <c r="L320" s="5"/>
      <c r="M320" s="5"/>
      <c r="N320" s="5"/>
      <c r="O320" s="5"/>
      <c r="P320" s="5"/>
    </row>
    <row r="321" spans="2:16" ht="12.75">
      <c r="B321" s="5"/>
      <c r="C321" s="5"/>
      <c r="D321" s="5"/>
      <c r="E321" s="5"/>
      <c r="F321" s="5"/>
      <c r="G321" s="5"/>
      <c r="H321" s="5"/>
      <c r="I321" s="5"/>
      <c r="J321" s="5"/>
      <c r="K321" s="5"/>
      <c r="L321" s="5"/>
      <c r="M321" s="5"/>
      <c r="N321" s="5"/>
      <c r="O321" s="5"/>
      <c r="P321" s="5"/>
    </row>
    <row r="322" spans="2:16" ht="12.75">
      <c r="B322" s="5"/>
      <c r="C322" s="5"/>
      <c r="D322" s="5"/>
      <c r="E322" s="5"/>
      <c r="F322" s="5"/>
      <c r="G322" s="5"/>
      <c r="H322" s="5"/>
      <c r="I322" s="5"/>
      <c r="J322" s="5"/>
      <c r="K322" s="5"/>
      <c r="L322" s="5"/>
      <c r="M322" s="5"/>
      <c r="N322" s="5"/>
      <c r="O322" s="5"/>
      <c r="P322" s="5"/>
    </row>
    <row r="323" spans="2:16" ht="12.75">
      <c r="B323" s="5"/>
      <c r="C323" s="5"/>
      <c r="D323" s="5"/>
      <c r="E323" s="5"/>
      <c r="F323" s="5"/>
      <c r="G323" s="5"/>
      <c r="H323" s="5"/>
      <c r="I323" s="5"/>
      <c r="J323" s="5"/>
      <c r="K323" s="5"/>
      <c r="L323" s="5"/>
      <c r="M323" s="5"/>
      <c r="N323" s="5"/>
      <c r="O323" s="5"/>
      <c r="P323" s="5"/>
    </row>
    <row r="324" spans="2:16" ht="12.75">
      <c r="B324" s="5"/>
      <c r="C324" s="5"/>
      <c r="D324" s="5"/>
      <c r="E324" s="5"/>
      <c r="F324" s="5"/>
      <c r="G324" s="5"/>
      <c r="H324" s="5"/>
      <c r="I324" s="5"/>
      <c r="J324" s="5"/>
      <c r="K324" s="5"/>
      <c r="L324" s="5"/>
      <c r="M324" s="5"/>
      <c r="N324" s="5"/>
      <c r="O324" s="5"/>
      <c r="P324" s="5"/>
    </row>
    <row r="325" spans="2:16" ht="12.75">
      <c r="B325" s="5"/>
      <c r="C325" s="5"/>
      <c r="D325" s="5"/>
      <c r="E325" s="5"/>
      <c r="F325" s="5"/>
      <c r="G325" s="5"/>
      <c r="H325" s="5"/>
      <c r="I325" s="5"/>
      <c r="J325" s="5"/>
      <c r="K325" s="5"/>
      <c r="L325" s="5"/>
      <c r="M325" s="5"/>
      <c r="N325" s="5"/>
      <c r="O325" s="5"/>
      <c r="P325" s="5"/>
    </row>
    <row r="326" spans="2:16" ht="12.75">
      <c r="B326" s="5"/>
      <c r="C326" s="5"/>
      <c r="D326" s="5"/>
      <c r="E326" s="5"/>
      <c r="F326" s="5"/>
      <c r="G326" s="5"/>
      <c r="H326" s="5"/>
      <c r="I326" s="5"/>
      <c r="J326" s="5"/>
      <c r="K326" s="5"/>
      <c r="L326" s="5"/>
      <c r="M326" s="5"/>
      <c r="N326" s="5"/>
      <c r="O326" s="5"/>
      <c r="P326" s="5"/>
    </row>
    <row r="327" spans="2:16" ht="12.75">
      <c r="B327" s="5"/>
      <c r="C327" s="5"/>
      <c r="D327" s="5"/>
      <c r="E327" s="5"/>
      <c r="F327" s="5"/>
      <c r="G327" s="5"/>
      <c r="H327" s="5"/>
      <c r="I327" s="5"/>
      <c r="J327" s="5"/>
      <c r="K327" s="5"/>
      <c r="L327" s="5"/>
      <c r="M327" s="5"/>
      <c r="N327" s="5"/>
      <c r="O327" s="5"/>
      <c r="P327" s="5"/>
    </row>
    <row r="328" spans="2:16" ht="12.75">
      <c r="B328" s="5"/>
      <c r="C328" s="5"/>
      <c r="D328" s="5"/>
      <c r="E328" s="5"/>
      <c r="F328" s="5"/>
      <c r="G328" s="5"/>
      <c r="H328" s="5"/>
      <c r="I328" s="5"/>
      <c r="J328" s="5"/>
      <c r="K328" s="5"/>
      <c r="L328" s="5"/>
      <c r="M328" s="5"/>
      <c r="N328" s="5"/>
      <c r="O328" s="5"/>
      <c r="P328" s="5"/>
    </row>
    <row r="329" spans="2:16" ht="12.75">
      <c r="B329" s="5"/>
      <c r="C329" s="5"/>
      <c r="D329" s="5"/>
      <c r="E329" s="5"/>
      <c r="F329" s="5"/>
      <c r="G329" s="5"/>
      <c r="H329" s="5"/>
      <c r="I329" s="5"/>
      <c r="J329" s="5"/>
      <c r="K329" s="5"/>
      <c r="L329" s="5"/>
      <c r="M329" s="5"/>
      <c r="N329" s="5"/>
      <c r="O329" s="5"/>
      <c r="P329" s="5"/>
    </row>
    <row r="330" spans="2:16" ht="12.75">
      <c r="B330" s="5"/>
      <c r="C330" s="5"/>
      <c r="D330" s="5"/>
      <c r="E330" s="5"/>
      <c r="F330" s="5"/>
      <c r="G330" s="5"/>
      <c r="H330" s="5"/>
      <c r="I330" s="5"/>
      <c r="J330" s="5"/>
      <c r="K330" s="5"/>
      <c r="L330" s="5"/>
      <c r="M330" s="5"/>
      <c r="N330" s="5"/>
      <c r="O330" s="5"/>
      <c r="P330" s="5"/>
    </row>
    <row r="331" spans="2:16" ht="12.75">
      <c r="B331" s="5"/>
      <c r="C331" s="5"/>
      <c r="D331" s="5"/>
      <c r="E331" s="5"/>
      <c r="F331" s="5"/>
      <c r="G331" s="5"/>
      <c r="H331" s="5"/>
      <c r="I331" s="5"/>
      <c r="J331" s="5"/>
      <c r="K331" s="5"/>
      <c r="L331" s="5"/>
      <c r="M331" s="5"/>
      <c r="N331" s="5"/>
      <c r="O331" s="5"/>
      <c r="P331" s="5"/>
    </row>
    <row r="332" spans="2:16" ht="12.75">
      <c r="B332" s="5"/>
      <c r="C332" s="5"/>
      <c r="D332" s="5"/>
      <c r="E332" s="5"/>
      <c r="F332" s="5"/>
      <c r="G332" s="5"/>
      <c r="H332" s="5"/>
      <c r="I332" s="5"/>
      <c r="J332" s="5"/>
      <c r="K332" s="5"/>
      <c r="L332" s="5"/>
      <c r="M332" s="5"/>
      <c r="N332" s="5"/>
      <c r="O332" s="5"/>
      <c r="P332" s="5"/>
    </row>
    <row r="333" spans="2:16" ht="12.75">
      <c r="B333" s="5"/>
      <c r="C333" s="5"/>
      <c r="D333" s="5"/>
      <c r="E333" s="5"/>
      <c r="F333" s="5"/>
      <c r="G333" s="5"/>
      <c r="H333" s="5"/>
      <c r="I333" s="5"/>
      <c r="J333" s="5"/>
      <c r="K333" s="5"/>
      <c r="L333" s="5"/>
      <c r="M333" s="5"/>
      <c r="N333" s="5"/>
      <c r="O333" s="5"/>
      <c r="P333" s="5"/>
    </row>
    <row r="334" spans="2:16" ht="12.75">
      <c r="B334" s="5"/>
      <c r="C334" s="5"/>
      <c r="D334" s="5"/>
      <c r="E334" s="5"/>
      <c r="F334" s="5"/>
      <c r="G334" s="5"/>
      <c r="H334" s="5"/>
      <c r="I334" s="5"/>
      <c r="J334" s="5"/>
      <c r="K334" s="5"/>
      <c r="L334" s="5"/>
      <c r="M334" s="5"/>
      <c r="N334" s="5"/>
      <c r="O334" s="5"/>
      <c r="P334" s="5"/>
    </row>
    <row r="335" spans="2:16" ht="12.75">
      <c r="B335" s="5"/>
      <c r="C335" s="5"/>
      <c r="D335" s="5"/>
      <c r="E335" s="5"/>
      <c r="F335" s="5"/>
      <c r="G335" s="5"/>
      <c r="H335" s="5"/>
      <c r="I335" s="5"/>
      <c r="J335" s="5"/>
      <c r="K335" s="5"/>
      <c r="L335" s="5"/>
      <c r="M335" s="5"/>
      <c r="N335" s="5"/>
      <c r="O335" s="5"/>
      <c r="P335" s="5"/>
    </row>
    <row r="336" spans="2:16" ht="12.75">
      <c r="B336" s="5"/>
      <c r="C336" s="5"/>
      <c r="D336" s="5"/>
      <c r="E336" s="5"/>
      <c r="F336" s="5"/>
      <c r="G336" s="5"/>
      <c r="H336" s="5"/>
      <c r="I336" s="5"/>
      <c r="J336" s="5"/>
      <c r="K336" s="5"/>
      <c r="L336" s="5"/>
      <c r="M336" s="5"/>
      <c r="N336" s="5"/>
      <c r="O336" s="5"/>
      <c r="P336" s="5"/>
    </row>
    <row r="337" spans="2:16" ht="12.75">
      <c r="B337" s="5"/>
      <c r="C337" s="5"/>
      <c r="D337" s="5"/>
      <c r="E337" s="5"/>
      <c r="F337" s="5"/>
      <c r="G337" s="5"/>
      <c r="H337" s="5"/>
      <c r="I337" s="5"/>
      <c r="J337" s="5"/>
      <c r="K337" s="5"/>
      <c r="L337" s="5"/>
      <c r="M337" s="5"/>
      <c r="N337" s="5"/>
      <c r="O337" s="5"/>
      <c r="P337" s="5"/>
    </row>
    <row r="338" spans="2:16" ht="12.75">
      <c r="B338" s="5"/>
      <c r="C338" s="5"/>
      <c r="D338" s="5"/>
      <c r="E338" s="5"/>
      <c r="F338" s="5"/>
      <c r="G338" s="5"/>
      <c r="H338" s="5"/>
      <c r="I338" s="5"/>
      <c r="J338" s="5"/>
      <c r="K338" s="5"/>
      <c r="L338" s="5"/>
      <c r="M338" s="5"/>
      <c r="N338" s="5"/>
      <c r="O338" s="5"/>
      <c r="P338" s="5"/>
    </row>
    <row r="339" spans="2:16" ht="12.75">
      <c r="B339" s="5"/>
      <c r="C339" s="5"/>
      <c r="D339" s="5"/>
      <c r="E339" s="5"/>
      <c r="F339" s="5"/>
      <c r="G339" s="5"/>
      <c r="H339" s="5"/>
      <c r="I339" s="5"/>
      <c r="J339" s="5"/>
      <c r="K339" s="5"/>
      <c r="L339" s="5"/>
      <c r="M339" s="5"/>
      <c r="N339" s="5"/>
      <c r="O339" s="5"/>
      <c r="P339" s="5"/>
    </row>
    <row r="340" spans="2:16" ht="12.75">
      <c r="B340" s="5"/>
      <c r="C340" s="5"/>
      <c r="D340" s="5"/>
      <c r="E340" s="5"/>
      <c r="F340" s="5"/>
      <c r="G340" s="5"/>
      <c r="H340" s="5"/>
      <c r="I340" s="5"/>
      <c r="J340" s="5"/>
      <c r="K340" s="5"/>
      <c r="L340" s="5"/>
      <c r="M340" s="5"/>
      <c r="N340" s="5"/>
      <c r="O340" s="5"/>
      <c r="P340" s="5"/>
    </row>
    <row r="341" spans="2:16" ht="12.75">
      <c r="B341" s="5"/>
      <c r="C341" s="5"/>
      <c r="D341" s="5"/>
      <c r="E341" s="5"/>
      <c r="F341" s="5"/>
      <c r="G341" s="5"/>
      <c r="H341" s="5"/>
      <c r="I341" s="5"/>
      <c r="J341" s="5"/>
      <c r="K341" s="5"/>
      <c r="L341" s="5"/>
      <c r="M341" s="5"/>
      <c r="N341" s="5"/>
      <c r="O341" s="5"/>
      <c r="P341" s="5"/>
    </row>
    <row r="342" spans="2:16" ht="12.75">
      <c r="B342" s="5"/>
      <c r="C342" s="5"/>
      <c r="D342" s="5"/>
      <c r="E342" s="5"/>
      <c r="F342" s="5"/>
      <c r="G342" s="5"/>
      <c r="H342" s="5"/>
      <c r="I342" s="5"/>
      <c r="J342" s="5"/>
      <c r="K342" s="5"/>
      <c r="L342" s="5"/>
      <c r="M342" s="5"/>
      <c r="N342" s="5"/>
      <c r="O342" s="5"/>
      <c r="P342" s="5"/>
    </row>
    <row r="343" spans="2:16" ht="12.75">
      <c r="B343" s="5"/>
      <c r="C343" s="5"/>
      <c r="D343" s="5"/>
      <c r="E343" s="5"/>
      <c r="F343" s="5"/>
      <c r="G343" s="5"/>
      <c r="H343" s="5"/>
      <c r="I343" s="5"/>
      <c r="J343" s="5"/>
      <c r="K343" s="5"/>
      <c r="L343" s="5"/>
      <c r="M343" s="5"/>
      <c r="N343" s="5"/>
      <c r="O343" s="5"/>
      <c r="P343" s="5"/>
    </row>
    <row r="344" spans="2:16" ht="12.75">
      <c r="B344" s="5"/>
      <c r="C344" s="5"/>
      <c r="D344" s="5"/>
      <c r="E344" s="5"/>
      <c r="F344" s="5"/>
      <c r="G344" s="5"/>
      <c r="H344" s="5"/>
      <c r="I344" s="5"/>
      <c r="J344" s="5"/>
      <c r="K344" s="5"/>
      <c r="L344" s="5"/>
      <c r="M344" s="5"/>
      <c r="N344" s="5"/>
      <c r="O344" s="5"/>
      <c r="P344" s="5"/>
    </row>
    <row r="345" spans="2:16" ht="12.75">
      <c r="B345" s="5"/>
      <c r="C345" s="5"/>
      <c r="D345" s="5"/>
      <c r="E345" s="5"/>
      <c r="F345" s="5"/>
      <c r="G345" s="5"/>
      <c r="H345" s="5"/>
      <c r="I345" s="5"/>
      <c r="J345" s="5"/>
      <c r="K345" s="5"/>
      <c r="L345" s="5"/>
      <c r="M345" s="5"/>
      <c r="N345" s="5"/>
      <c r="O345" s="5"/>
      <c r="P345" s="5"/>
    </row>
    <row r="346" spans="2:16" ht="12.75">
      <c r="B346" s="5"/>
      <c r="C346" s="5"/>
      <c r="D346" s="5"/>
      <c r="E346" s="5"/>
      <c r="F346" s="5"/>
      <c r="G346" s="5"/>
      <c r="H346" s="5"/>
      <c r="I346" s="5"/>
      <c r="J346" s="5"/>
      <c r="K346" s="5"/>
      <c r="L346" s="5"/>
      <c r="M346" s="5"/>
      <c r="N346" s="5"/>
      <c r="O346" s="5"/>
      <c r="P346" s="5"/>
    </row>
    <row r="347" spans="2:16" ht="12.75">
      <c r="B347" s="5"/>
      <c r="C347" s="5"/>
      <c r="D347" s="5"/>
      <c r="E347" s="5"/>
      <c r="F347" s="5"/>
      <c r="G347" s="5"/>
      <c r="H347" s="5"/>
      <c r="I347" s="5"/>
      <c r="J347" s="5"/>
      <c r="K347" s="5"/>
      <c r="L347" s="5"/>
      <c r="M347" s="5"/>
      <c r="N347" s="5"/>
      <c r="O347" s="5"/>
      <c r="P347" s="5"/>
    </row>
    <row r="348" spans="2:16" ht="12.75">
      <c r="B348" s="5"/>
      <c r="C348" s="5"/>
      <c r="D348" s="5"/>
      <c r="E348" s="5"/>
      <c r="F348" s="5"/>
      <c r="G348" s="5"/>
      <c r="H348" s="5"/>
      <c r="I348" s="5"/>
      <c r="J348" s="5"/>
      <c r="K348" s="5"/>
      <c r="L348" s="5"/>
      <c r="M348" s="5"/>
      <c r="N348" s="5"/>
      <c r="O348" s="5"/>
      <c r="P348" s="5"/>
    </row>
    <row r="349" spans="2:16" ht="12.75">
      <c r="B349" s="5"/>
      <c r="C349" s="5"/>
      <c r="D349" s="5"/>
      <c r="E349" s="5"/>
      <c r="F349" s="5"/>
      <c r="G349" s="5"/>
      <c r="H349" s="5"/>
      <c r="I349" s="5"/>
      <c r="J349" s="5"/>
      <c r="K349" s="5"/>
      <c r="L349" s="5"/>
      <c r="M349" s="5"/>
      <c r="N349" s="5"/>
      <c r="O349" s="5"/>
      <c r="P349" s="5"/>
    </row>
    <row r="350" spans="2:16" ht="12.75">
      <c r="B350" s="5"/>
      <c r="C350" s="5"/>
      <c r="D350" s="5"/>
      <c r="E350" s="5"/>
      <c r="F350" s="5"/>
      <c r="G350" s="5"/>
      <c r="H350" s="5"/>
      <c r="I350" s="5"/>
      <c r="J350" s="5"/>
      <c r="K350" s="5"/>
      <c r="L350" s="5"/>
      <c r="M350" s="5"/>
      <c r="N350" s="5"/>
      <c r="O350" s="5"/>
      <c r="P350" s="5"/>
    </row>
    <row r="351" spans="2:16" ht="12.75">
      <c r="B351" s="5"/>
      <c r="C351" s="5"/>
      <c r="D351" s="5"/>
      <c r="E351" s="5"/>
      <c r="F351" s="5"/>
      <c r="G351" s="5"/>
      <c r="H351" s="5"/>
      <c r="I351" s="5"/>
      <c r="J351" s="5"/>
      <c r="K351" s="5"/>
      <c r="L351" s="5"/>
      <c r="M351" s="5"/>
      <c r="N351" s="5"/>
      <c r="O351" s="5"/>
      <c r="P351" s="5"/>
    </row>
    <row r="352" spans="2:16" ht="12.75">
      <c r="B352" s="5"/>
      <c r="C352" s="5"/>
      <c r="D352" s="5"/>
      <c r="E352" s="5"/>
      <c r="F352" s="5"/>
      <c r="G352" s="5"/>
      <c r="H352" s="5"/>
      <c r="I352" s="5"/>
      <c r="J352" s="5"/>
      <c r="K352" s="5"/>
      <c r="L352" s="5"/>
      <c r="M352" s="5"/>
      <c r="N352" s="5"/>
      <c r="O352" s="5"/>
      <c r="P352" s="5"/>
    </row>
    <row r="353" spans="2:16" ht="12.75">
      <c r="B353" s="5"/>
      <c r="C353" s="5"/>
      <c r="D353" s="5"/>
      <c r="E353" s="5"/>
      <c r="F353" s="5"/>
      <c r="G353" s="5"/>
      <c r="H353" s="5"/>
      <c r="I353" s="5"/>
      <c r="J353" s="5"/>
      <c r="K353" s="5"/>
      <c r="L353" s="5"/>
      <c r="M353" s="5"/>
      <c r="N353" s="5"/>
      <c r="O353" s="5"/>
      <c r="P353" s="5"/>
    </row>
    <row r="354" spans="2:16" ht="12.75">
      <c r="B354" s="5"/>
      <c r="C354" s="5"/>
      <c r="D354" s="5"/>
      <c r="E354" s="5"/>
      <c r="F354" s="5"/>
      <c r="G354" s="5"/>
      <c r="H354" s="5"/>
      <c r="I354" s="5"/>
      <c r="J354" s="5"/>
      <c r="K354" s="5"/>
      <c r="L354" s="5"/>
      <c r="M354" s="5"/>
      <c r="N354" s="5"/>
      <c r="O354" s="5"/>
      <c r="P354" s="5"/>
    </row>
  </sheetData>
  <sheetProtection password="DBF3" sheet="1" objects="1" scenarios="1"/>
  <dataConsolidate/>
  <mergeCells count="19">
    <mergeCell ref="B141:O147"/>
    <mergeCell ref="G22:M22"/>
    <mergeCell ref="G23:M23"/>
    <mergeCell ref="B91:O98"/>
    <mergeCell ref="B62:O62"/>
    <mergeCell ref="B139:O139"/>
    <mergeCell ref="B55:E58"/>
    <mergeCell ref="B34:E34"/>
    <mergeCell ref="H132:O136"/>
    <mergeCell ref="B132:E136"/>
    <mergeCell ref="G24:M24"/>
    <mergeCell ref="B140:O140"/>
    <mergeCell ref="H131:O131"/>
    <mergeCell ref="B90:O90"/>
    <mergeCell ref="B4:D4"/>
    <mergeCell ref="B2:O2"/>
    <mergeCell ref="G19:M19"/>
    <mergeCell ref="G20:M20"/>
    <mergeCell ref="G21:M21"/>
  </mergeCells>
  <conditionalFormatting sqref="D6:D23">
    <cfRule type="iconSet" priority="19">
      <iconSet>
        <cfvo type="percent" val="0"/>
        <cfvo type="percent" val="70"/>
        <cfvo type="percent" val="90"/>
      </iconSet>
    </cfRule>
    <cfRule type="iconSet" priority="1">
      <iconSet>
        <cfvo type="percent" val="0"/>
        <cfvo type="num" val="70"/>
        <cfvo type="num" val="90"/>
      </iconSet>
    </cfRule>
  </conditionalFormatting>
  <conditionalFormatting sqref="M54:O58 N20:N24 C36:E53 C6:C23">
    <cfRule type="cellIs" dxfId="4" priority="21" operator="between">
      <formula>80.01</formula>
      <formula>100</formula>
    </cfRule>
    <cfRule type="cellIs" dxfId="3" priority="23" operator="between">
      <formula>60.01</formula>
      <formula>80</formula>
    </cfRule>
    <cfRule type="cellIs" dxfId="2" priority="25" operator="between">
      <formula>40.01</formula>
      <formula>60</formula>
    </cfRule>
    <cfRule type="cellIs" dxfId="1" priority="26" operator="between">
      <formula>20.01</formula>
      <formula>40</formula>
    </cfRule>
    <cfRule type="cellIs" dxfId="0" priority="27" operator="between">
      <formula>0</formula>
      <formula>20</formula>
    </cfRule>
  </conditionalFormatting>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6.xml><?xml version="1.0" encoding="utf-8"?>
<worksheet xmlns="http://schemas.openxmlformats.org/spreadsheetml/2006/main" xmlns:r="http://schemas.openxmlformats.org/officeDocument/2006/relationships">
  <sheetPr codeName="Sheet6"/>
  <dimension ref="A1:K48"/>
  <sheetViews>
    <sheetView workbookViewId="0"/>
  </sheetViews>
  <sheetFormatPr defaultRowHeight="14.25"/>
  <cols>
    <col min="1" max="1" width="1.85546875" style="206" customWidth="1" collapsed="1"/>
    <col min="2" max="8" width="9.140625" style="206" collapsed="1"/>
    <col min="9" max="9" width="18.7109375" style="206" customWidth="1" collapsed="1"/>
    <col min="10" max="10" width="1.140625" style="206" customWidth="1" collapsed="1"/>
    <col min="11" max="16384" width="9.140625" style="206" collapsed="1"/>
  </cols>
  <sheetData>
    <row r="1" spans="1:10">
      <c r="A1" s="211"/>
      <c r="B1" s="211"/>
      <c r="C1" s="211"/>
      <c r="D1" s="211"/>
      <c r="E1" s="211"/>
      <c r="F1" s="211"/>
      <c r="G1" s="211"/>
      <c r="H1" s="211"/>
      <c r="I1" s="211"/>
      <c r="J1" s="211"/>
    </row>
    <row r="2" spans="1:10">
      <c r="A2" s="211"/>
      <c r="B2" s="217" t="s">
        <v>603</v>
      </c>
      <c r="C2" s="218"/>
      <c r="D2" s="218"/>
      <c r="E2" s="218"/>
      <c r="F2" s="218"/>
      <c r="G2" s="218"/>
      <c r="H2" s="218"/>
      <c r="I2" s="218"/>
      <c r="J2" s="211"/>
    </row>
    <row r="3" spans="1:10">
      <c r="A3" s="211"/>
      <c r="B3" s="217" t="s">
        <v>609</v>
      </c>
      <c r="C3" s="218"/>
      <c r="D3" s="218"/>
      <c r="E3" s="218"/>
      <c r="F3" s="217" t="s">
        <v>619</v>
      </c>
      <c r="G3" s="218"/>
      <c r="H3" s="218"/>
      <c r="I3" s="218"/>
      <c r="J3" s="211"/>
    </row>
    <row r="4" spans="1:10">
      <c r="A4" s="211"/>
      <c r="B4" s="394" t="s">
        <v>622</v>
      </c>
      <c r="C4" s="395"/>
      <c r="D4" s="395"/>
      <c r="E4" s="218"/>
      <c r="F4" s="219" t="s">
        <v>616</v>
      </c>
      <c r="G4" s="218"/>
      <c r="H4" s="218"/>
      <c r="I4" s="218"/>
      <c r="J4" s="211"/>
    </row>
    <row r="5" spans="1:10">
      <c r="A5" s="211"/>
      <c r="B5" s="395"/>
      <c r="C5" s="395"/>
      <c r="D5" s="395"/>
      <c r="E5" s="218"/>
      <c r="F5" s="218"/>
      <c r="G5" s="218"/>
      <c r="H5" s="218"/>
      <c r="I5" s="218"/>
      <c r="J5" s="211"/>
    </row>
    <row r="6" spans="1:10">
      <c r="A6" s="211"/>
      <c r="B6" s="395"/>
      <c r="C6" s="395"/>
      <c r="D6" s="395"/>
      <c r="E6" s="218"/>
      <c r="F6" s="218"/>
      <c r="G6" s="218"/>
      <c r="H6" s="218"/>
      <c r="I6" s="218"/>
      <c r="J6" s="211"/>
    </row>
    <row r="7" spans="1:10">
      <c r="A7" s="211"/>
      <c r="B7" s="395"/>
      <c r="C7" s="395"/>
      <c r="D7" s="395"/>
      <c r="E7" s="218"/>
      <c r="F7" s="218"/>
      <c r="G7" s="218"/>
      <c r="H7" s="218"/>
      <c r="I7" s="218"/>
      <c r="J7" s="211"/>
    </row>
    <row r="8" spans="1:10" ht="4.5" customHeight="1">
      <c r="A8" s="211"/>
      <c r="B8" s="395"/>
      <c r="C8" s="395"/>
      <c r="D8" s="395"/>
      <c r="E8" s="218"/>
      <c r="F8" s="218"/>
      <c r="G8" s="218"/>
      <c r="H8" s="218"/>
      <c r="I8" s="218"/>
      <c r="J8" s="211"/>
    </row>
    <row r="9" spans="1:10">
      <c r="A9" s="211"/>
      <c r="B9" s="212"/>
      <c r="C9" s="211"/>
      <c r="D9" s="211"/>
      <c r="E9" s="211"/>
      <c r="F9" s="211"/>
      <c r="G9" s="211"/>
      <c r="H9" s="211"/>
      <c r="I9" s="211"/>
      <c r="J9" s="211"/>
    </row>
    <row r="10" spans="1:10">
      <c r="A10" s="211"/>
      <c r="B10" s="217" t="s">
        <v>604</v>
      </c>
      <c r="C10" s="218"/>
      <c r="D10" s="218"/>
      <c r="E10" s="218"/>
      <c r="F10" s="218"/>
      <c r="G10" s="218"/>
      <c r="H10" s="218"/>
      <c r="I10" s="218"/>
      <c r="J10" s="211"/>
    </row>
    <row r="11" spans="1:10">
      <c r="A11" s="211"/>
      <c r="B11" s="217" t="s">
        <v>609</v>
      </c>
      <c r="C11" s="218"/>
      <c r="D11" s="218"/>
      <c r="E11" s="218"/>
      <c r="F11" s="217" t="s">
        <v>620</v>
      </c>
      <c r="G11" s="218"/>
      <c r="H11" s="218"/>
      <c r="I11" s="218"/>
      <c r="J11" s="211"/>
    </row>
    <row r="12" spans="1:10" ht="14.25" customHeight="1">
      <c r="A12" s="211"/>
      <c r="B12" s="394" t="s">
        <v>621</v>
      </c>
      <c r="C12" s="394"/>
      <c r="D12" s="394"/>
      <c r="E12" s="218"/>
      <c r="F12" s="219" t="s">
        <v>613</v>
      </c>
      <c r="G12" s="218"/>
      <c r="H12" s="218"/>
      <c r="I12" s="218"/>
    </row>
    <row r="13" spans="1:10" ht="26.25" customHeight="1">
      <c r="A13" s="211"/>
      <c r="B13" s="394"/>
      <c r="C13" s="394"/>
      <c r="D13" s="394"/>
      <c r="E13" s="218"/>
      <c r="F13" s="394" t="s">
        <v>615</v>
      </c>
      <c r="G13" s="394"/>
      <c r="H13" s="394"/>
      <c r="I13" s="394"/>
    </row>
    <row r="14" spans="1:10">
      <c r="A14" s="211"/>
      <c r="B14" s="394"/>
      <c r="C14" s="394"/>
      <c r="D14" s="394"/>
      <c r="E14" s="218"/>
      <c r="F14" s="219" t="s">
        <v>610</v>
      </c>
      <c r="G14" s="218"/>
      <c r="H14" s="218"/>
      <c r="I14" s="218"/>
    </row>
    <row r="15" spans="1:10">
      <c r="A15" s="211"/>
      <c r="B15" s="394"/>
      <c r="C15" s="394"/>
      <c r="D15" s="394"/>
      <c r="E15" s="218"/>
      <c r="F15" s="219" t="s">
        <v>614</v>
      </c>
      <c r="G15" s="218"/>
      <c r="H15" s="218"/>
      <c r="I15" s="218"/>
    </row>
    <row r="16" spans="1:10" ht="13.5" customHeight="1">
      <c r="A16" s="211"/>
      <c r="B16" s="394"/>
      <c r="C16" s="394"/>
      <c r="D16" s="394"/>
      <c r="E16" s="218"/>
      <c r="F16" s="394" t="s">
        <v>662</v>
      </c>
      <c r="G16" s="394"/>
      <c r="H16" s="394"/>
      <c r="I16" s="394"/>
    </row>
    <row r="17" spans="1:11" ht="14.25" customHeight="1">
      <c r="A17" s="211"/>
      <c r="B17" s="394"/>
      <c r="C17" s="394"/>
      <c r="D17" s="394"/>
      <c r="E17" s="218"/>
      <c r="F17" s="219" t="s">
        <v>611</v>
      </c>
      <c r="G17" s="218"/>
      <c r="H17" s="218"/>
      <c r="I17" s="218"/>
    </row>
    <row r="18" spans="1:11" ht="14.25" customHeight="1">
      <c r="A18" s="211"/>
      <c r="B18" s="394"/>
      <c r="C18" s="394"/>
      <c r="D18" s="394"/>
      <c r="E18" s="218"/>
      <c r="F18" s="219" t="s">
        <v>612</v>
      </c>
      <c r="G18" s="218"/>
      <c r="H18" s="218"/>
      <c r="I18" s="218"/>
    </row>
    <row r="19" spans="1:11" ht="6" customHeight="1">
      <c r="A19" s="211"/>
      <c r="B19" s="394"/>
      <c r="C19" s="394"/>
      <c r="D19" s="394"/>
      <c r="E19" s="218"/>
      <c r="F19" s="218"/>
      <c r="G19" s="218"/>
      <c r="H19" s="218"/>
      <c r="I19" s="218"/>
      <c r="J19" s="211"/>
    </row>
    <row r="20" spans="1:11">
      <c r="A20" s="211"/>
      <c r="B20" s="211"/>
      <c r="C20" s="211"/>
      <c r="D20" s="211"/>
      <c r="E20" s="211"/>
      <c r="F20" s="211"/>
      <c r="G20" s="211"/>
      <c r="H20" s="211"/>
      <c r="I20" s="211"/>
      <c r="J20" s="211"/>
    </row>
    <row r="21" spans="1:11">
      <c r="A21" s="211"/>
      <c r="B21" s="211"/>
      <c r="C21" s="211"/>
      <c r="D21" s="211"/>
      <c r="E21" s="211"/>
      <c r="F21" s="211"/>
      <c r="G21" s="211"/>
      <c r="H21" s="211"/>
      <c r="I21" s="211"/>
      <c r="J21" s="211"/>
    </row>
    <row r="22" spans="1:11">
      <c r="A22" s="211"/>
      <c r="B22" s="211"/>
      <c r="C22" s="211"/>
      <c r="D22" s="211"/>
      <c r="E22" s="211"/>
      <c r="F22" s="211"/>
      <c r="G22" s="211"/>
      <c r="H22" s="211"/>
      <c r="I22" s="211"/>
      <c r="J22" s="211"/>
    </row>
    <row r="23" spans="1:11">
      <c r="A23" s="211"/>
      <c r="B23" s="211"/>
      <c r="C23" s="211"/>
      <c r="D23" s="211"/>
      <c r="E23" s="211"/>
      <c r="F23" s="211"/>
      <c r="G23" s="211"/>
      <c r="H23" s="211"/>
      <c r="I23" s="211"/>
      <c r="J23" s="211"/>
    </row>
    <row r="24" spans="1:11">
      <c r="A24" s="211"/>
      <c r="B24" s="211"/>
      <c r="C24" s="211"/>
      <c r="D24" s="211"/>
      <c r="E24" s="211"/>
      <c r="F24" s="211"/>
      <c r="G24" s="211"/>
      <c r="H24" s="211"/>
      <c r="I24" s="211"/>
      <c r="J24" s="211"/>
    </row>
    <row r="25" spans="1:11">
      <c r="A25" s="211"/>
      <c r="B25" s="211"/>
      <c r="C25" s="211"/>
      <c r="D25" s="211"/>
      <c r="E25" s="211"/>
      <c r="F25" s="211"/>
      <c r="G25" s="211"/>
      <c r="H25" s="211"/>
      <c r="I25" s="211"/>
      <c r="J25" s="211"/>
    </row>
    <row r="26" spans="1:11">
      <c r="A26" s="211"/>
      <c r="B26" s="211"/>
      <c r="C26" s="211"/>
      <c r="D26" s="211"/>
      <c r="E26" s="211"/>
      <c r="F26" s="211"/>
      <c r="G26" s="211"/>
      <c r="H26" s="211"/>
      <c r="I26" s="211"/>
      <c r="J26" s="211"/>
    </row>
    <row r="27" spans="1:11">
      <c r="A27" s="211"/>
      <c r="B27" s="211"/>
      <c r="C27" s="211"/>
      <c r="D27" s="211"/>
      <c r="E27" s="211"/>
      <c r="F27" s="211"/>
      <c r="G27" s="211"/>
      <c r="H27" s="211"/>
      <c r="I27" s="211"/>
      <c r="J27" s="211"/>
    </row>
    <row r="28" spans="1:11">
      <c r="A28" s="211"/>
      <c r="B28" s="211"/>
      <c r="C28" s="211"/>
      <c r="D28" s="211"/>
      <c r="E28" s="211"/>
      <c r="F28" s="211"/>
      <c r="G28" s="211"/>
      <c r="H28" s="211"/>
      <c r="I28" s="211"/>
      <c r="J28" s="211"/>
    </row>
    <row r="29" spans="1:11" s="207" customFormat="1" ht="78.75" customHeight="1">
      <c r="A29" s="214"/>
      <c r="B29" s="396" t="s">
        <v>605</v>
      </c>
      <c r="C29" s="396"/>
      <c r="D29" s="396"/>
      <c r="E29" s="396"/>
      <c r="F29" s="396"/>
      <c r="G29" s="396"/>
      <c r="H29" s="396"/>
      <c r="I29" s="396"/>
      <c r="J29" s="396"/>
    </row>
    <row r="30" spans="1:11">
      <c r="A30" s="211"/>
      <c r="B30" s="213"/>
      <c r="C30" s="211"/>
      <c r="D30" s="211"/>
      <c r="E30" s="211"/>
      <c r="F30" s="211"/>
      <c r="G30" s="211"/>
      <c r="H30" s="211"/>
      <c r="I30" s="211"/>
      <c r="J30" s="211"/>
    </row>
    <row r="31" spans="1:11" s="208" customFormat="1" ht="35.25" customHeight="1">
      <c r="A31" s="215"/>
      <c r="B31" s="396" t="s">
        <v>606</v>
      </c>
      <c r="C31" s="396"/>
      <c r="D31" s="396"/>
      <c r="E31" s="396"/>
      <c r="F31" s="396"/>
      <c r="G31" s="396"/>
      <c r="H31" s="396"/>
      <c r="I31" s="396"/>
      <c r="J31" s="396"/>
      <c r="K31" s="206"/>
    </row>
    <row r="32" spans="1:11" ht="7.5" customHeight="1">
      <c r="A32" s="211"/>
      <c r="B32" s="213"/>
      <c r="C32" s="211"/>
      <c r="D32" s="211"/>
      <c r="E32" s="211"/>
      <c r="F32" s="211"/>
      <c r="G32" s="211"/>
      <c r="H32" s="211"/>
      <c r="I32" s="211"/>
      <c r="J32" s="211"/>
      <c r="K32" s="208"/>
    </row>
    <row r="33" spans="1:11">
      <c r="A33" s="211"/>
      <c r="B33" s="213" t="s">
        <v>607</v>
      </c>
      <c r="C33" s="211"/>
      <c r="D33" s="211"/>
      <c r="E33" s="211"/>
      <c r="F33" s="211"/>
      <c r="G33" s="211"/>
      <c r="H33" s="211"/>
      <c r="I33" s="211"/>
      <c r="J33" s="211"/>
    </row>
    <row r="34" spans="1:11" ht="12" customHeight="1">
      <c r="A34" s="211"/>
      <c r="B34" s="213"/>
      <c r="C34" s="211"/>
      <c r="D34" s="211"/>
      <c r="E34" s="211"/>
      <c r="F34" s="211"/>
      <c r="G34" s="211"/>
      <c r="H34" s="211"/>
      <c r="I34" s="211"/>
      <c r="J34" s="211"/>
    </row>
    <row r="35" spans="1:11" s="209" customFormat="1" ht="63" customHeight="1">
      <c r="A35" s="216"/>
      <c r="B35" s="396" t="s">
        <v>608</v>
      </c>
      <c r="C35" s="396"/>
      <c r="D35" s="396"/>
      <c r="E35" s="396"/>
      <c r="F35" s="396"/>
      <c r="G35" s="396"/>
      <c r="H35" s="396"/>
      <c r="I35" s="396"/>
      <c r="J35" s="396"/>
      <c r="K35" s="206"/>
    </row>
    <row r="36" spans="1:11">
      <c r="A36" s="211"/>
      <c r="B36" s="213"/>
      <c r="C36" s="211"/>
      <c r="D36" s="211"/>
      <c r="E36" s="211"/>
      <c r="F36" s="211"/>
      <c r="G36" s="211"/>
      <c r="H36" s="211"/>
      <c r="I36" s="211"/>
      <c r="J36" s="211"/>
      <c r="K36" s="209"/>
    </row>
    <row r="37" spans="1:11" ht="30" customHeight="1">
      <c r="A37" s="211"/>
      <c r="B37" s="396" t="s">
        <v>617</v>
      </c>
      <c r="C37" s="396"/>
      <c r="D37" s="396"/>
      <c r="E37" s="396"/>
      <c r="F37" s="396"/>
      <c r="G37" s="396"/>
      <c r="H37" s="396"/>
      <c r="I37" s="396"/>
      <c r="J37" s="396"/>
    </row>
    <row r="38" spans="1:11">
      <c r="A38" s="211"/>
      <c r="B38" s="213"/>
      <c r="C38" s="211"/>
      <c r="D38" s="211"/>
      <c r="E38" s="211"/>
      <c r="F38" s="211"/>
      <c r="G38" s="211"/>
      <c r="H38" s="211"/>
      <c r="I38" s="211"/>
      <c r="J38" s="211"/>
    </row>
    <row r="39" spans="1:11" ht="45" customHeight="1">
      <c r="A39" s="211"/>
      <c r="B39" s="396" t="s">
        <v>618</v>
      </c>
      <c r="C39" s="396"/>
      <c r="D39" s="396"/>
      <c r="E39" s="396"/>
      <c r="F39" s="396"/>
      <c r="G39" s="396"/>
      <c r="H39" s="396"/>
      <c r="I39" s="396"/>
      <c r="J39" s="396"/>
    </row>
    <row r="40" spans="1:11">
      <c r="A40" s="211"/>
      <c r="B40" s="211"/>
      <c r="C40" s="211"/>
      <c r="D40" s="211"/>
      <c r="E40" s="211"/>
      <c r="F40" s="211"/>
      <c r="G40" s="211"/>
      <c r="H40" s="211"/>
      <c r="I40" s="211"/>
      <c r="J40" s="211"/>
    </row>
    <row r="41" spans="1:11">
      <c r="A41" s="210"/>
      <c r="B41" s="210"/>
      <c r="C41" s="210"/>
      <c r="D41" s="210"/>
      <c r="E41" s="210"/>
      <c r="F41" s="210"/>
      <c r="G41" s="210"/>
      <c r="H41" s="210"/>
      <c r="I41" s="210"/>
      <c r="J41" s="210"/>
      <c r="K41" s="210"/>
    </row>
    <row r="42" spans="1:11">
      <c r="A42" s="210"/>
      <c r="B42" s="210"/>
      <c r="C42" s="210"/>
      <c r="D42" s="210"/>
      <c r="E42" s="210"/>
      <c r="F42" s="210"/>
      <c r="G42" s="210"/>
      <c r="H42" s="210"/>
      <c r="I42" s="210"/>
      <c r="J42" s="210"/>
      <c r="K42" s="210"/>
    </row>
    <row r="43" spans="1:11">
      <c r="A43" s="210"/>
      <c r="B43" s="210"/>
      <c r="C43" s="210"/>
      <c r="D43" s="210"/>
      <c r="E43" s="210"/>
      <c r="F43" s="210"/>
      <c r="G43" s="210"/>
      <c r="H43" s="210"/>
      <c r="I43" s="210"/>
      <c r="J43" s="210"/>
      <c r="K43" s="210"/>
    </row>
    <row r="44" spans="1:11">
      <c r="A44" s="210"/>
      <c r="B44" s="210"/>
      <c r="C44" s="210"/>
      <c r="D44" s="210"/>
      <c r="E44" s="210"/>
      <c r="F44" s="210"/>
      <c r="G44" s="210"/>
      <c r="H44" s="210"/>
      <c r="I44" s="210"/>
      <c r="J44" s="210"/>
      <c r="K44" s="210"/>
    </row>
    <row r="45" spans="1:11">
      <c r="A45" s="210"/>
      <c r="B45" s="210"/>
      <c r="C45" s="210"/>
      <c r="D45" s="210"/>
      <c r="E45" s="210"/>
      <c r="F45" s="210"/>
      <c r="G45" s="210"/>
      <c r="H45" s="210"/>
      <c r="I45" s="210"/>
      <c r="J45" s="210"/>
      <c r="K45" s="210"/>
    </row>
    <row r="46" spans="1:11">
      <c r="A46" s="210"/>
      <c r="B46" s="210"/>
      <c r="C46" s="210"/>
      <c r="D46" s="210"/>
      <c r="E46" s="210"/>
      <c r="F46" s="210"/>
      <c r="G46" s="210"/>
      <c r="H46" s="210"/>
      <c r="I46" s="210"/>
      <c r="J46" s="210"/>
      <c r="K46" s="210"/>
    </row>
    <row r="47" spans="1:11">
      <c r="A47" s="210"/>
      <c r="B47" s="210"/>
      <c r="C47" s="210"/>
      <c r="D47" s="210"/>
      <c r="E47" s="210"/>
      <c r="F47" s="210"/>
      <c r="G47" s="210"/>
      <c r="H47" s="210"/>
      <c r="I47" s="210"/>
      <c r="J47" s="210"/>
      <c r="K47" s="210"/>
    </row>
    <row r="48" spans="1:11">
      <c r="A48" s="210"/>
      <c r="B48" s="210"/>
      <c r="C48" s="210"/>
      <c r="D48" s="210"/>
      <c r="E48" s="210"/>
      <c r="F48" s="210"/>
      <c r="G48" s="210"/>
      <c r="H48" s="210"/>
      <c r="I48" s="210"/>
      <c r="J48" s="210"/>
      <c r="K48" s="210"/>
    </row>
  </sheetData>
  <sheetProtection password="DBF3" sheet="1" objects="1" scenarios="1"/>
  <mergeCells count="9">
    <mergeCell ref="B4:D8"/>
    <mergeCell ref="B39:J39"/>
    <mergeCell ref="F16:I16"/>
    <mergeCell ref="F13:I13"/>
    <mergeCell ref="B29:J29"/>
    <mergeCell ref="B31:J31"/>
    <mergeCell ref="B35:J35"/>
    <mergeCell ref="B37:J37"/>
    <mergeCell ref="B12:D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INDEX ENG</vt:lpstr>
      <vt:lpstr>1. Guidelines-user-ENG</vt:lpstr>
      <vt:lpstr>2. LMT Questionnaire ENG</vt:lpstr>
      <vt:lpstr>3. Summary.ENG</vt:lpstr>
      <vt:lpstr>Copyright</vt:lpstr>
      <vt:lpstr>'2. LMT Questionnaire ENG'!Print_Area</vt:lpstr>
    </vt:vector>
  </TitlesOfParts>
  <Company>FAO of the UN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Beatrice Mouille (AGAH)</dc:creator>
  <cp:lastModifiedBy>Beatrice Mouille (AGAH)</cp:lastModifiedBy>
  <cp:lastPrinted>2016-10-21T10:26:33Z</cp:lastPrinted>
  <dcterms:created xsi:type="dcterms:W3CDTF">2013-04-23T15:24:12Z</dcterms:created>
  <dcterms:modified xsi:type="dcterms:W3CDTF">2016-11-28T16:09:34Z</dcterms:modified>
</cp:coreProperties>
</file>