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Input data" sheetId="1" r:id="rId1"/>
    <sheet name="CASoft results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6" i="1" l="1"/>
  <c r="H6" i="1"/>
  <c r="I4" i="1"/>
  <c r="H4" i="1"/>
  <c r="E7" i="1"/>
  <c r="E6" i="1"/>
  <c r="G5" i="1"/>
  <c r="F5" i="1"/>
  <c r="G4" i="1"/>
  <c r="F4" i="1"/>
  <c r="E4" i="1"/>
  <c r="F16" i="1"/>
  <c r="E16" i="1"/>
  <c r="C16" i="1"/>
  <c r="B16" i="1"/>
  <c r="C10" i="1"/>
  <c r="F10" i="1"/>
  <c r="C4" i="1"/>
</calcChain>
</file>

<file path=xl/sharedStrings.xml><?xml version="1.0" encoding="utf-8"?>
<sst xmlns="http://schemas.openxmlformats.org/spreadsheetml/2006/main" count="28" uniqueCount="20">
  <si>
    <t>Input data for CASoft : decision-making in conformity assessment with uncertainty</t>
  </si>
  <si>
    <t>Univariate</t>
  </si>
  <si>
    <t>Global risk</t>
  </si>
  <si>
    <t>Dimension</t>
  </si>
  <si>
    <t>Objective</t>
  </si>
  <si>
    <t>Tolerance interval</t>
  </si>
  <si>
    <t>Lower bound</t>
  </si>
  <si>
    <t>Upper bound</t>
  </si>
  <si>
    <t>Y1</t>
  </si>
  <si>
    <t>Two-Sided</t>
  </si>
  <si>
    <t>Specification of probability distributions</t>
  </si>
  <si>
    <t>Prior probability distribution</t>
  </si>
  <si>
    <t>Likelihood distribution</t>
  </si>
  <si>
    <t>Parameter 1</t>
  </si>
  <si>
    <t>Parameter 2</t>
  </si>
  <si>
    <t>Parameter 3</t>
  </si>
  <si>
    <t>Gaussian</t>
  </si>
  <si>
    <t>CASoft results for decision-making in conformity assessment with uncertainty</t>
  </si>
  <si>
    <t>Consumer's risk</t>
  </si>
  <si>
    <t>Producer's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</si>
</sst>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6</xdr:col>
      <xdr:colOff>1181100</xdr:colOff>
      <xdr:row>22</xdr:row>
      <xdr:rowOff>171450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504825"/>
          <a:ext cx="5324475" cy="399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workbookViewId="0">
      <selection activeCell="F18" sqref="F18"/>
    </sheetView>
  </sheetViews>
  <sheetFormatPr baseColWidth="10" defaultRowHeight="15" x14ac:dyDescent="0.25"/>
  <cols>
    <col min="1" max="9" width="20.7109375" customWidth="1"/>
  </cols>
  <sheetData>
    <row r="1" spans="1:26" ht="24" thickBot="1" x14ac:dyDescent="0.4">
      <c r="A1" s="30" t="s">
        <v>0</v>
      </c>
      <c r="B1" s="31"/>
      <c r="C1" s="31"/>
      <c r="D1" s="31"/>
      <c r="E1" s="31"/>
      <c r="F1" s="31"/>
      <c r="G1" s="31"/>
      <c r="H1" s="31"/>
      <c r="I1" s="3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 t="s">
        <v>3</v>
      </c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 t="s">
        <v>4</v>
      </c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 t="s">
        <v>5</v>
      </c>
      <c r="B4" s="1" t="s">
        <v>8</v>
      </c>
      <c r="C4" s="1" t="str">
        <f>IF(B2="Bivariate","Y2","")</f>
        <v/>
      </c>
      <c r="D4" s="1"/>
      <c r="E4" s="1" t="str">
        <f>IF(B3="Global risk","Acceptance interval","")</f>
        <v>Acceptance interval</v>
      </c>
      <c r="F4" s="1" t="str">
        <f>IF(B3="Global risk","Y1","")</f>
        <v>Y1</v>
      </c>
      <c r="G4" s="1" t="str">
        <f>IF(B3="Global risk",IF(B2="Bivariate","Y2",""),"")</f>
        <v/>
      </c>
      <c r="H4" s="1" t="str">
        <f>IF(B3="Acceptance interval","Targeted risk","")</f>
        <v/>
      </c>
      <c r="I4" s="1" t="str">
        <f>IF(B3="Acceptance interval","Consumer's risk","")</f>
        <v/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" t="s">
        <v>9</v>
      </c>
      <c r="C5" s="1"/>
      <c r="D5" s="1"/>
      <c r="E5" s="1"/>
      <c r="F5" s="1" t="str">
        <f>IF(B3="Global risk",IF(B5="One-Sided","One-Sided","Two-Sided"),"")</f>
        <v>Two-Sided</v>
      </c>
      <c r="G5" s="1" t="str">
        <f>IF(B2="Bivariate",IF(B3="Global risk",IF(B5="One-Sided","One-Sided","Two-Sided"),""),"")</f>
        <v/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 t="s">
        <v>6</v>
      </c>
      <c r="B6" s="1">
        <v>1499.8</v>
      </c>
      <c r="C6" s="1"/>
      <c r="D6" s="1"/>
      <c r="E6" s="1" t="str">
        <f>IF(B3="Global risk","Lower bound","")</f>
        <v>Lower bound</v>
      </c>
      <c r="F6" s="1">
        <v>1499.82</v>
      </c>
      <c r="G6" s="1"/>
      <c r="H6" s="1" t="str">
        <f>IF(B3="Acceptance interval","Targeted risk value","")</f>
        <v/>
      </c>
      <c r="I6" s="1" t="str">
        <f>IF(B3="Acceptance interval",0,"")</f>
        <v/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thickBot="1" x14ac:dyDescent="0.3">
      <c r="A7" s="1" t="s">
        <v>7</v>
      </c>
      <c r="B7" s="1">
        <v>1500.2</v>
      </c>
      <c r="C7" s="1"/>
      <c r="D7" s="1"/>
      <c r="E7" s="1" t="str">
        <f>IF(B3="Global risk","Upper bound","")</f>
        <v>Upper bound</v>
      </c>
      <c r="F7" s="1">
        <v>1500.18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thickBot="1" x14ac:dyDescent="0.3">
      <c r="A8" s="33" t="s">
        <v>10</v>
      </c>
      <c r="B8" s="34"/>
      <c r="C8" s="34"/>
      <c r="D8" s="34"/>
      <c r="E8" s="34"/>
      <c r="F8" s="34"/>
      <c r="G8" s="34"/>
      <c r="H8" s="34"/>
      <c r="I8" s="3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36"/>
      <c r="B9" s="39" t="s">
        <v>11</v>
      </c>
      <c r="C9" s="40"/>
      <c r="D9" s="2"/>
      <c r="E9" s="39" t="s">
        <v>12</v>
      </c>
      <c r="F9" s="4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37"/>
      <c r="B10" s="3" t="s">
        <v>8</v>
      </c>
      <c r="C10" s="4" t="str">
        <f>IF(B2="Bivariate","Y2","")</f>
        <v/>
      </c>
      <c r="D10" s="5"/>
      <c r="E10" s="6" t="s">
        <v>8</v>
      </c>
      <c r="F10" s="7" t="str">
        <f>IF(B2="Bivariate","Y2","")</f>
        <v/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38"/>
      <c r="B11" s="8" t="s">
        <v>16</v>
      </c>
      <c r="C11" s="9"/>
      <c r="D11" s="10"/>
      <c r="E11" s="11" t="s">
        <v>16</v>
      </c>
      <c r="F11" s="1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3" t="s">
        <v>13</v>
      </c>
      <c r="B12" s="14">
        <v>1500</v>
      </c>
      <c r="C12" s="15"/>
      <c r="D12" s="16" t="s">
        <v>13</v>
      </c>
      <c r="E12" s="17">
        <v>0</v>
      </c>
      <c r="F12" s="1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9" t="s">
        <v>14</v>
      </c>
      <c r="B13" s="3">
        <v>0.12</v>
      </c>
      <c r="C13" s="4"/>
      <c r="D13" s="5" t="s">
        <v>14</v>
      </c>
      <c r="E13" s="6">
        <v>0.04</v>
      </c>
      <c r="F13" s="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thickBot="1" x14ac:dyDescent="0.3">
      <c r="A14" s="20" t="s">
        <v>15</v>
      </c>
      <c r="B14" s="21"/>
      <c r="C14" s="22"/>
      <c r="D14" s="23" t="s">
        <v>15</v>
      </c>
      <c r="E14" s="24"/>
      <c r="F14" s="2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" t="str">
        <f>IF(B11="Gaussian",IF(C11="Gaussian","Correlation coefficient",""),"")</f>
        <v/>
      </c>
      <c r="C16" s="1" t="str">
        <f>IF(B16="Correlation coefficient",0,"")</f>
        <v/>
      </c>
      <c r="D16" s="1"/>
      <c r="E16" s="1" t="str">
        <f>IF(E11="Gaussian",IF(F11="Gaussian","Correlation coefficient",""),"")</f>
        <v/>
      </c>
      <c r="F16" s="1" t="str">
        <f>IF(E16="Correlation coefficient",0,"")</f>
        <v/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</sheetData>
  <mergeCells count="5">
    <mergeCell ref="A1:I1"/>
    <mergeCell ref="A8:I8"/>
    <mergeCell ref="A9:A11"/>
    <mergeCell ref="B9:C9"/>
    <mergeCell ref="E9:F9"/>
  </mergeCells>
  <dataValidations count="5">
    <dataValidation type="list" allowBlank="1" showInputMessage="1" showErrorMessage="1" sqref="B2">
      <formula1>"Univariate,Bivariate"</formula1>
    </dataValidation>
    <dataValidation type="list" allowBlank="1" showInputMessage="1" showErrorMessage="1" sqref="B3">
      <formula1>"Conformance Probability,Global risk,Acceptance interval"</formula1>
    </dataValidation>
    <dataValidation type="list" allowBlank="1" showInputMessage="1" showErrorMessage="1" sqref="B5">
      <formula1>"One-Sided,Two-Sided"</formula1>
    </dataValidation>
    <dataValidation type="list" allowBlank="1" showInputMessage="1" showErrorMessage="1" sqref="B11">
      <formula1>"Not Available,Gaussian,Uniform,Gamma,Lognormal,Beta"</formula1>
    </dataValidation>
    <dataValidation type="list" allowBlank="1" showInputMessage="1" showErrorMessage="1" sqref="E11">
      <formula1>",Gaussian,t Student,Lognormal,Binomial,Poisson"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workbookViewId="0">
      <selection sqref="A1:I1"/>
    </sheetView>
  </sheetViews>
  <sheetFormatPr baseColWidth="10" defaultRowHeight="15" x14ac:dyDescent="0.25"/>
  <cols>
    <col min="1" max="9" width="20.7109375" customWidth="1"/>
  </cols>
  <sheetData>
    <row r="1" spans="1:26" ht="24" thickBot="1" x14ac:dyDescent="0.4">
      <c r="A1" s="30" t="s">
        <v>17</v>
      </c>
      <c r="B1" s="31"/>
      <c r="C1" s="31"/>
      <c r="D1" s="31"/>
      <c r="E1" s="31"/>
      <c r="F1" s="31"/>
      <c r="G1" s="31"/>
      <c r="H1" s="31"/>
      <c r="I1" s="3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thickBot="1" x14ac:dyDescent="0.3">
      <c r="A2" s="26" t="s">
        <v>4</v>
      </c>
      <c r="B2" s="27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28" t="s">
        <v>18</v>
      </c>
      <c r="B4" s="18">
        <v>9.8782999999999996E-3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thickBot="1" x14ac:dyDescent="0.3">
      <c r="A5" s="29" t="s">
        <v>19</v>
      </c>
      <c r="B5" s="25">
        <v>6.9027000000000005E-2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</sheetData>
  <mergeCells count="1">
    <mergeCell ref="A1:I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Input data</vt:lpstr>
      <vt:lpstr>CASoft results</vt:lpstr>
      <vt:lpstr>Feuil3</vt:lpstr>
    </vt:vector>
  </TitlesOfParts>
  <Company>LNE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Allard Alexandre</dc:creator>
  <cp:lastModifiedBy>Allard Alexandre</cp:lastModifiedBy>
  <dcterms:created xsi:type="dcterms:W3CDTF">2019-11-13T10:44:44Z</dcterms:created>
  <dcterms:modified xsi:type="dcterms:W3CDTF">2019-11-13T10:50:49Z</dcterms:modified>
</cp:coreProperties>
</file>