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ork Files\Project Files\Pitkin County\Aspen Global Change Institute\Data\2017 Veg Data AGCI\Brush Creek Station Veg Data 2017\"/>
    </mc:Choice>
  </mc:AlternateContent>
  <bookViews>
    <workbookView xWindow="0" yWindow="0" windowWidth="28800" windowHeight="12210" xr2:uid="{67577434-6418-4EA3-BBC1-C7BD191B0198}"/>
  </bookViews>
  <sheets>
    <sheet name="Mod-Whit DATA 7-10-2017" sheetId="1" r:id="rId1"/>
    <sheet name="Plot Description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1" i="1" l="1"/>
  <c r="X30" i="1"/>
  <c r="X29" i="1"/>
  <c r="X28" i="1"/>
  <c r="X27" i="1"/>
  <c r="X25" i="1"/>
  <c r="X20" i="1"/>
  <c r="X16" i="1"/>
  <c r="X12" i="1"/>
  <c r="X9" i="1"/>
  <c r="X8" i="1"/>
  <c r="X5" i="1"/>
  <c r="X3" i="1"/>
  <c r="H33" i="1" l="1"/>
  <c r="H32" i="1"/>
  <c r="H35" i="1" l="1"/>
  <c r="H34" i="1"/>
  <c r="S30" i="1" l="1"/>
  <c r="R30" i="1"/>
  <c r="Q30" i="1"/>
  <c r="P30" i="1"/>
  <c r="O30" i="1"/>
  <c r="N30" i="1"/>
  <c r="M30" i="1"/>
  <c r="L30" i="1"/>
  <c r="K30" i="1"/>
  <c r="J30" i="1"/>
  <c r="S28" i="1"/>
  <c r="R28" i="1"/>
  <c r="Q28" i="1"/>
  <c r="P28" i="1"/>
  <c r="O28" i="1"/>
  <c r="N28" i="1"/>
  <c r="M28" i="1"/>
  <c r="L28" i="1"/>
  <c r="K28" i="1"/>
  <c r="J28" i="1"/>
  <c r="S27" i="1"/>
  <c r="R27" i="1"/>
  <c r="Q27" i="1"/>
  <c r="P27" i="1"/>
  <c r="O27" i="1"/>
  <c r="N27" i="1"/>
  <c r="M27" i="1"/>
  <c r="L27" i="1"/>
  <c r="K27" i="1"/>
  <c r="J27" i="1"/>
  <c r="J29" i="1"/>
  <c r="L29" i="1"/>
  <c r="M29" i="1"/>
  <c r="N29" i="1"/>
  <c r="O29" i="1"/>
  <c r="P29" i="1"/>
  <c r="Q29" i="1"/>
  <c r="R29" i="1"/>
  <c r="S29" i="1"/>
  <c r="K29" i="1"/>
  <c r="J31" i="1" l="1"/>
  <c r="K31" i="1"/>
  <c r="S31" i="1"/>
  <c r="R31" i="1"/>
  <c r="Q31" i="1"/>
  <c r="P31" i="1"/>
  <c r="O31" i="1"/>
  <c r="N31" i="1"/>
  <c r="L31" i="1"/>
  <c r="M31" i="1"/>
</calcChain>
</file>

<file path=xl/sharedStrings.xml><?xml version="1.0" encoding="utf-8"?>
<sst xmlns="http://schemas.openxmlformats.org/spreadsheetml/2006/main" count="275" uniqueCount="143">
  <si>
    <t>ID</t>
  </si>
  <si>
    <t>Life Form</t>
  </si>
  <si>
    <t>Scientific Name</t>
  </si>
  <si>
    <t>Common Name</t>
  </si>
  <si>
    <t>Family</t>
  </si>
  <si>
    <t>Origin</t>
  </si>
  <si>
    <t>Nox Weed Class</t>
  </si>
  <si>
    <t>C-Value</t>
  </si>
  <si>
    <t>Voucher Collected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</si>
  <si>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</si>
  <si>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</si>
  <si>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</si>
  <si>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</si>
  <si>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</si>
  <si>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</si>
  <si>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</si>
  <si>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</si>
  <si>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</si>
  <si>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</si>
  <si>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A</t>
  </si>
  <si>
    <t>B</t>
  </si>
  <si>
    <t xml:space="preserve">C </t>
  </si>
  <si>
    <t>K</t>
  </si>
  <si>
    <t>Abs Cover</t>
  </si>
  <si>
    <t>Non-Vegetated</t>
  </si>
  <si>
    <t>Bare Ground</t>
  </si>
  <si>
    <t>Rock</t>
  </si>
  <si>
    <t>Litter</t>
  </si>
  <si>
    <t>Name</t>
  </si>
  <si>
    <t>Date</t>
  </si>
  <si>
    <t>Location</t>
  </si>
  <si>
    <t>Surveyors</t>
  </si>
  <si>
    <t>General Notes</t>
  </si>
  <si>
    <t>Other notes 1</t>
  </si>
  <si>
    <t>Aspect</t>
  </si>
  <si>
    <t>Gradient</t>
  </si>
  <si>
    <t>Elevation</t>
  </si>
  <si>
    <t>Size of D plots 10</t>
  </si>
  <si>
    <t>Size of lettered plots A,B</t>
  </si>
  <si>
    <t>Size of internal plot  C</t>
  </si>
  <si>
    <t>Size of total plot K</t>
  </si>
  <si>
    <t>Contact Info</t>
  </si>
  <si>
    <t>N</t>
  </si>
  <si>
    <t/>
  </si>
  <si>
    <t>Shrubs/Subshrubs</t>
  </si>
  <si>
    <t>Rosaceae</t>
  </si>
  <si>
    <t xml:space="preserve">Rosa woodsii </t>
  </si>
  <si>
    <t>Woods' rose</t>
  </si>
  <si>
    <t>Perennial Graminoids</t>
  </si>
  <si>
    <t>Poaceae</t>
  </si>
  <si>
    <t>Cyperaceae</t>
  </si>
  <si>
    <t>Perennial Forbs</t>
  </si>
  <si>
    <t>Asteraceae</t>
  </si>
  <si>
    <t>No</t>
  </si>
  <si>
    <t>Yes</t>
  </si>
  <si>
    <t>Total Herbaceous layer</t>
  </si>
  <si>
    <t>Total Forest Overstory Layer</t>
  </si>
  <si>
    <t>Total Non-Veg Layer</t>
  </si>
  <si>
    <t>GRAND TOTAL ALL VEG</t>
  </si>
  <si>
    <t>Standing/Fallen Dead</t>
  </si>
  <si>
    <t>Total Shrub Layer</t>
  </si>
  <si>
    <t>Sky Mountain Park, Brush Creek Hayfield</t>
  </si>
  <si>
    <t>Artemisia tridentata var. vaseyana</t>
  </si>
  <si>
    <t>Mountain big sagebrush</t>
  </si>
  <si>
    <t>Bromus inermis</t>
  </si>
  <si>
    <t>Smooth brome</t>
  </si>
  <si>
    <t>I</t>
  </si>
  <si>
    <t xml:space="preserve">Carex aquatilis </t>
  </si>
  <si>
    <t>Water sedge</t>
  </si>
  <si>
    <t xml:space="preserve">Carex praegracilis </t>
  </si>
  <si>
    <t>Clustered field sedge</t>
  </si>
  <si>
    <t xml:space="preserve">Dactylis glomerata </t>
  </si>
  <si>
    <t>Orchardgrass</t>
  </si>
  <si>
    <t xml:space="preserve">Elymus trachycaulus </t>
  </si>
  <si>
    <t>Slender wheatgrass</t>
  </si>
  <si>
    <t xml:space="preserve">Leymus cinereus </t>
  </si>
  <si>
    <t>Basin wildrye</t>
  </si>
  <si>
    <t xml:space="preserve">Phleum pratense </t>
  </si>
  <si>
    <t>Timothy</t>
  </si>
  <si>
    <t xml:space="preserve">Poa pratensis </t>
  </si>
  <si>
    <t>Kentucky bluegrass</t>
  </si>
  <si>
    <t xml:space="preserve">Potentilla pulcherrima </t>
  </si>
  <si>
    <t>Beautiful cinquefoil</t>
  </si>
  <si>
    <t xml:space="preserve">Potentilla pulcherrima x hippiana </t>
  </si>
  <si>
    <t>Beautiful wooly cinquefoil hybrid</t>
  </si>
  <si>
    <t xml:space="preserve">Potentilla recta </t>
  </si>
  <si>
    <t>Sulphur cinquefoil</t>
  </si>
  <si>
    <t>Symphyotrichum ascendens (=Virgulaster)</t>
  </si>
  <si>
    <t>Western aster</t>
  </si>
  <si>
    <t xml:space="preserve">Taraxacum officinale </t>
  </si>
  <si>
    <t>Dandelion</t>
  </si>
  <si>
    <t>Annual/Biennial Forbs</t>
  </si>
  <si>
    <t xml:space="preserve">Cynoglossum officinale </t>
  </si>
  <si>
    <t>Houndstongue</t>
  </si>
  <si>
    <t>Boraginaceae</t>
  </si>
  <si>
    <t>Gayophytum diffusum subsp. parviflorum</t>
  </si>
  <si>
    <t>Diffuse groundsmoke</t>
  </si>
  <si>
    <t>Onagraceae</t>
  </si>
  <si>
    <t xml:space="preserve">Lactuca serriola </t>
  </si>
  <si>
    <t>Prickly lettuce</t>
  </si>
  <si>
    <t>Lepidium campestre (=Neolepia)</t>
  </si>
  <si>
    <t>Field pepperweed</t>
  </si>
  <si>
    <t>Brassicaceae</t>
  </si>
  <si>
    <t>Tragopogon dubius subsp. major</t>
  </si>
  <si>
    <t>Western salsify</t>
  </si>
  <si>
    <t>x</t>
  </si>
  <si>
    <t>Sky Mountain Park Brush Creek Hayfield Plot</t>
  </si>
  <si>
    <t>Presence</t>
  </si>
  <si>
    <t>MEAN C of ALL SPECIES (K PLOT)</t>
  </si>
  <si>
    <t>Mean C of NATIVE SPECIES (K PLOT)</t>
  </si>
  <si>
    <t>Rea Orthner (Peak Ecological Services) with Hillary Buchanan (assisstant)</t>
  </si>
  <si>
    <t>Rea Orthner, Peak Ecological Services LLC. 720-289-1665. rea@peakecological.com</t>
  </si>
  <si>
    <t>Placed plot parallel to gradient. Outer K and inner C plots marked with wooden lath as the area is slated for restoration (No rebar used)</t>
  </si>
  <si>
    <t>7,800 ft</t>
  </si>
  <si>
    <t>354 deg (NW)</t>
  </si>
  <si>
    <t>6% slope</t>
  </si>
  <si>
    <t>Garmin GPS Map 60 csx +/- 12 ft</t>
  </si>
  <si>
    <t>GPS Unit &amp; accuracy</t>
  </si>
  <si>
    <t>Coordinates</t>
  </si>
  <si>
    <t>UTM NAD 83 Z13</t>
  </si>
  <si>
    <t>0.5 m x 2 m</t>
  </si>
  <si>
    <t>2 m x 5 m</t>
  </si>
  <si>
    <t>20 m x 50 m</t>
  </si>
  <si>
    <t>K Plot Corner 20, 0</t>
  </si>
  <si>
    <t>K Plot Corner 20, 50</t>
  </si>
  <si>
    <t>K Plot Corner 0, 50</t>
  </si>
  <si>
    <t xml:space="preserve">770, 0335356E 4344451 N, photo 241 </t>
  </si>
  <si>
    <t>771, 0335339E, 4344451 N, photo 242</t>
  </si>
  <si>
    <t>772, 0335333E, 4344501N, photo 246</t>
  </si>
  <si>
    <t>773, 0335352E, 4344500N, photo 244</t>
  </si>
  <si>
    <t>5 m x 20 m</t>
  </si>
  <si>
    <t>C Plot Corner 7.5, 15</t>
  </si>
  <si>
    <t>C Plot Corner 12.5, 15</t>
  </si>
  <si>
    <t>C Plot Corner 12.5, 35</t>
  </si>
  <si>
    <t>C Plot Corner 7.5, 35</t>
  </si>
  <si>
    <t>775, 0335345E, 4344469N</t>
  </si>
  <si>
    <t>774, 0335350E, 4344468N</t>
  </si>
  <si>
    <t>777, 0335348E, 4344486N</t>
  </si>
  <si>
    <t>776, 0335373E, 4344486N</t>
  </si>
  <si>
    <t>K Plot Origin (X, Y) 0,0 PointNo, Coordinates and Photo Number</t>
  </si>
  <si>
    <t>MEAN ABS COVER OF D PLOTS</t>
  </si>
  <si>
    <t>Species Richness ALL</t>
  </si>
  <si>
    <t>Species Richness Non-Native (I)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</si>
</sst>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1" xfId="0" applyFont="1" applyBorder="1"/>
    <xf numFmtId="0" fontId="3" fillId="0" borderId="0" xfId="0" applyFont="1" applyFill="1"/>
    <xf numFmtId="0" fontId="3" fillId="3" borderId="1" xfId="0" applyFont="1" applyFill="1" applyBorder="1"/>
    <xf numFmtId="0" fontId="7" fillId="2" borderId="1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left" vertical="top"/>
    </xf>
    <xf numFmtId="0" fontId="3" fillId="3" borderId="0" xfId="0" applyFont="1" applyFill="1"/>
    <xf numFmtId="0" fontId="7" fillId="0" borderId="1" xfId="2" applyFont="1" applyFill="1" applyBorder="1" applyAlignment="1">
      <alignment wrapText="1"/>
    </xf>
    <xf numFmtId="0" fontId="8" fillId="0" borderId="1" xfId="2" applyFont="1" applyFill="1" applyBorder="1" applyAlignment="1">
      <alignment wrapText="1"/>
    </xf>
    <xf numFmtId="0" fontId="7" fillId="0" borderId="1" xfId="2" applyFont="1" applyFill="1" applyBorder="1" applyAlignment="1">
      <alignment horizontal="right" wrapText="1"/>
    </xf>
    <xf numFmtId="0" fontId="3" fillId="0" borderId="0" xfId="0" applyFont="1"/>
    <xf numFmtId="0" fontId="9" fillId="0" borderId="1" xfId="0" applyFont="1" applyBorder="1"/>
    <xf numFmtId="0" fontId="9" fillId="0" borderId="0" xfId="0" applyFont="1"/>
    <xf numFmtId="0" fontId="3" fillId="0" borderId="0" xfId="0" applyFont="1" applyAlignment="1">
      <alignment horizontal="left" vertical="top"/>
    </xf>
    <xf numFmtId="0" fontId="3" fillId="4" borderId="1" xfId="0" applyFont="1" applyFill="1" applyBorder="1"/>
    <xf numFmtId="0" fontId="5" fillId="4" borderId="1" xfId="1" applyFont="1" applyFill="1" applyBorder="1" applyAlignment="1">
      <alignment horizontal="left"/>
    </xf>
    <xf numFmtId="0" fontId="6" fillId="4" borderId="1" xfId="1" applyFont="1" applyFill="1" applyBorder="1" applyAlignment="1">
      <alignment horizontal="left" vertical="top"/>
    </xf>
    <xf numFmtId="0" fontId="7" fillId="4" borderId="1" xfId="1" applyFont="1" applyFill="1" applyBorder="1" applyAlignment="1">
      <alignment horizontal="center"/>
    </xf>
    <xf numFmtId="0" fontId="3" fillId="5" borderId="0" xfId="0" applyFont="1" applyFill="1"/>
    <xf numFmtId="0" fontId="9" fillId="5" borderId="0" xfId="0" applyFont="1" applyFill="1"/>
    <xf numFmtId="0" fontId="4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4" fillId="5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3" fontId="0" fillId="0" borderId="0" xfId="0" applyNumberFormat="1"/>
    <xf numFmtId="0" fontId="0" fillId="0" borderId="1" xfId="0" applyBorder="1" applyAlignment="1">
      <alignment horizontal="left" wrapText="1"/>
    </xf>
    <xf numFmtId="15" fontId="0" fillId="0" borderId="1" xfId="0" applyNumberFormat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4" fillId="3" borderId="1" xfId="0" applyFont="1" applyFill="1" applyBorder="1"/>
    <xf numFmtId="2" fontId="4" fillId="3" borderId="1" xfId="0" applyNumberFormat="1" applyFont="1" applyFill="1" applyBorder="1" applyAlignment="1">
      <alignment horizontal="left" vertical="center" wrapText="1"/>
    </xf>
    <xf numFmtId="2" fontId="4" fillId="3" borderId="1" xfId="0" applyNumberFormat="1" applyFont="1" applyFill="1" applyBorder="1"/>
    <xf numFmtId="2" fontId="4" fillId="5" borderId="0" xfId="0" applyNumberFormat="1" applyFont="1" applyFill="1"/>
    <xf numFmtId="0" fontId="4" fillId="3" borderId="1" xfId="0" applyFont="1" applyFill="1" applyBorder="1" applyAlignment="1">
      <alignment horizontal="left" vertical="top"/>
    </xf>
    <xf numFmtId="0" fontId="4" fillId="3" borderId="0" xfId="0" applyFont="1" applyFill="1"/>
    <xf numFmtId="0" fontId="2" fillId="3" borderId="1" xfId="0" applyFont="1" applyFill="1" applyBorder="1"/>
    <xf numFmtId="164" fontId="3" fillId="3" borderId="1" xfId="0" applyNumberFormat="1" applyFont="1" applyFill="1" applyBorder="1"/>
    <xf numFmtId="164" fontId="3" fillId="0" borderId="1" xfId="0" applyNumberFormat="1" applyFont="1" applyBorder="1"/>
    <xf numFmtId="164" fontId="9" fillId="0" borderId="1" xfId="0" applyNumberFormat="1" applyFont="1" applyBorder="1"/>
    <xf numFmtId="164" fontId="4" fillId="3" borderId="1" xfId="0" applyNumberFormat="1" applyFont="1" applyFill="1" applyBorder="1"/>
    <xf numFmtId="2" fontId="4" fillId="3" borderId="0" xfId="0" applyNumberFormat="1" applyFont="1" applyFill="1"/>
  </cellXfs>
  <cellStyles count="3">
    <cellStyle name="Normal" xfId="0" builtinId="0"/>
    <cellStyle name="Normal_Mod-Whit DATA" xfId="2" xr:uid="{7B71DFD2-2CB1-4F55-80CF-AB2E4C26058A}"/>
    <cellStyle name="Normal_Sheet1" xfId="1" xr:uid="{E04E7307-0C41-43CD-BE7D-5A59EE3793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B420C-EBA0-4B0E-AC97-DA46BB6BEECD}">
  <dimension ref="A1:MX35"/>
  <sheetViews>
    <sheetView tabSelected="1" workbookViewId="0">
      <selection activeCell="AC3" sqref="AC3"/>
    </sheetView>
  </sheetViews>
  <sheetFormatPr defaultRowHeight="12.75" x14ac:dyDescent="0.2"/>
  <cols>
    <col min="1" max="1" width="9.140625" style="13"/>
    <col min="2" max="2" width="22.7109375" style="13" customWidth="1"/>
    <col min="3" max="3" width="46" style="16" customWidth="1"/>
    <col min="4" max="5" width="24.85546875" style="13" customWidth="1"/>
    <col min="6" max="6" width="9.5703125" style="13" customWidth="1"/>
    <col min="7" max="7" width="7.7109375" style="13" customWidth="1"/>
    <col min="8" max="8" width="8" style="13" customWidth="1"/>
    <col min="9" max="23" width="9" style="13" customWidth="1"/>
    <col min="24" max="24" width="10.5703125" style="34" customWidth="1"/>
    <col min="25" max="362" width="9.140625" style="21"/>
    <col min="363" max="16384" width="9.140625" style="13"/>
  </cols>
  <sheetData>
    <row r="1" spans="1:362" s="26" customFormat="1" ht="37.5" customHeight="1" x14ac:dyDescent="0.25">
      <c r="A1" s="23" t="s">
        <v>0</v>
      </c>
      <c r="B1" s="23" t="s">
        <v>1</v>
      </c>
      <c r="C1" s="24" t="s">
        <v>2</v>
      </c>
      <c r="D1" s="23" t="s">
        <v>3</v>
      </c>
      <c r="E1" s="23" t="s">
        <v>4</v>
      </c>
      <c r="F1" s="23" t="s">
        <v>5</v>
      </c>
      <c r="G1" s="23" t="s">
        <v>6</v>
      </c>
      <c r="H1" s="23" t="s">
        <v>7</v>
      </c>
      <c r="I1" s="23" t="s">
        <v>8</v>
      </c>
      <c r="J1" s="23" t="s">
        <v>9</v>
      </c>
      <c r="K1" s="23" t="s">
        <v>10</v>
      </c>
      <c r="L1" s="23" t="s">
        <v>11</v>
      </c>
      <c r="M1" s="23" t="s">
        <v>12</v>
      </c>
      <c r="N1" s="23" t="s">
        <v>13</v>
      </c>
      <c r="O1" s="23" t="s">
        <v>14</v>
      </c>
      <c r="P1" s="23" t="s">
        <v>15</v>
      </c>
      <c r="Q1" s="23" t="s">
        <v>16</v>
      </c>
      <c r="R1" s="23" t="s">
        <v>17</v>
      </c>
      <c r="S1" s="23" t="s">
        <v>18</v>
      </c>
      <c r="T1" s="23" t="s">
        <v>19</v>
      </c>
      <c r="U1" s="23" t="s">
        <v>20</v>
      </c>
      <c r="V1" s="23" t="s">
        <v>21</v>
      </c>
      <c r="W1" s="23" t="s">
        <v>22</v>
      </c>
      <c r="X1" s="32" t="s">
        <v>140</v>
      </c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  <c r="IM1" s="25"/>
      <c r="IN1" s="25"/>
      <c r="IO1" s="25"/>
      <c r="IP1" s="25"/>
      <c r="IQ1" s="25"/>
      <c r="IR1" s="25"/>
      <c r="IS1" s="25"/>
      <c r="IT1" s="25"/>
      <c r="IU1" s="25"/>
      <c r="IV1" s="25"/>
      <c r="IW1" s="25"/>
      <c r="IX1" s="25"/>
      <c r="IY1" s="25"/>
      <c r="IZ1" s="25"/>
      <c r="JA1" s="25"/>
      <c r="JB1" s="25"/>
      <c r="JC1" s="25"/>
      <c r="JD1" s="25"/>
      <c r="JE1" s="25"/>
      <c r="JF1" s="25"/>
      <c r="JG1" s="25"/>
      <c r="JH1" s="25"/>
      <c r="JI1" s="25"/>
      <c r="JJ1" s="25"/>
      <c r="JK1" s="25"/>
      <c r="JL1" s="25"/>
      <c r="JM1" s="25"/>
      <c r="JN1" s="25"/>
      <c r="JO1" s="25"/>
      <c r="JP1" s="25"/>
      <c r="JQ1" s="25"/>
      <c r="JR1" s="25"/>
      <c r="JS1" s="25"/>
      <c r="JT1" s="25"/>
      <c r="JU1" s="25"/>
      <c r="JV1" s="25"/>
      <c r="JW1" s="25"/>
      <c r="JX1" s="25"/>
      <c r="JY1" s="25"/>
      <c r="JZ1" s="25"/>
      <c r="KA1" s="25"/>
      <c r="KB1" s="25"/>
      <c r="KC1" s="25"/>
      <c r="KD1" s="25"/>
      <c r="KE1" s="25"/>
      <c r="KF1" s="25"/>
      <c r="KG1" s="25"/>
      <c r="KH1" s="25"/>
      <c r="KI1" s="25"/>
      <c r="KJ1" s="25"/>
      <c r="KK1" s="25"/>
      <c r="KL1" s="25"/>
      <c r="KM1" s="25"/>
      <c r="KN1" s="25"/>
      <c r="KO1" s="25"/>
      <c r="KP1" s="25"/>
      <c r="KQ1" s="25"/>
      <c r="KR1" s="25"/>
      <c r="KS1" s="25"/>
      <c r="KT1" s="25"/>
      <c r="KU1" s="25"/>
      <c r="KV1" s="25"/>
      <c r="KW1" s="25"/>
      <c r="KX1" s="25"/>
      <c r="KY1" s="25"/>
      <c r="KZ1" s="25"/>
      <c r="LA1" s="25"/>
      <c r="LB1" s="25"/>
      <c r="LC1" s="25"/>
      <c r="LD1" s="25"/>
      <c r="LE1" s="25"/>
      <c r="LF1" s="25"/>
      <c r="LG1" s="25"/>
      <c r="LH1" s="25"/>
      <c r="LI1" s="25"/>
      <c r="LJ1" s="25"/>
      <c r="LK1" s="25"/>
      <c r="LL1" s="25"/>
      <c r="LM1" s="25"/>
      <c r="LN1" s="25"/>
      <c r="LO1" s="25"/>
      <c r="LP1" s="25"/>
      <c r="LQ1" s="25"/>
      <c r="LR1" s="25"/>
      <c r="LS1" s="25"/>
      <c r="LT1" s="25"/>
      <c r="LU1" s="25"/>
      <c r="LV1" s="25"/>
      <c r="LW1" s="25"/>
      <c r="LX1" s="25"/>
      <c r="LY1" s="25"/>
      <c r="LZ1" s="25"/>
      <c r="MA1" s="25"/>
      <c r="MB1" s="25"/>
      <c r="MC1" s="25"/>
      <c r="MD1" s="25"/>
      <c r="ME1" s="25"/>
      <c r="MF1" s="25"/>
      <c r="MG1" s="25"/>
      <c r="MH1" s="25"/>
      <c r="MI1" s="25"/>
      <c r="MJ1" s="25"/>
      <c r="MK1" s="25"/>
      <c r="ML1" s="25"/>
      <c r="MM1" s="25"/>
      <c r="MN1" s="25"/>
      <c r="MO1" s="25"/>
      <c r="MP1" s="25"/>
      <c r="MQ1" s="25"/>
      <c r="MR1" s="25"/>
      <c r="MS1" s="25"/>
      <c r="MT1" s="25"/>
      <c r="MU1" s="25"/>
      <c r="MV1" s="25"/>
      <c r="MW1" s="25"/>
      <c r="MX1" s="25"/>
    </row>
    <row r="2" spans="1:362" s="5" customFormat="1" ht="14.25" customHeight="1" x14ac:dyDescent="0.2">
      <c r="A2" s="17"/>
      <c r="B2" s="18" t="s">
        <v>61</v>
      </c>
      <c r="C2" s="19"/>
      <c r="D2" s="20"/>
      <c r="E2" s="20"/>
      <c r="F2" s="20"/>
      <c r="G2" s="20"/>
      <c r="H2" s="20"/>
      <c r="I2" s="20"/>
      <c r="J2" s="17" t="s">
        <v>23</v>
      </c>
      <c r="K2" s="17" t="s">
        <v>23</v>
      </c>
      <c r="L2" s="17" t="s">
        <v>23</v>
      </c>
      <c r="M2" s="17" t="s">
        <v>23</v>
      </c>
      <c r="N2" s="17" t="s">
        <v>23</v>
      </c>
      <c r="O2" s="17" t="s">
        <v>23</v>
      </c>
      <c r="P2" s="17" t="s">
        <v>23</v>
      </c>
      <c r="Q2" s="17" t="s">
        <v>23</v>
      </c>
      <c r="R2" s="17" t="s">
        <v>23</v>
      </c>
      <c r="S2" s="17" t="s">
        <v>23</v>
      </c>
      <c r="T2" s="17" t="s">
        <v>107</v>
      </c>
      <c r="U2" s="17" t="s">
        <v>107</v>
      </c>
      <c r="V2" s="17" t="s">
        <v>107</v>
      </c>
      <c r="W2" s="17" t="s">
        <v>107</v>
      </c>
      <c r="X2" s="33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  <c r="IW2" s="21"/>
      <c r="IX2" s="21"/>
      <c r="IY2" s="21"/>
      <c r="IZ2" s="21"/>
      <c r="JA2" s="21"/>
      <c r="JB2" s="21"/>
      <c r="JC2" s="21"/>
      <c r="JD2" s="21"/>
      <c r="JE2" s="21"/>
      <c r="JF2" s="21"/>
      <c r="JG2" s="21"/>
      <c r="JH2" s="21"/>
      <c r="JI2" s="21"/>
      <c r="JJ2" s="21"/>
      <c r="JK2" s="21"/>
      <c r="JL2" s="21"/>
      <c r="JM2" s="21"/>
      <c r="JN2" s="21"/>
      <c r="JO2" s="21"/>
      <c r="JP2" s="21"/>
      <c r="JQ2" s="21"/>
      <c r="JR2" s="21"/>
      <c r="JS2" s="21"/>
      <c r="JT2" s="21"/>
      <c r="JU2" s="21"/>
      <c r="JV2" s="21"/>
      <c r="JW2" s="21"/>
      <c r="JX2" s="21"/>
      <c r="JY2" s="21"/>
      <c r="JZ2" s="21"/>
      <c r="KA2" s="21"/>
      <c r="KB2" s="21"/>
      <c r="KC2" s="21"/>
      <c r="KD2" s="21"/>
      <c r="KE2" s="21"/>
      <c r="KF2" s="21"/>
      <c r="KG2" s="21"/>
      <c r="KH2" s="21"/>
      <c r="KI2" s="21"/>
      <c r="KJ2" s="21"/>
      <c r="KK2" s="21"/>
      <c r="KL2" s="21"/>
      <c r="KM2" s="21"/>
      <c r="KN2" s="21"/>
      <c r="KO2" s="21"/>
      <c r="KP2" s="21"/>
      <c r="KQ2" s="21"/>
      <c r="KR2" s="21"/>
      <c r="KS2" s="21"/>
      <c r="KT2" s="21"/>
      <c r="KU2" s="21"/>
      <c r="KV2" s="21"/>
      <c r="KW2" s="21"/>
      <c r="KX2" s="21"/>
      <c r="KY2" s="21"/>
      <c r="KZ2" s="21"/>
      <c r="LA2" s="21"/>
      <c r="LB2" s="21"/>
      <c r="LC2" s="21"/>
      <c r="LD2" s="21"/>
      <c r="LE2" s="21"/>
      <c r="LF2" s="21"/>
      <c r="LG2" s="21"/>
      <c r="LH2" s="21"/>
      <c r="LI2" s="21"/>
      <c r="LJ2" s="21"/>
      <c r="LK2" s="21"/>
      <c r="LL2" s="21"/>
      <c r="LM2" s="21"/>
      <c r="LN2" s="21"/>
      <c r="LO2" s="21"/>
      <c r="LP2" s="21"/>
      <c r="LQ2" s="21"/>
      <c r="LR2" s="21"/>
      <c r="LS2" s="21"/>
      <c r="LT2" s="21"/>
      <c r="LU2" s="21"/>
      <c r="LV2" s="21"/>
      <c r="LW2" s="21"/>
      <c r="LX2" s="21"/>
      <c r="LY2" s="21"/>
      <c r="LZ2" s="21"/>
      <c r="MA2" s="21"/>
      <c r="MB2" s="21"/>
      <c r="MC2" s="21"/>
      <c r="MD2" s="21"/>
      <c r="ME2" s="21"/>
      <c r="MF2" s="21"/>
      <c r="MG2" s="21"/>
      <c r="MH2" s="21"/>
      <c r="MI2" s="21"/>
      <c r="MJ2" s="21"/>
      <c r="MK2" s="21"/>
      <c r="ML2" s="21"/>
      <c r="MM2" s="21"/>
      <c r="MN2" s="21"/>
      <c r="MO2" s="21"/>
      <c r="MP2" s="21"/>
      <c r="MQ2" s="21"/>
      <c r="MR2" s="21"/>
      <c r="MS2" s="21"/>
      <c r="MT2" s="21"/>
      <c r="MU2" s="21"/>
      <c r="MV2" s="21"/>
      <c r="MW2" s="21"/>
      <c r="MX2" s="21"/>
    </row>
    <row r="3" spans="1:362" s="9" customFormat="1" x14ac:dyDescent="0.2">
      <c r="A3" s="6"/>
      <c r="B3" s="7" t="s">
        <v>24</v>
      </c>
      <c r="C3" s="8" t="s">
        <v>25</v>
      </c>
      <c r="D3" s="6"/>
      <c r="E3" s="6"/>
      <c r="F3" s="6"/>
      <c r="G3" s="6"/>
      <c r="H3" s="6"/>
      <c r="I3" s="6"/>
      <c r="J3" s="38"/>
      <c r="K3" s="38">
        <v>20</v>
      </c>
      <c r="L3" s="38">
        <v>10</v>
      </c>
      <c r="M3" s="38">
        <v>15</v>
      </c>
      <c r="N3" s="38">
        <v>10</v>
      </c>
      <c r="O3" s="38">
        <v>3</v>
      </c>
      <c r="P3" s="38">
        <v>2</v>
      </c>
      <c r="Q3" s="38">
        <v>5</v>
      </c>
      <c r="R3" s="38">
        <v>5</v>
      </c>
      <c r="S3" s="38">
        <v>5</v>
      </c>
      <c r="T3" s="6"/>
      <c r="U3" s="6"/>
      <c r="V3" s="6"/>
      <c r="W3" s="6"/>
      <c r="X3" s="33">
        <f>SUM(J3:S3)/10</f>
        <v>7.5</v>
      </c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  <c r="IW3" s="21"/>
      <c r="IX3" s="21"/>
      <c r="IY3" s="21"/>
      <c r="IZ3" s="21"/>
      <c r="JA3" s="21"/>
      <c r="JB3" s="21"/>
      <c r="JC3" s="21"/>
      <c r="JD3" s="21"/>
      <c r="JE3" s="21"/>
      <c r="JF3" s="21"/>
      <c r="JG3" s="21"/>
      <c r="JH3" s="21"/>
      <c r="JI3" s="21"/>
      <c r="JJ3" s="21"/>
      <c r="JK3" s="21"/>
      <c r="JL3" s="21"/>
      <c r="JM3" s="21"/>
      <c r="JN3" s="21"/>
      <c r="JO3" s="21"/>
      <c r="JP3" s="21"/>
      <c r="JQ3" s="21"/>
      <c r="JR3" s="21"/>
      <c r="JS3" s="21"/>
      <c r="JT3" s="21"/>
      <c r="JU3" s="21"/>
      <c r="JV3" s="21"/>
      <c r="JW3" s="21"/>
      <c r="JX3" s="21"/>
      <c r="JY3" s="21"/>
      <c r="JZ3" s="21"/>
      <c r="KA3" s="21"/>
      <c r="KB3" s="21"/>
      <c r="KC3" s="21"/>
      <c r="KD3" s="21"/>
      <c r="KE3" s="21"/>
      <c r="KF3" s="21"/>
      <c r="KG3" s="21"/>
      <c r="KH3" s="21"/>
      <c r="KI3" s="21"/>
      <c r="KJ3" s="21"/>
      <c r="KK3" s="21"/>
      <c r="KL3" s="21"/>
      <c r="KM3" s="21"/>
      <c r="KN3" s="21"/>
      <c r="KO3" s="21"/>
      <c r="KP3" s="21"/>
      <c r="KQ3" s="21"/>
      <c r="KR3" s="21"/>
      <c r="KS3" s="21"/>
      <c r="KT3" s="21"/>
      <c r="KU3" s="21"/>
      <c r="KV3" s="21"/>
      <c r="KW3" s="21"/>
      <c r="KX3" s="21"/>
      <c r="KY3" s="21"/>
      <c r="KZ3" s="21"/>
      <c r="LA3" s="21"/>
      <c r="LB3" s="21"/>
      <c r="LC3" s="21"/>
      <c r="LD3" s="21"/>
      <c r="LE3" s="21"/>
      <c r="LF3" s="21"/>
      <c r="LG3" s="21"/>
      <c r="LH3" s="21"/>
      <c r="LI3" s="21"/>
      <c r="LJ3" s="21"/>
      <c r="LK3" s="21"/>
      <c r="LL3" s="21"/>
      <c r="LM3" s="21"/>
      <c r="LN3" s="21"/>
      <c r="LO3" s="21"/>
      <c r="LP3" s="21"/>
      <c r="LQ3" s="21"/>
      <c r="LR3" s="21"/>
      <c r="LS3" s="21"/>
      <c r="LT3" s="21"/>
      <c r="LU3" s="21"/>
      <c r="LV3" s="21"/>
      <c r="LW3" s="21"/>
      <c r="LX3" s="21"/>
      <c r="LY3" s="21"/>
      <c r="LZ3" s="21"/>
      <c r="MA3" s="21"/>
      <c r="MB3" s="21"/>
      <c r="MC3" s="21"/>
      <c r="MD3" s="21"/>
      <c r="ME3" s="21"/>
      <c r="MF3" s="21"/>
      <c r="MG3" s="21"/>
      <c r="MH3" s="21"/>
      <c r="MI3" s="21"/>
      <c r="MJ3" s="21"/>
      <c r="MK3" s="21"/>
      <c r="ML3" s="21"/>
      <c r="MM3" s="21"/>
      <c r="MN3" s="21"/>
      <c r="MO3" s="21"/>
      <c r="MP3" s="21"/>
      <c r="MQ3" s="21"/>
      <c r="MR3" s="21"/>
      <c r="MS3" s="21"/>
      <c r="MT3" s="21"/>
      <c r="MU3" s="21"/>
      <c r="MV3" s="21"/>
      <c r="MW3" s="21"/>
      <c r="MX3" s="21"/>
    </row>
    <row r="4" spans="1:362" s="9" customFormat="1" x14ac:dyDescent="0.2">
      <c r="A4" s="6"/>
      <c r="B4" s="7" t="s">
        <v>24</v>
      </c>
      <c r="C4" s="8" t="s">
        <v>26</v>
      </c>
      <c r="D4" s="6"/>
      <c r="E4" s="6"/>
      <c r="F4" s="6"/>
      <c r="G4" s="6"/>
      <c r="H4" s="6"/>
      <c r="I4" s="6"/>
      <c r="J4" s="38"/>
      <c r="K4" s="38"/>
      <c r="L4" s="38"/>
      <c r="M4" s="38"/>
      <c r="N4" s="38"/>
      <c r="O4" s="38"/>
      <c r="P4" s="38"/>
      <c r="Q4" s="38"/>
      <c r="R4" s="38"/>
      <c r="S4" s="38"/>
      <c r="T4" s="6"/>
      <c r="U4" s="6"/>
      <c r="V4" s="6"/>
      <c r="W4" s="6"/>
      <c r="X4" s="33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  <c r="IW4" s="21"/>
      <c r="IX4" s="21"/>
      <c r="IY4" s="21"/>
      <c r="IZ4" s="21"/>
      <c r="JA4" s="21"/>
      <c r="JB4" s="21"/>
      <c r="JC4" s="21"/>
      <c r="JD4" s="21"/>
      <c r="JE4" s="21"/>
      <c r="JF4" s="21"/>
      <c r="JG4" s="21"/>
      <c r="JH4" s="21"/>
      <c r="JI4" s="21"/>
      <c r="JJ4" s="21"/>
      <c r="JK4" s="21"/>
      <c r="JL4" s="21"/>
      <c r="JM4" s="21"/>
      <c r="JN4" s="21"/>
      <c r="JO4" s="21"/>
      <c r="JP4" s="21"/>
      <c r="JQ4" s="21"/>
      <c r="JR4" s="21"/>
      <c r="JS4" s="21"/>
      <c r="JT4" s="21"/>
      <c r="JU4" s="21"/>
      <c r="JV4" s="21"/>
      <c r="JW4" s="21"/>
      <c r="JX4" s="21"/>
      <c r="JY4" s="21"/>
      <c r="JZ4" s="21"/>
      <c r="KA4" s="21"/>
      <c r="KB4" s="21"/>
      <c r="KC4" s="21"/>
      <c r="KD4" s="21"/>
      <c r="KE4" s="21"/>
      <c r="KF4" s="21"/>
      <c r="KG4" s="21"/>
      <c r="KH4" s="21"/>
      <c r="KI4" s="21"/>
      <c r="KJ4" s="21"/>
      <c r="KK4" s="21"/>
      <c r="KL4" s="21"/>
      <c r="KM4" s="21"/>
      <c r="KN4" s="21"/>
      <c r="KO4" s="21"/>
      <c r="KP4" s="21"/>
      <c r="KQ4" s="21"/>
      <c r="KR4" s="21"/>
      <c r="KS4" s="21"/>
      <c r="KT4" s="21"/>
      <c r="KU4" s="21"/>
      <c r="KV4" s="21"/>
      <c r="KW4" s="21"/>
      <c r="KX4" s="21"/>
      <c r="KY4" s="21"/>
      <c r="KZ4" s="21"/>
      <c r="LA4" s="21"/>
      <c r="LB4" s="21"/>
      <c r="LC4" s="21"/>
      <c r="LD4" s="21"/>
      <c r="LE4" s="21"/>
      <c r="LF4" s="21"/>
      <c r="LG4" s="21"/>
      <c r="LH4" s="21"/>
      <c r="LI4" s="21"/>
      <c r="LJ4" s="21"/>
      <c r="LK4" s="21"/>
      <c r="LL4" s="21"/>
      <c r="LM4" s="21"/>
      <c r="LN4" s="21"/>
      <c r="LO4" s="21"/>
      <c r="LP4" s="21"/>
      <c r="LQ4" s="21"/>
      <c r="LR4" s="21"/>
      <c r="LS4" s="21"/>
      <c r="LT4" s="21"/>
      <c r="LU4" s="21"/>
      <c r="LV4" s="21"/>
      <c r="LW4" s="21"/>
      <c r="LX4" s="21"/>
      <c r="LY4" s="21"/>
      <c r="LZ4" s="21"/>
      <c r="MA4" s="21"/>
      <c r="MB4" s="21"/>
      <c r="MC4" s="21"/>
      <c r="MD4" s="21"/>
      <c r="ME4" s="21"/>
      <c r="MF4" s="21"/>
      <c r="MG4" s="21"/>
      <c r="MH4" s="21"/>
      <c r="MI4" s="21"/>
      <c r="MJ4" s="21"/>
      <c r="MK4" s="21"/>
      <c r="ML4" s="21"/>
      <c r="MM4" s="21"/>
      <c r="MN4" s="21"/>
      <c r="MO4" s="21"/>
      <c r="MP4" s="21"/>
      <c r="MQ4" s="21"/>
      <c r="MR4" s="21"/>
      <c r="MS4" s="21"/>
      <c r="MT4" s="21"/>
      <c r="MU4" s="21"/>
      <c r="MV4" s="21"/>
      <c r="MW4" s="21"/>
      <c r="MX4" s="21"/>
    </row>
    <row r="5" spans="1:362" s="9" customFormat="1" x14ac:dyDescent="0.2">
      <c r="A5" s="6"/>
      <c r="B5" s="7" t="s">
        <v>24</v>
      </c>
      <c r="C5" s="8" t="s">
        <v>27</v>
      </c>
      <c r="D5" s="6"/>
      <c r="E5" s="6"/>
      <c r="F5" s="6"/>
      <c r="G5" s="6"/>
      <c r="H5" s="6"/>
      <c r="I5" s="6"/>
      <c r="J5" s="38">
        <v>40</v>
      </c>
      <c r="K5" s="38">
        <v>30</v>
      </c>
      <c r="L5" s="38">
        <v>30</v>
      </c>
      <c r="M5" s="38">
        <v>25</v>
      </c>
      <c r="N5" s="38">
        <v>35</v>
      </c>
      <c r="O5" s="38">
        <v>42</v>
      </c>
      <c r="P5" s="38">
        <v>33</v>
      </c>
      <c r="Q5" s="38">
        <v>35</v>
      </c>
      <c r="R5" s="38">
        <v>30</v>
      </c>
      <c r="S5" s="38">
        <v>45</v>
      </c>
      <c r="T5" s="6"/>
      <c r="U5" s="6"/>
      <c r="V5" s="6"/>
      <c r="W5" s="6"/>
      <c r="X5" s="33">
        <f>SUM(J5:S5)/10</f>
        <v>34.5</v>
      </c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  <c r="IW5" s="21"/>
      <c r="IX5" s="21"/>
      <c r="IY5" s="21"/>
      <c r="IZ5" s="21"/>
      <c r="JA5" s="21"/>
      <c r="JB5" s="21"/>
      <c r="JC5" s="21"/>
      <c r="JD5" s="21"/>
      <c r="JE5" s="21"/>
      <c r="JF5" s="21"/>
      <c r="JG5" s="21"/>
      <c r="JH5" s="21"/>
      <c r="JI5" s="21"/>
      <c r="JJ5" s="21"/>
      <c r="JK5" s="21"/>
      <c r="JL5" s="21"/>
      <c r="JM5" s="21"/>
      <c r="JN5" s="21"/>
      <c r="JO5" s="21"/>
      <c r="JP5" s="21"/>
      <c r="JQ5" s="21"/>
      <c r="JR5" s="21"/>
      <c r="JS5" s="21"/>
      <c r="JT5" s="21"/>
      <c r="JU5" s="21"/>
      <c r="JV5" s="21"/>
      <c r="JW5" s="21"/>
      <c r="JX5" s="21"/>
      <c r="JY5" s="21"/>
      <c r="JZ5" s="21"/>
      <c r="KA5" s="21"/>
      <c r="KB5" s="21"/>
      <c r="KC5" s="21"/>
      <c r="KD5" s="21"/>
      <c r="KE5" s="21"/>
      <c r="KF5" s="21"/>
      <c r="KG5" s="21"/>
      <c r="KH5" s="21"/>
      <c r="KI5" s="21"/>
      <c r="KJ5" s="21"/>
      <c r="KK5" s="21"/>
      <c r="KL5" s="21"/>
      <c r="KM5" s="21"/>
      <c r="KN5" s="21"/>
      <c r="KO5" s="21"/>
      <c r="KP5" s="21"/>
      <c r="KQ5" s="21"/>
      <c r="KR5" s="21"/>
      <c r="KS5" s="21"/>
      <c r="KT5" s="21"/>
      <c r="KU5" s="21"/>
      <c r="KV5" s="21"/>
      <c r="KW5" s="21"/>
      <c r="KX5" s="21"/>
      <c r="KY5" s="21"/>
      <c r="KZ5" s="21"/>
      <c r="LA5" s="21"/>
      <c r="LB5" s="21"/>
      <c r="LC5" s="21"/>
      <c r="LD5" s="21"/>
      <c r="LE5" s="21"/>
      <c r="LF5" s="21"/>
      <c r="LG5" s="21"/>
      <c r="LH5" s="21"/>
      <c r="LI5" s="21"/>
      <c r="LJ5" s="21"/>
      <c r="LK5" s="21"/>
      <c r="LL5" s="21"/>
      <c r="LM5" s="21"/>
      <c r="LN5" s="21"/>
      <c r="LO5" s="21"/>
      <c r="LP5" s="21"/>
      <c r="LQ5" s="21"/>
      <c r="LR5" s="21"/>
      <c r="LS5" s="21"/>
      <c r="LT5" s="21"/>
      <c r="LU5" s="21"/>
      <c r="LV5" s="21"/>
      <c r="LW5" s="21"/>
      <c r="LX5" s="21"/>
      <c r="LY5" s="21"/>
      <c r="LZ5" s="21"/>
      <c r="MA5" s="21"/>
      <c r="MB5" s="21"/>
      <c r="MC5" s="21"/>
      <c r="MD5" s="21"/>
      <c r="ME5" s="21"/>
      <c r="MF5" s="21"/>
      <c r="MG5" s="21"/>
      <c r="MH5" s="21"/>
      <c r="MI5" s="21"/>
      <c r="MJ5" s="21"/>
      <c r="MK5" s="21"/>
      <c r="ML5" s="21"/>
      <c r="MM5" s="21"/>
      <c r="MN5" s="21"/>
      <c r="MO5" s="21"/>
      <c r="MP5" s="21"/>
      <c r="MQ5" s="21"/>
      <c r="MR5" s="21"/>
      <c r="MS5" s="21"/>
      <c r="MT5" s="21"/>
      <c r="MU5" s="21"/>
      <c r="MV5" s="21"/>
      <c r="MW5" s="21"/>
      <c r="MX5" s="21"/>
    </row>
    <row r="6" spans="1:362" s="9" customFormat="1" x14ac:dyDescent="0.2">
      <c r="A6" s="6"/>
      <c r="B6" s="7" t="s">
        <v>24</v>
      </c>
      <c r="C6" s="8" t="s">
        <v>59</v>
      </c>
      <c r="D6" s="6"/>
      <c r="E6" s="6"/>
      <c r="F6" s="6"/>
      <c r="G6" s="6"/>
      <c r="H6" s="6"/>
      <c r="I6" s="6"/>
      <c r="J6" s="38"/>
      <c r="K6" s="38"/>
      <c r="L6" s="38"/>
      <c r="M6" s="38"/>
      <c r="N6" s="38"/>
      <c r="O6" s="38"/>
      <c r="P6" s="38"/>
      <c r="Q6" s="38"/>
      <c r="R6" s="38"/>
      <c r="S6" s="38"/>
      <c r="T6" s="6"/>
      <c r="U6" s="6"/>
      <c r="V6" s="6"/>
      <c r="W6" s="6"/>
      <c r="X6" s="33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  <c r="IW6" s="21"/>
      <c r="IX6" s="21"/>
      <c r="IY6" s="21"/>
      <c r="IZ6" s="21"/>
      <c r="JA6" s="21"/>
      <c r="JB6" s="21"/>
      <c r="JC6" s="21"/>
      <c r="JD6" s="21"/>
      <c r="JE6" s="21"/>
      <c r="JF6" s="21"/>
      <c r="JG6" s="21"/>
      <c r="JH6" s="21"/>
      <c r="JI6" s="21"/>
      <c r="JJ6" s="21"/>
      <c r="JK6" s="21"/>
      <c r="JL6" s="21"/>
      <c r="JM6" s="21"/>
      <c r="JN6" s="21"/>
      <c r="JO6" s="21"/>
      <c r="JP6" s="21"/>
      <c r="JQ6" s="21"/>
      <c r="JR6" s="21"/>
      <c r="JS6" s="21"/>
      <c r="JT6" s="21"/>
      <c r="JU6" s="21"/>
      <c r="JV6" s="21"/>
      <c r="JW6" s="21"/>
      <c r="JX6" s="21"/>
      <c r="JY6" s="21"/>
      <c r="JZ6" s="21"/>
      <c r="KA6" s="21"/>
      <c r="KB6" s="21"/>
      <c r="KC6" s="21"/>
      <c r="KD6" s="21"/>
      <c r="KE6" s="21"/>
      <c r="KF6" s="21"/>
      <c r="KG6" s="21"/>
      <c r="KH6" s="21"/>
      <c r="KI6" s="21"/>
      <c r="KJ6" s="21"/>
      <c r="KK6" s="21"/>
      <c r="KL6" s="21"/>
      <c r="KM6" s="21"/>
      <c r="KN6" s="21"/>
      <c r="KO6" s="21"/>
      <c r="KP6" s="21"/>
      <c r="KQ6" s="21"/>
      <c r="KR6" s="21"/>
      <c r="KS6" s="21"/>
      <c r="KT6" s="21"/>
      <c r="KU6" s="21"/>
      <c r="KV6" s="21"/>
      <c r="KW6" s="21"/>
      <c r="KX6" s="21"/>
      <c r="KY6" s="21"/>
      <c r="KZ6" s="21"/>
      <c r="LA6" s="21"/>
      <c r="LB6" s="21"/>
      <c r="LC6" s="21"/>
      <c r="LD6" s="21"/>
      <c r="LE6" s="21"/>
      <c r="LF6" s="21"/>
      <c r="LG6" s="21"/>
      <c r="LH6" s="21"/>
      <c r="LI6" s="21"/>
      <c r="LJ6" s="21"/>
      <c r="LK6" s="21"/>
      <c r="LL6" s="21"/>
      <c r="LM6" s="21"/>
      <c r="LN6" s="21"/>
      <c r="LO6" s="21"/>
      <c r="LP6" s="21"/>
      <c r="LQ6" s="21"/>
      <c r="LR6" s="21"/>
      <c r="LS6" s="21"/>
      <c r="LT6" s="21"/>
      <c r="LU6" s="21"/>
      <c r="LV6" s="21"/>
      <c r="LW6" s="21"/>
      <c r="LX6" s="21"/>
      <c r="LY6" s="21"/>
      <c r="LZ6" s="21"/>
      <c r="MA6" s="21"/>
      <c r="MB6" s="21"/>
      <c r="MC6" s="21"/>
      <c r="MD6" s="21"/>
      <c r="ME6" s="21"/>
      <c r="MF6" s="21"/>
      <c r="MG6" s="21"/>
      <c r="MH6" s="21"/>
      <c r="MI6" s="21"/>
      <c r="MJ6" s="21"/>
      <c r="MK6" s="21"/>
      <c r="ML6" s="21"/>
      <c r="MM6" s="21"/>
      <c r="MN6" s="21"/>
      <c r="MO6" s="21"/>
      <c r="MP6" s="21"/>
      <c r="MQ6" s="21"/>
      <c r="MR6" s="21"/>
      <c r="MS6" s="21"/>
      <c r="MT6" s="21"/>
      <c r="MU6" s="21"/>
      <c r="MV6" s="21"/>
      <c r="MW6" s="21"/>
      <c r="MX6" s="21"/>
    </row>
    <row r="7" spans="1:362" ht="15.75" customHeight="1" x14ac:dyDescent="0.2">
      <c r="A7" s="4">
        <v>1</v>
      </c>
      <c r="B7" s="10" t="s">
        <v>44</v>
      </c>
      <c r="C7" s="11" t="s">
        <v>62</v>
      </c>
      <c r="D7" s="10" t="s">
        <v>63</v>
      </c>
      <c r="E7" s="10" t="s">
        <v>52</v>
      </c>
      <c r="F7" s="10" t="s">
        <v>42</v>
      </c>
      <c r="G7" s="10" t="s">
        <v>43</v>
      </c>
      <c r="H7" s="12">
        <v>5</v>
      </c>
      <c r="I7" s="12" t="s">
        <v>53</v>
      </c>
      <c r="J7" s="39"/>
      <c r="K7" s="39"/>
      <c r="L7" s="39"/>
      <c r="M7" s="39"/>
      <c r="N7" s="39"/>
      <c r="O7" s="39"/>
      <c r="P7" s="39"/>
      <c r="Q7" s="39"/>
      <c r="R7" s="39"/>
      <c r="S7" s="39"/>
      <c r="T7" s="4"/>
      <c r="U7" s="4"/>
      <c r="V7" s="4"/>
      <c r="W7" s="4" t="s">
        <v>105</v>
      </c>
      <c r="X7" s="33"/>
    </row>
    <row r="8" spans="1:362" ht="15.75" customHeight="1" x14ac:dyDescent="0.2">
      <c r="A8" s="4">
        <v>2</v>
      </c>
      <c r="B8" s="10" t="s">
        <v>44</v>
      </c>
      <c r="C8" s="11" t="s">
        <v>46</v>
      </c>
      <c r="D8" s="10" t="s">
        <v>47</v>
      </c>
      <c r="E8" s="10" t="s">
        <v>45</v>
      </c>
      <c r="F8" s="10" t="s">
        <v>42</v>
      </c>
      <c r="G8" s="10" t="s">
        <v>43</v>
      </c>
      <c r="H8" s="12">
        <v>5</v>
      </c>
      <c r="I8" s="12" t="s">
        <v>53</v>
      </c>
      <c r="J8" s="39"/>
      <c r="K8" s="39">
        <v>2.5</v>
      </c>
      <c r="L8" s="39"/>
      <c r="M8" s="39"/>
      <c r="N8" s="39"/>
      <c r="O8" s="39"/>
      <c r="P8" s="39"/>
      <c r="Q8" s="39"/>
      <c r="R8" s="39"/>
      <c r="S8" s="39"/>
      <c r="T8" s="4"/>
      <c r="U8" s="4"/>
      <c r="V8" s="4"/>
      <c r="W8" s="4" t="s">
        <v>105</v>
      </c>
      <c r="X8" s="33">
        <f>SUM(J8:S8)/10</f>
        <v>0.25</v>
      </c>
    </row>
    <row r="9" spans="1:362" ht="15.75" customHeight="1" x14ac:dyDescent="0.2">
      <c r="A9" s="4">
        <v>3</v>
      </c>
      <c r="B9" s="10" t="s">
        <v>48</v>
      </c>
      <c r="C9" s="11" t="s">
        <v>64</v>
      </c>
      <c r="D9" s="10" t="s">
        <v>65</v>
      </c>
      <c r="E9" s="10" t="s">
        <v>49</v>
      </c>
      <c r="F9" s="10" t="s">
        <v>66</v>
      </c>
      <c r="G9" s="10" t="s">
        <v>43</v>
      </c>
      <c r="H9" s="12">
        <v>0</v>
      </c>
      <c r="I9" s="12" t="s">
        <v>53</v>
      </c>
      <c r="J9" s="39">
        <v>55</v>
      </c>
      <c r="K9" s="39">
        <v>25</v>
      </c>
      <c r="L9" s="39">
        <v>59</v>
      </c>
      <c r="M9" s="39">
        <v>57</v>
      </c>
      <c r="N9" s="39">
        <v>52</v>
      </c>
      <c r="O9" s="39">
        <v>55</v>
      </c>
      <c r="P9" s="39">
        <v>65</v>
      </c>
      <c r="Q9" s="39">
        <v>45</v>
      </c>
      <c r="R9" s="39">
        <v>65</v>
      </c>
      <c r="S9" s="39">
        <v>48</v>
      </c>
      <c r="T9" s="4" t="s">
        <v>105</v>
      </c>
      <c r="U9" s="4" t="s">
        <v>105</v>
      </c>
      <c r="V9" s="4" t="s">
        <v>105</v>
      </c>
      <c r="W9" s="4" t="s">
        <v>105</v>
      </c>
      <c r="X9" s="33">
        <f>SUM(J9:S9)/10</f>
        <v>52.6</v>
      </c>
    </row>
    <row r="10" spans="1:362" ht="15.75" customHeight="1" x14ac:dyDescent="0.2">
      <c r="A10" s="4">
        <v>4</v>
      </c>
      <c r="B10" s="10" t="s">
        <v>48</v>
      </c>
      <c r="C10" s="11" t="s">
        <v>67</v>
      </c>
      <c r="D10" s="10" t="s">
        <v>68</v>
      </c>
      <c r="E10" s="10" t="s">
        <v>50</v>
      </c>
      <c r="F10" s="10" t="s">
        <v>42</v>
      </c>
      <c r="G10" s="10" t="s">
        <v>43</v>
      </c>
      <c r="H10" s="12">
        <v>6</v>
      </c>
      <c r="I10" s="12" t="s">
        <v>53</v>
      </c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4"/>
      <c r="U10" s="4"/>
      <c r="V10" s="4"/>
      <c r="W10" s="4" t="s">
        <v>105</v>
      </c>
      <c r="X10" s="33"/>
    </row>
    <row r="11" spans="1:362" s="15" customFormat="1" ht="15.75" customHeight="1" x14ac:dyDescent="0.2">
      <c r="A11" s="4">
        <v>5</v>
      </c>
      <c r="B11" s="10" t="s">
        <v>48</v>
      </c>
      <c r="C11" s="11" t="s">
        <v>69</v>
      </c>
      <c r="D11" s="10" t="s">
        <v>70</v>
      </c>
      <c r="E11" s="10" t="s">
        <v>50</v>
      </c>
      <c r="F11" s="10" t="s">
        <v>42</v>
      </c>
      <c r="G11" s="10" t="s">
        <v>43</v>
      </c>
      <c r="H11" s="12">
        <v>5</v>
      </c>
      <c r="I11" s="12" t="s">
        <v>54</v>
      </c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14"/>
      <c r="U11" s="14"/>
      <c r="V11" s="14"/>
      <c r="W11" s="4" t="s">
        <v>105</v>
      </c>
      <c r="X11" s="33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  <c r="IW11" s="22"/>
      <c r="IX11" s="22"/>
      <c r="IY11" s="22"/>
      <c r="IZ11" s="22"/>
      <c r="JA11" s="22"/>
      <c r="JB11" s="22"/>
      <c r="JC11" s="22"/>
      <c r="JD11" s="22"/>
      <c r="JE11" s="22"/>
      <c r="JF11" s="22"/>
      <c r="JG11" s="22"/>
      <c r="JH11" s="22"/>
      <c r="JI11" s="22"/>
      <c r="JJ11" s="22"/>
      <c r="JK11" s="22"/>
      <c r="JL11" s="22"/>
      <c r="JM11" s="22"/>
      <c r="JN11" s="22"/>
      <c r="JO11" s="22"/>
      <c r="JP11" s="22"/>
      <c r="JQ11" s="22"/>
      <c r="JR11" s="22"/>
      <c r="JS11" s="22"/>
      <c r="JT11" s="22"/>
      <c r="JU11" s="22"/>
      <c r="JV11" s="22"/>
      <c r="JW11" s="22"/>
      <c r="JX11" s="22"/>
      <c r="JY11" s="22"/>
      <c r="JZ11" s="22"/>
      <c r="KA11" s="22"/>
      <c r="KB11" s="22"/>
      <c r="KC11" s="22"/>
      <c r="KD11" s="22"/>
      <c r="KE11" s="22"/>
      <c r="KF11" s="22"/>
      <c r="KG11" s="22"/>
      <c r="KH11" s="22"/>
      <c r="KI11" s="22"/>
      <c r="KJ11" s="22"/>
      <c r="KK11" s="22"/>
      <c r="KL11" s="22"/>
      <c r="KM11" s="22"/>
      <c r="KN11" s="22"/>
      <c r="KO11" s="22"/>
      <c r="KP11" s="22"/>
      <c r="KQ11" s="22"/>
      <c r="KR11" s="22"/>
      <c r="KS11" s="22"/>
      <c r="KT11" s="22"/>
      <c r="KU11" s="22"/>
      <c r="KV11" s="22"/>
      <c r="KW11" s="22"/>
      <c r="KX11" s="22"/>
      <c r="KY11" s="22"/>
      <c r="KZ11" s="22"/>
      <c r="LA11" s="22"/>
      <c r="LB11" s="22"/>
      <c r="LC11" s="22"/>
      <c r="LD11" s="22"/>
      <c r="LE11" s="22"/>
      <c r="LF11" s="22"/>
      <c r="LG11" s="22"/>
      <c r="LH11" s="22"/>
      <c r="LI11" s="22"/>
      <c r="LJ11" s="22"/>
      <c r="LK11" s="22"/>
      <c r="LL11" s="22"/>
      <c r="LM11" s="22"/>
      <c r="LN11" s="22"/>
      <c r="LO11" s="22"/>
      <c r="LP11" s="22"/>
      <c r="LQ11" s="22"/>
      <c r="LR11" s="22"/>
      <c r="LS11" s="22"/>
      <c r="LT11" s="22"/>
      <c r="LU11" s="22"/>
      <c r="LV11" s="22"/>
      <c r="LW11" s="22"/>
      <c r="LX11" s="22"/>
      <c r="LY11" s="22"/>
      <c r="LZ11" s="22"/>
      <c r="MA11" s="22"/>
      <c r="MB11" s="22"/>
      <c r="MC11" s="22"/>
      <c r="MD11" s="22"/>
      <c r="ME11" s="22"/>
      <c r="MF11" s="22"/>
      <c r="MG11" s="22"/>
      <c r="MH11" s="22"/>
      <c r="MI11" s="22"/>
      <c r="MJ11" s="22"/>
      <c r="MK11" s="22"/>
      <c r="ML11" s="22"/>
      <c r="MM11" s="22"/>
      <c r="MN11" s="22"/>
      <c r="MO11" s="22"/>
      <c r="MP11" s="22"/>
      <c r="MQ11" s="22"/>
      <c r="MR11" s="22"/>
      <c r="MS11" s="22"/>
      <c r="MT11" s="22"/>
      <c r="MU11" s="22"/>
      <c r="MV11" s="22"/>
      <c r="MW11" s="22"/>
      <c r="MX11" s="22"/>
    </row>
    <row r="12" spans="1:362" ht="15.75" customHeight="1" x14ac:dyDescent="0.2">
      <c r="A12" s="4">
        <v>6</v>
      </c>
      <c r="B12" s="10" t="s">
        <v>48</v>
      </c>
      <c r="C12" s="11" t="s">
        <v>71</v>
      </c>
      <c r="D12" s="10" t="s">
        <v>72</v>
      </c>
      <c r="E12" s="10" t="s">
        <v>49</v>
      </c>
      <c r="F12" s="10" t="s">
        <v>66</v>
      </c>
      <c r="G12" s="10" t="s">
        <v>43</v>
      </c>
      <c r="H12" s="12">
        <v>0</v>
      </c>
      <c r="I12" s="12" t="s">
        <v>53</v>
      </c>
      <c r="J12" s="39"/>
      <c r="K12" s="39">
        <v>0.5</v>
      </c>
      <c r="L12" s="39">
        <v>0.5</v>
      </c>
      <c r="M12" s="39">
        <v>0.5</v>
      </c>
      <c r="N12" s="39"/>
      <c r="O12" s="39"/>
      <c r="P12" s="39"/>
      <c r="Q12" s="39"/>
      <c r="R12" s="39"/>
      <c r="S12" s="39"/>
      <c r="T12" s="4"/>
      <c r="U12" s="4" t="s">
        <v>105</v>
      </c>
      <c r="V12" s="4" t="s">
        <v>105</v>
      </c>
      <c r="W12" s="4" t="s">
        <v>105</v>
      </c>
      <c r="X12" s="33">
        <f>SUM(J12:S12)/10</f>
        <v>0.15</v>
      </c>
    </row>
    <row r="13" spans="1:362" ht="15.75" customHeight="1" x14ac:dyDescent="0.2">
      <c r="A13" s="4">
        <v>7</v>
      </c>
      <c r="B13" s="10" t="s">
        <v>48</v>
      </c>
      <c r="C13" s="11" t="s">
        <v>73</v>
      </c>
      <c r="D13" s="10" t="s">
        <v>74</v>
      </c>
      <c r="E13" s="10" t="s">
        <v>49</v>
      </c>
      <c r="F13" s="10" t="s">
        <v>42</v>
      </c>
      <c r="G13" s="10" t="s">
        <v>43</v>
      </c>
      <c r="H13" s="12">
        <v>4</v>
      </c>
      <c r="I13" s="12" t="s">
        <v>53</v>
      </c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4"/>
      <c r="U13" s="4"/>
      <c r="V13" s="4"/>
      <c r="W13" s="4" t="s">
        <v>105</v>
      </c>
      <c r="X13" s="33"/>
    </row>
    <row r="14" spans="1:362" s="15" customFormat="1" ht="15.75" customHeight="1" x14ac:dyDescent="0.2">
      <c r="A14" s="4">
        <v>8</v>
      </c>
      <c r="B14" s="10" t="s">
        <v>48</v>
      </c>
      <c r="C14" s="11" t="s">
        <v>75</v>
      </c>
      <c r="D14" s="10" t="s">
        <v>76</v>
      </c>
      <c r="E14" s="10" t="s">
        <v>49</v>
      </c>
      <c r="F14" s="10" t="s">
        <v>42</v>
      </c>
      <c r="G14" s="10" t="s">
        <v>43</v>
      </c>
      <c r="H14" s="12">
        <v>5</v>
      </c>
      <c r="I14" s="12" t="s">
        <v>53</v>
      </c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14"/>
      <c r="U14" s="14"/>
      <c r="V14" s="14"/>
      <c r="W14" s="4" t="s">
        <v>105</v>
      </c>
      <c r="X14" s="33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  <c r="IW14" s="22"/>
      <c r="IX14" s="22"/>
      <c r="IY14" s="22"/>
      <c r="IZ14" s="22"/>
      <c r="JA14" s="22"/>
      <c r="JB14" s="22"/>
      <c r="JC14" s="22"/>
      <c r="JD14" s="22"/>
      <c r="JE14" s="22"/>
      <c r="JF14" s="22"/>
      <c r="JG14" s="22"/>
      <c r="JH14" s="22"/>
      <c r="JI14" s="22"/>
      <c r="JJ14" s="22"/>
      <c r="JK14" s="22"/>
      <c r="JL14" s="22"/>
      <c r="JM14" s="22"/>
      <c r="JN14" s="22"/>
      <c r="JO14" s="22"/>
      <c r="JP14" s="22"/>
      <c r="JQ14" s="22"/>
      <c r="JR14" s="22"/>
      <c r="JS14" s="22"/>
      <c r="JT14" s="22"/>
      <c r="JU14" s="22"/>
      <c r="JV14" s="22"/>
      <c r="JW14" s="22"/>
      <c r="JX14" s="22"/>
      <c r="JY14" s="22"/>
      <c r="JZ14" s="22"/>
      <c r="KA14" s="22"/>
      <c r="KB14" s="22"/>
      <c r="KC14" s="22"/>
      <c r="KD14" s="22"/>
      <c r="KE14" s="22"/>
      <c r="KF14" s="22"/>
      <c r="KG14" s="22"/>
      <c r="KH14" s="22"/>
      <c r="KI14" s="22"/>
      <c r="KJ14" s="22"/>
      <c r="KK14" s="22"/>
      <c r="KL14" s="22"/>
      <c r="KM14" s="22"/>
      <c r="KN14" s="22"/>
      <c r="KO14" s="22"/>
      <c r="KP14" s="22"/>
      <c r="KQ14" s="22"/>
      <c r="KR14" s="22"/>
      <c r="KS14" s="22"/>
      <c r="KT14" s="22"/>
      <c r="KU14" s="22"/>
      <c r="KV14" s="22"/>
      <c r="KW14" s="22"/>
      <c r="KX14" s="22"/>
      <c r="KY14" s="22"/>
      <c r="KZ14" s="22"/>
      <c r="LA14" s="22"/>
      <c r="LB14" s="22"/>
      <c r="LC14" s="22"/>
      <c r="LD14" s="22"/>
      <c r="LE14" s="22"/>
      <c r="LF14" s="22"/>
      <c r="LG14" s="22"/>
      <c r="LH14" s="22"/>
      <c r="LI14" s="22"/>
      <c r="LJ14" s="22"/>
      <c r="LK14" s="22"/>
      <c r="LL14" s="22"/>
      <c r="LM14" s="22"/>
      <c r="LN14" s="22"/>
      <c r="LO14" s="22"/>
      <c r="LP14" s="22"/>
      <c r="LQ14" s="22"/>
      <c r="LR14" s="22"/>
      <c r="LS14" s="22"/>
      <c r="LT14" s="22"/>
      <c r="LU14" s="22"/>
      <c r="LV14" s="22"/>
      <c r="LW14" s="22"/>
      <c r="LX14" s="22"/>
      <c r="LY14" s="22"/>
      <c r="LZ14" s="22"/>
      <c r="MA14" s="22"/>
      <c r="MB14" s="22"/>
      <c r="MC14" s="22"/>
      <c r="MD14" s="22"/>
      <c r="ME14" s="22"/>
      <c r="MF14" s="22"/>
      <c r="MG14" s="22"/>
      <c r="MH14" s="22"/>
      <c r="MI14" s="22"/>
      <c r="MJ14" s="22"/>
      <c r="MK14" s="22"/>
      <c r="ML14" s="22"/>
      <c r="MM14" s="22"/>
      <c r="MN14" s="22"/>
      <c r="MO14" s="22"/>
      <c r="MP14" s="22"/>
      <c r="MQ14" s="22"/>
      <c r="MR14" s="22"/>
      <c r="MS14" s="22"/>
      <c r="MT14" s="22"/>
      <c r="MU14" s="22"/>
      <c r="MV14" s="22"/>
      <c r="MW14" s="22"/>
      <c r="MX14" s="22"/>
    </row>
    <row r="15" spans="1:362" ht="15.75" customHeight="1" x14ac:dyDescent="0.2">
      <c r="A15" s="4">
        <v>9</v>
      </c>
      <c r="B15" s="10" t="s">
        <v>48</v>
      </c>
      <c r="C15" s="11" t="s">
        <v>77</v>
      </c>
      <c r="D15" s="10" t="s">
        <v>78</v>
      </c>
      <c r="E15" s="10" t="s">
        <v>49</v>
      </c>
      <c r="F15" s="10" t="s">
        <v>66</v>
      </c>
      <c r="G15" s="10" t="s">
        <v>43</v>
      </c>
      <c r="H15" s="12">
        <v>0</v>
      </c>
      <c r="I15" s="12" t="s">
        <v>53</v>
      </c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4"/>
      <c r="U15" s="4"/>
      <c r="V15" s="4"/>
      <c r="W15" s="4" t="s">
        <v>105</v>
      </c>
      <c r="X15" s="33"/>
    </row>
    <row r="16" spans="1:362" ht="15.75" customHeight="1" x14ac:dyDescent="0.2">
      <c r="A16" s="4">
        <v>10</v>
      </c>
      <c r="B16" s="10" t="s">
        <v>48</v>
      </c>
      <c r="C16" s="11" t="s">
        <v>79</v>
      </c>
      <c r="D16" s="10" t="s">
        <v>80</v>
      </c>
      <c r="E16" s="10" t="s">
        <v>49</v>
      </c>
      <c r="F16" s="10" t="s">
        <v>66</v>
      </c>
      <c r="G16" s="10" t="s">
        <v>43</v>
      </c>
      <c r="H16" s="12">
        <v>0</v>
      </c>
      <c r="I16" s="12" t="s">
        <v>53</v>
      </c>
      <c r="J16" s="39"/>
      <c r="K16" s="39">
        <v>21</v>
      </c>
      <c r="L16" s="39">
        <v>0.5</v>
      </c>
      <c r="M16" s="39">
        <v>2</v>
      </c>
      <c r="N16" s="39">
        <v>0.5</v>
      </c>
      <c r="O16" s="39"/>
      <c r="P16" s="39"/>
      <c r="Q16" s="39">
        <v>15</v>
      </c>
      <c r="R16" s="39"/>
      <c r="S16" s="39">
        <v>2</v>
      </c>
      <c r="T16" s="4" t="s">
        <v>105</v>
      </c>
      <c r="U16" s="4" t="s">
        <v>105</v>
      </c>
      <c r="V16" s="4" t="s">
        <v>105</v>
      </c>
      <c r="W16" s="4" t="s">
        <v>105</v>
      </c>
      <c r="X16" s="33">
        <f>SUM(J16:S16)/10</f>
        <v>4.0999999999999996</v>
      </c>
    </row>
    <row r="17" spans="1:25" ht="15.75" customHeight="1" x14ac:dyDescent="0.2">
      <c r="A17" s="4">
        <v>11</v>
      </c>
      <c r="B17" s="10" t="s">
        <v>51</v>
      </c>
      <c r="C17" s="11" t="s">
        <v>81</v>
      </c>
      <c r="D17" s="10" t="s">
        <v>82</v>
      </c>
      <c r="E17" s="10" t="s">
        <v>45</v>
      </c>
      <c r="F17" s="10" t="s">
        <v>42</v>
      </c>
      <c r="G17" s="10" t="s">
        <v>43</v>
      </c>
      <c r="H17" s="12">
        <v>5</v>
      </c>
      <c r="I17" s="12" t="s">
        <v>53</v>
      </c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4"/>
      <c r="U17" s="4"/>
      <c r="V17" s="4"/>
      <c r="W17" s="4" t="s">
        <v>105</v>
      </c>
      <c r="X17" s="33"/>
    </row>
    <row r="18" spans="1:25" ht="15.75" customHeight="1" x14ac:dyDescent="0.2">
      <c r="A18" s="4">
        <v>12</v>
      </c>
      <c r="B18" s="10" t="s">
        <v>51</v>
      </c>
      <c r="C18" s="11" t="s">
        <v>83</v>
      </c>
      <c r="D18" s="10" t="s">
        <v>84</v>
      </c>
      <c r="E18" s="10" t="s">
        <v>45</v>
      </c>
      <c r="F18" s="10" t="s">
        <v>42</v>
      </c>
      <c r="G18" s="10" t="s">
        <v>43</v>
      </c>
      <c r="H18" s="12">
        <v>5</v>
      </c>
      <c r="I18" s="12" t="s">
        <v>53</v>
      </c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"/>
      <c r="U18" s="4"/>
      <c r="V18" s="4"/>
      <c r="W18" s="4" t="s">
        <v>105</v>
      </c>
      <c r="X18" s="33"/>
    </row>
    <row r="19" spans="1:25" ht="15.75" customHeight="1" x14ac:dyDescent="0.2">
      <c r="A19" s="4">
        <v>13</v>
      </c>
      <c r="B19" s="10" t="s">
        <v>51</v>
      </c>
      <c r="C19" s="11" t="s">
        <v>85</v>
      </c>
      <c r="D19" s="10" t="s">
        <v>86</v>
      </c>
      <c r="E19" s="10" t="s">
        <v>45</v>
      </c>
      <c r="F19" s="10" t="s">
        <v>66</v>
      </c>
      <c r="G19" s="10" t="s">
        <v>20</v>
      </c>
      <c r="H19" s="12">
        <v>0</v>
      </c>
      <c r="I19" s="12" t="s">
        <v>54</v>
      </c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4"/>
      <c r="U19" s="4"/>
      <c r="V19" s="4"/>
      <c r="W19" s="4" t="s">
        <v>105</v>
      </c>
      <c r="X19" s="33"/>
    </row>
    <row r="20" spans="1:25" ht="15.75" customHeight="1" x14ac:dyDescent="0.2">
      <c r="A20" s="4">
        <v>14</v>
      </c>
      <c r="B20" s="10" t="s">
        <v>51</v>
      </c>
      <c r="C20" s="11" t="s">
        <v>87</v>
      </c>
      <c r="D20" s="10" t="s">
        <v>88</v>
      </c>
      <c r="E20" s="10" t="s">
        <v>52</v>
      </c>
      <c r="F20" s="10" t="s">
        <v>42</v>
      </c>
      <c r="G20" s="10" t="s">
        <v>43</v>
      </c>
      <c r="H20" s="12">
        <v>5</v>
      </c>
      <c r="I20" s="12" t="s">
        <v>54</v>
      </c>
      <c r="J20" s="39">
        <v>5</v>
      </c>
      <c r="K20" s="39"/>
      <c r="L20" s="39"/>
      <c r="M20" s="39"/>
      <c r="N20" s="39">
        <v>2.5</v>
      </c>
      <c r="O20" s="39"/>
      <c r="P20" s="39"/>
      <c r="Q20" s="39"/>
      <c r="R20" s="39"/>
      <c r="S20" s="39"/>
      <c r="T20" s="4"/>
      <c r="U20" s="4"/>
      <c r="V20" s="4" t="s">
        <v>105</v>
      </c>
      <c r="W20" s="4" t="s">
        <v>105</v>
      </c>
      <c r="X20" s="33">
        <f>SUM(J20:S20)/10</f>
        <v>0.75</v>
      </c>
    </row>
    <row r="21" spans="1:25" ht="15.75" customHeight="1" x14ac:dyDescent="0.2">
      <c r="A21" s="4">
        <v>15</v>
      </c>
      <c r="B21" s="10" t="s">
        <v>51</v>
      </c>
      <c r="C21" s="11" t="s">
        <v>89</v>
      </c>
      <c r="D21" s="10" t="s">
        <v>90</v>
      </c>
      <c r="E21" s="10" t="s">
        <v>52</v>
      </c>
      <c r="F21" s="10" t="s">
        <v>66</v>
      </c>
      <c r="G21" s="10" t="s">
        <v>43</v>
      </c>
      <c r="H21" s="12">
        <v>0</v>
      </c>
      <c r="I21" s="12" t="s">
        <v>53</v>
      </c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4"/>
      <c r="U21" s="4"/>
      <c r="V21" s="4" t="s">
        <v>105</v>
      </c>
      <c r="W21" s="4" t="s">
        <v>105</v>
      </c>
      <c r="X21" s="33"/>
    </row>
    <row r="22" spans="1:25" ht="15.75" customHeight="1" x14ac:dyDescent="0.2">
      <c r="A22" s="4">
        <v>16</v>
      </c>
      <c r="B22" s="10" t="s">
        <v>91</v>
      </c>
      <c r="C22" s="11" t="s">
        <v>92</v>
      </c>
      <c r="D22" s="10" t="s">
        <v>93</v>
      </c>
      <c r="E22" s="10" t="s">
        <v>94</v>
      </c>
      <c r="F22" s="10" t="s">
        <v>66</v>
      </c>
      <c r="G22" s="10" t="s">
        <v>20</v>
      </c>
      <c r="H22" s="12">
        <v>0</v>
      </c>
      <c r="I22" s="12" t="s">
        <v>53</v>
      </c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4"/>
      <c r="U22" s="4"/>
      <c r="V22" s="4"/>
      <c r="W22" s="4" t="s">
        <v>105</v>
      </c>
      <c r="X22" s="33"/>
    </row>
    <row r="23" spans="1:25" ht="15.75" customHeight="1" x14ac:dyDescent="0.2">
      <c r="A23" s="4">
        <v>17</v>
      </c>
      <c r="B23" s="10" t="s">
        <v>91</v>
      </c>
      <c r="C23" s="11" t="s">
        <v>95</v>
      </c>
      <c r="D23" s="10" t="s">
        <v>96</v>
      </c>
      <c r="E23" s="10" t="s">
        <v>97</v>
      </c>
      <c r="F23" s="10" t="s">
        <v>42</v>
      </c>
      <c r="G23" s="10" t="s">
        <v>43</v>
      </c>
      <c r="H23" s="12">
        <v>4</v>
      </c>
      <c r="I23" s="12" t="s">
        <v>54</v>
      </c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4"/>
      <c r="U23" s="4"/>
      <c r="V23" s="4"/>
      <c r="W23" s="4" t="s">
        <v>105</v>
      </c>
      <c r="X23" s="33"/>
    </row>
    <row r="24" spans="1:25" ht="15.75" customHeight="1" x14ac:dyDescent="0.2">
      <c r="A24" s="4">
        <v>18</v>
      </c>
      <c r="B24" s="10" t="s">
        <v>91</v>
      </c>
      <c r="C24" s="11" t="s">
        <v>98</v>
      </c>
      <c r="D24" s="10" t="s">
        <v>99</v>
      </c>
      <c r="E24" s="10" t="s">
        <v>52</v>
      </c>
      <c r="F24" s="10" t="s">
        <v>66</v>
      </c>
      <c r="G24" s="10" t="s">
        <v>43</v>
      </c>
      <c r="H24" s="12">
        <v>0</v>
      </c>
      <c r="I24" s="12" t="s">
        <v>53</v>
      </c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4"/>
      <c r="U24" s="4"/>
      <c r="V24" s="4"/>
      <c r="W24" s="4" t="s">
        <v>105</v>
      </c>
      <c r="X24" s="33"/>
    </row>
    <row r="25" spans="1:25" ht="15.75" customHeight="1" x14ac:dyDescent="0.2">
      <c r="A25" s="4">
        <v>19</v>
      </c>
      <c r="B25" s="10" t="s">
        <v>91</v>
      </c>
      <c r="C25" s="11" t="s">
        <v>100</v>
      </c>
      <c r="D25" s="10" t="s">
        <v>101</v>
      </c>
      <c r="E25" s="10" t="s">
        <v>102</v>
      </c>
      <c r="F25" s="10" t="s">
        <v>66</v>
      </c>
      <c r="G25" s="10" t="s">
        <v>43</v>
      </c>
      <c r="H25" s="12">
        <v>0</v>
      </c>
      <c r="I25" s="12" t="s">
        <v>54</v>
      </c>
      <c r="J25" s="39"/>
      <c r="K25" s="39">
        <v>1</v>
      </c>
      <c r="L25" s="39"/>
      <c r="M25" s="39">
        <v>0.5</v>
      </c>
      <c r="N25" s="39"/>
      <c r="O25" s="39"/>
      <c r="P25" s="39"/>
      <c r="Q25" s="39"/>
      <c r="R25" s="39"/>
      <c r="S25" s="39"/>
      <c r="T25" s="4" t="s">
        <v>105</v>
      </c>
      <c r="U25" s="4"/>
      <c r="V25" s="4" t="s">
        <v>105</v>
      </c>
      <c r="W25" s="4" t="s">
        <v>105</v>
      </c>
      <c r="X25" s="33">
        <f>SUM(J25:S25)/10</f>
        <v>0.15</v>
      </c>
    </row>
    <row r="26" spans="1:25" ht="15.75" customHeight="1" x14ac:dyDescent="0.2">
      <c r="A26" s="4">
        <v>20</v>
      </c>
      <c r="B26" s="10" t="s">
        <v>91</v>
      </c>
      <c r="C26" s="11" t="s">
        <v>103</v>
      </c>
      <c r="D26" s="10" t="s">
        <v>104</v>
      </c>
      <c r="E26" s="10" t="s">
        <v>52</v>
      </c>
      <c r="F26" s="10" t="s">
        <v>66</v>
      </c>
      <c r="G26" s="10" t="s">
        <v>43</v>
      </c>
      <c r="H26" s="12">
        <v>0</v>
      </c>
      <c r="I26" s="12" t="s">
        <v>53</v>
      </c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4"/>
      <c r="U26" s="4"/>
      <c r="V26" s="4" t="s">
        <v>105</v>
      </c>
      <c r="W26" s="4" t="s">
        <v>105</v>
      </c>
      <c r="X26" s="33"/>
    </row>
    <row r="27" spans="1:25" s="36" customFormat="1" x14ac:dyDescent="0.2">
      <c r="A27" s="31"/>
      <c r="B27" s="31"/>
      <c r="C27" s="35" t="s">
        <v>56</v>
      </c>
      <c r="D27" s="31"/>
      <c r="E27" s="31"/>
      <c r="F27" s="31"/>
      <c r="G27" s="31"/>
      <c r="H27" s="31"/>
      <c r="I27" s="31"/>
      <c r="J27" s="41">
        <f t="shared" ref="J27:S27" si="0">SUMIF($B$3:$B$26,"Trees",J$3:J$26)</f>
        <v>0</v>
      </c>
      <c r="K27" s="41">
        <f t="shared" si="0"/>
        <v>0</v>
      </c>
      <c r="L27" s="41">
        <f t="shared" si="0"/>
        <v>0</v>
      </c>
      <c r="M27" s="41">
        <f t="shared" si="0"/>
        <v>0</v>
      </c>
      <c r="N27" s="41">
        <f t="shared" si="0"/>
        <v>0</v>
      </c>
      <c r="O27" s="41">
        <f t="shared" si="0"/>
        <v>0</v>
      </c>
      <c r="P27" s="41">
        <f t="shared" si="0"/>
        <v>0</v>
      </c>
      <c r="Q27" s="41">
        <f t="shared" si="0"/>
        <v>0</v>
      </c>
      <c r="R27" s="41">
        <f t="shared" si="0"/>
        <v>0</v>
      </c>
      <c r="S27" s="41">
        <f t="shared" si="0"/>
        <v>0</v>
      </c>
      <c r="T27" s="31"/>
      <c r="U27" s="31"/>
      <c r="V27" s="31"/>
      <c r="W27" s="31"/>
      <c r="X27" s="41">
        <f>SUM(J27:S27)/10</f>
        <v>0</v>
      </c>
    </row>
    <row r="28" spans="1:25" s="36" customFormat="1" x14ac:dyDescent="0.2">
      <c r="A28" s="31"/>
      <c r="B28" s="31"/>
      <c r="C28" s="35" t="s">
        <v>60</v>
      </c>
      <c r="D28" s="31"/>
      <c r="E28" s="31"/>
      <c r="F28" s="31"/>
      <c r="G28" s="31"/>
      <c r="H28" s="31"/>
      <c r="I28" s="31"/>
      <c r="J28" s="41">
        <f t="shared" ref="J28:S28" si="1">SUMIF($B$3:$B$26,"Shrubs/Subshrubs",J$3:J$26)</f>
        <v>0</v>
      </c>
      <c r="K28" s="41">
        <f t="shared" si="1"/>
        <v>2.5</v>
      </c>
      <c r="L28" s="41">
        <f t="shared" si="1"/>
        <v>0</v>
      </c>
      <c r="M28" s="41">
        <f t="shared" si="1"/>
        <v>0</v>
      </c>
      <c r="N28" s="41">
        <f t="shared" si="1"/>
        <v>0</v>
      </c>
      <c r="O28" s="41">
        <f t="shared" si="1"/>
        <v>0</v>
      </c>
      <c r="P28" s="41">
        <f t="shared" si="1"/>
        <v>0</v>
      </c>
      <c r="Q28" s="41">
        <f t="shared" si="1"/>
        <v>0</v>
      </c>
      <c r="R28" s="41">
        <f t="shared" si="1"/>
        <v>0</v>
      </c>
      <c r="S28" s="41">
        <f t="shared" si="1"/>
        <v>0</v>
      </c>
      <c r="T28" s="31"/>
      <c r="U28" s="31"/>
      <c r="V28" s="31"/>
      <c r="W28" s="31"/>
      <c r="X28" s="41">
        <f>SUM(J28:S28)/10</f>
        <v>0.25</v>
      </c>
    </row>
    <row r="29" spans="1:25" s="36" customFormat="1" x14ac:dyDescent="0.2">
      <c r="A29" s="31"/>
      <c r="B29" s="31"/>
      <c r="C29" s="35" t="s">
        <v>55</v>
      </c>
      <c r="D29" s="31"/>
      <c r="E29" s="31"/>
      <c r="F29" s="31"/>
      <c r="G29" s="31"/>
      <c r="H29" s="31"/>
      <c r="I29" s="31"/>
      <c r="J29" s="41">
        <f t="shared" ref="J29:S29" si="2">SUMIF($B$3:$B$26,"Perennial Graminoids",J$3:J$26)+SUMIF($B$3:$B$26,"Perennial Forbs",J$3:J$26)+SUMIF($B$3:$B$26,"Annual/Biennial Forbs",J$3:J$26)+SUMIF($B$3:$B$26,"Cryptogams",J$3:J$26)</f>
        <v>60</v>
      </c>
      <c r="K29" s="41">
        <f t="shared" si="2"/>
        <v>47.5</v>
      </c>
      <c r="L29" s="41">
        <f t="shared" si="2"/>
        <v>60</v>
      </c>
      <c r="M29" s="41">
        <f t="shared" si="2"/>
        <v>60</v>
      </c>
      <c r="N29" s="41">
        <f t="shared" si="2"/>
        <v>55</v>
      </c>
      <c r="O29" s="41">
        <f t="shared" si="2"/>
        <v>55</v>
      </c>
      <c r="P29" s="41">
        <f t="shared" si="2"/>
        <v>65</v>
      </c>
      <c r="Q29" s="41">
        <f t="shared" si="2"/>
        <v>60</v>
      </c>
      <c r="R29" s="41">
        <f t="shared" si="2"/>
        <v>65</v>
      </c>
      <c r="S29" s="41">
        <f t="shared" si="2"/>
        <v>50</v>
      </c>
      <c r="T29" s="31"/>
      <c r="U29" s="31"/>
      <c r="V29" s="31"/>
      <c r="W29" s="31"/>
      <c r="X29" s="41">
        <f>SUM(J29:S29)/10</f>
        <v>57.75</v>
      </c>
      <c r="Y29" s="42"/>
    </row>
    <row r="30" spans="1:25" s="36" customFormat="1" x14ac:dyDescent="0.2">
      <c r="A30" s="31"/>
      <c r="B30" s="31"/>
      <c r="C30" s="35" t="s">
        <v>57</v>
      </c>
      <c r="D30" s="31"/>
      <c r="E30" s="31"/>
      <c r="F30" s="31"/>
      <c r="G30" s="31"/>
      <c r="H30" s="31"/>
      <c r="I30" s="31"/>
      <c r="J30" s="41">
        <f t="shared" ref="J30:S30" si="3">SUMIF($B$3:$B$26,"Non-Vegetated",J$3:J$26)</f>
        <v>40</v>
      </c>
      <c r="K30" s="41">
        <f t="shared" si="3"/>
        <v>50</v>
      </c>
      <c r="L30" s="41">
        <f t="shared" si="3"/>
        <v>40</v>
      </c>
      <c r="M30" s="41">
        <f t="shared" si="3"/>
        <v>40</v>
      </c>
      <c r="N30" s="41">
        <f t="shared" si="3"/>
        <v>45</v>
      </c>
      <c r="O30" s="41">
        <f t="shared" si="3"/>
        <v>45</v>
      </c>
      <c r="P30" s="41">
        <f t="shared" si="3"/>
        <v>35</v>
      </c>
      <c r="Q30" s="41">
        <f t="shared" si="3"/>
        <v>40</v>
      </c>
      <c r="R30" s="41">
        <f t="shared" si="3"/>
        <v>35</v>
      </c>
      <c r="S30" s="41">
        <f t="shared" si="3"/>
        <v>50</v>
      </c>
      <c r="T30" s="31"/>
      <c r="U30" s="31"/>
      <c r="V30" s="31"/>
      <c r="W30" s="31"/>
      <c r="X30" s="41">
        <f>SUM(J30:S30)/10</f>
        <v>42</v>
      </c>
    </row>
    <row r="31" spans="1:25" s="36" customFormat="1" x14ac:dyDescent="0.2">
      <c r="A31" s="31"/>
      <c r="B31" s="31"/>
      <c r="C31" s="35" t="s">
        <v>58</v>
      </c>
      <c r="D31" s="31"/>
      <c r="E31" s="31"/>
      <c r="F31" s="31"/>
      <c r="G31" s="31"/>
      <c r="H31" s="31"/>
      <c r="I31" s="31"/>
      <c r="J31" s="41">
        <f>SUM(J27:J29)</f>
        <v>60</v>
      </c>
      <c r="K31" s="41">
        <f t="shared" ref="K31:S31" si="4">SUM(K27:K29)</f>
        <v>50</v>
      </c>
      <c r="L31" s="41">
        <f t="shared" si="4"/>
        <v>60</v>
      </c>
      <c r="M31" s="41">
        <f t="shared" si="4"/>
        <v>60</v>
      </c>
      <c r="N31" s="41">
        <f t="shared" si="4"/>
        <v>55</v>
      </c>
      <c r="O31" s="41">
        <f t="shared" si="4"/>
        <v>55</v>
      </c>
      <c r="P31" s="41">
        <f t="shared" si="4"/>
        <v>65</v>
      </c>
      <c r="Q31" s="41">
        <f t="shared" si="4"/>
        <v>60</v>
      </c>
      <c r="R31" s="41">
        <f t="shared" si="4"/>
        <v>65</v>
      </c>
      <c r="S31" s="41">
        <f t="shared" si="4"/>
        <v>50</v>
      </c>
      <c r="T31" s="31"/>
      <c r="U31" s="31"/>
      <c r="V31" s="31"/>
      <c r="W31" s="31"/>
      <c r="X31" s="41">
        <f>SUM(J31:S31)/10</f>
        <v>58</v>
      </c>
    </row>
    <row r="32" spans="1:25" s="36" customFormat="1" x14ac:dyDescent="0.2">
      <c r="A32" s="31"/>
      <c r="B32" s="31"/>
      <c r="C32" s="35" t="s">
        <v>141</v>
      </c>
      <c r="D32" s="31"/>
      <c r="E32" s="31"/>
      <c r="F32" s="31"/>
      <c r="G32" s="31"/>
      <c r="H32" s="31">
        <f>COUNT(H7:H26)</f>
        <v>20</v>
      </c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3"/>
    </row>
    <row r="33" spans="1:24" s="36" customFormat="1" x14ac:dyDescent="0.2">
      <c r="A33" s="31"/>
      <c r="B33" s="31"/>
      <c r="C33" s="35" t="s">
        <v>142</v>
      </c>
      <c r="D33" s="31"/>
      <c r="E33" s="31"/>
      <c r="F33" s="31"/>
      <c r="G33" s="31"/>
      <c r="H33" s="31">
        <f>COUNTIF(F7:F26,"I")</f>
        <v>10</v>
      </c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3"/>
    </row>
    <row r="34" spans="1:24" s="9" customFormat="1" x14ac:dyDescent="0.2">
      <c r="A34" s="6"/>
      <c r="B34" s="6"/>
      <c r="C34" s="37" t="s">
        <v>108</v>
      </c>
      <c r="D34" s="6"/>
      <c r="E34" s="6"/>
      <c r="F34" s="6"/>
      <c r="G34" s="6"/>
      <c r="H34" s="33">
        <f>AVERAGE(H7:H26)</f>
        <v>2.4500000000000002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33"/>
    </row>
    <row r="35" spans="1:24" s="9" customFormat="1" x14ac:dyDescent="0.2">
      <c r="A35" s="6"/>
      <c r="B35" s="6"/>
      <c r="C35" s="37" t="s">
        <v>109</v>
      </c>
      <c r="D35" s="6"/>
      <c r="E35" s="6"/>
      <c r="F35" s="6"/>
      <c r="G35" s="6"/>
      <c r="H35" s="33">
        <f>AVERAGEIF(F7:F26,"N",H2:H26)</f>
        <v>2.3333333333333335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33"/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16073-A472-4A41-8329-3E4D63F67C21}">
  <dimension ref="A1:C24"/>
  <sheetViews>
    <sheetView workbookViewId="0">
      <selection activeCell="A15" sqref="A15:XFD16"/>
    </sheetView>
  </sheetViews>
  <sheetFormatPr defaultRowHeight="15" x14ac:dyDescent="0.25"/>
  <cols>
    <col min="1" max="1" width="27.42578125" customWidth="1"/>
    <col min="2" max="2" width="61.42578125" style="1" customWidth="1"/>
  </cols>
  <sheetData>
    <row r="1" spans="1:3" x14ac:dyDescent="0.25">
      <c r="A1" s="2" t="s">
        <v>28</v>
      </c>
      <c r="B1" s="28" t="s">
        <v>106</v>
      </c>
    </row>
    <row r="2" spans="1:3" x14ac:dyDescent="0.25">
      <c r="A2" s="2" t="s">
        <v>29</v>
      </c>
      <c r="B2" s="29">
        <v>42926</v>
      </c>
    </row>
    <row r="3" spans="1:3" x14ac:dyDescent="0.25">
      <c r="A3" s="2" t="s">
        <v>30</v>
      </c>
      <c r="B3" s="28" t="s">
        <v>61</v>
      </c>
    </row>
    <row r="4" spans="1:3" ht="30" x14ac:dyDescent="0.25">
      <c r="A4" s="2" t="s">
        <v>31</v>
      </c>
      <c r="B4" s="28" t="s">
        <v>110</v>
      </c>
    </row>
    <row r="5" spans="1:3" ht="30" x14ac:dyDescent="0.25">
      <c r="A5" s="2" t="s">
        <v>41</v>
      </c>
      <c r="B5" s="28" t="s">
        <v>111</v>
      </c>
    </row>
    <row r="6" spans="1:3" ht="45" x14ac:dyDescent="0.25">
      <c r="A6" s="2" t="s">
        <v>32</v>
      </c>
      <c r="B6" s="28" t="s">
        <v>112</v>
      </c>
    </row>
    <row r="7" spans="1:3" x14ac:dyDescent="0.25">
      <c r="A7" s="2" t="s">
        <v>33</v>
      </c>
      <c r="B7" s="28"/>
    </row>
    <row r="8" spans="1:3" x14ac:dyDescent="0.25">
      <c r="A8" s="2" t="s">
        <v>34</v>
      </c>
      <c r="B8" s="28" t="s">
        <v>114</v>
      </c>
    </row>
    <row r="9" spans="1:3" x14ac:dyDescent="0.25">
      <c r="A9" s="2" t="s">
        <v>35</v>
      </c>
      <c r="B9" s="28" t="s">
        <v>115</v>
      </c>
    </row>
    <row r="10" spans="1:3" x14ac:dyDescent="0.25">
      <c r="A10" s="2" t="s">
        <v>36</v>
      </c>
      <c r="B10" s="28" t="s">
        <v>113</v>
      </c>
      <c r="C10" s="27"/>
    </row>
    <row r="11" spans="1:3" x14ac:dyDescent="0.25">
      <c r="A11" s="2" t="s">
        <v>37</v>
      </c>
      <c r="B11" s="28" t="s">
        <v>120</v>
      </c>
    </row>
    <row r="12" spans="1:3" x14ac:dyDescent="0.25">
      <c r="A12" s="2" t="s">
        <v>38</v>
      </c>
      <c r="B12" s="28" t="s">
        <v>121</v>
      </c>
    </row>
    <row r="13" spans="1:3" x14ac:dyDescent="0.25">
      <c r="A13" s="2" t="s">
        <v>39</v>
      </c>
      <c r="B13" s="30" t="s">
        <v>130</v>
      </c>
    </row>
    <row r="14" spans="1:3" x14ac:dyDescent="0.25">
      <c r="A14" s="2" t="s">
        <v>40</v>
      </c>
      <c r="B14" s="28" t="s">
        <v>122</v>
      </c>
    </row>
    <row r="15" spans="1:3" x14ac:dyDescent="0.25">
      <c r="A15" s="2" t="s">
        <v>117</v>
      </c>
      <c r="B15" s="28" t="s">
        <v>116</v>
      </c>
    </row>
    <row r="16" spans="1:3" x14ac:dyDescent="0.25">
      <c r="A16" s="2" t="s">
        <v>118</v>
      </c>
      <c r="B16" s="28" t="s">
        <v>119</v>
      </c>
    </row>
    <row r="17" spans="1:2" ht="48.75" customHeight="1" x14ac:dyDescent="0.25">
      <c r="A17" s="3" t="s">
        <v>139</v>
      </c>
      <c r="B17" s="28" t="s">
        <v>126</v>
      </c>
    </row>
    <row r="18" spans="1:2" x14ac:dyDescent="0.25">
      <c r="A18" s="2" t="s">
        <v>123</v>
      </c>
      <c r="B18" s="28" t="s">
        <v>127</v>
      </c>
    </row>
    <row r="19" spans="1:2" x14ac:dyDescent="0.25">
      <c r="A19" s="2" t="s">
        <v>124</v>
      </c>
      <c r="B19" s="28" t="s">
        <v>128</v>
      </c>
    </row>
    <row r="20" spans="1:2" x14ac:dyDescent="0.25">
      <c r="A20" s="2" t="s">
        <v>125</v>
      </c>
      <c r="B20" s="28" t="s">
        <v>129</v>
      </c>
    </row>
    <row r="21" spans="1:2" x14ac:dyDescent="0.25">
      <c r="A21" s="2" t="s">
        <v>131</v>
      </c>
      <c r="B21" s="28" t="s">
        <v>136</v>
      </c>
    </row>
    <row r="22" spans="1:2" x14ac:dyDescent="0.25">
      <c r="A22" s="2" t="s">
        <v>132</v>
      </c>
      <c r="B22" s="28" t="s">
        <v>135</v>
      </c>
    </row>
    <row r="23" spans="1:2" x14ac:dyDescent="0.25">
      <c r="A23" s="2" t="s">
        <v>133</v>
      </c>
      <c r="B23" s="28" t="s">
        <v>138</v>
      </c>
    </row>
    <row r="24" spans="1:2" x14ac:dyDescent="0.25">
      <c r="A24" s="2" t="s">
        <v>134</v>
      </c>
      <c r="B24" s="28" t="s"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Mod-Whit DATA 7-10-2017</vt:lpstr>
      <vt:lpstr>Plot Description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Rea Orthner</dc:creator>
  <cp:lastModifiedBy>Rea Orthner</cp:lastModifiedBy>
  <dcterms:created xsi:type="dcterms:W3CDTF">2018-02-06T22:28:43Z</dcterms:created>
  <dcterms:modified xsi:type="dcterms:W3CDTF">2018-02-11T16:59:58Z</dcterms:modified>
</cp:coreProperties>
</file>