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Dropbox\00_Manuscripts\00_Manuscript_02_OM\DataArchive\"/>
    </mc:Choice>
  </mc:AlternateContent>
  <xr:revisionPtr revIDLastSave="0" documentId="13_ncr:1_{531BCB5E-0A12-48DF-85D4-1FA56C6F3DE9}" xr6:coauthVersionLast="47" xr6:coauthVersionMax="47" xr10:uidLastSave="{00000000-0000-0000-0000-000000000000}"/>
  <bookViews>
    <workbookView xWindow="42210" yWindow="2430" windowWidth="18630" windowHeight="16800" activeTab="1" xr2:uid="{00000000-000D-0000-FFFF-FFFF00000000}"/>
  </bookViews>
  <sheets>
    <sheet name="AAQuantityRecovery" sheetId="3" r:id="rId1"/>
    <sheet name="NitrogenRecovery" sheetId="2" r:id="rId2"/>
  </sheets>
  <externalReferences>
    <externalReference r:id="rId3"/>
  </externalReferences>
  <definedNames>
    <definedName name="NumeratorR2">[1]Experiment!$C$24</definedName>
    <definedName name="R_1ELabel">[1]Experiment!$B$14</definedName>
    <definedName name="R_2ELabel">[1]Experiment!$B$15</definedName>
    <definedName name="RatioLabel1">[1]Experiment!$D$24</definedName>
    <definedName name="RatioLabel2">[1]Experiment!$E$24</definedName>
    <definedName name="SMOWLabel">[1]Experiment!$F$9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3" l="1"/>
  <c r="E33" i="3" s="1"/>
  <c r="C32" i="3"/>
  <c r="E32" i="3" s="1"/>
  <c r="C31" i="3"/>
  <c r="E31" i="3" s="1"/>
  <c r="F17" i="3"/>
  <c r="F16" i="3"/>
  <c r="H15" i="3" s="1"/>
  <c r="F15" i="3"/>
  <c r="F14" i="3"/>
  <c r="F13" i="3"/>
  <c r="H12" i="3"/>
  <c r="F12" i="3"/>
  <c r="G12" i="3" s="1"/>
  <c r="F11" i="3"/>
  <c r="F10" i="3"/>
  <c r="F9" i="3"/>
  <c r="H9" i="3" s="1"/>
  <c r="F8" i="3"/>
  <c r="H6" i="3" s="1"/>
  <c r="F7" i="3"/>
  <c r="G6" i="3" s="1"/>
  <c r="F6" i="3"/>
  <c r="E54" i="2"/>
  <c r="E52" i="2"/>
  <c r="E55" i="2" s="1"/>
  <c r="D52" i="2"/>
  <c r="C52" i="2"/>
  <c r="C55" i="2" s="1"/>
  <c r="F51" i="2"/>
  <c r="E51" i="2"/>
  <c r="D51" i="2"/>
  <c r="C51" i="2"/>
  <c r="C54" i="2" s="1"/>
  <c r="E50" i="2"/>
  <c r="E53" i="2" s="1"/>
  <c r="D50" i="2"/>
  <c r="C50" i="2"/>
  <c r="C53" i="2" s="1"/>
  <c r="F49" i="2"/>
  <c r="D49" i="2"/>
  <c r="F48" i="2"/>
  <c r="D48" i="2"/>
  <c r="F47" i="2"/>
  <c r="D47" i="2"/>
  <c r="G43" i="2"/>
  <c r="G42" i="2"/>
  <c r="G41" i="2"/>
  <c r="C27" i="2"/>
  <c r="D27" i="2" s="1"/>
  <c r="C26" i="2"/>
  <c r="D26" i="2" s="1"/>
  <c r="D25" i="2"/>
  <c r="C25" i="2"/>
  <c r="E22" i="2"/>
  <c r="G22" i="2" s="1"/>
  <c r="C22" i="2"/>
  <c r="E21" i="2"/>
  <c r="C21" i="2"/>
  <c r="G21" i="2" s="1"/>
  <c r="G20" i="2"/>
  <c r="E20" i="2"/>
  <c r="C20" i="2"/>
  <c r="H19" i="2"/>
  <c r="G19" i="2"/>
  <c r="H18" i="2"/>
  <c r="G18" i="2"/>
  <c r="G17" i="2"/>
  <c r="H17" i="2" s="1"/>
  <c r="H16" i="2"/>
  <c r="G16" i="2"/>
  <c r="H15" i="2"/>
  <c r="G15" i="2"/>
  <c r="H14" i="2"/>
  <c r="G14" i="2"/>
  <c r="G13" i="2"/>
  <c r="H13" i="2" s="1"/>
  <c r="H12" i="2"/>
  <c r="G12" i="2"/>
  <c r="H11" i="2"/>
  <c r="G11" i="2"/>
  <c r="H10" i="2"/>
  <c r="G10" i="2"/>
  <c r="G9" i="2"/>
  <c r="H9" i="2" s="1"/>
  <c r="H8" i="2"/>
  <c r="G8" i="2"/>
  <c r="H7" i="2"/>
  <c r="G7" i="2"/>
  <c r="H6" i="2"/>
  <c r="G6" i="2"/>
  <c r="G5" i="2"/>
  <c r="H5" i="2" s="1"/>
  <c r="G9" i="3" l="1"/>
  <c r="G15" i="3"/>
  <c r="F50" i="2"/>
  <c r="F52" i="2"/>
</calcChain>
</file>

<file path=xl/sharedStrings.xml><?xml version="1.0" encoding="utf-8"?>
<sst xmlns="http://schemas.openxmlformats.org/spreadsheetml/2006/main" count="224" uniqueCount="40">
  <si>
    <t>AA N content versus Bulk shell N content measured by EA</t>
  </si>
  <si>
    <t>Group</t>
  </si>
  <si>
    <t>Shell</t>
  </si>
  <si>
    <t>Bulk_Ncontent</t>
  </si>
  <si>
    <t>sd_Bulk_Ncontent</t>
  </si>
  <si>
    <t>AA_Ncontent</t>
  </si>
  <si>
    <t>sd_AA_Ncontent</t>
  </si>
  <si>
    <t>AA_N_Percent_%</t>
  </si>
  <si>
    <t>sd_AA_Percent</t>
  </si>
  <si>
    <t>Note1</t>
  </si>
  <si>
    <t>Note2</t>
  </si>
  <si>
    <t>mg N/mg shell</t>
  </si>
  <si>
    <t>Control</t>
  </si>
  <si>
    <t>A</t>
  </si>
  <si>
    <t>raw-OM</t>
  </si>
  <si>
    <t>measured</t>
  </si>
  <si>
    <t>B</t>
  </si>
  <si>
    <t>C</t>
  </si>
  <si>
    <t>HCl</t>
  </si>
  <si>
    <t>MQ</t>
  </si>
  <si>
    <t>H2O2</t>
  </si>
  <si>
    <t>NaOCl</t>
  </si>
  <si>
    <t>intra-OM</t>
  </si>
  <si>
    <t>Control-HCl</t>
  </si>
  <si>
    <t xml:space="preserve">organics lost during acid-washing </t>
  </si>
  <si>
    <t>calculated</t>
  </si>
  <si>
    <t>mg N/mg Shell</t>
  </si>
  <si>
    <t>% of Control N</t>
  </si>
  <si>
    <t>Note</t>
  </si>
  <si>
    <t>Control - MQ</t>
  </si>
  <si>
    <t>organics lost during MQ-washing</t>
  </si>
  <si>
    <t>sd_BUlk_Ncontent</t>
  </si>
  <si>
    <t>raw</t>
  </si>
  <si>
    <t>intra</t>
  </si>
  <si>
    <t>inter</t>
  </si>
  <si>
    <t>% of total ON</t>
  </si>
  <si>
    <t>inter/intra</t>
  </si>
  <si>
    <t>mean</t>
  </si>
  <si>
    <t>sd</t>
  </si>
  <si>
    <t>nmol AA/mg 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</si>
</sst>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9" fontId="2" fillId="0" borderId="0" xfId="1" applyFont="1"/>
    <xf numFmtId="9" fontId="2" fillId="0" borderId="0" xfId="1" applyFont="1" applyFill="1"/>
    <xf numFmtId="11" fontId="0" fillId="0" borderId="0" xfId="0" applyNumberFormat="1"/>
    <xf numFmtId="9" fontId="0" fillId="0" borderId="0" xfId="1" applyFont="1" applyFill="1"/>
    <xf numFmtId="9" fontId="0" fillId="0" borderId="0" xfId="1" applyFont="1"/>
    <xf numFmtId="0" fontId="2" fillId="0" borderId="0" xfId="0" applyFont="1"/>
  </cellXfs>
  <cellStyles count="2">
    <cellStyle name="Normal" xfId="0" builtinId="0"/>
    <cellStyle name="Percent 2" xfId="1" xr:uid="{9D4F9DBC-9631-4B28-B04F-4BB308B008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onVantage%20Projects\TCEA%20test.PRO\Data\IVA%20AG3PO4.raw\Results%20for%20CO%20by%20CF%20(uncalibrated)(Fn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C Batch report"/>
      <sheetName val="Default Batch report"/>
      <sheetName val="Experiment"/>
      <sheetName val="LIMS"/>
      <sheetName val="Analog Data"/>
      <sheetName val="Batch log"/>
      <sheetName val="Batch report"/>
      <sheetName val="Calculation"/>
      <sheetName val="Printout APC"/>
      <sheetName val="default"/>
      <sheetName val="Printout GC"/>
      <sheetName val="Printout"/>
    </sheetNames>
    <sheetDataSet>
      <sheetData sheetId="0" refreshError="1"/>
      <sheetData sheetId="1" refreshError="1"/>
      <sheetData sheetId="2">
        <row r="9">
          <cell r="F9" t="str">
            <v/>
          </cell>
        </row>
        <row r="14">
          <cell r="B14" t="str">
            <v>13C</v>
          </cell>
        </row>
        <row r="15">
          <cell r="B15" t="str">
            <v>18O</v>
          </cell>
        </row>
        <row r="24">
          <cell r="C24">
            <v>30</v>
          </cell>
          <cell r="D24" t="str">
            <v>Ratio 29/28</v>
          </cell>
          <cell r="E24" t="str">
            <v>Ratio 30/28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2850C-3F68-4676-8DCC-2D699612EE2A}">
  <dimension ref="A1:H33"/>
  <sheetViews>
    <sheetView workbookViewId="0">
      <selection activeCell="C1" sqref="C1:C24"/>
    </sheetView>
  </sheetViews>
  <sheetFormatPr defaultRowHeight="14.4" x14ac:dyDescent="0.3"/>
  <cols>
    <col min="3" max="3" width="15.77734375" customWidth="1"/>
    <col min="9" max="9" width="10" bestFit="1" customWidth="1"/>
    <col min="10" max="10" width="15.77734375" customWidth="1"/>
    <col min="11" max="11" width="16.109375" customWidth="1"/>
    <col min="12" max="12" width="18.88671875" customWidth="1"/>
  </cols>
  <sheetData>
    <row r="1" spans="1:8" x14ac:dyDescent="0.3">
      <c r="A1" t="s">
        <v>1</v>
      </c>
      <c r="B1" t="s">
        <v>2</v>
      </c>
      <c r="C1" s="6" t="s">
        <v>37</v>
      </c>
      <c r="D1" t="s">
        <v>38</v>
      </c>
    </row>
    <row r="2" spans="1:8" x14ac:dyDescent="0.3">
      <c r="C2" s="6" t="s">
        <v>39</v>
      </c>
    </row>
    <row r="3" spans="1:8" x14ac:dyDescent="0.3">
      <c r="A3" t="s">
        <v>12</v>
      </c>
      <c r="B3" t="s">
        <v>13</v>
      </c>
      <c r="C3" s="6">
        <v>26.54</v>
      </c>
      <c r="D3">
        <v>1.07</v>
      </c>
    </row>
    <row r="4" spans="1:8" x14ac:dyDescent="0.3">
      <c r="A4" t="s">
        <v>12</v>
      </c>
      <c r="B4" t="s">
        <v>16</v>
      </c>
      <c r="C4" s="6">
        <v>21.87</v>
      </c>
      <c r="D4">
        <v>1.02</v>
      </c>
    </row>
    <row r="5" spans="1:8" x14ac:dyDescent="0.3">
      <c r="A5" t="s">
        <v>12</v>
      </c>
      <c r="B5" t="s">
        <v>17</v>
      </c>
      <c r="C5" s="6">
        <v>23.16</v>
      </c>
      <c r="D5">
        <v>1.96</v>
      </c>
    </row>
    <row r="6" spans="1:8" x14ac:dyDescent="0.3">
      <c r="A6" t="s">
        <v>18</v>
      </c>
      <c r="B6" t="s">
        <v>13</v>
      </c>
      <c r="C6" s="6">
        <v>6.14</v>
      </c>
      <c r="D6">
        <v>1.43</v>
      </c>
      <c r="F6" s="5">
        <f>C6/C3</f>
        <v>0.23134890730972116</v>
      </c>
      <c r="G6" s="5">
        <f>AVERAGE(F6:F8)</f>
        <v>0.21050736423762295</v>
      </c>
      <c r="H6" s="5">
        <f>STDEV(F6:F8)</f>
        <v>7.1988775444518718E-2</v>
      </c>
    </row>
    <row r="7" spans="1:8" x14ac:dyDescent="0.3">
      <c r="A7" t="s">
        <v>18</v>
      </c>
      <c r="B7" t="s">
        <v>16</v>
      </c>
      <c r="C7" s="6">
        <v>5.9</v>
      </c>
      <c r="D7">
        <v>2.0099999999999998</v>
      </c>
      <c r="F7" s="5">
        <f>C7/C4</f>
        <v>0.26977594878829447</v>
      </c>
      <c r="G7" s="5"/>
      <c r="H7" s="5"/>
    </row>
    <row r="8" spans="1:8" x14ac:dyDescent="0.3">
      <c r="A8" t="s">
        <v>18</v>
      </c>
      <c r="B8" t="s">
        <v>17</v>
      </c>
      <c r="C8" s="6">
        <v>3.02</v>
      </c>
      <c r="D8">
        <v>0.52</v>
      </c>
      <c r="F8" s="5">
        <f>C8/C5</f>
        <v>0.1303972366148532</v>
      </c>
      <c r="G8" s="5"/>
      <c r="H8" s="5"/>
    </row>
    <row r="9" spans="1:8" x14ac:dyDescent="0.3">
      <c r="A9" t="s">
        <v>19</v>
      </c>
      <c r="B9" t="s">
        <v>13</v>
      </c>
      <c r="C9" s="6">
        <v>22.55</v>
      </c>
      <c r="D9">
        <v>0.59</v>
      </c>
      <c r="F9" s="5">
        <f>C9/C3</f>
        <v>0.84966088922381322</v>
      </c>
      <c r="G9" s="5">
        <f>AVERAGE(F9:F11)</f>
        <v>0.88257722812803285</v>
      </c>
      <c r="H9" s="5">
        <f>STDEV(F9:F11)</f>
        <v>5.0365934901517591E-2</v>
      </c>
    </row>
    <row r="10" spans="1:8" x14ac:dyDescent="0.3">
      <c r="A10" t="s">
        <v>19</v>
      </c>
      <c r="B10" t="s">
        <v>16</v>
      </c>
      <c r="C10" s="6">
        <v>20.57</v>
      </c>
      <c r="D10">
        <v>0.63</v>
      </c>
      <c r="F10" s="4">
        <f>C10/C4</f>
        <v>0.94055784179240964</v>
      </c>
      <c r="G10" s="4"/>
      <c r="H10" s="4"/>
    </row>
    <row r="11" spans="1:8" x14ac:dyDescent="0.3">
      <c r="A11" t="s">
        <v>19</v>
      </c>
      <c r="B11" t="s">
        <v>17</v>
      </c>
      <c r="C11" s="6">
        <v>19.86</v>
      </c>
      <c r="D11">
        <v>0.59</v>
      </c>
      <c r="F11" s="4">
        <f>C11/C5</f>
        <v>0.85751295336787559</v>
      </c>
      <c r="G11" s="4"/>
      <c r="H11" s="4"/>
    </row>
    <row r="12" spans="1:8" x14ac:dyDescent="0.3">
      <c r="A12" t="s">
        <v>20</v>
      </c>
      <c r="B12" t="s">
        <v>13</v>
      </c>
      <c r="C12" s="6">
        <v>16.649999999999999</v>
      </c>
      <c r="D12">
        <v>0.45</v>
      </c>
      <c r="F12" s="4">
        <f>C12/C3</f>
        <v>0.62735493594574221</v>
      </c>
      <c r="G12" s="4">
        <f>AVERAGE(F12:F14)</f>
        <v>0.72167208198253796</v>
      </c>
      <c r="H12" s="4">
        <f>STDEV(F12:F14)</f>
        <v>8.7491463743222808E-2</v>
      </c>
    </row>
    <row r="13" spans="1:8" x14ac:dyDescent="0.3">
      <c r="A13" t="s">
        <v>20</v>
      </c>
      <c r="B13" t="s">
        <v>16</v>
      </c>
      <c r="C13" s="6">
        <v>17.5</v>
      </c>
      <c r="D13">
        <v>0.43</v>
      </c>
      <c r="F13" s="4">
        <f>C13/C4</f>
        <v>0.80018289894833106</v>
      </c>
      <c r="G13" s="4"/>
      <c r="H13" s="4"/>
    </row>
    <row r="14" spans="1:8" x14ac:dyDescent="0.3">
      <c r="A14" t="s">
        <v>20</v>
      </c>
      <c r="B14" t="s">
        <v>17</v>
      </c>
      <c r="C14" s="6">
        <v>17.079999999999998</v>
      </c>
      <c r="D14">
        <v>0.31</v>
      </c>
      <c r="F14" s="4">
        <f>C14/C5</f>
        <v>0.73747841105354051</v>
      </c>
      <c r="G14" s="4"/>
      <c r="H14" s="4"/>
    </row>
    <row r="15" spans="1:8" x14ac:dyDescent="0.3">
      <c r="A15" t="s">
        <v>21</v>
      </c>
      <c r="B15" t="s">
        <v>13</v>
      </c>
      <c r="C15" s="6">
        <v>4.9400000000000004</v>
      </c>
      <c r="D15">
        <v>0.03</v>
      </c>
      <c r="F15" s="5">
        <f>C15/C3</f>
        <v>0.18613413715146951</v>
      </c>
      <c r="G15" s="5">
        <f>AVERAGE(F15:F17)</f>
        <v>0.22068033045354429</v>
      </c>
      <c r="H15" s="5">
        <f>STDEV(F15:F17)</f>
        <v>3.0163662077552382E-2</v>
      </c>
    </row>
    <row r="16" spans="1:8" x14ac:dyDescent="0.3">
      <c r="A16" t="s">
        <v>21</v>
      </c>
      <c r="B16" t="s">
        <v>16</v>
      </c>
      <c r="C16" s="6">
        <v>5.12</v>
      </c>
      <c r="D16">
        <v>0.36</v>
      </c>
      <c r="F16" s="5">
        <f>C16/C4</f>
        <v>0.23411065386374028</v>
      </c>
      <c r="G16" s="5"/>
      <c r="H16" s="5"/>
    </row>
    <row r="17" spans="1:8" x14ac:dyDescent="0.3">
      <c r="A17" t="s">
        <v>21</v>
      </c>
      <c r="B17" t="s">
        <v>17</v>
      </c>
      <c r="C17" s="6">
        <v>5.6</v>
      </c>
      <c r="D17">
        <v>0.27</v>
      </c>
      <c r="F17" s="5">
        <f>C17/C5</f>
        <v>0.24179620034542312</v>
      </c>
      <c r="G17" s="5"/>
      <c r="H17" s="5"/>
    </row>
    <row r="18" spans="1:8" x14ac:dyDescent="0.3">
      <c r="C18" s="6"/>
    </row>
    <row r="19" spans="1:8" x14ac:dyDescent="0.3">
      <c r="C19" s="6"/>
    </row>
    <row r="20" spans="1:8" x14ac:dyDescent="0.3">
      <c r="C20" s="6"/>
    </row>
    <row r="21" spans="1:8" x14ac:dyDescent="0.3">
      <c r="C21" s="6"/>
    </row>
    <row r="22" spans="1:8" x14ac:dyDescent="0.3">
      <c r="C22" s="6"/>
    </row>
    <row r="23" spans="1:8" x14ac:dyDescent="0.3">
      <c r="A23" t="s">
        <v>1</v>
      </c>
      <c r="B23" t="s">
        <v>2</v>
      </c>
      <c r="C23" s="6" t="s">
        <v>37</v>
      </c>
      <c r="D23" t="s">
        <v>38</v>
      </c>
    </row>
    <row r="24" spans="1:8" x14ac:dyDescent="0.3">
      <c r="C24" s="6" t="s">
        <v>39</v>
      </c>
      <c r="F24" t="s">
        <v>28</v>
      </c>
    </row>
    <row r="25" spans="1:8" x14ac:dyDescent="0.3">
      <c r="A25" t="s">
        <v>32</v>
      </c>
      <c r="B25" t="s">
        <v>13</v>
      </c>
      <c r="C25">
        <v>26.54</v>
      </c>
      <c r="D25">
        <v>1.07</v>
      </c>
      <c r="F25" t="s">
        <v>15</v>
      </c>
    </row>
    <row r="26" spans="1:8" x14ac:dyDescent="0.3">
      <c r="A26" t="s">
        <v>32</v>
      </c>
      <c r="B26" t="s">
        <v>16</v>
      </c>
      <c r="C26">
        <v>21.87</v>
      </c>
      <c r="D26">
        <v>1.02</v>
      </c>
      <c r="F26" t="s">
        <v>15</v>
      </c>
    </row>
    <row r="27" spans="1:8" x14ac:dyDescent="0.3">
      <c r="A27" t="s">
        <v>32</v>
      </c>
      <c r="B27" t="s">
        <v>17</v>
      </c>
      <c r="C27">
        <v>23.16</v>
      </c>
      <c r="D27">
        <v>1.96</v>
      </c>
      <c r="F27" t="s">
        <v>15</v>
      </c>
    </row>
    <row r="28" spans="1:8" x14ac:dyDescent="0.3">
      <c r="A28" t="s">
        <v>33</v>
      </c>
      <c r="B28" t="s">
        <v>13</v>
      </c>
      <c r="C28">
        <v>4.9400000000000004</v>
      </c>
      <c r="D28">
        <v>0.03</v>
      </c>
      <c r="F28" t="s">
        <v>15</v>
      </c>
    </row>
    <row r="29" spans="1:8" x14ac:dyDescent="0.3">
      <c r="A29" t="s">
        <v>33</v>
      </c>
      <c r="B29" t="s">
        <v>16</v>
      </c>
      <c r="C29">
        <v>5.12</v>
      </c>
      <c r="D29">
        <v>0.36</v>
      </c>
      <c r="F29" t="s">
        <v>15</v>
      </c>
    </row>
    <row r="30" spans="1:8" x14ac:dyDescent="0.3">
      <c r="A30" t="s">
        <v>33</v>
      </c>
      <c r="B30" t="s">
        <v>17</v>
      </c>
      <c r="C30">
        <v>5.6</v>
      </c>
      <c r="D30">
        <v>0.27</v>
      </c>
      <c r="F30" t="s">
        <v>15</v>
      </c>
    </row>
    <row r="31" spans="1:8" x14ac:dyDescent="0.3">
      <c r="A31" t="s">
        <v>34</v>
      </c>
      <c r="B31" t="s">
        <v>13</v>
      </c>
      <c r="C31">
        <f>C25-C28</f>
        <v>21.599999999999998</v>
      </c>
      <c r="E31">
        <f>C31/C28</f>
        <v>4.3724696356275299</v>
      </c>
      <c r="F31" t="s">
        <v>25</v>
      </c>
    </row>
    <row r="32" spans="1:8" x14ac:dyDescent="0.3">
      <c r="A32" t="s">
        <v>34</v>
      </c>
      <c r="B32" t="s">
        <v>16</v>
      </c>
      <c r="C32">
        <f>C26-C29</f>
        <v>16.75</v>
      </c>
      <c r="E32">
        <f>C32/C29</f>
        <v>3.271484375</v>
      </c>
      <c r="F32" t="s">
        <v>25</v>
      </c>
    </row>
    <row r="33" spans="1:6" x14ac:dyDescent="0.3">
      <c r="A33" t="s">
        <v>34</v>
      </c>
      <c r="B33" t="s">
        <v>17</v>
      </c>
      <c r="C33">
        <f>C27-C30</f>
        <v>17.560000000000002</v>
      </c>
      <c r="E33">
        <f>C33/C30</f>
        <v>3.1357142857142861</v>
      </c>
      <c r="F33" t="s">
        <v>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B2D19-60EC-4CEB-9BFF-6922A9F4E7E2}">
  <dimension ref="A1:J55"/>
  <sheetViews>
    <sheetView tabSelected="1" workbookViewId="0">
      <selection activeCell="E5" sqref="E5:E7"/>
    </sheetView>
  </sheetViews>
  <sheetFormatPr defaultRowHeight="14.4" x14ac:dyDescent="0.3"/>
  <cols>
    <col min="1" max="1" width="24.88671875" customWidth="1"/>
    <col min="3" max="3" width="18.33203125" customWidth="1"/>
    <col min="4" max="4" width="23.5546875" customWidth="1"/>
    <col min="5" max="8" width="15.6640625" customWidth="1"/>
    <col min="9" max="9" width="32.6640625" customWidth="1"/>
    <col min="10" max="11" width="11.33203125" customWidth="1"/>
    <col min="13" max="14" width="11.33203125" customWidth="1"/>
    <col min="16" max="16" width="8.77734375" customWidth="1"/>
  </cols>
  <sheetData>
    <row r="1" spans="1:10" x14ac:dyDescent="0.3">
      <c r="A1" t="s">
        <v>0</v>
      </c>
    </row>
    <row r="3" spans="1:10" x14ac:dyDescent="0.3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</row>
    <row r="4" spans="1:10" x14ac:dyDescent="0.3">
      <c r="C4" t="s">
        <v>11</v>
      </c>
      <c r="E4" t="s">
        <v>11</v>
      </c>
    </row>
    <row r="5" spans="1:10" x14ac:dyDescent="0.3">
      <c r="A5" t="s">
        <v>12</v>
      </c>
      <c r="B5" t="s">
        <v>13</v>
      </c>
      <c r="C5">
        <v>7.0915741874349797E-4</v>
      </c>
      <c r="D5">
        <v>5.7082655703079196E-6</v>
      </c>
      <c r="E5">
        <v>4.0862585504001299E-4</v>
      </c>
      <c r="F5">
        <v>2.7716414270525999E-5</v>
      </c>
      <c r="G5" s="1">
        <f>E5/C5</f>
        <v>0.5762131851684299</v>
      </c>
      <c r="H5" s="1">
        <f>G5*SQRT((D5/C5)^2+(F5/E5)^2)</f>
        <v>3.9357833348923614E-2</v>
      </c>
      <c r="I5" t="s">
        <v>14</v>
      </c>
      <c r="J5" t="s">
        <v>15</v>
      </c>
    </row>
    <row r="6" spans="1:10" x14ac:dyDescent="0.3">
      <c r="A6" t="s">
        <v>12</v>
      </c>
      <c r="B6" t="s">
        <v>16</v>
      </c>
      <c r="C6">
        <v>6.5157464714540902E-4</v>
      </c>
      <c r="D6">
        <v>5.3894618680984896E-6</v>
      </c>
      <c r="E6">
        <v>3.3582360374275101E-4</v>
      </c>
      <c r="F6">
        <v>6.8631854397441701E-6</v>
      </c>
      <c r="G6" s="1">
        <f t="shared" ref="G6:G13" si="0">E6/C6</f>
        <v>0.51540311645644299</v>
      </c>
      <c r="H6" s="1">
        <f t="shared" ref="H6:H19" si="1">G6*SQRT((D6/C6)^2+(F6/E6)^2)</f>
        <v>1.1363238087793846E-2</v>
      </c>
      <c r="I6" t="s">
        <v>14</v>
      </c>
      <c r="J6" t="s">
        <v>15</v>
      </c>
    </row>
    <row r="7" spans="1:10" x14ac:dyDescent="0.3">
      <c r="A7" t="s">
        <v>12</v>
      </c>
      <c r="B7" t="s">
        <v>17</v>
      </c>
      <c r="C7">
        <v>6.5134683277992002E-4</v>
      </c>
      <c r="D7">
        <v>2.7345168011429301E-6</v>
      </c>
      <c r="E7">
        <v>3.7926403669125098E-4</v>
      </c>
      <c r="F7">
        <v>4.9559134966774401E-5</v>
      </c>
      <c r="G7" s="1">
        <f t="shared" si="0"/>
        <v>0.58227662683576509</v>
      </c>
      <c r="H7" s="1">
        <f t="shared" si="1"/>
        <v>7.6126425816970628E-2</v>
      </c>
      <c r="I7" t="s">
        <v>14</v>
      </c>
      <c r="J7" t="s">
        <v>15</v>
      </c>
    </row>
    <row r="8" spans="1:10" x14ac:dyDescent="0.3">
      <c r="A8" t="s">
        <v>18</v>
      </c>
      <c r="B8" t="s">
        <v>13</v>
      </c>
      <c r="C8">
        <v>1.4781724451511699E-4</v>
      </c>
      <c r="D8">
        <v>6.4189255551859898E-5</v>
      </c>
      <c r="E8">
        <v>9.7360510691357397E-5</v>
      </c>
      <c r="F8">
        <v>2.0874487909909402E-5</v>
      </c>
      <c r="G8" s="1">
        <f>E8/C8</f>
        <v>0.65865461780679135</v>
      </c>
      <c r="H8" s="1">
        <f t="shared" si="1"/>
        <v>0.31898195694998954</v>
      </c>
      <c r="J8" t="s">
        <v>15</v>
      </c>
    </row>
    <row r="9" spans="1:10" x14ac:dyDescent="0.3">
      <c r="A9" t="s">
        <v>18</v>
      </c>
      <c r="B9" t="s">
        <v>16</v>
      </c>
      <c r="C9">
        <v>1.2504165744693299E-4</v>
      </c>
      <c r="D9">
        <v>1.55697956653975E-5</v>
      </c>
      <c r="E9">
        <v>1.00324416338191E-4</v>
      </c>
      <c r="F9">
        <v>3.12086845256084E-5</v>
      </c>
      <c r="G9" s="1">
        <f t="shared" si="0"/>
        <v>0.80232794723444978</v>
      </c>
      <c r="H9" s="1">
        <f t="shared" si="1"/>
        <v>0.26883824660733241</v>
      </c>
      <c r="J9" t="s">
        <v>15</v>
      </c>
    </row>
    <row r="10" spans="1:10" x14ac:dyDescent="0.3">
      <c r="A10" t="s">
        <v>18</v>
      </c>
      <c r="B10" t="s">
        <v>17</v>
      </c>
      <c r="C10">
        <v>5.7425676596341298E-5</v>
      </c>
      <c r="D10">
        <v>3.3435298792105499E-5</v>
      </c>
      <c r="E10">
        <v>5.0234197184066798E-5</v>
      </c>
      <c r="F10">
        <v>6.0360059480417099E-6</v>
      </c>
      <c r="G10" s="1">
        <f>E10/C10</f>
        <v>0.87476892152572938</v>
      </c>
      <c r="H10" s="1">
        <f t="shared" si="1"/>
        <v>0.52005478853924514</v>
      </c>
      <c r="J10" t="s">
        <v>15</v>
      </c>
    </row>
    <row r="11" spans="1:10" x14ac:dyDescent="0.3">
      <c r="A11" t="s">
        <v>19</v>
      </c>
      <c r="B11" t="s">
        <v>13</v>
      </c>
      <c r="C11">
        <v>6.4281348895687098E-4</v>
      </c>
      <c r="D11">
        <v>7.5659525885220301E-5</v>
      </c>
      <c r="E11">
        <v>3.03311687485805E-4</v>
      </c>
      <c r="F11">
        <v>9.8407449456554204E-5</v>
      </c>
      <c r="G11" s="1">
        <f t="shared" si="0"/>
        <v>0.47185022202630761</v>
      </c>
      <c r="H11" s="1">
        <f t="shared" si="1"/>
        <v>0.16285115490785079</v>
      </c>
      <c r="J11" t="s">
        <v>15</v>
      </c>
    </row>
    <row r="12" spans="1:10" x14ac:dyDescent="0.3">
      <c r="A12" t="s">
        <v>19</v>
      </c>
      <c r="B12" t="s">
        <v>16</v>
      </c>
      <c r="C12">
        <v>5.9412971207285499E-4</v>
      </c>
      <c r="D12">
        <v>2.7747428846759601E-5</v>
      </c>
      <c r="E12">
        <v>3.3166221768946502E-4</v>
      </c>
      <c r="F12">
        <v>1.9316671696470101E-5</v>
      </c>
      <c r="G12" s="2">
        <f t="shared" si="0"/>
        <v>0.5582320004369602</v>
      </c>
      <c r="H12" s="2">
        <f t="shared" si="1"/>
        <v>4.1674431803750966E-2</v>
      </c>
      <c r="J12" t="s">
        <v>15</v>
      </c>
    </row>
    <row r="13" spans="1:10" x14ac:dyDescent="0.3">
      <c r="A13" t="s">
        <v>19</v>
      </c>
      <c r="B13" t="s">
        <v>17</v>
      </c>
      <c r="C13">
        <v>6.1194696880499699E-4</v>
      </c>
      <c r="D13">
        <v>1.3361461779330701E-5</v>
      </c>
      <c r="E13">
        <v>3.43057306036029E-4</v>
      </c>
      <c r="F13">
        <v>4.0854674703497599E-5</v>
      </c>
      <c r="G13" s="2">
        <f t="shared" si="0"/>
        <v>0.56059973089816484</v>
      </c>
      <c r="H13" s="2">
        <f t="shared" si="1"/>
        <v>6.7874606255903705E-2</v>
      </c>
      <c r="J13" t="s">
        <v>15</v>
      </c>
    </row>
    <row r="14" spans="1:10" x14ac:dyDescent="0.3">
      <c r="A14" t="s">
        <v>20</v>
      </c>
      <c r="B14" t="s">
        <v>13</v>
      </c>
      <c r="C14">
        <v>4.6032802203968998E-4</v>
      </c>
      <c r="D14">
        <v>2.9426260516023799E-6</v>
      </c>
      <c r="E14">
        <v>2.6026809118315599E-4</v>
      </c>
      <c r="F14">
        <v>9.6578220328438297E-5</v>
      </c>
      <c r="G14" s="2">
        <f>E14/C14</f>
        <v>0.56539701847808732</v>
      </c>
      <c r="H14" s="2">
        <f t="shared" si="1"/>
        <v>0.20983417337169163</v>
      </c>
      <c r="J14" t="s">
        <v>15</v>
      </c>
    </row>
    <row r="15" spans="1:10" x14ac:dyDescent="0.3">
      <c r="A15" t="s">
        <v>20</v>
      </c>
      <c r="B15" t="s">
        <v>16</v>
      </c>
      <c r="C15">
        <v>4.5405191380726398E-4</v>
      </c>
      <c r="D15">
        <v>3.25169552093617E-6</v>
      </c>
      <c r="E15">
        <v>3.0144416601297702E-4</v>
      </c>
      <c r="F15">
        <v>4.5118674880513897E-5</v>
      </c>
      <c r="G15" s="2">
        <f t="shared" ref="G15:G19" si="2">E15/C15</f>
        <v>0.66389801880877897</v>
      </c>
      <c r="H15" s="2">
        <f t="shared" si="1"/>
        <v>9.9482658081003331E-2</v>
      </c>
      <c r="J15" t="s">
        <v>15</v>
      </c>
    </row>
    <row r="16" spans="1:10" x14ac:dyDescent="0.3">
      <c r="A16" t="s">
        <v>20</v>
      </c>
      <c r="B16" t="s">
        <v>17</v>
      </c>
      <c r="C16">
        <v>4.5149179046391301E-4</v>
      </c>
      <c r="D16">
        <v>1.4767227150617799E-6</v>
      </c>
      <c r="E16">
        <v>2.9021326247463301E-4</v>
      </c>
      <c r="F16">
        <v>8.8818642095618095E-6</v>
      </c>
      <c r="G16" s="2">
        <f t="shared" si="2"/>
        <v>0.64278746281617993</v>
      </c>
      <c r="H16" s="2">
        <f t="shared" si="1"/>
        <v>1.9784285442612438E-2</v>
      </c>
      <c r="J16" t="s">
        <v>15</v>
      </c>
    </row>
    <row r="17" spans="1:10" x14ac:dyDescent="0.3">
      <c r="A17" t="s">
        <v>21</v>
      </c>
      <c r="B17" t="s">
        <v>13</v>
      </c>
      <c r="C17">
        <v>1.4786725748728701E-4</v>
      </c>
      <c r="D17">
        <v>1.4735274564411901E-6</v>
      </c>
      <c r="E17">
        <v>8.5913088225177302E-5</v>
      </c>
      <c r="F17">
        <v>1.2875361845311E-6</v>
      </c>
      <c r="G17" s="2">
        <f t="shared" si="2"/>
        <v>0.58101495682750282</v>
      </c>
      <c r="H17" s="2">
        <f t="shared" si="1"/>
        <v>1.0456661198999087E-2</v>
      </c>
      <c r="I17" t="s">
        <v>22</v>
      </c>
      <c r="J17" t="s">
        <v>15</v>
      </c>
    </row>
    <row r="18" spans="1:10" x14ac:dyDescent="0.3">
      <c r="A18" t="s">
        <v>21</v>
      </c>
      <c r="B18" t="s">
        <v>16</v>
      </c>
      <c r="C18">
        <v>1.4318780925352199E-4</v>
      </c>
      <c r="D18" s="3">
        <v>6.8308839211397199E-7</v>
      </c>
      <c r="E18">
        <v>8.26172174598167E-5</v>
      </c>
      <c r="F18">
        <v>5.6403057218425402E-6</v>
      </c>
      <c r="G18" s="2">
        <f t="shared" si="2"/>
        <v>0.57698499537441983</v>
      </c>
      <c r="H18" s="2">
        <f t="shared" si="1"/>
        <v>3.9487017072677037E-2</v>
      </c>
      <c r="I18" t="s">
        <v>22</v>
      </c>
      <c r="J18" t="s">
        <v>15</v>
      </c>
    </row>
    <row r="19" spans="1:10" x14ac:dyDescent="0.3">
      <c r="A19" t="s">
        <v>21</v>
      </c>
      <c r="B19" t="s">
        <v>17</v>
      </c>
      <c r="C19">
        <v>1.4818786731072501E-4</v>
      </c>
      <c r="D19">
        <v>2.25714732041729E-6</v>
      </c>
      <c r="E19">
        <v>9.0219266919880199E-5</v>
      </c>
      <c r="F19">
        <v>2.6882361648753601E-6</v>
      </c>
      <c r="G19" s="2">
        <f t="shared" si="2"/>
        <v>0.60881682527156955</v>
      </c>
      <c r="H19" s="2">
        <f t="shared" si="1"/>
        <v>2.0373513084330226E-2</v>
      </c>
      <c r="I19" t="s">
        <v>22</v>
      </c>
      <c r="J19" t="s">
        <v>15</v>
      </c>
    </row>
    <row r="20" spans="1:10" x14ac:dyDescent="0.3">
      <c r="A20" t="s">
        <v>23</v>
      </c>
      <c r="B20" t="s">
        <v>13</v>
      </c>
      <c r="C20">
        <f>C5-C8</f>
        <v>5.6134017422838098E-4</v>
      </c>
      <c r="E20">
        <f>E5-E8</f>
        <v>3.1126534434865562E-4</v>
      </c>
      <c r="G20" s="4">
        <f>E20/C20</f>
        <v>0.55450395079333381</v>
      </c>
      <c r="I20" t="s">
        <v>24</v>
      </c>
      <c r="J20" t="s">
        <v>25</v>
      </c>
    </row>
    <row r="21" spans="1:10" x14ac:dyDescent="0.3">
      <c r="A21" t="s">
        <v>23</v>
      </c>
      <c r="B21" t="s">
        <v>16</v>
      </c>
      <c r="C21">
        <f>C6-C9</f>
        <v>5.2653298969847608E-4</v>
      </c>
      <c r="E21">
        <f>E6-E9</f>
        <v>2.3549918740456001E-4</v>
      </c>
      <c r="G21" s="5">
        <f t="shared" ref="G21:G22" si="3">E21/C21</f>
        <v>0.44726387902004161</v>
      </c>
      <c r="I21" t="s">
        <v>24</v>
      </c>
      <c r="J21" t="s">
        <v>25</v>
      </c>
    </row>
    <row r="22" spans="1:10" x14ac:dyDescent="0.3">
      <c r="A22" t="s">
        <v>23</v>
      </c>
      <c r="B22" t="s">
        <v>17</v>
      </c>
      <c r="C22">
        <f t="shared" ref="C22:E22" si="4">C7-C10</f>
        <v>5.9392115618357873E-4</v>
      </c>
      <c r="E22">
        <f t="shared" si="4"/>
        <v>3.290298395071842E-4</v>
      </c>
      <c r="G22" s="5">
        <f t="shared" si="3"/>
        <v>0.55399582264667191</v>
      </c>
      <c r="I22" t="s">
        <v>24</v>
      </c>
      <c r="J22" t="s">
        <v>25</v>
      </c>
    </row>
    <row r="24" spans="1:10" x14ac:dyDescent="0.3">
      <c r="C24" t="s">
        <v>26</v>
      </c>
      <c r="D24" t="s">
        <v>27</v>
      </c>
      <c r="E24" t="s">
        <v>28</v>
      </c>
      <c r="I24" t="s">
        <v>28</v>
      </c>
    </row>
    <row r="25" spans="1:10" x14ac:dyDescent="0.3">
      <c r="A25" t="s">
        <v>29</v>
      </c>
      <c r="B25" t="s">
        <v>13</v>
      </c>
      <c r="C25">
        <f>C5-C11</f>
        <v>6.6343929786626989E-5</v>
      </c>
      <c r="D25" s="5">
        <f>C25/C5</f>
        <v>9.355317738080883E-2</v>
      </c>
      <c r="E25" t="s">
        <v>30</v>
      </c>
    </row>
    <row r="26" spans="1:10" x14ac:dyDescent="0.3">
      <c r="A26" t="s">
        <v>29</v>
      </c>
      <c r="B26" t="s">
        <v>16</v>
      </c>
      <c r="C26">
        <f>C6-C12</f>
        <v>5.7444935072554029E-5</v>
      </c>
      <c r="D26" s="5">
        <f>C26/C6</f>
        <v>8.8163244724490178E-2</v>
      </c>
      <c r="E26" t="s">
        <v>30</v>
      </c>
    </row>
    <row r="27" spans="1:10" x14ac:dyDescent="0.3">
      <c r="A27" t="s">
        <v>29</v>
      </c>
      <c r="B27" t="s">
        <v>17</v>
      </c>
      <c r="C27">
        <f>C7-C13</f>
        <v>3.9399863974923038E-5</v>
      </c>
      <c r="D27" s="5">
        <f>C27/C7</f>
        <v>6.0489837352499479E-2</v>
      </c>
      <c r="E27" t="s">
        <v>30</v>
      </c>
    </row>
    <row r="33" spans="1:9" x14ac:dyDescent="0.3">
      <c r="A33" t="s">
        <v>1</v>
      </c>
      <c r="B33" t="s">
        <v>2</v>
      </c>
      <c r="C33" t="s">
        <v>3</v>
      </c>
      <c r="D33" t="s">
        <v>31</v>
      </c>
      <c r="E33" t="s">
        <v>5</v>
      </c>
      <c r="F33" t="s">
        <v>6</v>
      </c>
      <c r="G33" t="s">
        <v>7</v>
      </c>
      <c r="H33" t="s">
        <v>8</v>
      </c>
    </row>
    <row r="34" spans="1:9" x14ac:dyDescent="0.3">
      <c r="C34" t="s">
        <v>11</v>
      </c>
      <c r="E34" t="s">
        <v>11</v>
      </c>
    </row>
    <row r="35" spans="1:9" x14ac:dyDescent="0.3">
      <c r="A35" t="s">
        <v>32</v>
      </c>
      <c r="B35" t="s">
        <v>13</v>
      </c>
      <c r="C35">
        <v>7.0915741874349797E-4</v>
      </c>
      <c r="D35">
        <v>5.7082655703079196E-6</v>
      </c>
      <c r="E35">
        <v>4.0862585504001299E-4</v>
      </c>
      <c r="F35">
        <v>2.7716414270525999E-5</v>
      </c>
      <c r="G35" s="5">
        <v>0.5762131851684299</v>
      </c>
      <c r="H35">
        <v>3.9357833348923614E-2</v>
      </c>
      <c r="I35" t="s">
        <v>15</v>
      </c>
    </row>
    <row r="36" spans="1:9" x14ac:dyDescent="0.3">
      <c r="A36" t="s">
        <v>32</v>
      </c>
      <c r="B36" t="s">
        <v>16</v>
      </c>
      <c r="C36">
        <v>6.5157464714540902E-4</v>
      </c>
      <c r="D36">
        <v>5.3894618680984896E-6</v>
      </c>
      <c r="E36">
        <v>3.3582360374275101E-4</v>
      </c>
      <c r="F36">
        <v>6.8631854397441701E-6</v>
      </c>
      <c r="G36" s="5">
        <v>0.51540311645644299</v>
      </c>
      <c r="H36">
        <v>1.1363238087793846E-2</v>
      </c>
      <c r="I36" t="s">
        <v>15</v>
      </c>
    </row>
    <row r="37" spans="1:9" x14ac:dyDescent="0.3">
      <c r="A37" t="s">
        <v>32</v>
      </c>
      <c r="B37" t="s">
        <v>17</v>
      </c>
      <c r="C37">
        <v>6.5134683277992002E-4</v>
      </c>
      <c r="D37">
        <v>2.7345168011429301E-6</v>
      </c>
      <c r="E37">
        <v>3.7926403669125098E-4</v>
      </c>
      <c r="F37">
        <v>4.9559134966774401E-5</v>
      </c>
      <c r="G37" s="5">
        <v>0.58227662683576509</v>
      </c>
      <c r="H37">
        <v>7.6126425816970628E-2</v>
      </c>
      <c r="I37" t="s">
        <v>15</v>
      </c>
    </row>
    <row r="38" spans="1:9" x14ac:dyDescent="0.3">
      <c r="A38" t="s">
        <v>33</v>
      </c>
      <c r="B38" t="s">
        <v>13</v>
      </c>
      <c r="C38">
        <v>1.4786725748728701E-4</v>
      </c>
      <c r="D38">
        <v>1.4735274564411901E-6</v>
      </c>
      <c r="E38">
        <v>8.5913088225177302E-5</v>
      </c>
      <c r="F38">
        <v>1.2875361845311E-6</v>
      </c>
      <c r="G38" s="5">
        <v>0.58101495682750282</v>
      </c>
      <c r="H38">
        <v>1.0456661198999087E-2</v>
      </c>
      <c r="I38" t="s">
        <v>15</v>
      </c>
    </row>
    <row r="39" spans="1:9" x14ac:dyDescent="0.3">
      <c r="A39" t="s">
        <v>33</v>
      </c>
      <c r="B39" t="s">
        <v>16</v>
      </c>
      <c r="C39">
        <v>1.4318780925352199E-4</v>
      </c>
      <c r="D39">
        <v>6.8308839211397199E-7</v>
      </c>
      <c r="E39">
        <v>8.26172174598167E-5</v>
      </c>
      <c r="F39">
        <v>5.6403057218425402E-6</v>
      </c>
      <c r="G39" s="5">
        <v>0.57698499537441983</v>
      </c>
      <c r="H39">
        <v>3.9487017072677037E-2</v>
      </c>
      <c r="I39" t="s">
        <v>15</v>
      </c>
    </row>
    <row r="40" spans="1:9" x14ac:dyDescent="0.3">
      <c r="A40" t="s">
        <v>33</v>
      </c>
      <c r="B40" t="s">
        <v>17</v>
      </c>
      <c r="C40">
        <v>1.4818786731072501E-4</v>
      </c>
      <c r="D40">
        <v>2.25714732041729E-6</v>
      </c>
      <c r="E40">
        <v>9.0219266919880199E-5</v>
      </c>
      <c r="F40">
        <v>2.6882361648753601E-6</v>
      </c>
      <c r="G40" s="5">
        <v>0.60881682527156955</v>
      </c>
      <c r="H40">
        <v>2.0373513084330226E-2</v>
      </c>
      <c r="I40" t="s">
        <v>15</v>
      </c>
    </row>
    <row r="41" spans="1:9" x14ac:dyDescent="0.3">
      <c r="A41" t="s">
        <v>34</v>
      </c>
      <c r="B41" t="s">
        <v>13</v>
      </c>
      <c r="C41">
        <v>5.6129016125621095E-4</v>
      </c>
      <c r="E41">
        <v>3.2271276681483571E-4</v>
      </c>
      <c r="G41" s="5">
        <f>E41/C41</f>
        <v>0.5749481980809702</v>
      </c>
      <c r="I41" t="s">
        <v>25</v>
      </c>
    </row>
    <row r="42" spans="1:9" x14ac:dyDescent="0.3">
      <c r="A42" t="s">
        <v>34</v>
      </c>
      <c r="B42" t="s">
        <v>16</v>
      </c>
      <c r="C42">
        <v>5.0838683789188705E-4</v>
      </c>
      <c r="E42">
        <v>2.5320638628293431E-4</v>
      </c>
      <c r="G42" s="5">
        <f t="shared" ref="G42:G43" si="5">E42/C42</f>
        <v>0.4980585007528871</v>
      </c>
      <c r="I42" t="s">
        <v>25</v>
      </c>
    </row>
    <row r="43" spans="1:9" x14ac:dyDescent="0.3">
      <c r="A43" t="s">
        <v>34</v>
      </c>
      <c r="B43" t="s">
        <v>17</v>
      </c>
      <c r="C43">
        <v>5.0315896546919501E-4</v>
      </c>
      <c r="E43">
        <v>2.890447697713708E-4</v>
      </c>
      <c r="G43" s="5">
        <f t="shared" si="5"/>
        <v>0.57446014005104129</v>
      </c>
      <c r="I43" t="s">
        <v>25</v>
      </c>
    </row>
    <row r="45" spans="1:9" x14ac:dyDescent="0.3">
      <c r="C45" t="s">
        <v>3</v>
      </c>
      <c r="E45" t="s">
        <v>5</v>
      </c>
    </row>
    <row r="46" spans="1:9" x14ac:dyDescent="0.3">
      <c r="C46" t="s">
        <v>11</v>
      </c>
      <c r="D46" t="s">
        <v>35</v>
      </c>
      <c r="E46" t="s">
        <v>11</v>
      </c>
      <c r="F46" t="s">
        <v>35</v>
      </c>
    </row>
    <row r="47" spans="1:9" x14ac:dyDescent="0.3">
      <c r="A47" t="s">
        <v>33</v>
      </c>
      <c r="B47" t="s">
        <v>13</v>
      </c>
      <c r="C47">
        <v>1.4786725748728701E-4</v>
      </c>
      <c r="D47">
        <f>C47/C35</f>
        <v>0.20851119029295603</v>
      </c>
      <c r="E47">
        <v>8.5913088225177302E-5</v>
      </c>
      <c r="F47">
        <f>E47/E35</f>
        <v>0.21024878177805126</v>
      </c>
      <c r="I47" t="s">
        <v>15</v>
      </c>
    </row>
    <row r="48" spans="1:9" x14ac:dyDescent="0.3">
      <c r="A48" t="s">
        <v>33</v>
      </c>
      <c r="B48" t="s">
        <v>16</v>
      </c>
      <c r="C48">
        <v>1.4318780925352199E-4</v>
      </c>
      <c r="D48">
        <f>C48/C36</f>
        <v>0.21975656953633343</v>
      </c>
      <c r="E48">
        <v>8.26172174598167E-5</v>
      </c>
      <c r="F48">
        <f>E48/E36</f>
        <v>0.24601373024125928</v>
      </c>
      <c r="I48" t="s">
        <v>15</v>
      </c>
    </row>
    <row r="49" spans="1:9" x14ac:dyDescent="0.3">
      <c r="A49" t="s">
        <v>33</v>
      </c>
      <c r="B49" t="s">
        <v>17</v>
      </c>
      <c r="C49">
        <v>1.4818786731072501E-4</v>
      </c>
      <c r="D49">
        <f>C49/C37</f>
        <v>0.22750992229173148</v>
      </c>
      <c r="E49">
        <v>9.0219266919880199E-5</v>
      </c>
      <c r="F49">
        <f>E49/E37</f>
        <v>0.23787983618738248</v>
      </c>
      <c r="I49" t="s">
        <v>15</v>
      </c>
    </row>
    <row r="50" spans="1:9" x14ac:dyDescent="0.3">
      <c r="A50" t="s">
        <v>34</v>
      </c>
      <c r="B50" t="s">
        <v>13</v>
      </c>
      <c r="C50">
        <f>C35-C38</f>
        <v>5.6129016125621095E-4</v>
      </c>
      <c r="D50">
        <f>C50/C35</f>
        <v>0.79148880970704394</v>
      </c>
      <c r="E50">
        <f>E35-E38</f>
        <v>3.2271276681483571E-4</v>
      </c>
      <c r="F50">
        <f>E50/E35</f>
        <v>0.78975121822194871</v>
      </c>
      <c r="I50" t="s">
        <v>25</v>
      </c>
    </row>
    <row r="51" spans="1:9" x14ac:dyDescent="0.3">
      <c r="A51" t="s">
        <v>34</v>
      </c>
      <c r="B51" t="s">
        <v>16</v>
      </c>
      <c r="C51">
        <f>C36-C39</f>
        <v>5.0838683789188705E-4</v>
      </c>
      <c r="D51">
        <f>C51/C36</f>
        <v>0.78024343046366662</v>
      </c>
      <c r="E51">
        <f>E36-E39</f>
        <v>2.5320638628293431E-4</v>
      </c>
      <c r="F51">
        <f>E51/E36</f>
        <v>0.75398626975874072</v>
      </c>
      <c r="I51" t="s">
        <v>25</v>
      </c>
    </row>
    <row r="52" spans="1:9" x14ac:dyDescent="0.3">
      <c r="A52" t="s">
        <v>34</v>
      </c>
      <c r="B52" t="s">
        <v>17</v>
      </c>
      <c r="C52">
        <f>C37-C40</f>
        <v>5.0315896546919501E-4</v>
      </c>
      <c r="D52">
        <f>C52/C37</f>
        <v>0.7724900777082685</v>
      </c>
      <c r="E52">
        <f>E37-E40</f>
        <v>2.890447697713708E-4</v>
      </c>
      <c r="F52">
        <f>E52/E37</f>
        <v>0.7621201638126176</v>
      </c>
      <c r="I52" t="s">
        <v>25</v>
      </c>
    </row>
    <row r="53" spans="1:9" x14ac:dyDescent="0.3">
      <c r="A53" t="s">
        <v>36</v>
      </c>
      <c r="B53" t="s">
        <v>13</v>
      </c>
      <c r="C53">
        <f>C50/C47</f>
        <v>3.7959056710338208</v>
      </c>
      <c r="E53">
        <f>E50/E47</f>
        <v>3.7562701269567791</v>
      </c>
    </row>
    <row r="54" spans="1:9" x14ac:dyDescent="0.3">
      <c r="A54" t="s">
        <v>36</v>
      </c>
      <c r="B54" t="s">
        <v>16</v>
      </c>
      <c r="C54">
        <f t="shared" ref="C54:C55" si="6">C51/C48</f>
        <v>3.5504896718669663</v>
      </c>
      <c r="E54">
        <f t="shared" ref="E54:E55" si="7">E51/E48</f>
        <v>3.0648137769356447</v>
      </c>
    </row>
    <row r="55" spans="1:9" x14ac:dyDescent="0.3">
      <c r="A55" t="s">
        <v>36</v>
      </c>
      <c r="B55" t="s">
        <v>17</v>
      </c>
      <c r="C55">
        <f t="shared" si="6"/>
        <v>3.3954126920131413</v>
      </c>
      <c r="E55">
        <f t="shared" si="7"/>
        <v>3.2038031303009684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AAQuantityRecovery</vt:lpstr>
      <vt:lpstr>NitrogenRecovery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Qian</dc:creator>
  <cp:lastModifiedBy>Huang, Qian</cp:lastModifiedBy>
  <dcterms:created xsi:type="dcterms:W3CDTF">2015-06-05T18:19:34Z</dcterms:created>
  <dcterms:modified xsi:type="dcterms:W3CDTF">2023-10-10T09:31:23Z</dcterms:modified>
</cp:coreProperties>
</file>