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65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6" i="2" l="1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" i="2"/>
  <c r="P117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C129" i="1" l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79" i="1" l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E5" i="2" l="1"/>
  <c r="E6" i="2" s="1"/>
  <c r="O132" i="1" l="1"/>
  <c r="AP132" i="1"/>
  <c r="AQ132" i="1"/>
  <c r="AR132" i="1"/>
  <c r="AS132" i="1"/>
  <c r="AT132" i="1"/>
  <c r="AU132" i="1"/>
  <c r="AV132" i="1"/>
  <c r="AW132" i="1"/>
  <c r="BB132" i="1" s="1"/>
  <c r="AX132" i="1"/>
  <c r="AY132" i="1"/>
  <c r="AZ132" i="1"/>
  <c r="BA132" i="1"/>
  <c r="BD132" i="1"/>
  <c r="BE132" i="1"/>
  <c r="BF132" i="1"/>
  <c r="BG132" i="1"/>
  <c r="BH132" i="1"/>
  <c r="BI132" i="1"/>
  <c r="BJ132" i="1"/>
  <c r="BK132" i="1"/>
  <c r="BL132" i="1"/>
  <c r="BM132" i="1"/>
  <c r="BN132" i="1"/>
  <c r="BO132" i="1"/>
  <c r="O133" i="1"/>
  <c r="AP133" i="1"/>
  <c r="AQ133" i="1"/>
  <c r="AR133" i="1"/>
  <c r="AS133" i="1"/>
  <c r="AT133" i="1"/>
  <c r="AV133" i="1"/>
  <c r="AW133" i="1"/>
  <c r="AX133" i="1"/>
  <c r="AY133" i="1"/>
  <c r="AZ133" i="1"/>
  <c r="BA133" i="1"/>
  <c r="BD133" i="1"/>
  <c r="BE133" i="1"/>
  <c r="BF133" i="1"/>
  <c r="BG133" i="1"/>
  <c r="BQ133" i="1" s="1"/>
  <c r="BH133" i="1"/>
  <c r="AU133" i="1" s="1"/>
  <c r="BB133" i="1" s="1"/>
  <c r="BI133" i="1"/>
  <c r="AD133" i="1" s="1"/>
  <c r="BJ133" i="1"/>
  <c r="AF133" i="1" s="1"/>
  <c r="BK133" i="1"/>
  <c r="AG133" i="1" s="1"/>
  <c r="BL133" i="1"/>
  <c r="BM133" i="1"/>
  <c r="AI133" i="1" s="1"/>
  <c r="BN133" i="1"/>
  <c r="BO133" i="1"/>
  <c r="O134" i="1"/>
  <c r="AP134" i="1"/>
  <c r="BB134" i="1" s="1"/>
  <c r="AQ134" i="1"/>
  <c r="AR134" i="1"/>
  <c r="AS134" i="1"/>
  <c r="AV134" i="1"/>
  <c r="AW134" i="1"/>
  <c r="AX134" i="1"/>
  <c r="AY134" i="1"/>
  <c r="AZ134" i="1"/>
  <c r="BA134" i="1"/>
  <c r="BD134" i="1"/>
  <c r="BQ134" i="1" s="1"/>
  <c r="BE134" i="1"/>
  <c r="AA134" i="1" s="1"/>
  <c r="BF134" i="1"/>
  <c r="AB134" i="1" s="1"/>
  <c r="BG134" i="1"/>
  <c r="AC134" i="1" s="1"/>
  <c r="BH134" i="1"/>
  <c r="AU134" i="1" s="1"/>
  <c r="BI134" i="1"/>
  <c r="AT134" i="1" s="1"/>
  <c r="BJ134" i="1"/>
  <c r="BK134" i="1"/>
  <c r="BL134" i="1"/>
  <c r="BM134" i="1"/>
  <c r="AI134" i="1" s="1"/>
  <c r="BN134" i="1"/>
  <c r="AJ134" i="1" s="1"/>
  <c r="BO134" i="1"/>
  <c r="AK134" i="1" s="1"/>
  <c r="BP134" i="1"/>
  <c r="O135" i="1"/>
  <c r="AP135" i="1"/>
  <c r="AQ135" i="1"/>
  <c r="AR135" i="1"/>
  <c r="BB135" i="1" s="1"/>
  <c r="AS135" i="1"/>
  <c r="AU135" i="1"/>
  <c r="AV135" i="1"/>
  <c r="AW135" i="1"/>
  <c r="AX135" i="1"/>
  <c r="AY135" i="1"/>
  <c r="AZ135" i="1"/>
  <c r="BA135" i="1"/>
  <c r="BD135" i="1"/>
  <c r="BE135" i="1"/>
  <c r="BF135" i="1"/>
  <c r="BG135" i="1"/>
  <c r="BH135" i="1"/>
  <c r="BI135" i="1"/>
  <c r="AT135" i="1" s="1"/>
  <c r="BJ135" i="1"/>
  <c r="BK135" i="1"/>
  <c r="BL135" i="1"/>
  <c r="BM135" i="1"/>
  <c r="BN135" i="1"/>
  <c r="BO135" i="1"/>
  <c r="O136" i="1"/>
  <c r="AP136" i="1"/>
  <c r="BB136" i="1" s="1"/>
  <c r="AQ136" i="1"/>
  <c r="AR136" i="1"/>
  <c r="AS136" i="1"/>
  <c r="AV136" i="1"/>
  <c r="AW136" i="1"/>
  <c r="AX136" i="1"/>
  <c r="AY136" i="1"/>
  <c r="AZ136" i="1"/>
  <c r="BA136" i="1"/>
  <c r="BD136" i="1"/>
  <c r="BE136" i="1"/>
  <c r="BF136" i="1"/>
  <c r="BP136" i="1" s="1"/>
  <c r="BG136" i="1"/>
  <c r="BH136" i="1"/>
  <c r="AU136" i="1" s="1"/>
  <c r="BI136" i="1"/>
  <c r="AT136" i="1" s="1"/>
  <c r="BJ136" i="1"/>
  <c r="BK136" i="1"/>
  <c r="BL136" i="1"/>
  <c r="BM136" i="1"/>
  <c r="BN136" i="1"/>
  <c r="BO136" i="1"/>
  <c r="O137" i="1"/>
  <c r="AP137" i="1"/>
  <c r="BB137" i="1" s="1"/>
  <c r="AQ137" i="1"/>
  <c r="AR137" i="1"/>
  <c r="AS137" i="1"/>
  <c r="AT137" i="1"/>
  <c r="AU137" i="1"/>
  <c r="AV137" i="1"/>
  <c r="AW137" i="1"/>
  <c r="AX137" i="1"/>
  <c r="AY137" i="1"/>
  <c r="AZ137" i="1"/>
  <c r="BA137" i="1"/>
  <c r="BD137" i="1"/>
  <c r="BE137" i="1"/>
  <c r="BF137" i="1"/>
  <c r="BG137" i="1"/>
  <c r="BH137" i="1"/>
  <c r="BI137" i="1"/>
  <c r="BJ137" i="1"/>
  <c r="BK137" i="1"/>
  <c r="BL137" i="1"/>
  <c r="BM137" i="1"/>
  <c r="BN137" i="1"/>
  <c r="BO137" i="1"/>
  <c r="O138" i="1"/>
  <c r="AP138" i="1"/>
  <c r="AQ138" i="1"/>
  <c r="AR138" i="1"/>
  <c r="BB138" i="1" s="1"/>
  <c r="AS138" i="1"/>
  <c r="AU138" i="1"/>
  <c r="AV138" i="1"/>
  <c r="AW138" i="1"/>
  <c r="AX138" i="1"/>
  <c r="AY138" i="1"/>
  <c r="AZ138" i="1"/>
  <c r="BA138" i="1"/>
  <c r="BD138" i="1"/>
  <c r="BP138" i="1" s="1"/>
  <c r="BE138" i="1"/>
  <c r="BF138" i="1"/>
  <c r="BG138" i="1"/>
  <c r="BH138" i="1"/>
  <c r="BI138" i="1"/>
  <c r="AT138" i="1" s="1"/>
  <c r="BJ138" i="1"/>
  <c r="BK138" i="1"/>
  <c r="BL138" i="1"/>
  <c r="BM138" i="1"/>
  <c r="BN138" i="1"/>
  <c r="BO138" i="1"/>
  <c r="O139" i="1"/>
  <c r="AP139" i="1"/>
  <c r="BB139" i="1" s="1"/>
  <c r="AQ139" i="1"/>
  <c r="AR139" i="1"/>
  <c r="AS139" i="1"/>
  <c r="AV139" i="1"/>
  <c r="AW139" i="1"/>
  <c r="AX139" i="1"/>
  <c r="AY139" i="1"/>
  <c r="AZ139" i="1"/>
  <c r="BA139" i="1"/>
  <c r="BD139" i="1"/>
  <c r="BE139" i="1"/>
  <c r="BF139" i="1"/>
  <c r="AB139" i="1" s="1"/>
  <c r="BG139" i="1"/>
  <c r="AC139" i="1" s="1"/>
  <c r="BH139" i="1"/>
  <c r="AU139" i="1" s="1"/>
  <c r="BI139" i="1"/>
  <c r="AT139" i="1" s="1"/>
  <c r="BJ139" i="1"/>
  <c r="BK139" i="1"/>
  <c r="BL139" i="1"/>
  <c r="BM139" i="1"/>
  <c r="BN139" i="1"/>
  <c r="AJ139" i="1" s="1"/>
  <c r="BO139" i="1"/>
  <c r="AK139" i="1" s="1"/>
  <c r="BQ139" i="1"/>
  <c r="AF139" i="1" s="1"/>
  <c r="O140" i="1"/>
  <c r="AP140" i="1"/>
  <c r="AQ140" i="1"/>
  <c r="AR140" i="1"/>
  <c r="AS140" i="1"/>
  <c r="AT140" i="1"/>
  <c r="AU140" i="1"/>
  <c r="AV140" i="1"/>
  <c r="AW140" i="1"/>
  <c r="BB140" i="1" s="1"/>
  <c r="AX140" i="1"/>
  <c r="AY140" i="1"/>
  <c r="AZ140" i="1"/>
  <c r="BA140" i="1"/>
  <c r="BD140" i="1"/>
  <c r="BE140" i="1"/>
  <c r="BF140" i="1"/>
  <c r="BG140" i="1"/>
  <c r="BH140" i="1"/>
  <c r="BI140" i="1"/>
  <c r="BJ140" i="1"/>
  <c r="BK140" i="1"/>
  <c r="BL140" i="1"/>
  <c r="BM140" i="1"/>
  <c r="BN140" i="1"/>
  <c r="BO140" i="1"/>
  <c r="O141" i="1"/>
  <c r="AP141" i="1"/>
  <c r="AQ141" i="1"/>
  <c r="AR141" i="1"/>
  <c r="AS141" i="1"/>
  <c r="AT141" i="1"/>
  <c r="AV141" i="1"/>
  <c r="AW141" i="1"/>
  <c r="AX141" i="1"/>
  <c r="AY141" i="1"/>
  <c r="AZ141" i="1"/>
  <c r="BA141" i="1"/>
  <c r="BD141" i="1"/>
  <c r="BE141" i="1"/>
  <c r="BF141" i="1"/>
  <c r="BG141" i="1"/>
  <c r="BQ141" i="1" s="1"/>
  <c r="BH141" i="1"/>
  <c r="AU141" i="1" s="1"/>
  <c r="BB141" i="1" s="1"/>
  <c r="BI141" i="1"/>
  <c r="AD141" i="1" s="1"/>
  <c r="BJ141" i="1"/>
  <c r="AF141" i="1" s="1"/>
  <c r="BK141" i="1"/>
  <c r="AG141" i="1" s="1"/>
  <c r="BL141" i="1"/>
  <c r="BM141" i="1"/>
  <c r="BN141" i="1"/>
  <c r="BO141" i="1"/>
  <c r="O142" i="1"/>
  <c r="AP142" i="1"/>
  <c r="AQ142" i="1"/>
  <c r="AR142" i="1"/>
  <c r="AS142" i="1"/>
  <c r="AV142" i="1"/>
  <c r="AW142" i="1"/>
  <c r="AX142" i="1"/>
  <c r="AY142" i="1"/>
  <c r="AZ142" i="1"/>
  <c r="BA142" i="1"/>
  <c r="BD142" i="1"/>
  <c r="BQ142" i="1" s="1"/>
  <c r="BE142" i="1"/>
  <c r="AA142" i="1" s="1"/>
  <c r="BF142" i="1"/>
  <c r="AB142" i="1" s="1"/>
  <c r="BG142" i="1"/>
  <c r="BH142" i="1"/>
  <c r="BI142" i="1"/>
  <c r="AT142" i="1" s="1"/>
  <c r="BJ142" i="1"/>
  <c r="BK142" i="1"/>
  <c r="BL142" i="1"/>
  <c r="BM142" i="1"/>
  <c r="AI142" i="1" s="1"/>
  <c r="BN142" i="1"/>
  <c r="AJ142" i="1" s="1"/>
  <c r="BO142" i="1"/>
  <c r="O143" i="1"/>
  <c r="AP143" i="1"/>
  <c r="AQ143" i="1"/>
  <c r="AR143" i="1"/>
  <c r="BB143" i="1" s="1"/>
  <c r="AS143" i="1"/>
  <c r="AU143" i="1"/>
  <c r="AV143" i="1"/>
  <c r="AW143" i="1"/>
  <c r="AX143" i="1"/>
  <c r="AY143" i="1"/>
  <c r="AZ143" i="1"/>
  <c r="BA143" i="1"/>
  <c r="BD143" i="1"/>
  <c r="BQ143" i="1" s="1"/>
  <c r="BE143" i="1"/>
  <c r="AA143" i="1" s="1"/>
  <c r="BF143" i="1"/>
  <c r="BG143" i="1"/>
  <c r="BH143" i="1"/>
  <c r="BI143" i="1"/>
  <c r="AT143" i="1" s="1"/>
  <c r="BJ143" i="1"/>
  <c r="BK143" i="1"/>
  <c r="BL143" i="1"/>
  <c r="AH143" i="1" s="1"/>
  <c r="BM143" i="1"/>
  <c r="AI143" i="1" s="1"/>
  <c r="BN143" i="1"/>
  <c r="BO143" i="1"/>
  <c r="O100" i="1"/>
  <c r="AP100" i="1"/>
  <c r="AQ100" i="1"/>
  <c r="AR100" i="1"/>
  <c r="AS100" i="1"/>
  <c r="AT100" i="1"/>
  <c r="AV100" i="1"/>
  <c r="AW100" i="1"/>
  <c r="AX100" i="1"/>
  <c r="AY100" i="1"/>
  <c r="AZ100" i="1"/>
  <c r="BA100" i="1"/>
  <c r="BD100" i="1"/>
  <c r="BE100" i="1"/>
  <c r="BF100" i="1"/>
  <c r="BG100" i="1"/>
  <c r="BH100" i="1"/>
  <c r="AU100" i="1" s="1"/>
  <c r="BI100" i="1"/>
  <c r="BJ100" i="1"/>
  <c r="BK100" i="1"/>
  <c r="BL100" i="1"/>
  <c r="BM100" i="1"/>
  <c r="BN100" i="1"/>
  <c r="BO100" i="1"/>
  <c r="O101" i="1"/>
  <c r="AP101" i="1"/>
  <c r="AQ101" i="1"/>
  <c r="AR101" i="1"/>
  <c r="AS101" i="1"/>
  <c r="AV101" i="1"/>
  <c r="AW101" i="1"/>
  <c r="AX101" i="1"/>
  <c r="AY101" i="1"/>
  <c r="AZ101" i="1"/>
  <c r="BA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O102" i="1"/>
  <c r="AP102" i="1"/>
  <c r="AQ102" i="1"/>
  <c r="AR102" i="1"/>
  <c r="AS102" i="1"/>
  <c r="AV102" i="1"/>
  <c r="AW102" i="1"/>
  <c r="AX102" i="1"/>
  <c r="AY102" i="1"/>
  <c r="AZ102" i="1"/>
  <c r="BA102" i="1"/>
  <c r="BD102" i="1"/>
  <c r="BE102" i="1"/>
  <c r="BF102" i="1"/>
  <c r="BG102" i="1"/>
  <c r="BH102" i="1"/>
  <c r="AU102" i="1" s="1"/>
  <c r="BI102" i="1"/>
  <c r="AT102" i="1" s="1"/>
  <c r="BJ102" i="1"/>
  <c r="BK102" i="1"/>
  <c r="BL102" i="1"/>
  <c r="BM102" i="1"/>
  <c r="BN102" i="1"/>
  <c r="BO102" i="1"/>
  <c r="O103" i="1"/>
  <c r="AP103" i="1"/>
  <c r="AQ103" i="1"/>
  <c r="AR103" i="1"/>
  <c r="AS103" i="1"/>
  <c r="AV103" i="1"/>
  <c r="AW103" i="1"/>
  <c r="AX103" i="1"/>
  <c r="AY103" i="1"/>
  <c r="AZ103" i="1"/>
  <c r="BA103" i="1"/>
  <c r="BD103" i="1"/>
  <c r="BE103" i="1"/>
  <c r="BF103" i="1"/>
  <c r="BG103" i="1"/>
  <c r="BH103" i="1"/>
  <c r="AU103" i="1" s="1"/>
  <c r="BI103" i="1"/>
  <c r="AT103" i="1" s="1"/>
  <c r="BJ103" i="1"/>
  <c r="BK103" i="1"/>
  <c r="BL103" i="1"/>
  <c r="BM103" i="1"/>
  <c r="BN103" i="1"/>
  <c r="BO103" i="1"/>
  <c r="O104" i="1"/>
  <c r="AP104" i="1"/>
  <c r="AQ104" i="1"/>
  <c r="AR104" i="1"/>
  <c r="AS104" i="1"/>
  <c r="AV104" i="1"/>
  <c r="AW104" i="1"/>
  <c r="AX104" i="1"/>
  <c r="AY104" i="1"/>
  <c r="AZ104" i="1"/>
  <c r="BA104" i="1"/>
  <c r="BD104" i="1"/>
  <c r="BE104" i="1"/>
  <c r="BF104" i="1"/>
  <c r="BG104" i="1"/>
  <c r="BH104" i="1"/>
  <c r="BI104" i="1"/>
  <c r="AT104" i="1" s="1"/>
  <c r="BJ104" i="1"/>
  <c r="BK104" i="1"/>
  <c r="BL104" i="1"/>
  <c r="BM104" i="1"/>
  <c r="BN104" i="1"/>
  <c r="BO104" i="1"/>
  <c r="O105" i="1"/>
  <c r="AP105" i="1"/>
  <c r="AQ105" i="1"/>
  <c r="AR105" i="1"/>
  <c r="AS105" i="1"/>
  <c r="AV105" i="1"/>
  <c r="AW105" i="1"/>
  <c r="AX105" i="1"/>
  <c r="AY105" i="1"/>
  <c r="AZ105" i="1"/>
  <c r="BA105" i="1"/>
  <c r="BD105" i="1"/>
  <c r="BE105" i="1"/>
  <c r="BF105" i="1"/>
  <c r="BG105" i="1"/>
  <c r="BH105" i="1"/>
  <c r="AU105" i="1" s="1"/>
  <c r="BI105" i="1"/>
  <c r="AT105" i="1" s="1"/>
  <c r="BJ105" i="1"/>
  <c r="BK105" i="1"/>
  <c r="BL105" i="1"/>
  <c r="BM105" i="1"/>
  <c r="BN105" i="1"/>
  <c r="BO105" i="1"/>
  <c r="O106" i="1"/>
  <c r="AP106" i="1"/>
  <c r="AQ106" i="1"/>
  <c r="AR106" i="1"/>
  <c r="AS106" i="1"/>
  <c r="AV106" i="1"/>
  <c r="AW106" i="1"/>
  <c r="AX106" i="1"/>
  <c r="AY106" i="1"/>
  <c r="AZ106" i="1"/>
  <c r="BA106" i="1"/>
  <c r="BD106" i="1"/>
  <c r="BE106" i="1"/>
  <c r="BF106" i="1"/>
  <c r="BG106" i="1"/>
  <c r="BH106" i="1"/>
  <c r="BI106" i="1"/>
  <c r="AT106" i="1" s="1"/>
  <c r="BJ106" i="1"/>
  <c r="BK106" i="1"/>
  <c r="BL106" i="1"/>
  <c r="BM106" i="1"/>
  <c r="BN106" i="1"/>
  <c r="BO106" i="1"/>
  <c r="O107" i="1"/>
  <c r="AP107" i="1"/>
  <c r="AQ107" i="1"/>
  <c r="AR107" i="1"/>
  <c r="AS107" i="1"/>
  <c r="AV107" i="1"/>
  <c r="AW107" i="1"/>
  <c r="AX107" i="1"/>
  <c r="AY107" i="1"/>
  <c r="AZ107" i="1"/>
  <c r="BA107" i="1"/>
  <c r="BD107" i="1"/>
  <c r="BE107" i="1"/>
  <c r="BF107" i="1"/>
  <c r="BG107" i="1"/>
  <c r="BH107" i="1"/>
  <c r="AU107" i="1" s="1"/>
  <c r="BI107" i="1"/>
  <c r="BJ107" i="1"/>
  <c r="BK107" i="1"/>
  <c r="BL107" i="1"/>
  <c r="BM107" i="1"/>
  <c r="BN107" i="1"/>
  <c r="BO107" i="1"/>
  <c r="O108" i="1"/>
  <c r="AP108" i="1"/>
  <c r="AQ108" i="1"/>
  <c r="AR108" i="1"/>
  <c r="AS108" i="1"/>
  <c r="AV108" i="1"/>
  <c r="AW108" i="1"/>
  <c r="AX108" i="1"/>
  <c r="AY108" i="1"/>
  <c r="AZ108" i="1"/>
  <c r="BA108" i="1"/>
  <c r="BD108" i="1"/>
  <c r="BE108" i="1"/>
  <c r="BF108" i="1"/>
  <c r="BG108" i="1"/>
  <c r="BH108" i="1"/>
  <c r="AU108" i="1" s="1"/>
  <c r="BI108" i="1"/>
  <c r="AT108" i="1" s="1"/>
  <c r="BJ108" i="1"/>
  <c r="BK108" i="1"/>
  <c r="BL108" i="1"/>
  <c r="BM108" i="1"/>
  <c r="BN108" i="1"/>
  <c r="BO108" i="1"/>
  <c r="O109" i="1"/>
  <c r="AP109" i="1"/>
  <c r="AQ109" i="1"/>
  <c r="AR109" i="1"/>
  <c r="AS109" i="1"/>
  <c r="AV109" i="1"/>
  <c r="AW109" i="1"/>
  <c r="AX109" i="1"/>
  <c r="AY109" i="1"/>
  <c r="AZ109" i="1"/>
  <c r="BA109" i="1"/>
  <c r="BD109" i="1"/>
  <c r="BE109" i="1"/>
  <c r="BF109" i="1"/>
  <c r="BG109" i="1"/>
  <c r="BH109" i="1"/>
  <c r="BI109" i="1"/>
  <c r="AT109" i="1" s="1"/>
  <c r="BJ109" i="1"/>
  <c r="BK109" i="1"/>
  <c r="BL109" i="1"/>
  <c r="BM109" i="1"/>
  <c r="BN109" i="1"/>
  <c r="BO109" i="1"/>
  <c r="O110" i="1"/>
  <c r="AP110" i="1"/>
  <c r="AQ110" i="1"/>
  <c r="AR110" i="1"/>
  <c r="AS110" i="1"/>
  <c r="AV110" i="1"/>
  <c r="AW110" i="1"/>
  <c r="AX110" i="1"/>
  <c r="AY110" i="1"/>
  <c r="AZ110" i="1"/>
  <c r="BA110" i="1"/>
  <c r="BD110" i="1"/>
  <c r="BE110" i="1"/>
  <c r="BF110" i="1"/>
  <c r="BG110" i="1"/>
  <c r="BH110" i="1"/>
  <c r="AU110" i="1" s="1"/>
  <c r="BI110" i="1"/>
  <c r="AT110" i="1" s="1"/>
  <c r="BJ110" i="1"/>
  <c r="BK110" i="1"/>
  <c r="BL110" i="1"/>
  <c r="BM110" i="1"/>
  <c r="BN110" i="1"/>
  <c r="BO110" i="1"/>
  <c r="O111" i="1"/>
  <c r="AP111" i="1"/>
  <c r="AQ111" i="1"/>
  <c r="AR111" i="1"/>
  <c r="AS111" i="1"/>
  <c r="AV111" i="1"/>
  <c r="AW111" i="1"/>
  <c r="AX111" i="1"/>
  <c r="AY111" i="1"/>
  <c r="AZ111" i="1"/>
  <c r="BA111" i="1"/>
  <c r="BD111" i="1"/>
  <c r="BE111" i="1"/>
  <c r="BF111" i="1"/>
  <c r="BG111" i="1"/>
  <c r="BH111" i="1"/>
  <c r="AU111" i="1" s="1"/>
  <c r="BI111" i="1"/>
  <c r="BJ111" i="1"/>
  <c r="BK111" i="1"/>
  <c r="BL111" i="1"/>
  <c r="BM111" i="1"/>
  <c r="BN111" i="1"/>
  <c r="BO111" i="1"/>
  <c r="O112" i="1"/>
  <c r="AP112" i="1"/>
  <c r="AQ112" i="1"/>
  <c r="AR112" i="1"/>
  <c r="AS112" i="1"/>
  <c r="AV112" i="1"/>
  <c r="AW112" i="1"/>
  <c r="AX112" i="1"/>
  <c r="AY112" i="1"/>
  <c r="AZ112" i="1"/>
  <c r="BA112" i="1"/>
  <c r="BD112" i="1"/>
  <c r="BE112" i="1"/>
  <c r="BF112" i="1"/>
  <c r="BG112" i="1"/>
  <c r="BH112" i="1"/>
  <c r="BI112" i="1"/>
  <c r="AT112" i="1" s="1"/>
  <c r="BJ112" i="1"/>
  <c r="BK112" i="1"/>
  <c r="BL112" i="1"/>
  <c r="BM112" i="1"/>
  <c r="BN112" i="1"/>
  <c r="BO112" i="1"/>
  <c r="O113" i="1"/>
  <c r="AP113" i="1"/>
  <c r="AQ113" i="1"/>
  <c r="AR113" i="1"/>
  <c r="AS113" i="1"/>
  <c r="AV113" i="1"/>
  <c r="AW113" i="1"/>
  <c r="AX113" i="1"/>
  <c r="AY113" i="1"/>
  <c r="AZ113" i="1"/>
  <c r="BA113" i="1"/>
  <c r="BD113" i="1"/>
  <c r="BE113" i="1"/>
  <c r="BF113" i="1"/>
  <c r="BG113" i="1"/>
  <c r="BH113" i="1"/>
  <c r="AU113" i="1" s="1"/>
  <c r="BI113" i="1"/>
  <c r="AT113" i="1" s="1"/>
  <c r="BJ113" i="1"/>
  <c r="BK113" i="1"/>
  <c r="BL113" i="1"/>
  <c r="BM113" i="1"/>
  <c r="BN113" i="1"/>
  <c r="BO113" i="1"/>
  <c r="O114" i="1"/>
  <c r="AP114" i="1"/>
  <c r="AQ114" i="1"/>
  <c r="AR114" i="1"/>
  <c r="AS114" i="1"/>
  <c r="AV114" i="1"/>
  <c r="AW114" i="1"/>
  <c r="AX114" i="1"/>
  <c r="AY114" i="1"/>
  <c r="AZ114" i="1"/>
  <c r="BA114" i="1"/>
  <c r="BD114" i="1"/>
  <c r="BE114" i="1"/>
  <c r="BF114" i="1"/>
  <c r="BG114" i="1"/>
  <c r="BH114" i="1"/>
  <c r="BI114" i="1"/>
  <c r="AT114" i="1" s="1"/>
  <c r="BJ114" i="1"/>
  <c r="BK114" i="1"/>
  <c r="BL114" i="1"/>
  <c r="BM114" i="1"/>
  <c r="BN114" i="1"/>
  <c r="BO114" i="1"/>
  <c r="O115" i="1"/>
  <c r="AP115" i="1"/>
  <c r="AQ115" i="1"/>
  <c r="AR115" i="1"/>
  <c r="AS115" i="1"/>
  <c r="AV115" i="1"/>
  <c r="AW115" i="1"/>
  <c r="AX115" i="1"/>
  <c r="AY115" i="1"/>
  <c r="AZ115" i="1"/>
  <c r="BA115" i="1"/>
  <c r="BD115" i="1"/>
  <c r="BE115" i="1"/>
  <c r="BF115" i="1"/>
  <c r="BG115" i="1"/>
  <c r="BH115" i="1"/>
  <c r="AU115" i="1" s="1"/>
  <c r="BI115" i="1"/>
  <c r="BJ115" i="1"/>
  <c r="BK115" i="1"/>
  <c r="BL115" i="1"/>
  <c r="BM115" i="1"/>
  <c r="BN115" i="1"/>
  <c r="BO115" i="1"/>
  <c r="O116" i="1"/>
  <c r="AP116" i="1"/>
  <c r="AQ116" i="1"/>
  <c r="AR116" i="1"/>
  <c r="AS116" i="1"/>
  <c r="AT116" i="1"/>
  <c r="AV116" i="1"/>
  <c r="AW116" i="1"/>
  <c r="AX116" i="1"/>
  <c r="AY116" i="1"/>
  <c r="AZ116" i="1"/>
  <c r="BA116" i="1"/>
  <c r="BD116" i="1"/>
  <c r="BE116" i="1"/>
  <c r="BF116" i="1"/>
  <c r="BG116" i="1"/>
  <c r="BH116" i="1"/>
  <c r="AU116" i="1" s="1"/>
  <c r="BB116" i="1" s="1"/>
  <c r="BI116" i="1"/>
  <c r="BJ116" i="1"/>
  <c r="BK116" i="1"/>
  <c r="BL116" i="1"/>
  <c r="BM116" i="1"/>
  <c r="BN116" i="1"/>
  <c r="BO116" i="1"/>
  <c r="O117" i="1"/>
  <c r="AP117" i="1"/>
  <c r="AQ117" i="1"/>
  <c r="AR117" i="1"/>
  <c r="AS117" i="1"/>
  <c r="AV117" i="1"/>
  <c r="AW117" i="1"/>
  <c r="AX117" i="1"/>
  <c r="AY117" i="1"/>
  <c r="AZ117" i="1"/>
  <c r="BA117" i="1"/>
  <c r="BD117" i="1"/>
  <c r="BE117" i="1"/>
  <c r="BF117" i="1"/>
  <c r="BG117" i="1"/>
  <c r="BH117" i="1"/>
  <c r="BI117" i="1"/>
  <c r="AT117" i="1" s="1"/>
  <c r="BJ117" i="1"/>
  <c r="BK117" i="1"/>
  <c r="BQ117" i="1" s="1"/>
  <c r="BL117" i="1"/>
  <c r="BM117" i="1"/>
  <c r="BN117" i="1"/>
  <c r="BO117" i="1"/>
  <c r="O118" i="1"/>
  <c r="AP118" i="1"/>
  <c r="AQ118" i="1"/>
  <c r="AR118" i="1"/>
  <c r="AS118" i="1"/>
  <c r="AV118" i="1"/>
  <c r="AW118" i="1"/>
  <c r="AX118" i="1"/>
  <c r="AY118" i="1"/>
  <c r="AZ118" i="1"/>
  <c r="BA118" i="1"/>
  <c r="BD118" i="1"/>
  <c r="BE118" i="1"/>
  <c r="BF118" i="1"/>
  <c r="BG118" i="1"/>
  <c r="BH118" i="1"/>
  <c r="AU118" i="1" s="1"/>
  <c r="BI118" i="1"/>
  <c r="AT118" i="1" s="1"/>
  <c r="BJ118" i="1"/>
  <c r="BK118" i="1"/>
  <c r="BL118" i="1"/>
  <c r="BM118" i="1"/>
  <c r="BN118" i="1"/>
  <c r="BO118" i="1"/>
  <c r="O119" i="1"/>
  <c r="AP119" i="1"/>
  <c r="AQ119" i="1"/>
  <c r="AR119" i="1"/>
  <c r="AS119" i="1"/>
  <c r="AV119" i="1"/>
  <c r="AW119" i="1"/>
  <c r="AX119" i="1"/>
  <c r="AY119" i="1"/>
  <c r="AZ119" i="1"/>
  <c r="BA119" i="1"/>
  <c r="BD119" i="1"/>
  <c r="BE119" i="1"/>
  <c r="BF119" i="1"/>
  <c r="BG119" i="1"/>
  <c r="BH119" i="1"/>
  <c r="AU119" i="1" s="1"/>
  <c r="BI119" i="1"/>
  <c r="AT119" i="1" s="1"/>
  <c r="BJ119" i="1"/>
  <c r="BK119" i="1"/>
  <c r="BL119" i="1"/>
  <c r="BM119" i="1"/>
  <c r="BN119" i="1"/>
  <c r="BO119" i="1"/>
  <c r="O120" i="1"/>
  <c r="AP120" i="1"/>
  <c r="AQ120" i="1"/>
  <c r="AR120" i="1"/>
  <c r="AS120" i="1"/>
  <c r="AV120" i="1"/>
  <c r="AW120" i="1"/>
  <c r="AX120" i="1"/>
  <c r="AY120" i="1"/>
  <c r="AZ120" i="1"/>
  <c r="BA120" i="1"/>
  <c r="BD120" i="1"/>
  <c r="BE120" i="1"/>
  <c r="BF120" i="1"/>
  <c r="BG120" i="1"/>
  <c r="BH120" i="1"/>
  <c r="BI120" i="1"/>
  <c r="AT120" i="1" s="1"/>
  <c r="BJ120" i="1"/>
  <c r="BK120" i="1"/>
  <c r="BL120" i="1"/>
  <c r="BM120" i="1"/>
  <c r="BN120" i="1"/>
  <c r="BO120" i="1"/>
  <c r="O121" i="1"/>
  <c r="AP121" i="1"/>
  <c r="AQ121" i="1"/>
  <c r="AR121" i="1"/>
  <c r="AS121" i="1"/>
  <c r="AV121" i="1"/>
  <c r="AW121" i="1"/>
  <c r="AX121" i="1"/>
  <c r="AY121" i="1"/>
  <c r="AZ121" i="1"/>
  <c r="BA121" i="1"/>
  <c r="BD121" i="1"/>
  <c r="BE121" i="1"/>
  <c r="BF121" i="1"/>
  <c r="BG121" i="1"/>
  <c r="BH121" i="1"/>
  <c r="AU121" i="1" s="1"/>
  <c r="BI121" i="1"/>
  <c r="AT121" i="1" s="1"/>
  <c r="BJ121" i="1"/>
  <c r="BK121" i="1"/>
  <c r="BL121" i="1"/>
  <c r="BM121" i="1"/>
  <c r="BN121" i="1"/>
  <c r="BO121" i="1"/>
  <c r="O122" i="1"/>
  <c r="AP122" i="1"/>
  <c r="AQ122" i="1"/>
  <c r="AR122" i="1"/>
  <c r="AS122" i="1"/>
  <c r="AV122" i="1"/>
  <c r="AW122" i="1"/>
  <c r="AX122" i="1"/>
  <c r="AY122" i="1"/>
  <c r="AZ122" i="1"/>
  <c r="BA122" i="1"/>
  <c r="BD122" i="1"/>
  <c r="BE122" i="1"/>
  <c r="BF122" i="1"/>
  <c r="BG122" i="1"/>
  <c r="BH122" i="1"/>
  <c r="AU122" i="1" s="1"/>
  <c r="BI122" i="1"/>
  <c r="AT122" i="1" s="1"/>
  <c r="BJ122" i="1"/>
  <c r="BK122" i="1"/>
  <c r="BL122" i="1"/>
  <c r="BM122" i="1"/>
  <c r="BN122" i="1"/>
  <c r="BO122" i="1"/>
  <c r="O123" i="1"/>
  <c r="AP123" i="1"/>
  <c r="AQ123" i="1"/>
  <c r="AR123" i="1"/>
  <c r="AS123" i="1"/>
  <c r="AV123" i="1"/>
  <c r="AW123" i="1"/>
  <c r="AX123" i="1"/>
  <c r="AY123" i="1"/>
  <c r="AZ123" i="1"/>
  <c r="BA123" i="1"/>
  <c r="BD123" i="1"/>
  <c r="BE123" i="1"/>
  <c r="BF123" i="1"/>
  <c r="BG123" i="1"/>
  <c r="BH123" i="1"/>
  <c r="AU123" i="1" s="1"/>
  <c r="BI123" i="1"/>
  <c r="BJ123" i="1"/>
  <c r="BK123" i="1"/>
  <c r="BL123" i="1"/>
  <c r="BM123" i="1"/>
  <c r="BN123" i="1"/>
  <c r="BO123" i="1"/>
  <c r="O124" i="1"/>
  <c r="AP124" i="1"/>
  <c r="AQ124" i="1"/>
  <c r="AR124" i="1"/>
  <c r="AS124" i="1"/>
  <c r="AT124" i="1"/>
  <c r="AV124" i="1"/>
  <c r="AW124" i="1"/>
  <c r="AX124" i="1"/>
  <c r="AY124" i="1"/>
  <c r="AZ124" i="1"/>
  <c r="BA124" i="1"/>
  <c r="BD124" i="1"/>
  <c r="BE124" i="1"/>
  <c r="BF124" i="1"/>
  <c r="BG124" i="1"/>
  <c r="BH124" i="1"/>
  <c r="AU124" i="1" s="1"/>
  <c r="BI124" i="1"/>
  <c r="BJ124" i="1"/>
  <c r="BK124" i="1"/>
  <c r="BL124" i="1"/>
  <c r="BM124" i="1"/>
  <c r="BN124" i="1"/>
  <c r="BO124" i="1"/>
  <c r="O125" i="1"/>
  <c r="AP125" i="1"/>
  <c r="AQ125" i="1"/>
  <c r="AR125" i="1"/>
  <c r="AS125" i="1"/>
  <c r="AV125" i="1"/>
  <c r="AW125" i="1"/>
  <c r="AX125" i="1"/>
  <c r="AY125" i="1"/>
  <c r="AZ125" i="1"/>
  <c r="BA125" i="1"/>
  <c r="BD125" i="1"/>
  <c r="BE125" i="1"/>
  <c r="BF125" i="1"/>
  <c r="BG125" i="1"/>
  <c r="BH125" i="1"/>
  <c r="BI125" i="1"/>
  <c r="BQ125" i="1" s="1"/>
  <c r="BJ125" i="1"/>
  <c r="BK125" i="1"/>
  <c r="BL125" i="1"/>
  <c r="BM125" i="1"/>
  <c r="BN125" i="1"/>
  <c r="BO125" i="1"/>
  <c r="O126" i="1"/>
  <c r="AP126" i="1"/>
  <c r="AQ126" i="1"/>
  <c r="AR126" i="1"/>
  <c r="AS126" i="1"/>
  <c r="AV126" i="1"/>
  <c r="AW126" i="1"/>
  <c r="AX126" i="1"/>
  <c r="AY126" i="1"/>
  <c r="AZ126" i="1"/>
  <c r="BA126" i="1"/>
  <c r="BD126" i="1"/>
  <c r="BE126" i="1"/>
  <c r="BF126" i="1"/>
  <c r="BG126" i="1"/>
  <c r="BH126" i="1"/>
  <c r="BP126" i="1" s="1"/>
  <c r="BI126" i="1"/>
  <c r="AT126" i="1" s="1"/>
  <c r="BJ126" i="1"/>
  <c r="BK126" i="1"/>
  <c r="BL126" i="1"/>
  <c r="BM126" i="1"/>
  <c r="BN126" i="1"/>
  <c r="BO126" i="1"/>
  <c r="O127" i="1"/>
  <c r="AP127" i="1"/>
  <c r="AQ127" i="1"/>
  <c r="AR127" i="1"/>
  <c r="AS127" i="1"/>
  <c r="AT127" i="1"/>
  <c r="AV127" i="1"/>
  <c r="AW127" i="1"/>
  <c r="AX127" i="1"/>
  <c r="AY127" i="1"/>
  <c r="AZ127" i="1"/>
  <c r="BA127" i="1"/>
  <c r="BD127" i="1"/>
  <c r="BE127" i="1"/>
  <c r="BF127" i="1"/>
  <c r="BG127" i="1"/>
  <c r="BH127" i="1"/>
  <c r="AU127" i="1" s="1"/>
  <c r="BI127" i="1"/>
  <c r="BJ127" i="1"/>
  <c r="BK127" i="1"/>
  <c r="BL127" i="1"/>
  <c r="BM127" i="1"/>
  <c r="BN127" i="1"/>
  <c r="BO127" i="1"/>
  <c r="O128" i="1"/>
  <c r="AP128" i="1"/>
  <c r="AQ128" i="1"/>
  <c r="AR128" i="1"/>
  <c r="AS128" i="1"/>
  <c r="AT128" i="1"/>
  <c r="AV128" i="1"/>
  <c r="AW128" i="1"/>
  <c r="AX128" i="1"/>
  <c r="AY128" i="1"/>
  <c r="AZ128" i="1"/>
  <c r="BA128" i="1"/>
  <c r="BD128" i="1"/>
  <c r="BE128" i="1"/>
  <c r="BF128" i="1"/>
  <c r="BG128" i="1"/>
  <c r="BH128" i="1"/>
  <c r="BI128" i="1"/>
  <c r="BJ128" i="1"/>
  <c r="BK128" i="1"/>
  <c r="BL128" i="1"/>
  <c r="BM128" i="1"/>
  <c r="BN128" i="1"/>
  <c r="BO128" i="1"/>
  <c r="O129" i="1"/>
  <c r="AP129" i="1"/>
  <c r="AQ129" i="1"/>
  <c r="AR129" i="1"/>
  <c r="AS129" i="1"/>
  <c r="AT129" i="1"/>
  <c r="AU129" i="1"/>
  <c r="BB129" i="1" s="1"/>
  <c r="AV129" i="1"/>
  <c r="AW129" i="1"/>
  <c r="AX129" i="1"/>
  <c r="AY129" i="1"/>
  <c r="AZ129" i="1"/>
  <c r="BA129" i="1"/>
  <c r="BD129" i="1"/>
  <c r="BE129" i="1"/>
  <c r="BF129" i="1"/>
  <c r="BG129" i="1"/>
  <c r="BH129" i="1"/>
  <c r="BI129" i="1"/>
  <c r="BJ129" i="1"/>
  <c r="BK129" i="1"/>
  <c r="BL129" i="1"/>
  <c r="BM129" i="1"/>
  <c r="BN129" i="1"/>
  <c r="BO129" i="1"/>
  <c r="O130" i="1"/>
  <c r="AP130" i="1"/>
  <c r="AQ130" i="1"/>
  <c r="AR130" i="1"/>
  <c r="AS130" i="1"/>
  <c r="AU130" i="1"/>
  <c r="AV130" i="1"/>
  <c r="AW130" i="1"/>
  <c r="AX130" i="1"/>
  <c r="AY130" i="1"/>
  <c r="AZ130" i="1"/>
  <c r="BA130" i="1"/>
  <c r="BD130" i="1"/>
  <c r="BE130" i="1"/>
  <c r="BF130" i="1"/>
  <c r="BG130" i="1"/>
  <c r="BH130" i="1"/>
  <c r="BI130" i="1"/>
  <c r="AT130" i="1" s="1"/>
  <c r="BJ130" i="1"/>
  <c r="BK130" i="1"/>
  <c r="BL130" i="1"/>
  <c r="BM130" i="1"/>
  <c r="BN130" i="1"/>
  <c r="BO130" i="1"/>
  <c r="O131" i="1"/>
  <c r="AP131" i="1"/>
  <c r="AQ131" i="1"/>
  <c r="AR131" i="1"/>
  <c r="AS131" i="1"/>
  <c r="AT131" i="1"/>
  <c r="AU131" i="1"/>
  <c r="AV131" i="1"/>
  <c r="AW131" i="1"/>
  <c r="AX131" i="1"/>
  <c r="AY131" i="1"/>
  <c r="AZ131" i="1"/>
  <c r="BA131" i="1"/>
  <c r="BD131" i="1"/>
  <c r="BE131" i="1"/>
  <c r="BF131" i="1"/>
  <c r="BG131" i="1"/>
  <c r="BH131" i="1"/>
  <c r="BI131" i="1"/>
  <c r="BJ131" i="1"/>
  <c r="BK131" i="1"/>
  <c r="BL131" i="1"/>
  <c r="BM131" i="1"/>
  <c r="BN131" i="1"/>
  <c r="BO131" i="1"/>
  <c r="BB119" i="1" l="1"/>
  <c r="BP125" i="1"/>
  <c r="BB118" i="1"/>
  <c r="BB127" i="1"/>
  <c r="AK117" i="1"/>
  <c r="BQ119" i="1"/>
  <c r="AA119" i="1" s="1"/>
  <c r="AG117" i="1"/>
  <c r="AI119" i="1"/>
  <c r="BB100" i="1"/>
  <c r="BP101" i="1"/>
  <c r="BP114" i="1"/>
  <c r="BB105" i="1"/>
  <c r="BQ103" i="1"/>
  <c r="AI103" i="1" s="1"/>
  <c r="BB113" i="1"/>
  <c r="BP109" i="1"/>
  <c r="AJ104" i="1"/>
  <c r="BP104" i="1"/>
  <c r="BB103" i="1"/>
  <c r="BQ101" i="1"/>
  <c r="AG101" i="1" s="1"/>
  <c r="BQ104" i="1"/>
  <c r="AF104" i="1" s="1"/>
  <c r="AH140" i="1"/>
  <c r="AG140" i="1"/>
  <c r="AG143" i="1"/>
  <c r="AF143" i="1"/>
  <c r="AF136" i="1"/>
  <c r="AE142" i="1"/>
  <c r="Z141" i="1"/>
  <c r="AK141" i="1"/>
  <c r="AH141" i="1"/>
  <c r="AC141" i="1"/>
  <c r="AA141" i="1"/>
  <c r="AI141" i="1"/>
  <c r="AB141" i="1"/>
  <c r="AJ141" i="1"/>
  <c r="AE138" i="1"/>
  <c r="AB143" i="1"/>
  <c r="AE143" i="1"/>
  <c r="AJ143" i="1"/>
  <c r="AC143" i="1"/>
  <c r="AK143" i="1"/>
  <c r="AD143" i="1"/>
  <c r="AD142" i="1"/>
  <c r="Z142" i="1"/>
  <c r="AH142" i="1"/>
  <c r="AF142" i="1"/>
  <c r="AM142" i="1" s="1"/>
  <c r="AG142" i="1"/>
  <c r="AG138" i="1"/>
  <c r="AD134" i="1"/>
  <c r="AN134" i="1" s="1"/>
  <c r="AF134" i="1"/>
  <c r="AM134" i="1" s="1"/>
  <c r="AG134" i="1"/>
  <c r="Z134" i="1"/>
  <c r="AH134" i="1"/>
  <c r="AK142" i="1"/>
  <c r="AC142" i="1"/>
  <c r="AJ140" i="1"/>
  <c r="AH133" i="1"/>
  <c r="Z133" i="1"/>
  <c r="AA133" i="1"/>
  <c r="AB133" i="1"/>
  <c r="AJ133" i="1"/>
  <c r="AC133" i="1"/>
  <c r="AK133" i="1"/>
  <c r="AI139" i="1"/>
  <c r="AA139" i="1"/>
  <c r="BP139" i="1"/>
  <c r="AH139" i="1"/>
  <c r="Z139" i="1"/>
  <c r="BQ136" i="1"/>
  <c r="AC136" i="1" s="1"/>
  <c r="AG139" i="1"/>
  <c r="BQ138" i="1"/>
  <c r="AE134" i="1"/>
  <c r="AU142" i="1"/>
  <c r="BB142" i="1" s="1"/>
  <c r="AE139" i="1"/>
  <c r="AM139" i="1" s="1"/>
  <c r="Z138" i="1"/>
  <c r="BQ135" i="1"/>
  <c r="AH135" i="1" s="1"/>
  <c r="BP143" i="1"/>
  <c r="Z143" i="1"/>
  <c r="BQ140" i="1"/>
  <c r="AD139" i="1"/>
  <c r="AE136" i="1"/>
  <c r="BP135" i="1"/>
  <c r="BQ132" i="1"/>
  <c r="AI132" i="1" s="1"/>
  <c r="BP142" i="1"/>
  <c r="BP141" i="1"/>
  <c r="BP133" i="1"/>
  <c r="AE141" i="1"/>
  <c r="AN141" i="1" s="1"/>
  <c r="BP140" i="1"/>
  <c r="BQ137" i="1"/>
  <c r="Z137" i="1" s="1"/>
  <c r="AD136" i="1"/>
  <c r="AN136" i="1" s="1"/>
  <c r="AE133" i="1"/>
  <c r="AN133" i="1" s="1"/>
  <c r="BP132" i="1"/>
  <c r="BP137" i="1"/>
  <c r="AA130" i="1"/>
  <c r="BP131" i="1"/>
  <c r="BQ131" i="1"/>
  <c r="AF125" i="1"/>
  <c r="AH125" i="1"/>
  <c r="AI125" i="1"/>
  <c r="AG125" i="1"/>
  <c r="Z125" i="1"/>
  <c r="BP116" i="1"/>
  <c r="BQ116" i="1"/>
  <c r="Z116" i="1" s="1"/>
  <c r="AU114" i="1"/>
  <c r="BB114" i="1" s="1"/>
  <c r="BB108" i="1"/>
  <c r="AG131" i="1"/>
  <c r="AE130" i="1"/>
  <c r="BQ129" i="1"/>
  <c r="AI129" i="1" s="1"/>
  <c r="BP129" i="1"/>
  <c r="AK125" i="1"/>
  <c r="AC125" i="1"/>
  <c r="BP128" i="1"/>
  <c r="BB121" i="1"/>
  <c r="BQ130" i="1"/>
  <c r="AB130" i="1" s="1"/>
  <c r="BQ106" i="1"/>
  <c r="AK106" i="1" s="1"/>
  <c r="AU101" i="1"/>
  <c r="AE101" i="1"/>
  <c r="AU120" i="1"/>
  <c r="AU126" i="1"/>
  <c r="BB126" i="1" s="1"/>
  <c r="BB124" i="1"/>
  <c r="AT107" i="1"/>
  <c r="BB107" i="1" s="1"/>
  <c r="AD107" i="1"/>
  <c r="BQ107" i="1"/>
  <c r="AF101" i="1"/>
  <c r="Z101" i="1"/>
  <c r="AH101" i="1"/>
  <c r="BP120" i="1"/>
  <c r="BP127" i="1"/>
  <c r="BQ127" i="1"/>
  <c r="AD127" i="1" s="1"/>
  <c r="AI131" i="1"/>
  <c r="AA131" i="1"/>
  <c r="BB131" i="1"/>
  <c r="AD125" i="1"/>
  <c r="AT125" i="1"/>
  <c r="AA125" i="1"/>
  <c r="BQ123" i="1"/>
  <c r="AK123" i="1" s="1"/>
  <c r="AA123" i="1"/>
  <c r="AB119" i="1"/>
  <c r="AC119" i="1"/>
  <c r="AF117" i="1"/>
  <c r="AM117" i="1" s="1"/>
  <c r="AA117" i="1"/>
  <c r="Z117" i="1"/>
  <c r="AH117" i="1"/>
  <c r="AI117" i="1"/>
  <c r="AC117" i="1"/>
  <c r="AK115" i="1"/>
  <c r="BQ110" i="1"/>
  <c r="AI110" i="1" s="1"/>
  <c r="BP110" i="1"/>
  <c r="BP106" i="1"/>
  <c r="BP102" i="1"/>
  <c r="BQ128" i="1"/>
  <c r="AI128" i="1" s="1"/>
  <c r="BP130" i="1"/>
  <c r="AU128" i="1"/>
  <c r="BB128" i="1" s="1"/>
  <c r="BP124" i="1"/>
  <c r="BQ124" i="1"/>
  <c r="AJ124" i="1" s="1"/>
  <c r="BP122" i="1"/>
  <c r="BQ118" i="1"/>
  <c r="AH118" i="1" s="1"/>
  <c r="AJ117" i="1"/>
  <c r="AB117" i="1"/>
  <c r="AT115" i="1"/>
  <c r="BB115" i="1" s="1"/>
  <c r="BQ112" i="1"/>
  <c r="AC112" i="1" s="1"/>
  <c r="AT111" i="1"/>
  <c r="BB111" i="1" s="1"/>
  <c r="AU109" i="1"/>
  <c r="BB109" i="1" s="1"/>
  <c r="BP105" i="1"/>
  <c r="BQ105" i="1"/>
  <c r="AC130" i="1"/>
  <c r="AD130" i="1"/>
  <c r="AN130" i="1" s="1"/>
  <c r="AC128" i="1"/>
  <c r="BB120" i="1"/>
  <c r="AD119" i="1"/>
  <c r="AG118" i="1"/>
  <c r="BQ115" i="1"/>
  <c r="AA115" i="1" s="1"/>
  <c r="BQ114" i="1"/>
  <c r="AC114" i="1" s="1"/>
  <c r="AA104" i="1"/>
  <c r="BP103" i="1"/>
  <c r="AT101" i="1"/>
  <c r="BB101" i="1" s="1"/>
  <c r="BP100" i="1"/>
  <c r="BQ100" i="1"/>
  <c r="AG100" i="1" s="1"/>
  <c r="BP121" i="1"/>
  <c r="BQ121" i="1"/>
  <c r="AG121" i="1" s="1"/>
  <c r="AU112" i="1"/>
  <c r="BB112" i="1" s="1"/>
  <c r="BP108" i="1"/>
  <c r="BQ108" i="1"/>
  <c r="AF108" i="1" s="1"/>
  <c r="AK107" i="1"/>
  <c r="BQ102" i="1"/>
  <c r="AE102" i="1" s="1"/>
  <c r="BP119" i="1"/>
  <c r="AD117" i="1"/>
  <c r="AJ107" i="1"/>
  <c r="AB107" i="1"/>
  <c r="AD103" i="1"/>
  <c r="AG116" i="1"/>
  <c r="AK101" i="1"/>
  <c r="BP118" i="1"/>
  <c r="BQ111" i="1"/>
  <c r="AD111" i="1" s="1"/>
  <c r="BB110" i="1"/>
  <c r="AC107" i="1"/>
  <c r="AF127" i="1"/>
  <c r="BQ126" i="1"/>
  <c r="Z126" i="1" s="1"/>
  <c r="AJ125" i="1"/>
  <c r="AB125" i="1"/>
  <c r="AT123" i="1"/>
  <c r="BB123" i="1"/>
  <c r="AF121" i="1"/>
  <c r="BQ120" i="1"/>
  <c r="AI120" i="1" s="1"/>
  <c r="BP117" i="1"/>
  <c r="AU117" i="1"/>
  <c r="BB117" i="1" s="1"/>
  <c r="AE117" i="1"/>
  <c r="BP113" i="1"/>
  <c r="BQ113" i="1"/>
  <c r="Z113" i="1" s="1"/>
  <c r="AU104" i="1"/>
  <c r="BB104" i="1" s="1"/>
  <c r="BB102" i="1"/>
  <c r="Z130" i="1"/>
  <c r="AU125" i="1"/>
  <c r="AE125" i="1"/>
  <c r="BP112" i="1"/>
  <c r="AJ101" i="1"/>
  <c r="BB130" i="1"/>
  <c r="BQ122" i="1"/>
  <c r="Z122" i="1" s="1"/>
  <c r="BB122" i="1"/>
  <c r="AG119" i="1"/>
  <c r="AI118" i="1"/>
  <c r="AA118" i="1"/>
  <c r="BP111" i="1"/>
  <c r="BQ109" i="1"/>
  <c r="AD109" i="1" s="1"/>
  <c r="AH107" i="1"/>
  <c r="Z107" i="1"/>
  <c r="AU106" i="1"/>
  <c r="BB106" i="1" s="1"/>
  <c r="BP123" i="1"/>
  <c r="BP115" i="1"/>
  <c r="BP107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O72" i="1"/>
  <c r="AP72" i="1"/>
  <c r="AQ72" i="1"/>
  <c r="AR72" i="1"/>
  <c r="AS72" i="1"/>
  <c r="AV72" i="1"/>
  <c r="AW72" i="1"/>
  <c r="AX72" i="1"/>
  <c r="AY72" i="1"/>
  <c r="AZ72" i="1"/>
  <c r="BA72" i="1"/>
  <c r="BD72" i="1"/>
  <c r="BE72" i="1"/>
  <c r="BF72" i="1"/>
  <c r="BG72" i="1"/>
  <c r="BH72" i="1"/>
  <c r="AU72" i="1" s="1"/>
  <c r="BI72" i="1"/>
  <c r="AT72" i="1" s="1"/>
  <c r="BJ72" i="1"/>
  <c r="BK72" i="1"/>
  <c r="BL72" i="1"/>
  <c r="BM72" i="1"/>
  <c r="BN72" i="1"/>
  <c r="BO72" i="1"/>
  <c r="O73" i="1"/>
  <c r="AP73" i="1"/>
  <c r="AQ73" i="1"/>
  <c r="AR73" i="1"/>
  <c r="AS73" i="1"/>
  <c r="AV73" i="1"/>
  <c r="AW73" i="1"/>
  <c r="AX73" i="1"/>
  <c r="AY73" i="1"/>
  <c r="AZ73" i="1"/>
  <c r="BA73" i="1"/>
  <c r="BD73" i="1"/>
  <c r="BE73" i="1"/>
  <c r="BF73" i="1"/>
  <c r="BG73" i="1"/>
  <c r="BH73" i="1"/>
  <c r="AU73" i="1" s="1"/>
  <c r="BI73" i="1"/>
  <c r="AT73" i="1" s="1"/>
  <c r="BJ73" i="1"/>
  <c r="BK73" i="1"/>
  <c r="BL73" i="1"/>
  <c r="BM73" i="1"/>
  <c r="BN73" i="1"/>
  <c r="BO73" i="1"/>
  <c r="O74" i="1"/>
  <c r="AP74" i="1"/>
  <c r="AQ74" i="1"/>
  <c r="AR74" i="1"/>
  <c r="AS74" i="1"/>
  <c r="AV74" i="1"/>
  <c r="AW74" i="1"/>
  <c r="AX74" i="1"/>
  <c r="AY74" i="1"/>
  <c r="AZ74" i="1"/>
  <c r="BA74" i="1"/>
  <c r="BD74" i="1"/>
  <c r="BE74" i="1"/>
  <c r="BF74" i="1"/>
  <c r="BG74" i="1"/>
  <c r="BH74" i="1"/>
  <c r="BI74" i="1"/>
  <c r="AT74" i="1" s="1"/>
  <c r="BJ74" i="1"/>
  <c r="BK74" i="1"/>
  <c r="BL74" i="1"/>
  <c r="BM74" i="1"/>
  <c r="BN74" i="1"/>
  <c r="BO74" i="1"/>
  <c r="O75" i="1"/>
  <c r="AP75" i="1"/>
  <c r="AQ75" i="1"/>
  <c r="AR75" i="1"/>
  <c r="AS75" i="1"/>
  <c r="AV75" i="1"/>
  <c r="AW75" i="1"/>
  <c r="AX75" i="1"/>
  <c r="AY75" i="1"/>
  <c r="AZ75" i="1"/>
  <c r="BA75" i="1"/>
  <c r="BD75" i="1"/>
  <c r="BE75" i="1"/>
  <c r="BF75" i="1"/>
  <c r="BG75" i="1"/>
  <c r="BH75" i="1"/>
  <c r="AU75" i="1" s="1"/>
  <c r="BI75" i="1"/>
  <c r="AT75" i="1" s="1"/>
  <c r="BJ75" i="1"/>
  <c r="BK75" i="1"/>
  <c r="BL75" i="1"/>
  <c r="BM75" i="1"/>
  <c r="BN75" i="1"/>
  <c r="BO75" i="1"/>
  <c r="O76" i="1"/>
  <c r="AP76" i="1"/>
  <c r="AQ76" i="1"/>
  <c r="AR76" i="1"/>
  <c r="AS76" i="1"/>
  <c r="AV76" i="1"/>
  <c r="AW76" i="1"/>
  <c r="AX76" i="1"/>
  <c r="AY76" i="1"/>
  <c r="AZ76" i="1"/>
  <c r="BA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O77" i="1"/>
  <c r="AP77" i="1"/>
  <c r="AQ77" i="1"/>
  <c r="AR77" i="1"/>
  <c r="AS77" i="1"/>
  <c r="AV77" i="1"/>
  <c r="AW77" i="1"/>
  <c r="AX77" i="1"/>
  <c r="AY77" i="1"/>
  <c r="AZ77" i="1"/>
  <c r="BA77" i="1"/>
  <c r="BD77" i="1"/>
  <c r="BE77" i="1"/>
  <c r="BF77" i="1"/>
  <c r="BG77" i="1"/>
  <c r="BH77" i="1"/>
  <c r="AU77" i="1" s="1"/>
  <c r="BI77" i="1"/>
  <c r="AT77" i="1" s="1"/>
  <c r="BJ77" i="1"/>
  <c r="BK77" i="1"/>
  <c r="BL77" i="1"/>
  <c r="BM77" i="1"/>
  <c r="BN77" i="1"/>
  <c r="BO77" i="1"/>
  <c r="O78" i="1"/>
  <c r="AP78" i="1"/>
  <c r="AQ78" i="1"/>
  <c r="AR78" i="1"/>
  <c r="AS78" i="1"/>
  <c r="AT78" i="1"/>
  <c r="AV78" i="1"/>
  <c r="AW78" i="1"/>
  <c r="AX78" i="1"/>
  <c r="AY78" i="1"/>
  <c r="AZ78" i="1"/>
  <c r="BA78" i="1"/>
  <c r="BD78" i="1"/>
  <c r="BE78" i="1"/>
  <c r="BF78" i="1"/>
  <c r="BG78" i="1"/>
  <c r="BH78" i="1"/>
  <c r="AU78" i="1" s="1"/>
  <c r="BI78" i="1"/>
  <c r="BJ78" i="1"/>
  <c r="BK78" i="1"/>
  <c r="BL78" i="1"/>
  <c r="BM78" i="1"/>
  <c r="BN78" i="1"/>
  <c r="BO78" i="1"/>
  <c r="O79" i="1"/>
  <c r="AP79" i="1"/>
  <c r="AQ79" i="1"/>
  <c r="AR79" i="1"/>
  <c r="AS79" i="1"/>
  <c r="AV79" i="1"/>
  <c r="AW79" i="1"/>
  <c r="AX79" i="1"/>
  <c r="AY79" i="1"/>
  <c r="AZ79" i="1"/>
  <c r="BA79" i="1"/>
  <c r="BD79" i="1"/>
  <c r="BE79" i="1"/>
  <c r="BF79" i="1"/>
  <c r="BG79" i="1"/>
  <c r="BH79" i="1"/>
  <c r="AU79" i="1" s="1"/>
  <c r="BI79" i="1"/>
  <c r="BJ79" i="1"/>
  <c r="BK79" i="1"/>
  <c r="BL79" i="1"/>
  <c r="BM79" i="1"/>
  <c r="BN79" i="1"/>
  <c r="BO79" i="1"/>
  <c r="O80" i="1"/>
  <c r="AP80" i="1"/>
  <c r="AQ80" i="1"/>
  <c r="AR80" i="1"/>
  <c r="AS80" i="1"/>
  <c r="AV80" i="1"/>
  <c r="AW80" i="1"/>
  <c r="AX80" i="1"/>
  <c r="AY80" i="1"/>
  <c r="AZ80" i="1"/>
  <c r="BA80" i="1"/>
  <c r="BD80" i="1"/>
  <c r="BE80" i="1"/>
  <c r="BF80" i="1"/>
  <c r="BG80" i="1"/>
  <c r="BH80" i="1"/>
  <c r="AU80" i="1" s="1"/>
  <c r="BI80" i="1"/>
  <c r="AT80" i="1" s="1"/>
  <c r="BJ80" i="1"/>
  <c r="BK80" i="1"/>
  <c r="BL80" i="1"/>
  <c r="BM80" i="1"/>
  <c r="BN80" i="1"/>
  <c r="BO80" i="1"/>
  <c r="O81" i="1"/>
  <c r="AP81" i="1"/>
  <c r="AQ81" i="1"/>
  <c r="AR81" i="1"/>
  <c r="AS81" i="1"/>
  <c r="AV81" i="1"/>
  <c r="AW81" i="1"/>
  <c r="AX81" i="1"/>
  <c r="AY81" i="1"/>
  <c r="AZ81" i="1"/>
  <c r="BA81" i="1"/>
  <c r="BD81" i="1"/>
  <c r="BE81" i="1"/>
  <c r="BF81" i="1"/>
  <c r="BG81" i="1"/>
  <c r="BH81" i="1"/>
  <c r="AU81" i="1" s="1"/>
  <c r="BI81" i="1"/>
  <c r="BJ81" i="1"/>
  <c r="BK81" i="1"/>
  <c r="BL81" i="1"/>
  <c r="BM81" i="1"/>
  <c r="BN81" i="1"/>
  <c r="BO81" i="1"/>
  <c r="O82" i="1"/>
  <c r="AP82" i="1"/>
  <c r="AQ82" i="1"/>
  <c r="AR82" i="1"/>
  <c r="AS82" i="1"/>
  <c r="AV82" i="1"/>
  <c r="AW82" i="1"/>
  <c r="AX82" i="1"/>
  <c r="AY82" i="1"/>
  <c r="AZ82" i="1"/>
  <c r="BA82" i="1"/>
  <c r="BD82" i="1"/>
  <c r="BE82" i="1"/>
  <c r="BF82" i="1"/>
  <c r="BG82" i="1"/>
  <c r="BH82" i="1"/>
  <c r="BI82" i="1"/>
  <c r="AT82" i="1" s="1"/>
  <c r="BJ82" i="1"/>
  <c r="BK82" i="1"/>
  <c r="BL82" i="1"/>
  <c r="BM82" i="1"/>
  <c r="BN82" i="1"/>
  <c r="BO82" i="1"/>
  <c r="O83" i="1"/>
  <c r="AP83" i="1"/>
  <c r="AQ83" i="1"/>
  <c r="AR83" i="1"/>
  <c r="AS83" i="1"/>
  <c r="AV83" i="1"/>
  <c r="AW83" i="1"/>
  <c r="AX83" i="1"/>
  <c r="AY83" i="1"/>
  <c r="AZ83" i="1"/>
  <c r="BA83" i="1"/>
  <c r="BD83" i="1"/>
  <c r="BE83" i="1"/>
  <c r="BF83" i="1"/>
  <c r="BG83" i="1"/>
  <c r="BH83" i="1"/>
  <c r="AU83" i="1" s="1"/>
  <c r="BI83" i="1"/>
  <c r="BJ83" i="1"/>
  <c r="BK83" i="1"/>
  <c r="BL83" i="1"/>
  <c r="BM83" i="1"/>
  <c r="BN83" i="1"/>
  <c r="BO83" i="1"/>
  <c r="O84" i="1"/>
  <c r="AP84" i="1"/>
  <c r="AQ84" i="1"/>
  <c r="AR84" i="1"/>
  <c r="AS84" i="1"/>
  <c r="AV84" i="1"/>
  <c r="AW84" i="1"/>
  <c r="AX84" i="1"/>
  <c r="AY84" i="1"/>
  <c r="AZ84" i="1"/>
  <c r="BA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O85" i="1"/>
  <c r="AP85" i="1"/>
  <c r="AQ85" i="1"/>
  <c r="AR85" i="1"/>
  <c r="AS85" i="1"/>
  <c r="AV85" i="1"/>
  <c r="AW85" i="1"/>
  <c r="AX85" i="1"/>
  <c r="AY85" i="1"/>
  <c r="AZ85" i="1"/>
  <c r="BA85" i="1"/>
  <c r="BD85" i="1"/>
  <c r="BE85" i="1"/>
  <c r="BF85" i="1"/>
  <c r="BG85" i="1"/>
  <c r="BH85" i="1"/>
  <c r="AU85" i="1" s="1"/>
  <c r="BI85" i="1"/>
  <c r="AT85" i="1" s="1"/>
  <c r="BJ85" i="1"/>
  <c r="BK85" i="1"/>
  <c r="BL85" i="1"/>
  <c r="BM85" i="1"/>
  <c r="BN85" i="1"/>
  <c r="BO85" i="1"/>
  <c r="O86" i="1"/>
  <c r="AP86" i="1"/>
  <c r="AQ86" i="1"/>
  <c r="AR86" i="1"/>
  <c r="AS86" i="1"/>
  <c r="AV86" i="1"/>
  <c r="AW86" i="1"/>
  <c r="AX86" i="1"/>
  <c r="AY86" i="1"/>
  <c r="AZ86" i="1"/>
  <c r="BA86" i="1"/>
  <c r="BD86" i="1"/>
  <c r="BE86" i="1"/>
  <c r="BF86" i="1"/>
  <c r="BG86" i="1"/>
  <c r="BH86" i="1"/>
  <c r="BI86" i="1"/>
  <c r="AT86" i="1" s="1"/>
  <c r="BJ86" i="1"/>
  <c r="BK86" i="1"/>
  <c r="BL86" i="1"/>
  <c r="BM86" i="1"/>
  <c r="BN86" i="1"/>
  <c r="BO86" i="1"/>
  <c r="O87" i="1"/>
  <c r="AP87" i="1"/>
  <c r="AQ87" i="1"/>
  <c r="AR87" i="1"/>
  <c r="AS87" i="1"/>
  <c r="AV87" i="1"/>
  <c r="AW87" i="1"/>
  <c r="AX87" i="1"/>
  <c r="AY87" i="1"/>
  <c r="AZ87" i="1"/>
  <c r="BA87" i="1"/>
  <c r="BD87" i="1"/>
  <c r="BE87" i="1"/>
  <c r="BF87" i="1"/>
  <c r="BG87" i="1"/>
  <c r="BH87" i="1"/>
  <c r="AU87" i="1" s="1"/>
  <c r="BI87" i="1"/>
  <c r="BJ87" i="1"/>
  <c r="BK87" i="1"/>
  <c r="BL87" i="1"/>
  <c r="BM87" i="1"/>
  <c r="BN87" i="1"/>
  <c r="BO87" i="1"/>
  <c r="O88" i="1"/>
  <c r="AP88" i="1"/>
  <c r="AQ88" i="1"/>
  <c r="AR88" i="1"/>
  <c r="AS88" i="1"/>
  <c r="AV88" i="1"/>
  <c r="AW88" i="1"/>
  <c r="AX88" i="1"/>
  <c r="AY88" i="1"/>
  <c r="AZ88" i="1"/>
  <c r="BA88" i="1"/>
  <c r="BD88" i="1"/>
  <c r="BE88" i="1"/>
  <c r="BF88" i="1"/>
  <c r="BG88" i="1"/>
  <c r="BH88" i="1"/>
  <c r="AU88" i="1" s="1"/>
  <c r="BI88" i="1"/>
  <c r="AT88" i="1" s="1"/>
  <c r="BJ88" i="1"/>
  <c r="BK88" i="1"/>
  <c r="BL88" i="1"/>
  <c r="BM88" i="1"/>
  <c r="BN88" i="1"/>
  <c r="BO88" i="1"/>
  <c r="O89" i="1"/>
  <c r="AP89" i="1"/>
  <c r="AQ89" i="1"/>
  <c r="AR89" i="1"/>
  <c r="AS89" i="1"/>
  <c r="AV89" i="1"/>
  <c r="AW89" i="1"/>
  <c r="AX89" i="1"/>
  <c r="AY89" i="1"/>
  <c r="AZ89" i="1"/>
  <c r="BA89" i="1"/>
  <c r="BD89" i="1"/>
  <c r="BE89" i="1"/>
  <c r="BF89" i="1"/>
  <c r="BG89" i="1"/>
  <c r="BH89" i="1"/>
  <c r="AU89" i="1" s="1"/>
  <c r="BI89" i="1"/>
  <c r="AT89" i="1" s="1"/>
  <c r="BJ89" i="1"/>
  <c r="BK89" i="1"/>
  <c r="BL89" i="1"/>
  <c r="BM89" i="1"/>
  <c r="BN89" i="1"/>
  <c r="BO89" i="1"/>
  <c r="O90" i="1"/>
  <c r="AP90" i="1"/>
  <c r="AQ90" i="1"/>
  <c r="AR90" i="1"/>
  <c r="AS90" i="1"/>
  <c r="AV90" i="1"/>
  <c r="AW90" i="1"/>
  <c r="AX90" i="1"/>
  <c r="AY90" i="1"/>
  <c r="AZ90" i="1"/>
  <c r="BA90" i="1"/>
  <c r="BD90" i="1"/>
  <c r="BE90" i="1"/>
  <c r="BF90" i="1"/>
  <c r="BG90" i="1"/>
  <c r="BH90" i="1"/>
  <c r="AU90" i="1" s="1"/>
  <c r="BI90" i="1"/>
  <c r="AT90" i="1" s="1"/>
  <c r="BJ90" i="1"/>
  <c r="BK90" i="1"/>
  <c r="BL90" i="1"/>
  <c r="BM90" i="1"/>
  <c r="BN90" i="1"/>
  <c r="BO90" i="1"/>
  <c r="O91" i="1"/>
  <c r="AP91" i="1"/>
  <c r="AQ91" i="1"/>
  <c r="AR91" i="1"/>
  <c r="AS91" i="1"/>
  <c r="AV91" i="1"/>
  <c r="AW91" i="1"/>
  <c r="AX91" i="1"/>
  <c r="AY91" i="1"/>
  <c r="AZ91" i="1"/>
  <c r="BA91" i="1"/>
  <c r="BD91" i="1"/>
  <c r="BE91" i="1"/>
  <c r="BF91" i="1"/>
  <c r="BG91" i="1"/>
  <c r="BH91" i="1"/>
  <c r="AU91" i="1" s="1"/>
  <c r="BI91" i="1"/>
  <c r="AT91" i="1" s="1"/>
  <c r="BJ91" i="1"/>
  <c r="BK91" i="1"/>
  <c r="BL91" i="1"/>
  <c r="BM91" i="1"/>
  <c r="BN91" i="1"/>
  <c r="BO91" i="1"/>
  <c r="O92" i="1"/>
  <c r="AP92" i="1"/>
  <c r="AQ92" i="1"/>
  <c r="AR92" i="1"/>
  <c r="AS92" i="1"/>
  <c r="AV92" i="1"/>
  <c r="AW92" i="1"/>
  <c r="AX92" i="1"/>
  <c r="AY92" i="1"/>
  <c r="AZ92" i="1"/>
  <c r="BA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O93" i="1"/>
  <c r="AP93" i="1"/>
  <c r="AQ93" i="1"/>
  <c r="AR93" i="1"/>
  <c r="AS93" i="1"/>
  <c r="AV93" i="1"/>
  <c r="AW93" i="1"/>
  <c r="AX93" i="1"/>
  <c r="AY93" i="1"/>
  <c r="AZ93" i="1"/>
  <c r="BA93" i="1"/>
  <c r="BD93" i="1"/>
  <c r="BE93" i="1"/>
  <c r="BF93" i="1"/>
  <c r="BG93" i="1"/>
  <c r="BH93" i="1"/>
  <c r="AU93" i="1" s="1"/>
  <c r="BI93" i="1"/>
  <c r="AT93" i="1" s="1"/>
  <c r="BJ93" i="1"/>
  <c r="BK93" i="1"/>
  <c r="BL93" i="1"/>
  <c r="BM93" i="1"/>
  <c r="BN93" i="1"/>
  <c r="BO93" i="1"/>
  <c r="O94" i="1"/>
  <c r="AP94" i="1"/>
  <c r="AQ94" i="1"/>
  <c r="AR94" i="1"/>
  <c r="AS94" i="1"/>
  <c r="AV94" i="1"/>
  <c r="AW94" i="1"/>
  <c r="AX94" i="1"/>
  <c r="AY94" i="1"/>
  <c r="AZ94" i="1"/>
  <c r="BA94" i="1"/>
  <c r="BD94" i="1"/>
  <c r="BE94" i="1"/>
  <c r="BF94" i="1"/>
  <c r="BG94" i="1"/>
  <c r="BH94" i="1"/>
  <c r="AU94" i="1" s="1"/>
  <c r="BI94" i="1"/>
  <c r="AT94" i="1" s="1"/>
  <c r="BJ94" i="1"/>
  <c r="BK94" i="1"/>
  <c r="BL94" i="1"/>
  <c r="BM94" i="1"/>
  <c r="BN94" i="1"/>
  <c r="BO94" i="1"/>
  <c r="O95" i="1"/>
  <c r="AP95" i="1"/>
  <c r="AQ95" i="1"/>
  <c r="AR95" i="1"/>
  <c r="AS95" i="1"/>
  <c r="AV95" i="1"/>
  <c r="AW95" i="1"/>
  <c r="AX95" i="1"/>
  <c r="AY95" i="1"/>
  <c r="AZ95" i="1"/>
  <c r="BA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O96" i="1"/>
  <c r="AP96" i="1"/>
  <c r="AQ96" i="1"/>
  <c r="AR96" i="1"/>
  <c r="AS96" i="1"/>
  <c r="AU96" i="1"/>
  <c r="AV96" i="1"/>
  <c r="AW96" i="1"/>
  <c r="AX96" i="1"/>
  <c r="AY96" i="1"/>
  <c r="AZ96" i="1"/>
  <c r="BA96" i="1"/>
  <c r="BD96" i="1"/>
  <c r="BE96" i="1"/>
  <c r="BF96" i="1"/>
  <c r="BG96" i="1"/>
  <c r="BH96" i="1"/>
  <c r="BI96" i="1"/>
  <c r="AT96" i="1" s="1"/>
  <c r="BJ96" i="1"/>
  <c r="BK96" i="1"/>
  <c r="BL96" i="1"/>
  <c r="BM96" i="1"/>
  <c r="BN96" i="1"/>
  <c r="BO96" i="1"/>
  <c r="O97" i="1"/>
  <c r="AP97" i="1"/>
  <c r="AQ97" i="1"/>
  <c r="AR97" i="1"/>
  <c r="AS97" i="1"/>
  <c r="AU97" i="1"/>
  <c r="AV97" i="1"/>
  <c r="AW97" i="1"/>
  <c r="AX97" i="1"/>
  <c r="AY97" i="1"/>
  <c r="AZ97" i="1"/>
  <c r="BA97" i="1"/>
  <c r="BD97" i="1"/>
  <c r="BE97" i="1"/>
  <c r="BF97" i="1"/>
  <c r="BG97" i="1"/>
  <c r="BH97" i="1"/>
  <c r="BI97" i="1"/>
  <c r="AT97" i="1" s="1"/>
  <c r="BJ97" i="1"/>
  <c r="BK97" i="1"/>
  <c r="BL97" i="1"/>
  <c r="BM97" i="1"/>
  <c r="BN97" i="1"/>
  <c r="BO97" i="1"/>
  <c r="O98" i="1"/>
  <c r="AP98" i="1"/>
  <c r="AQ98" i="1"/>
  <c r="AR98" i="1"/>
  <c r="AS98" i="1"/>
  <c r="AV98" i="1"/>
  <c r="AW98" i="1"/>
  <c r="AX98" i="1"/>
  <c r="AY98" i="1"/>
  <c r="AZ98" i="1"/>
  <c r="BA98" i="1"/>
  <c r="BD98" i="1"/>
  <c r="BE98" i="1"/>
  <c r="BF98" i="1"/>
  <c r="BG98" i="1"/>
  <c r="BH98" i="1"/>
  <c r="BI98" i="1"/>
  <c r="AT98" i="1" s="1"/>
  <c r="BJ98" i="1"/>
  <c r="BK98" i="1"/>
  <c r="BL98" i="1"/>
  <c r="BM98" i="1"/>
  <c r="BN98" i="1"/>
  <c r="BO98" i="1"/>
  <c r="O99" i="1"/>
  <c r="AP99" i="1"/>
  <c r="AQ99" i="1"/>
  <c r="AR99" i="1"/>
  <c r="AS99" i="1"/>
  <c r="AV99" i="1"/>
  <c r="AW99" i="1"/>
  <c r="AX99" i="1"/>
  <c r="AY99" i="1"/>
  <c r="AZ99" i="1"/>
  <c r="BA99" i="1"/>
  <c r="BD99" i="1"/>
  <c r="BE99" i="1"/>
  <c r="BF99" i="1"/>
  <c r="BG99" i="1"/>
  <c r="BH99" i="1"/>
  <c r="AU99" i="1" s="1"/>
  <c r="BI99" i="1"/>
  <c r="BJ99" i="1"/>
  <c r="BK99" i="1"/>
  <c r="BL99" i="1"/>
  <c r="BM99" i="1"/>
  <c r="BN99" i="1"/>
  <c r="BO99" i="1"/>
  <c r="O65" i="1"/>
  <c r="AP65" i="1"/>
  <c r="AQ65" i="1"/>
  <c r="AR65" i="1"/>
  <c r="AS65" i="1"/>
  <c r="AV65" i="1"/>
  <c r="AW65" i="1"/>
  <c r="AX65" i="1"/>
  <c r="AY65" i="1"/>
  <c r="AZ65" i="1"/>
  <c r="BA65" i="1"/>
  <c r="BD65" i="1"/>
  <c r="BE65" i="1"/>
  <c r="BF65" i="1"/>
  <c r="BG65" i="1"/>
  <c r="BH65" i="1"/>
  <c r="AU65" i="1" s="1"/>
  <c r="BI65" i="1"/>
  <c r="AT65" i="1" s="1"/>
  <c r="BJ65" i="1"/>
  <c r="BK65" i="1"/>
  <c r="BL65" i="1"/>
  <c r="BM65" i="1"/>
  <c r="BN65" i="1"/>
  <c r="BO65" i="1"/>
  <c r="O66" i="1"/>
  <c r="AP66" i="1"/>
  <c r="AQ66" i="1"/>
  <c r="AR66" i="1"/>
  <c r="AS66" i="1"/>
  <c r="AV66" i="1"/>
  <c r="AW66" i="1"/>
  <c r="AX66" i="1"/>
  <c r="AY66" i="1"/>
  <c r="AZ66" i="1"/>
  <c r="BA66" i="1"/>
  <c r="BD66" i="1"/>
  <c r="BE66" i="1"/>
  <c r="BF66" i="1"/>
  <c r="BG66" i="1"/>
  <c r="BH66" i="1"/>
  <c r="AU66" i="1" s="1"/>
  <c r="BI66" i="1"/>
  <c r="AT66" i="1" s="1"/>
  <c r="BJ66" i="1"/>
  <c r="BK66" i="1"/>
  <c r="BL66" i="1"/>
  <c r="BM66" i="1"/>
  <c r="BN66" i="1"/>
  <c r="BO66" i="1"/>
  <c r="O67" i="1"/>
  <c r="AP67" i="1"/>
  <c r="AQ67" i="1"/>
  <c r="AR67" i="1"/>
  <c r="AS67" i="1"/>
  <c r="AV67" i="1"/>
  <c r="AW67" i="1"/>
  <c r="AX67" i="1"/>
  <c r="AY67" i="1"/>
  <c r="AZ67" i="1"/>
  <c r="BA67" i="1"/>
  <c r="BD67" i="1"/>
  <c r="BE67" i="1"/>
  <c r="BF67" i="1"/>
  <c r="BG67" i="1"/>
  <c r="BH67" i="1"/>
  <c r="AU67" i="1" s="1"/>
  <c r="BI67" i="1"/>
  <c r="AT67" i="1" s="1"/>
  <c r="BJ67" i="1"/>
  <c r="BK67" i="1"/>
  <c r="BL67" i="1"/>
  <c r="BM67" i="1"/>
  <c r="BN67" i="1"/>
  <c r="BO67" i="1"/>
  <c r="O68" i="1"/>
  <c r="AP68" i="1"/>
  <c r="AQ68" i="1"/>
  <c r="AR68" i="1"/>
  <c r="AS68" i="1"/>
  <c r="AV68" i="1"/>
  <c r="AW68" i="1"/>
  <c r="AX68" i="1"/>
  <c r="AY68" i="1"/>
  <c r="AZ68" i="1"/>
  <c r="BA68" i="1"/>
  <c r="BD68" i="1"/>
  <c r="BE68" i="1"/>
  <c r="BF68" i="1"/>
  <c r="BG68" i="1"/>
  <c r="BH68" i="1"/>
  <c r="AU68" i="1" s="1"/>
  <c r="BI68" i="1"/>
  <c r="AT68" i="1" s="1"/>
  <c r="BJ68" i="1"/>
  <c r="BK68" i="1"/>
  <c r="BL68" i="1"/>
  <c r="BM68" i="1"/>
  <c r="BN68" i="1"/>
  <c r="BO68" i="1"/>
  <c r="O69" i="1"/>
  <c r="AP69" i="1"/>
  <c r="AQ69" i="1"/>
  <c r="AR69" i="1"/>
  <c r="AS69" i="1"/>
  <c r="AV69" i="1"/>
  <c r="AW69" i="1"/>
  <c r="AX69" i="1"/>
  <c r="AY69" i="1"/>
  <c r="AZ69" i="1"/>
  <c r="BA69" i="1"/>
  <c r="BD69" i="1"/>
  <c r="BE69" i="1"/>
  <c r="BF69" i="1"/>
  <c r="BG69" i="1"/>
  <c r="BH69" i="1"/>
  <c r="AU69" i="1" s="1"/>
  <c r="BI69" i="1"/>
  <c r="AT69" i="1" s="1"/>
  <c r="BJ69" i="1"/>
  <c r="BK69" i="1"/>
  <c r="BL69" i="1"/>
  <c r="BM69" i="1"/>
  <c r="BN69" i="1"/>
  <c r="BO69" i="1"/>
  <c r="O70" i="1"/>
  <c r="AP70" i="1"/>
  <c r="AQ70" i="1"/>
  <c r="AR70" i="1"/>
  <c r="AS70" i="1"/>
  <c r="AV70" i="1"/>
  <c r="AW70" i="1"/>
  <c r="AX70" i="1"/>
  <c r="AY70" i="1"/>
  <c r="AZ70" i="1"/>
  <c r="BA70" i="1"/>
  <c r="BD70" i="1"/>
  <c r="BE70" i="1"/>
  <c r="BF70" i="1"/>
  <c r="BG70" i="1"/>
  <c r="BH70" i="1"/>
  <c r="AU70" i="1" s="1"/>
  <c r="BI70" i="1"/>
  <c r="AT70" i="1" s="1"/>
  <c r="BJ70" i="1"/>
  <c r="BK70" i="1"/>
  <c r="BL70" i="1"/>
  <c r="BM70" i="1"/>
  <c r="BN70" i="1"/>
  <c r="BO70" i="1"/>
  <c r="O71" i="1"/>
  <c r="AP71" i="1"/>
  <c r="AQ71" i="1"/>
  <c r="AR71" i="1"/>
  <c r="AS71" i="1"/>
  <c r="AV71" i="1"/>
  <c r="AW71" i="1"/>
  <c r="AX71" i="1"/>
  <c r="AY71" i="1"/>
  <c r="AZ71" i="1"/>
  <c r="BA71" i="1"/>
  <c r="BD71" i="1"/>
  <c r="BE71" i="1"/>
  <c r="BF71" i="1"/>
  <c r="BG71" i="1"/>
  <c r="BH71" i="1"/>
  <c r="AU71" i="1" s="1"/>
  <c r="BI71" i="1"/>
  <c r="AT71" i="1" s="1"/>
  <c r="BJ71" i="1"/>
  <c r="BK71" i="1"/>
  <c r="BL71" i="1"/>
  <c r="BM71" i="1"/>
  <c r="BN71" i="1"/>
  <c r="BO71" i="1"/>
  <c r="AH113" i="1" l="1"/>
  <c r="AI123" i="1"/>
  <c r="AE116" i="1"/>
  <c r="AD123" i="1"/>
  <c r="AK119" i="1"/>
  <c r="AH116" i="1"/>
  <c r="Z115" i="1"/>
  <c r="AJ123" i="1"/>
  <c r="AF119" i="1"/>
  <c r="AJ119" i="1"/>
  <c r="BB125" i="1"/>
  <c r="AF116" i="1"/>
  <c r="AM116" i="1" s="1"/>
  <c r="AJ103" i="1"/>
  <c r="AG110" i="1"/>
  <c r="AE124" i="1"/>
  <c r="AH115" i="1"/>
  <c r="AG124" i="1"/>
  <c r="AJ110" i="1"/>
  <c r="AE119" i="1"/>
  <c r="AN119" i="1" s="1"/>
  <c r="AB103" i="1"/>
  <c r="AH129" i="1"/>
  <c r="AB116" i="1"/>
  <c r="AB123" i="1"/>
  <c r="AN117" i="1"/>
  <c r="AC123" i="1"/>
  <c r="AH119" i="1"/>
  <c r="AB118" i="1"/>
  <c r="AJ115" i="1"/>
  <c r="AF129" i="1"/>
  <c r="AE118" i="1"/>
  <c r="Z110" i="1"/>
  <c r="Z119" i="1"/>
  <c r="BB78" i="1"/>
  <c r="AH100" i="1"/>
  <c r="AI104" i="1"/>
  <c r="AG104" i="1"/>
  <c r="AC104" i="1"/>
  <c r="AE106" i="1"/>
  <c r="AE104" i="1"/>
  <c r="AM104" i="1" s="1"/>
  <c r="AA110" i="1"/>
  <c r="Z104" i="1"/>
  <c r="AH104" i="1"/>
  <c r="AK104" i="1"/>
  <c r="AB110" i="1"/>
  <c r="AD104" i="1"/>
  <c r="AG102" i="1"/>
  <c r="AF100" i="1"/>
  <c r="AM100" i="1" s="1"/>
  <c r="BP95" i="1"/>
  <c r="Z100" i="1"/>
  <c r="AB115" i="1"/>
  <c r="AE103" i="1"/>
  <c r="AN103" i="1" s="1"/>
  <c r="AA102" i="1"/>
  <c r="AA103" i="1"/>
  <c r="AE100" i="1"/>
  <c r="BB91" i="1"/>
  <c r="BB85" i="1"/>
  <c r="BQ91" i="1"/>
  <c r="AI91" i="1" s="1"/>
  <c r="BP87" i="1"/>
  <c r="BQ87" i="1"/>
  <c r="AG87" i="1" s="1"/>
  <c r="AE112" i="1"/>
  <c r="AG111" i="1"/>
  <c r="BB97" i="1"/>
  <c r="Z102" i="1"/>
  <c r="AA112" i="1"/>
  <c r="AC101" i="1"/>
  <c r="AC106" i="1"/>
  <c r="AG103" i="1"/>
  <c r="AD106" i="1"/>
  <c r="AB108" i="1"/>
  <c r="AH106" i="1"/>
  <c r="AC103" i="1"/>
  <c r="AK112" i="1"/>
  <c r="AI112" i="1"/>
  <c r="AJ108" i="1"/>
  <c r="BB93" i="1"/>
  <c r="BP82" i="1"/>
  <c r="AB101" i="1"/>
  <c r="AD101" i="1"/>
  <c r="AN101" i="1" s="1"/>
  <c r="AA101" i="1"/>
  <c r="AH103" i="1"/>
  <c r="BB66" i="1"/>
  <c r="BB94" i="1"/>
  <c r="BQ84" i="1"/>
  <c r="AI84" i="1" s="1"/>
  <c r="AH108" i="1"/>
  <c r="AI102" i="1"/>
  <c r="AF111" i="1"/>
  <c r="Z103" i="1"/>
  <c r="AI101" i="1"/>
  <c r="AF103" i="1"/>
  <c r="AB104" i="1"/>
  <c r="AK103" i="1"/>
  <c r="AC140" i="1"/>
  <c r="AK140" i="1"/>
  <c r="AF140" i="1"/>
  <c r="AD140" i="1"/>
  <c r="AE140" i="1"/>
  <c r="AI138" i="1"/>
  <c r="AA138" i="1"/>
  <c r="AB138" i="1"/>
  <c r="AJ138" i="1"/>
  <c r="AC138" i="1"/>
  <c r="AK138" i="1"/>
  <c r="AD138" i="1"/>
  <c r="AN138" i="1" s="1"/>
  <c r="AK137" i="1"/>
  <c r="AG132" i="1"/>
  <c r="AM141" i="1"/>
  <c r="AA137" i="1"/>
  <c r="AL137" i="1" s="1"/>
  <c r="AF135" i="1"/>
  <c r="AB132" i="1"/>
  <c r="AA132" i="1"/>
  <c r="AD137" i="1"/>
  <c r="AN137" i="1" s="1"/>
  <c r="AG137" i="1"/>
  <c r="AF137" i="1"/>
  <c r="AM136" i="1"/>
  <c r="AL143" i="1"/>
  <c r="Z132" i="1"/>
  <c r="AJ132" i="1"/>
  <c r="AF138" i="1"/>
  <c r="AM138" i="1" s="1"/>
  <c r="AH137" i="1"/>
  <c r="AL142" i="1"/>
  <c r="AN139" i="1"/>
  <c r="AC137" i="1"/>
  <c r="AN143" i="1"/>
  <c r="AI135" i="1"/>
  <c r="AG136" i="1"/>
  <c r="Z136" i="1"/>
  <c r="AH136" i="1"/>
  <c r="AA136" i="1"/>
  <c r="AI136" i="1"/>
  <c r="AB136" i="1"/>
  <c r="AJ136" i="1"/>
  <c r="AB140" i="1"/>
  <c r="AL134" i="1"/>
  <c r="AE137" i="1"/>
  <c r="AH138" i="1"/>
  <c r="AL138" i="1" s="1"/>
  <c r="AK136" i="1"/>
  <c r="AL133" i="1"/>
  <c r="AJ135" i="1"/>
  <c r="AB135" i="1"/>
  <c r="AC135" i="1"/>
  <c r="AK135" i="1"/>
  <c r="AD135" i="1"/>
  <c r="AE135" i="1"/>
  <c r="AL139" i="1"/>
  <c r="AL141" i="1"/>
  <c r="AM143" i="1"/>
  <c r="AB137" i="1"/>
  <c r="AJ137" i="1"/>
  <c r="AK132" i="1"/>
  <c r="AC132" i="1"/>
  <c r="AE132" i="1"/>
  <c r="AF132" i="1"/>
  <c r="AM132" i="1" s="1"/>
  <c r="AD132" i="1"/>
  <c r="AN132" i="1" s="1"/>
  <c r="AH132" i="1"/>
  <c r="AI137" i="1"/>
  <c r="AA140" i="1"/>
  <c r="AM133" i="1"/>
  <c r="AG135" i="1"/>
  <c r="AN142" i="1"/>
  <c r="AA135" i="1"/>
  <c r="Z135" i="1"/>
  <c r="Z140" i="1"/>
  <c r="AI140" i="1"/>
  <c r="AB113" i="1"/>
  <c r="AJ113" i="1"/>
  <c r="AD113" i="1"/>
  <c r="AE113" i="1"/>
  <c r="AC113" i="1"/>
  <c r="AG114" i="1"/>
  <c r="AB114" i="1"/>
  <c r="AI114" i="1"/>
  <c r="AD114" i="1"/>
  <c r="AJ114" i="1"/>
  <c r="AH114" i="1"/>
  <c r="AA114" i="1"/>
  <c r="AG113" i="1"/>
  <c r="AB129" i="1"/>
  <c r="AJ129" i="1"/>
  <c r="AC129" i="1"/>
  <c r="AD129" i="1"/>
  <c r="AE129" i="1"/>
  <c r="AM129" i="1" s="1"/>
  <c r="AK129" i="1"/>
  <c r="AE114" i="1"/>
  <c r="AF120" i="1"/>
  <c r="AJ126" i="1"/>
  <c r="AE109" i="1"/>
  <c r="AN109" i="1" s="1"/>
  <c r="AE128" i="1"/>
  <c r="AA128" i="1"/>
  <c r="AE120" i="1"/>
  <c r="AJ118" i="1"/>
  <c r="Z111" i="1"/>
  <c r="AH111" i="1"/>
  <c r="AJ111" i="1"/>
  <c r="AK111" i="1"/>
  <c r="AB111" i="1"/>
  <c r="AA111" i="1"/>
  <c r="AE111" i="1"/>
  <c r="AN111" i="1" s="1"/>
  <c r="AI111" i="1"/>
  <c r="AC111" i="1"/>
  <c r="AG108" i="1"/>
  <c r="Z108" i="1"/>
  <c r="AA100" i="1"/>
  <c r="AI100" i="1"/>
  <c r="AB100" i="1"/>
  <c r="AD100" i="1"/>
  <c r="AN100" i="1" s="1"/>
  <c r="AC100" i="1"/>
  <c r="AJ100" i="1"/>
  <c r="AK100" i="1"/>
  <c r="AE115" i="1"/>
  <c r="AF115" i="1"/>
  <c r="AG115" i="1"/>
  <c r="AI115" i="1"/>
  <c r="AK130" i="1"/>
  <c r="AD115" i="1"/>
  <c r="AC115" i="1"/>
  <c r="AE123" i="1"/>
  <c r="AN123" i="1" s="1"/>
  <c r="AG123" i="1"/>
  <c r="AF123" i="1"/>
  <c r="AM101" i="1"/>
  <c r="AB120" i="1"/>
  <c r="AA121" i="1"/>
  <c r="Z129" i="1"/>
  <c r="AA116" i="1"/>
  <c r="AI116" i="1"/>
  <c r="AJ116" i="1"/>
  <c r="AC116" i="1"/>
  <c r="AD116" i="1"/>
  <c r="AK116" i="1"/>
  <c r="AB105" i="1"/>
  <c r="AJ105" i="1"/>
  <c r="AC105" i="1"/>
  <c r="AD105" i="1"/>
  <c r="AK105" i="1"/>
  <c r="AE105" i="1"/>
  <c r="Z127" i="1"/>
  <c r="AH127" i="1"/>
  <c r="AB127" i="1"/>
  <c r="AC127" i="1"/>
  <c r="AE127" i="1"/>
  <c r="AN127" i="1" s="1"/>
  <c r="AJ127" i="1"/>
  <c r="AK127" i="1"/>
  <c r="AC120" i="1"/>
  <c r="AI121" i="1"/>
  <c r="AF109" i="1"/>
  <c r="Z109" i="1"/>
  <c r="AA109" i="1"/>
  <c r="AC109" i="1"/>
  <c r="AG109" i="1"/>
  <c r="AH109" i="1"/>
  <c r="AI109" i="1"/>
  <c r="AC126" i="1"/>
  <c r="AK126" i="1"/>
  <c r="AF126" i="1"/>
  <c r="AH126" i="1"/>
  <c r="AD126" i="1"/>
  <c r="AA127" i="1"/>
  <c r="AF107" i="1"/>
  <c r="AG107" i="1"/>
  <c r="AI107" i="1"/>
  <c r="AE107" i="1"/>
  <c r="AN107" i="1" s="1"/>
  <c r="AK120" i="1"/>
  <c r="AK113" i="1"/>
  <c r="AM125" i="1"/>
  <c r="AD128" i="1"/>
  <c r="AN128" i="1" s="1"/>
  <c r="Z128" i="1"/>
  <c r="AF128" i="1"/>
  <c r="AM128" i="1" s="1"/>
  <c r="AH128" i="1"/>
  <c r="AG128" i="1"/>
  <c r="AF105" i="1"/>
  <c r="AJ131" i="1"/>
  <c r="AK131" i="1"/>
  <c r="AB131" i="1"/>
  <c r="AE131" i="1"/>
  <c r="AF131" i="1"/>
  <c r="AM131" i="1" s="1"/>
  <c r="AD131" i="1"/>
  <c r="AN131" i="1" s="1"/>
  <c r="AC131" i="1"/>
  <c r="AA124" i="1"/>
  <c r="AI124" i="1"/>
  <c r="AC124" i="1"/>
  <c r="AB124" i="1"/>
  <c r="AK124" i="1"/>
  <c r="AD124" i="1"/>
  <c r="AF124" i="1"/>
  <c r="AA105" i="1"/>
  <c r="AA113" i="1"/>
  <c r="AB121" i="1"/>
  <c r="AJ121" i="1"/>
  <c r="AD121" i="1"/>
  <c r="AE121" i="1"/>
  <c r="AM121" i="1" s="1"/>
  <c r="AK121" i="1"/>
  <c r="AC121" i="1"/>
  <c r="AK128" i="1"/>
  <c r="Z105" i="1"/>
  <c r="AI105" i="1"/>
  <c r="AH121" i="1"/>
  <c r="AG127" i="1"/>
  <c r="AI113" i="1"/>
  <c r="AC102" i="1"/>
  <c r="AK102" i="1"/>
  <c r="AD102" i="1"/>
  <c r="AN102" i="1" s="1"/>
  <c r="AF102" i="1"/>
  <c r="AM102" i="1" s="1"/>
  <c r="AH102" i="1"/>
  <c r="AA129" i="1"/>
  <c r="AH105" i="1"/>
  <c r="AD112" i="1"/>
  <c r="AN112" i="1" s="1"/>
  <c r="AG112" i="1"/>
  <c r="AH112" i="1"/>
  <c r="AJ112" i="1"/>
  <c r="Z112" i="1"/>
  <c r="AC118" i="1"/>
  <c r="AK118" i="1"/>
  <c r="AF118" i="1"/>
  <c r="Z118" i="1"/>
  <c r="AD118" i="1"/>
  <c r="Z124" i="1"/>
  <c r="AN125" i="1"/>
  <c r="AB112" i="1"/>
  <c r="AE126" i="1"/>
  <c r="AB102" i="1"/>
  <c r="AG106" i="1"/>
  <c r="Z106" i="1"/>
  <c r="AI106" i="1"/>
  <c r="AJ106" i="1"/>
  <c r="AB106" i="1"/>
  <c r="AA106" i="1"/>
  <c r="AG130" i="1"/>
  <c r="AJ130" i="1"/>
  <c r="AB128" i="1"/>
  <c r="Z123" i="1"/>
  <c r="AG122" i="1"/>
  <c r="AB122" i="1"/>
  <c r="AA122" i="1"/>
  <c r="AD122" i="1"/>
  <c r="AJ122" i="1"/>
  <c r="AH122" i="1"/>
  <c r="AI122" i="1"/>
  <c r="AG126" i="1"/>
  <c r="AF122" i="1"/>
  <c r="AA126" i="1"/>
  <c r="Z121" i="1"/>
  <c r="AC122" i="1"/>
  <c r="AF113" i="1"/>
  <c r="AH124" i="1"/>
  <c r="AL117" i="1"/>
  <c r="AF130" i="1"/>
  <c r="AM130" i="1" s="1"/>
  <c r="Z114" i="1"/>
  <c r="AB109" i="1"/>
  <c r="AI127" i="1"/>
  <c r="AJ102" i="1"/>
  <c r="AF106" i="1"/>
  <c r="AM106" i="1" s="1"/>
  <c r="AH130" i="1"/>
  <c r="AJ128" i="1"/>
  <c r="AF112" i="1"/>
  <c r="AM112" i="1" s="1"/>
  <c r="AH123" i="1"/>
  <c r="Z131" i="1"/>
  <c r="AG129" i="1"/>
  <c r="AD120" i="1"/>
  <c r="AN120" i="1" s="1"/>
  <c r="AG120" i="1"/>
  <c r="AH120" i="1"/>
  <c r="Z120" i="1"/>
  <c r="AJ120" i="1"/>
  <c r="AA120" i="1"/>
  <c r="AK114" i="1"/>
  <c r="AC110" i="1"/>
  <c r="AK110" i="1"/>
  <c r="AD110" i="1"/>
  <c r="AE110" i="1"/>
  <c r="AF110" i="1"/>
  <c r="AI126" i="1"/>
  <c r="AA108" i="1"/>
  <c r="AI108" i="1"/>
  <c r="AD108" i="1"/>
  <c r="AK108" i="1"/>
  <c r="AC108" i="1"/>
  <c r="AB126" i="1"/>
  <c r="AK122" i="1"/>
  <c r="AE108" i="1"/>
  <c r="AM108" i="1" s="1"/>
  <c r="AF114" i="1"/>
  <c r="AM114" i="1" s="1"/>
  <c r="AE122" i="1"/>
  <c r="AH110" i="1"/>
  <c r="AL119" i="1"/>
  <c r="AJ109" i="1"/>
  <c r="AG105" i="1"/>
  <c r="AK109" i="1"/>
  <c r="AI130" i="1"/>
  <c r="AA107" i="1"/>
  <c r="AL125" i="1"/>
  <c r="AH131" i="1"/>
  <c r="AB84" i="1"/>
  <c r="BQ79" i="1"/>
  <c r="AG79" i="1" s="1"/>
  <c r="BP76" i="1"/>
  <c r="BB77" i="1"/>
  <c r="BQ74" i="1"/>
  <c r="AD74" i="1" s="1"/>
  <c r="BP70" i="1"/>
  <c r="BQ67" i="1"/>
  <c r="AA67" i="1" s="1"/>
  <c r="BP84" i="1"/>
  <c r="BB73" i="1"/>
  <c r="BP78" i="1"/>
  <c r="BB71" i="1"/>
  <c r="BB67" i="1"/>
  <c r="BB68" i="1"/>
  <c r="BQ66" i="1"/>
  <c r="AD66" i="1" s="1"/>
  <c r="AT99" i="1"/>
  <c r="BB99" i="1" s="1"/>
  <c r="BQ99" i="1"/>
  <c r="Z99" i="1" s="1"/>
  <c r="AF91" i="1"/>
  <c r="AA91" i="1"/>
  <c r="AC91" i="1"/>
  <c r="BB89" i="1"/>
  <c r="AT81" i="1"/>
  <c r="BB81" i="1" s="1"/>
  <c r="BQ81" i="1"/>
  <c r="AG81" i="1" s="1"/>
  <c r="AU82" i="1"/>
  <c r="BB82" i="1" s="1"/>
  <c r="AD99" i="1"/>
  <c r="BQ98" i="1"/>
  <c r="AE98" i="1" s="1"/>
  <c r="BP98" i="1"/>
  <c r="Z98" i="1"/>
  <c r="AU95" i="1"/>
  <c r="BQ89" i="1"/>
  <c r="AC89" i="1" s="1"/>
  <c r="BP83" i="1"/>
  <c r="BB80" i="1"/>
  <c r="BP75" i="1"/>
  <c r="BP96" i="1"/>
  <c r="BQ96" i="1"/>
  <c r="AB96" i="1" s="1"/>
  <c r="BQ92" i="1"/>
  <c r="AD92" i="1" s="1"/>
  <c r="AT92" i="1"/>
  <c r="BB92" i="1" s="1"/>
  <c r="BQ90" i="1"/>
  <c r="AC90" i="1" s="1"/>
  <c r="AG84" i="1"/>
  <c r="AT83" i="1"/>
  <c r="BB83" i="1" s="1"/>
  <c r="BB75" i="1"/>
  <c r="BQ94" i="1"/>
  <c r="AG94" i="1" s="1"/>
  <c r="BP92" i="1"/>
  <c r="AU92" i="1"/>
  <c r="AK87" i="1"/>
  <c r="AC87" i="1"/>
  <c r="Z84" i="1"/>
  <c r="AT79" i="1"/>
  <c r="BB79" i="1" s="1"/>
  <c r="BQ73" i="1"/>
  <c r="Z73" i="1" s="1"/>
  <c r="BQ82" i="1"/>
  <c r="AB82" i="1" s="1"/>
  <c r="BP79" i="1"/>
  <c r="BP99" i="1"/>
  <c r="AK98" i="1"/>
  <c r="AC98" i="1"/>
  <c r="BQ97" i="1"/>
  <c r="AK97" i="1" s="1"/>
  <c r="BB96" i="1"/>
  <c r="AB91" i="1"/>
  <c r="BQ86" i="1"/>
  <c r="AH86" i="1" s="1"/>
  <c r="AU86" i="1"/>
  <c r="BB86" i="1" s="1"/>
  <c r="AU84" i="1"/>
  <c r="AJ84" i="1"/>
  <c r="BQ83" i="1"/>
  <c r="AJ83" i="1" s="1"/>
  <c r="AH81" i="1"/>
  <c r="BQ75" i="1"/>
  <c r="AG75" i="1" s="1"/>
  <c r="BB72" i="1"/>
  <c r="AI96" i="1"/>
  <c r="AT87" i="1"/>
  <c r="BB87" i="1" s="1"/>
  <c r="BP86" i="1"/>
  <c r="BP93" i="1"/>
  <c r="BQ93" i="1"/>
  <c r="AA93" i="1" s="1"/>
  <c r="BP88" i="1"/>
  <c r="BQ88" i="1"/>
  <c r="AA88" i="1" s="1"/>
  <c r="AA86" i="1"/>
  <c r="AT84" i="1"/>
  <c r="AD84" i="1"/>
  <c r="BP74" i="1"/>
  <c r="BP90" i="1"/>
  <c r="BB90" i="1"/>
  <c r="BP85" i="1"/>
  <c r="BQ85" i="1"/>
  <c r="AK85" i="1" s="1"/>
  <c r="BP80" i="1"/>
  <c r="BQ80" i="1"/>
  <c r="AJ80" i="1" s="1"/>
  <c r="BQ76" i="1"/>
  <c r="AE76" i="1" s="1"/>
  <c r="AT76" i="1"/>
  <c r="BP77" i="1"/>
  <c r="BQ77" i="1"/>
  <c r="AB77" i="1" s="1"/>
  <c r="AC84" i="1"/>
  <c r="AK84" i="1"/>
  <c r="AH99" i="1"/>
  <c r="AU98" i="1"/>
  <c r="BB98" i="1" s="1"/>
  <c r="BQ95" i="1"/>
  <c r="AD95" i="1" s="1"/>
  <c r="AT95" i="1"/>
  <c r="BP94" i="1"/>
  <c r="AH91" i="1"/>
  <c r="Z91" i="1"/>
  <c r="BP91" i="1"/>
  <c r="BB88" i="1"/>
  <c r="BQ78" i="1"/>
  <c r="AG78" i="1" s="1"/>
  <c r="AU76" i="1"/>
  <c r="AU74" i="1"/>
  <c r="BB74" i="1" s="1"/>
  <c r="BP97" i="1"/>
  <c r="BP89" i="1"/>
  <c r="BP81" i="1"/>
  <c r="BP73" i="1"/>
  <c r="BQ72" i="1"/>
  <c r="AC72" i="1" s="1"/>
  <c r="BP72" i="1"/>
  <c r="BB69" i="1"/>
  <c r="BB70" i="1"/>
  <c r="BB65" i="1"/>
  <c r="BP69" i="1"/>
  <c r="BQ71" i="1"/>
  <c r="Z71" i="1" s="1"/>
  <c r="BP66" i="1"/>
  <c r="BQ69" i="1"/>
  <c r="AD69" i="1" s="1"/>
  <c r="BP71" i="1"/>
  <c r="BQ68" i="1"/>
  <c r="AH68" i="1" s="1"/>
  <c r="BP68" i="1"/>
  <c r="BQ65" i="1"/>
  <c r="Z65" i="1" s="1"/>
  <c r="BP67" i="1"/>
  <c r="BQ70" i="1"/>
  <c r="AD70" i="1" s="1"/>
  <c r="BP65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AN126" i="1" l="1"/>
  <c r="AM127" i="1"/>
  <c r="AL122" i="1"/>
  <c r="AA66" i="1"/>
  <c r="AJ87" i="1"/>
  <c r="AL124" i="1"/>
  <c r="AM124" i="1"/>
  <c r="AL126" i="1"/>
  <c r="AN104" i="1"/>
  <c r="AB87" i="1"/>
  <c r="AF84" i="1"/>
  <c r="AN118" i="1"/>
  <c r="AN124" i="1"/>
  <c r="AN116" i="1"/>
  <c r="AN106" i="1"/>
  <c r="AF74" i="1"/>
  <c r="AC74" i="1"/>
  <c r="AL120" i="1"/>
  <c r="AL123" i="1"/>
  <c r="AL118" i="1"/>
  <c r="AM123" i="1"/>
  <c r="AJ65" i="1"/>
  <c r="AA74" i="1"/>
  <c r="AM118" i="1"/>
  <c r="AN121" i="1"/>
  <c r="AM120" i="1"/>
  <c r="AM119" i="1"/>
  <c r="AI71" i="1"/>
  <c r="AH80" i="1"/>
  <c r="AL101" i="1"/>
  <c r="AK66" i="1"/>
  <c r="AA70" i="1"/>
  <c r="AD77" i="1"/>
  <c r="AJ99" i="1"/>
  <c r="AF80" i="1"/>
  <c r="AA71" i="1"/>
  <c r="AE90" i="1"/>
  <c r="AC79" i="1"/>
  <c r="AK72" i="1"/>
  <c r="AM110" i="1"/>
  <c r="AH65" i="1"/>
  <c r="AI66" i="1"/>
  <c r="AA65" i="1"/>
  <c r="BB95" i="1"/>
  <c r="AL107" i="1"/>
  <c r="AN105" i="1"/>
  <c r="AL104" i="1"/>
  <c r="AM115" i="1"/>
  <c r="AL100" i="1"/>
  <c r="AH96" i="1"/>
  <c r="AM107" i="1"/>
  <c r="AH97" i="1"/>
  <c r="AJ85" i="1"/>
  <c r="AL113" i="1"/>
  <c r="AM103" i="1"/>
  <c r="AC96" i="1"/>
  <c r="AE86" i="1"/>
  <c r="AL103" i="1"/>
  <c r="AK96" i="1"/>
  <c r="Z80" i="1"/>
  <c r="Z97" i="1"/>
  <c r="AF96" i="1"/>
  <c r="AC85" i="1"/>
  <c r="AK79" i="1"/>
  <c r="AJ77" i="1"/>
  <c r="AE66" i="1"/>
  <c r="AN66" i="1" s="1"/>
  <c r="AG71" i="1"/>
  <c r="AB74" i="1"/>
  <c r="AA85" i="1"/>
  <c r="AF95" i="1"/>
  <c r="AE87" i="1"/>
  <c r="AA72" i="1"/>
  <c r="AD79" i="1"/>
  <c r="AF79" i="1"/>
  <c r="AD91" i="1"/>
  <c r="AH98" i="1"/>
  <c r="AE91" i="1"/>
  <c r="Z79" i="1"/>
  <c r="AL115" i="1"/>
  <c r="AA87" i="1"/>
  <c r="AE79" i="1"/>
  <c r="AJ98" i="1"/>
  <c r="AB98" i="1"/>
  <c r="Z72" i="1"/>
  <c r="AI79" i="1"/>
  <c r="AL110" i="1"/>
  <c r="AF69" i="1"/>
  <c r="AG66" i="1"/>
  <c r="AH84" i="1"/>
  <c r="AA96" i="1"/>
  <c r="AI85" i="1"/>
  <c r="AH72" i="1"/>
  <c r="AE84" i="1"/>
  <c r="AJ91" i="1"/>
  <c r="AC80" i="1"/>
  <c r="AJ93" i="1"/>
  <c r="AA84" i="1"/>
  <c r="Z96" i="1"/>
  <c r="AE95" i="1"/>
  <c r="AN95" i="1" s="1"/>
  <c r="AA99" i="1"/>
  <c r="AG85" i="1"/>
  <c r="AK91" i="1"/>
  <c r="AH79" i="1"/>
  <c r="AH66" i="1"/>
  <c r="AH74" i="1"/>
  <c r="AM113" i="1"/>
  <c r="AM109" i="1"/>
  <c r="AF87" i="1"/>
  <c r="AB79" i="1"/>
  <c r="AJ66" i="1"/>
  <c r="AI67" i="1"/>
  <c r="AF86" i="1"/>
  <c r="AM86" i="1" s="1"/>
  <c r="AI72" i="1"/>
  <c r="AG86" i="1"/>
  <c r="AI86" i="1"/>
  <c r="AJ72" i="1"/>
  <c r="AA79" i="1"/>
  <c r="AL102" i="1"/>
  <c r="AB66" i="1"/>
  <c r="AF71" i="1"/>
  <c r="AH71" i="1"/>
  <c r="AG74" i="1"/>
  <c r="Z87" i="1"/>
  <c r="AE74" i="1"/>
  <c r="AN74" i="1" s="1"/>
  <c r="AI74" i="1"/>
  <c r="BB84" i="1"/>
  <c r="AD87" i="1"/>
  <c r="AN87" i="1" s="1"/>
  <c r="AB85" i="1"/>
  <c r="AD97" i="1"/>
  <c r="AH87" i="1"/>
  <c r="AF97" i="1"/>
  <c r="AI87" i="1"/>
  <c r="Z74" i="1"/>
  <c r="AJ96" i="1"/>
  <c r="AG91" i="1"/>
  <c r="AJ79" i="1"/>
  <c r="AM137" i="1"/>
  <c r="AN140" i="1"/>
  <c r="AN135" i="1"/>
  <c r="AL136" i="1"/>
  <c r="AM140" i="1"/>
  <c r="AL135" i="1"/>
  <c r="AL132" i="1"/>
  <c r="AM135" i="1"/>
  <c r="AL140" i="1"/>
  <c r="AL108" i="1"/>
  <c r="AM126" i="1"/>
  <c r="AL109" i="1"/>
  <c r="AN129" i="1"/>
  <c r="AN113" i="1"/>
  <c r="AM122" i="1"/>
  <c r="AN114" i="1"/>
  <c r="AL131" i="1"/>
  <c r="AL121" i="1"/>
  <c r="AL129" i="1"/>
  <c r="AN110" i="1"/>
  <c r="AL114" i="1"/>
  <c r="AN122" i="1"/>
  <c r="AL112" i="1"/>
  <c r="AL128" i="1"/>
  <c r="AM111" i="1"/>
  <c r="AN115" i="1"/>
  <c r="AL111" i="1"/>
  <c r="AL106" i="1"/>
  <c r="AN108" i="1"/>
  <c r="AL105" i="1"/>
  <c r="AL127" i="1"/>
  <c r="AL130" i="1"/>
  <c r="AM105" i="1"/>
  <c r="AL116" i="1"/>
  <c r="AE67" i="1"/>
  <c r="Z67" i="1"/>
  <c r="AB75" i="1"/>
  <c r="AB83" i="1"/>
  <c r="AA78" i="1"/>
  <c r="Z83" i="1"/>
  <c r="AB67" i="1"/>
  <c r="AC66" i="1"/>
  <c r="AF67" i="1"/>
  <c r="AA77" i="1"/>
  <c r="AI78" i="1"/>
  <c r="AI77" i="1"/>
  <c r="AA80" i="1"/>
  <c r="AK81" i="1"/>
  <c r="AC67" i="1"/>
  <c r="Z66" i="1"/>
  <c r="AH67" i="1"/>
  <c r="AF81" i="1"/>
  <c r="AD67" i="1"/>
  <c r="BB76" i="1"/>
  <c r="AI80" i="1"/>
  <c r="AK67" i="1"/>
  <c r="AE69" i="1"/>
  <c r="AN69" i="1" s="1"/>
  <c r="AF66" i="1"/>
  <c r="AM66" i="1" s="1"/>
  <c r="AG67" i="1"/>
  <c r="Z81" i="1"/>
  <c r="AJ67" i="1"/>
  <c r="AJ74" i="1"/>
  <c r="AK74" i="1"/>
  <c r="AN79" i="1"/>
  <c r="AD81" i="1"/>
  <c r="AC76" i="1"/>
  <c r="AK76" i="1"/>
  <c r="Z76" i="1"/>
  <c r="AH76" i="1"/>
  <c r="AI76" i="1"/>
  <c r="AA76" i="1"/>
  <c r="AF76" i="1"/>
  <c r="AM76" i="1" s="1"/>
  <c r="AF83" i="1"/>
  <c r="AC83" i="1"/>
  <c r="AE83" i="1"/>
  <c r="AK83" i="1"/>
  <c r="AF78" i="1"/>
  <c r="AD93" i="1"/>
  <c r="AG97" i="1"/>
  <c r="AJ92" i="1"/>
  <c r="AE94" i="1"/>
  <c r="AA82" i="1"/>
  <c r="AI82" i="1"/>
  <c r="AG82" i="1"/>
  <c r="AD82" i="1"/>
  <c r="AF82" i="1"/>
  <c r="AE92" i="1"/>
  <c r="AN92" i="1" s="1"/>
  <c r="AF75" i="1"/>
  <c r="AC75" i="1"/>
  <c r="AK75" i="1"/>
  <c r="AE75" i="1"/>
  <c r="AD75" i="1"/>
  <c r="AF89" i="1"/>
  <c r="AJ82" i="1"/>
  <c r="AA90" i="1"/>
  <c r="AI90" i="1"/>
  <c r="AH90" i="1"/>
  <c r="AD90" i="1"/>
  <c r="AF90" i="1"/>
  <c r="AM90" i="1" s="1"/>
  <c r="AG90" i="1"/>
  <c r="AA83" i="1"/>
  <c r="AB90" i="1"/>
  <c r="AD83" i="1"/>
  <c r="AG88" i="1"/>
  <c r="AD88" i="1"/>
  <c r="AE88" i="1"/>
  <c r="AF88" i="1"/>
  <c r="AJ78" i="1"/>
  <c r="AK78" i="1"/>
  <c r="Z78" i="1"/>
  <c r="AH78" i="1"/>
  <c r="AB78" i="1"/>
  <c r="AC78" i="1"/>
  <c r="AD78" i="1"/>
  <c r="AD89" i="1"/>
  <c r="Z93" i="1"/>
  <c r="AH93" i="1"/>
  <c r="AE93" i="1"/>
  <c r="AF93" i="1"/>
  <c r="AK93" i="1"/>
  <c r="AG93" i="1"/>
  <c r="AC93" i="1"/>
  <c r="AC88" i="1"/>
  <c r="AC82" i="1"/>
  <c r="AI83" i="1"/>
  <c r="AC97" i="1"/>
  <c r="AE81" i="1"/>
  <c r="AJ81" i="1"/>
  <c r="AI81" i="1"/>
  <c r="AB81" i="1"/>
  <c r="AA81" i="1"/>
  <c r="AJ90" i="1"/>
  <c r="AA75" i="1"/>
  <c r="AB94" i="1"/>
  <c r="AC94" i="1"/>
  <c r="AH94" i="1"/>
  <c r="AD94" i="1"/>
  <c r="AJ94" i="1"/>
  <c r="AK94" i="1"/>
  <c r="Z94" i="1"/>
  <c r="AD76" i="1"/>
  <c r="AN76" i="1" s="1"/>
  <c r="Z90" i="1"/>
  <c r="AH88" i="1"/>
  <c r="AE73" i="1"/>
  <c r="AA73" i="1"/>
  <c r="AI73" i="1"/>
  <c r="AC73" i="1"/>
  <c r="AK73" i="1"/>
  <c r="AG73" i="1"/>
  <c r="AB73" i="1"/>
  <c r="AJ73" i="1"/>
  <c r="AG72" i="1"/>
  <c r="AD72" i="1"/>
  <c r="AB72" i="1"/>
  <c r="AF72" i="1"/>
  <c r="AE72" i="1"/>
  <c r="AJ75" i="1"/>
  <c r="Z82" i="1"/>
  <c r="AK90" i="1"/>
  <c r="AB95" i="1"/>
  <c r="AJ95" i="1"/>
  <c r="AH95" i="1"/>
  <c r="Z95" i="1"/>
  <c r="AA95" i="1"/>
  <c r="AG95" i="1"/>
  <c r="AI95" i="1"/>
  <c r="AK95" i="1"/>
  <c r="Z77" i="1"/>
  <c r="AH77" i="1"/>
  <c r="AK77" i="1"/>
  <c r="AC77" i="1"/>
  <c r="AE77" i="1"/>
  <c r="AF77" i="1"/>
  <c r="AM77" i="1" s="1"/>
  <c r="AG77" i="1"/>
  <c r="Z85" i="1"/>
  <c r="AH85" i="1"/>
  <c r="AE85" i="1"/>
  <c r="AF85" i="1"/>
  <c r="AI93" i="1"/>
  <c r="AE78" i="1"/>
  <c r="AB93" i="1"/>
  <c r="AG83" i="1"/>
  <c r="AD73" i="1"/>
  <c r="AK82" i="1"/>
  <c r="AI75" i="1"/>
  <c r="AC92" i="1"/>
  <c r="AK92" i="1"/>
  <c r="AI92" i="1"/>
  <c r="AH92" i="1"/>
  <c r="Z92" i="1"/>
  <c r="AA92" i="1"/>
  <c r="AE82" i="1"/>
  <c r="AJ76" i="1"/>
  <c r="AH82" i="1"/>
  <c r="AE89" i="1"/>
  <c r="AA89" i="1"/>
  <c r="AB89" i="1"/>
  <c r="AI89" i="1"/>
  <c r="AJ89" i="1"/>
  <c r="AG92" i="1"/>
  <c r="AB88" i="1"/>
  <c r="AG76" i="1"/>
  <c r="AK88" i="1"/>
  <c r="Z89" i="1"/>
  <c r="AI94" i="1"/>
  <c r="Z75" i="1"/>
  <c r="AH83" i="1"/>
  <c r="AK89" i="1"/>
  <c r="AF99" i="1"/>
  <c r="AE99" i="1"/>
  <c r="AN99" i="1" s="1"/>
  <c r="AK99" i="1"/>
  <c r="AC99" i="1"/>
  <c r="AG89" i="1"/>
  <c r="AF94" i="1"/>
  <c r="AI88" i="1"/>
  <c r="AB76" i="1"/>
  <c r="AA94" i="1"/>
  <c r="AF73" i="1"/>
  <c r="AH73" i="1"/>
  <c r="AG80" i="1"/>
  <c r="AE80" i="1"/>
  <c r="AM80" i="1" s="1"/>
  <c r="AD80" i="1"/>
  <c r="AB80" i="1"/>
  <c r="AG99" i="1"/>
  <c r="Z88" i="1"/>
  <c r="AD86" i="1"/>
  <c r="AN86" i="1" s="1"/>
  <c r="AK86" i="1"/>
  <c r="AJ86" i="1"/>
  <c r="AB86" i="1"/>
  <c r="Z86" i="1"/>
  <c r="AC86" i="1"/>
  <c r="AE97" i="1"/>
  <c r="AA97" i="1"/>
  <c r="AB97" i="1"/>
  <c r="AI97" i="1"/>
  <c r="AJ97" i="1"/>
  <c r="AC95" i="1"/>
  <c r="AK80" i="1"/>
  <c r="AH89" i="1"/>
  <c r="AB99" i="1"/>
  <c r="AD85" i="1"/>
  <c r="AN85" i="1" s="1"/>
  <c r="AG96" i="1"/>
  <c r="AD96" i="1"/>
  <c r="AE96" i="1"/>
  <c r="AH75" i="1"/>
  <c r="AC81" i="1"/>
  <c r="AF92" i="1"/>
  <c r="AM92" i="1" s="1"/>
  <c r="AA98" i="1"/>
  <c r="AI98" i="1"/>
  <c r="AF98" i="1"/>
  <c r="AM98" i="1" s="1"/>
  <c r="AD98" i="1"/>
  <c r="AN98" i="1" s="1"/>
  <c r="AG98" i="1"/>
  <c r="AJ88" i="1"/>
  <c r="AI99" i="1"/>
  <c r="AB92" i="1"/>
  <c r="Z68" i="1"/>
  <c r="AI68" i="1"/>
  <c r="AF68" i="1"/>
  <c r="AD68" i="1"/>
  <c r="AE68" i="1"/>
  <c r="AC68" i="1"/>
  <c r="AK68" i="1"/>
  <c r="AA68" i="1"/>
  <c r="AG65" i="1"/>
  <c r="AE65" i="1"/>
  <c r="AF65" i="1"/>
  <c r="AD65" i="1"/>
  <c r="AB70" i="1"/>
  <c r="AC65" i="1"/>
  <c r="AI70" i="1"/>
  <c r="AB68" i="1"/>
  <c r="AJ70" i="1"/>
  <c r="AK65" i="1"/>
  <c r="AG68" i="1"/>
  <c r="AJ68" i="1"/>
  <c r="AC70" i="1"/>
  <c r="AK70" i="1"/>
  <c r="AC69" i="1"/>
  <c r="AK69" i="1"/>
  <c r="AI69" i="1"/>
  <c r="AJ69" i="1"/>
  <c r="Z69" i="1"/>
  <c r="AH69" i="1"/>
  <c r="AA69" i="1"/>
  <c r="AB69" i="1"/>
  <c r="AG69" i="1"/>
  <c r="Z70" i="1"/>
  <c r="AH70" i="1"/>
  <c r="AG70" i="1"/>
  <c r="AE70" i="1"/>
  <c r="AN70" i="1" s="1"/>
  <c r="AF70" i="1"/>
  <c r="AK71" i="1"/>
  <c r="AD71" i="1"/>
  <c r="AB71" i="1"/>
  <c r="AJ71" i="1"/>
  <c r="AC71" i="1"/>
  <c r="AE71" i="1"/>
  <c r="AI65" i="1"/>
  <c r="AB65" i="1"/>
  <c r="E7" i="2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F5" i="2" l="1"/>
  <c r="F13" i="2"/>
  <c r="F21" i="2"/>
  <c r="F29" i="2"/>
  <c r="F37" i="2"/>
  <c r="F45" i="2"/>
  <c r="F53" i="2"/>
  <c r="F61" i="2"/>
  <c r="F69" i="2"/>
  <c r="F77" i="2"/>
  <c r="F85" i="2"/>
  <c r="F93" i="2"/>
  <c r="F101" i="2"/>
  <c r="F6" i="2"/>
  <c r="F14" i="2"/>
  <c r="F22" i="2"/>
  <c r="F30" i="2"/>
  <c r="F38" i="2"/>
  <c r="F46" i="2"/>
  <c r="F54" i="2"/>
  <c r="F62" i="2"/>
  <c r="F70" i="2"/>
  <c r="F78" i="2"/>
  <c r="F86" i="2"/>
  <c r="F94" i="2"/>
  <c r="F102" i="2"/>
  <c r="F7" i="2"/>
  <c r="F15" i="2"/>
  <c r="F23" i="2"/>
  <c r="F31" i="2"/>
  <c r="F39" i="2"/>
  <c r="F47" i="2"/>
  <c r="F55" i="2"/>
  <c r="F63" i="2"/>
  <c r="F71" i="2"/>
  <c r="F79" i="2"/>
  <c r="F87" i="2"/>
  <c r="F95" i="2"/>
  <c r="F103" i="2"/>
  <c r="F8" i="2"/>
  <c r="F16" i="2"/>
  <c r="F24" i="2"/>
  <c r="F32" i="2"/>
  <c r="F40" i="2"/>
  <c r="F48" i="2"/>
  <c r="F56" i="2"/>
  <c r="F64" i="2"/>
  <c r="F72" i="2"/>
  <c r="F80" i="2"/>
  <c r="F88" i="2"/>
  <c r="F96" i="2"/>
  <c r="F104" i="2"/>
  <c r="F11" i="2"/>
  <c r="F27" i="2"/>
  <c r="F43" i="2"/>
  <c r="F59" i="2"/>
  <c r="F75" i="2"/>
  <c r="F91" i="2"/>
  <c r="F36" i="2"/>
  <c r="F60" i="2"/>
  <c r="F76" i="2"/>
  <c r="F92" i="2"/>
  <c r="F9" i="2"/>
  <c r="F17" i="2"/>
  <c r="F25" i="2"/>
  <c r="F33" i="2"/>
  <c r="F41" i="2"/>
  <c r="F49" i="2"/>
  <c r="F57" i="2"/>
  <c r="F65" i="2"/>
  <c r="F73" i="2"/>
  <c r="F81" i="2"/>
  <c r="F89" i="2"/>
  <c r="F97" i="2"/>
  <c r="F105" i="2"/>
  <c r="F10" i="2"/>
  <c r="F18" i="2"/>
  <c r="F26" i="2"/>
  <c r="F34" i="2"/>
  <c r="F42" i="2"/>
  <c r="F50" i="2"/>
  <c r="F58" i="2"/>
  <c r="F66" i="2"/>
  <c r="F74" i="2"/>
  <c r="F82" i="2"/>
  <c r="F90" i="2"/>
  <c r="F98" i="2"/>
  <c r="F19" i="2"/>
  <c r="F35" i="2"/>
  <c r="F51" i="2"/>
  <c r="F67" i="2"/>
  <c r="F83" i="2"/>
  <c r="F99" i="2"/>
  <c r="F12" i="2"/>
  <c r="F20" i="2"/>
  <c r="F28" i="2"/>
  <c r="F44" i="2"/>
  <c r="F52" i="2"/>
  <c r="F68" i="2"/>
  <c r="F84" i="2"/>
  <c r="F100" i="2"/>
  <c r="AM96" i="1"/>
  <c r="AM84" i="1"/>
  <c r="AM97" i="1"/>
  <c r="AN90" i="1"/>
  <c r="AN84" i="1"/>
  <c r="AN77" i="1"/>
  <c r="AN67" i="1"/>
  <c r="AM67" i="1"/>
  <c r="AL74" i="1"/>
  <c r="AN91" i="1"/>
  <c r="AL72" i="1"/>
  <c r="AL91" i="1"/>
  <c r="AL79" i="1"/>
  <c r="AM95" i="1"/>
  <c r="AM81" i="1"/>
  <c r="AL80" i="1"/>
  <c r="AN81" i="1"/>
  <c r="AM79" i="1"/>
  <c r="AL99" i="1"/>
  <c r="AN97" i="1"/>
  <c r="AL94" i="1"/>
  <c r="AL84" i="1"/>
  <c r="AM69" i="1"/>
  <c r="AL87" i="1"/>
  <c r="AL81" i="1"/>
  <c r="AM94" i="1"/>
  <c r="AL66" i="1"/>
  <c r="AM71" i="1"/>
  <c r="AM91" i="1"/>
  <c r="AN82" i="1"/>
  <c r="AL67" i="1"/>
  <c r="AN94" i="1"/>
  <c r="AM74" i="1"/>
  <c r="AL98" i="1"/>
  <c r="AL97" i="1"/>
  <c r="AL88" i="1"/>
  <c r="AM87" i="1"/>
  <c r="AN68" i="1"/>
  <c r="AN83" i="1"/>
  <c r="AM75" i="1"/>
  <c r="AL71" i="1"/>
  <c r="AM68" i="1"/>
  <c r="AL65" i="1"/>
  <c r="AL78" i="1"/>
  <c r="AM83" i="1"/>
  <c r="AL73" i="1"/>
  <c r="AN75" i="1"/>
  <c r="AN93" i="1"/>
  <c r="AN96" i="1"/>
  <c r="AM78" i="1"/>
  <c r="AL95" i="1"/>
  <c r="AM85" i="1"/>
  <c r="AN89" i="1"/>
  <c r="AM88" i="1"/>
  <c r="AL76" i="1"/>
  <c r="AN78" i="1"/>
  <c r="AL96" i="1"/>
  <c r="AN72" i="1"/>
  <c r="AM99" i="1"/>
  <c r="AL89" i="1"/>
  <c r="AL77" i="1"/>
  <c r="AM89" i="1"/>
  <c r="AN73" i="1"/>
  <c r="AL85" i="1"/>
  <c r="AN88" i="1"/>
  <c r="AL75" i="1"/>
  <c r="AM72" i="1"/>
  <c r="AL93" i="1"/>
  <c r="AM73" i="1"/>
  <c r="AL83" i="1"/>
  <c r="AL92" i="1"/>
  <c r="AL86" i="1"/>
  <c r="AN80" i="1"/>
  <c r="AL82" i="1"/>
  <c r="AL90" i="1"/>
  <c r="AM93" i="1"/>
  <c r="AM82" i="1"/>
  <c r="AM70" i="1"/>
  <c r="AL69" i="1"/>
  <c r="AN65" i="1"/>
  <c r="AL70" i="1"/>
  <c r="AN71" i="1"/>
  <c r="AM65" i="1"/>
  <c r="AL68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5" i="1"/>
  <c r="O51" i="1"/>
  <c r="AP51" i="1"/>
  <c r="AQ51" i="1"/>
  <c r="AR51" i="1"/>
  <c r="AS51" i="1"/>
  <c r="AV51" i="1"/>
  <c r="AW51" i="1"/>
  <c r="AX51" i="1"/>
  <c r="AY51" i="1"/>
  <c r="AZ51" i="1"/>
  <c r="BA51" i="1"/>
  <c r="BD51" i="1"/>
  <c r="BE51" i="1"/>
  <c r="BF51" i="1"/>
  <c r="BG51" i="1"/>
  <c r="BH51" i="1"/>
  <c r="AU51" i="1" s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V52" i="1"/>
  <c r="AW52" i="1"/>
  <c r="AX52" i="1"/>
  <c r="AY52" i="1"/>
  <c r="AZ52" i="1"/>
  <c r="BA52" i="1"/>
  <c r="BD52" i="1"/>
  <c r="BE52" i="1"/>
  <c r="BF52" i="1"/>
  <c r="BG52" i="1"/>
  <c r="BH52" i="1"/>
  <c r="AU52" i="1" s="1"/>
  <c r="BI52" i="1"/>
  <c r="AT52" i="1" s="1"/>
  <c r="BJ52" i="1"/>
  <c r="BK52" i="1"/>
  <c r="BL52" i="1"/>
  <c r="BM52" i="1"/>
  <c r="BN52" i="1"/>
  <c r="BO52" i="1"/>
  <c r="O53" i="1"/>
  <c r="AP53" i="1"/>
  <c r="AQ53" i="1"/>
  <c r="AR53" i="1"/>
  <c r="AS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AT53" i="1" s="1"/>
  <c r="BJ53" i="1"/>
  <c r="BK53" i="1"/>
  <c r="BL53" i="1"/>
  <c r="BM53" i="1"/>
  <c r="BN53" i="1"/>
  <c r="BO53" i="1"/>
  <c r="O54" i="1"/>
  <c r="AP54" i="1"/>
  <c r="AQ54" i="1"/>
  <c r="AR54" i="1"/>
  <c r="AS54" i="1"/>
  <c r="AV54" i="1"/>
  <c r="AW54" i="1"/>
  <c r="AX54" i="1"/>
  <c r="AY54" i="1"/>
  <c r="AZ54" i="1"/>
  <c r="BA54" i="1"/>
  <c r="BD54" i="1"/>
  <c r="BE54" i="1"/>
  <c r="BF54" i="1"/>
  <c r="BG54" i="1"/>
  <c r="BH54" i="1"/>
  <c r="AU54" i="1" s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V56" i="1"/>
  <c r="AW56" i="1"/>
  <c r="AX56" i="1"/>
  <c r="AY56" i="1"/>
  <c r="AZ56" i="1"/>
  <c r="BA56" i="1"/>
  <c r="BD56" i="1"/>
  <c r="BE56" i="1"/>
  <c r="BF56" i="1"/>
  <c r="BG56" i="1"/>
  <c r="BH56" i="1"/>
  <c r="AU56" i="1" s="1"/>
  <c r="BI56" i="1"/>
  <c r="AT56" i="1" s="1"/>
  <c r="BJ56" i="1"/>
  <c r="BK56" i="1"/>
  <c r="BL56" i="1"/>
  <c r="BM56" i="1"/>
  <c r="BN56" i="1"/>
  <c r="BO56" i="1"/>
  <c r="O57" i="1"/>
  <c r="AP57" i="1"/>
  <c r="AQ57" i="1"/>
  <c r="AR57" i="1"/>
  <c r="AS57" i="1"/>
  <c r="AV57" i="1"/>
  <c r="AW57" i="1"/>
  <c r="AX57" i="1"/>
  <c r="AY57" i="1"/>
  <c r="AZ57" i="1"/>
  <c r="BA57" i="1"/>
  <c r="BD57" i="1"/>
  <c r="BE57" i="1"/>
  <c r="BF57" i="1"/>
  <c r="BG57" i="1"/>
  <c r="BH57" i="1"/>
  <c r="AU57" i="1" s="1"/>
  <c r="BI57" i="1"/>
  <c r="AT57" i="1" s="1"/>
  <c r="BJ57" i="1"/>
  <c r="BK57" i="1"/>
  <c r="BL57" i="1"/>
  <c r="BM57" i="1"/>
  <c r="BN57" i="1"/>
  <c r="BO57" i="1"/>
  <c r="O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O59" i="1"/>
  <c r="AP59" i="1"/>
  <c r="AQ59" i="1"/>
  <c r="AR59" i="1"/>
  <c r="AS59" i="1"/>
  <c r="AV59" i="1"/>
  <c r="AW59" i="1"/>
  <c r="AX59" i="1"/>
  <c r="AY59" i="1"/>
  <c r="AZ59" i="1"/>
  <c r="BA59" i="1"/>
  <c r="BD59" i="1"/>
  <c r="BE59" i="1"/>
  <c r="BF59" i="1"/>
  <c r="BG59" i="1"/>
  <c r="BH59" i="1"/>
  <c r="AU59" i="1" s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V60" i="1"/>
  <c r="AW60" i="1"/>
  <c r="AX60" i="1"/>
  <c r="AY60" i="1"/>
  <c r="AZ60" i="1"/>
  <c r="BA60" i="1"/>
  <c r="BD60" i="1"/>
  <c r="BE60" i="1"/>
  <c r="BF60" i="1"/>
  <c r="BG60" i="1"/>
  <c r="BH60" i="1"/>
  <c r="AU60" i="1" s="1"/>
  <c r="BI60" i="1"/>
  <c r="AT60" i="1" s="1"/>
  <c r="BJ60" i="1"/>
  <c r="BK60" i="1"/>
  <c r="BL60" i="1"/>
  <c r="BM60" i="1"/>
  <c r="BN60" i="1"/>
  <c r="BO60" i="1"/>
  <c r="O61" i="1"/>
  <c r="AP61" i="1"/>
  <c r="AQ61" i="1"/>
  <c r="AR61" i="1"/>
  <c r="AS61" i="1"/>
  <c r="AV61" i="1"/>
  <c r="AW61" i="1"/>
  <c r="AX61" i="1"/>
  <c r="AY61" i="1"/>
  <c r="AZ61" i="1"/>
  <c r="BA61" i="1"/>
  <c r="BD61" i="1"/>
  <c r="BE61" i="1"/>
  <c r="BF61" i="1"/>
  <c r="BG61" i="1"/>
  <c r="BH61" i="1"/>
  <c r="BI61" i="1"/>
  <c r="AT61" i="1" s="1"/>
  <c r="BJ61" i="1"/>
  <c r="BK61" i="1"/>
  <c r="BL61" i="1"/>
  <c r="BM61" i="1"/>
  <c r="BN61" i="1"/>
  <c r="BO61" i="1"/>
  <c r="O62" i="1"/>
  <c r="AP62" i="1"/>
  <c r="AQ62" i="1"/>
  <c r="AR62" i="1"/>
  <c r="AS62" i="1"/>
  <c r="AV62" i="1"/>
  <c r="AW62" i="1"/>
  <c r="AX62" i="1"/>
  <c r="AY62" i="1"/>
  <c r="AZ62" i="1"/>
  <c r="BA62" i="1"/>
  <c r="BD62" i="1"/>
  <c r="BE62" i="1"/>
  <c r="BF62" i="1"/>
  <c r="BG62" i="1"/>
  <c r="BH62" i="1"/>
  <c r="AU62" i="1" s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AT64" i="1" s="1"/>
  <c r="BJ64" i="1"/>
  <c r="BK64" i="1"/>
  <c r="BL64" i="1"/>
  <c r="BM64" i="1"/>
  <c r="BN64" i="1"/>
  <c r="BO64" i="1"/>
  <c r="BQ60" i="1" l="1"/>
  <c r="AB60" i="1" s="1"/>
  <c r="BB64" i="1"/>
  <c r="BB60" i="1"/>
  <c r="BQ58" i="1"/>
  <c r="AA58" i="1" s="1"/>
  <c r="BB57" i="1"/>
  <c r="BQ61" i="1"/>
  <c r="AH61" i="1" s="1"/>
  <c r="BP53" i="1"/>
  <c r="BB52" i="1"/>
  <c r="BP56" i="1"/>
  <c r="BB55" i="1"/>
  <c r="BB54" i="1"/>
  <c r="BB56" i="1"/>
  <c r="AA60" i="1"/>
  <c r="AK60" i="1"/>
  <c r="BQ63" i="1"/>
  <c r="AJ60" i="1"/>
  <c r="AT58" i="1"/>
  <c r="BP57" i="1"/>
  <c r="BQ57" i="1"/>
  <c r="AA57" i="1" s="1"/>
  <c r="BQ53" i="1"/>
  <c r="AJ53" i="1" s="1"/>
  <c r="BQ52" i="1"/>
  <c r="AG52" i="1" s="1"/>
  <c r="BP62" i="1"/>
  <c r="BQ62" i="1"/>
  <c r="AI62" i="1" s="1"/>
  <c r="Z60" i="1"/>
  <c r="AC60" i="1"/>
  <c r="BP58" i="1"/>
  <c r="AU58" i="1"/>
  <c r="AH58" i="1"/>
  <c r="BB51" i="1"/>
  <c r="BQ55" i="1"/>
  <c r="AG55" i="1" s="1"/>
  <c r="AU61" i="1"/>
  <c r="BB61" i="1" s="1"/>
  <c r="AG60" i="1"/>
  <c r="BB59" i="1"/>
  <c r="BP61" i="1"/>
  <c r="BP63" i="1"/>
  <c r="BB62" i="1"/>
  <c r="BP55" i="1"/>
  <c r="BQ59" i="1"/>
  <c r="AD59" i="1" s="1"/>
  <c r="AT63" i="1"/>
  <c r="BB63" i="1" s="1"/>
  <c r="BP64" i="1"/>
  <c r="AD60" i="1"/>
  <c r="AU53" i="1"/>
  <c r="BB53" i="1" s="1"/>
  <c r="BP60" i="1"/>
  <c r="BP52" i="1"/>
  <c r="BQ54" i="1"/>
  <c r="AB54" i="1" s="1"/>
  <c r="BQ51" i="1"/>
  <c r="AI51" i="1" s="1"/>
  <c r="BQ64" i="1"/>
  <c r="AK64" i="1" s="1"/>
  <c r="BP59" i="1"/>
  <c r="BQ56" i="1"/>
  <c r="AC56" i="1" s="1"/>
  <c r="AA56" i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AF60" i="1" l="1"/>
  <c r="AI60" i="1"/>
  <c r="AE58" i="1"/>
  <c r="AI56" i="1"/>
  <c r="AB58" i="1"/>
  <c r="AK61" i="1"/>
  <c r="Z61" i="1"/>
  <c r="AJ61" i="1"/>
  <c r="AH60" i="1"/>
  <c r="AG58" i="1"/>
  <c r="AE60" i="1"/>
  <c r="AK58" i="1"/>
  <c r="AJ58" i="1"/>
  <c r="AC58" i="1"/>
  <c r="AI61" i="1"/>
  <c r="AF58" i="1"/>
  <c r="AD55" i="1"/>
  <c r="AF57" i="1"/>
  <c r="AB61" i="1"/>
  <c r="Z58" i="1"/>
  <c r="AD61" i="1"/>
  <c r="AI58" i="1"/>
  <c r="BB58" i="1"/>
  <c r="AC61" i="1"/>
  <c r="AA61" i="1"/>
  <c r="AB56" i="1"/>
  <c r="AD58" i="1"/>
  <c r="AN58" i="1" s="1"/>
  <c r="AJ54" i="1"/>
  <c r="AJ51" i="1"/>
  <c r="AB62" i="1"/>
  <c r="AG62" i="1"/>
  <c r="AH54" i="1"/>
  <c r="AA64" i="1"/>
  <c r="AA54" i="1"/>
  <c r="AG61" i="1"/>
  <c r="AF61" i="1"/>
  <c r="AE61" i="1"/>
  <c r="AA51" i="1"/>
  <c r="AI54" i="1"/>
  <c r="AD51" i="1"/>
  <c r="AK51" i="1"/>
  <c r="AG54" i="1"/>
  <c r="AB51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D64" i="1"/>
  <c r="AE57" i="1"/>
  <c r="AI64" i="1"/>
  <c r="Z54" i="1"/>
  <c r="AF55" i="1"/>
  <c r="AG57" i="1"/>
  <c r="AK56" i="1"/>
  <c r="AG64" i="1"/>
  <c r="AG59" i="1"/>
  <c r="AF59" i="1"/>
  <c r="AE59" i="1"/>
  <c r="AN59" i="1" s="1"/>
  <c r="AF62" i="1"/>
  <c r="AC62" i="1"/>
  <c r="AK62" i="1"/>
  <c r="AE62" i="1"/>
  <c r="AD62" i="1"/>
  <c r="AB57" i="1"/>
  <c r="AJ57" i="1"/>
  <c r="AC57" i="1"/>
  <c r="AK57" i="1"/>
  <c r="AD57" i="1"/>
  <c r="AI59" i="1"/>
  <c r="Z62" i="1"/>
  <c r="Z51" i="1"/>
  <c r="AD56" i="1"/>
  <c r="AI57" i="1"/>
  <c r="AJ63" i="1"/>
  <c r="Z64" i="1"/>
  <c r="AH64" i="1"/>
  <c r="AE64" i="1"/>
  <c r="AC64" i="1"/>
  <c r="AF64" i="1"/>
  <c r="AN60" i="1"/>
  <c r="AG63" i="1"/>
  <c r="AJ64" i="1"/>
  <c r="Z52" i="1"/>
  <c r="AJ62" i="1"/>
  <c r="AD52" i="1"/>
  <c r="Z57" i="1"/>
  <c r="AF63" i="1"/>
  <c r="AK59" i="1"/>
  <c r="AD63" i="1"/>
  <c r="AJ59" i="1"/>
  <c r="AB64" i="1"/>
  <c r="AG51" i="1"/>
  <c r="AE51" i="1"/>
  <c r="AF51" i="1"/>
  <c r="AF52" i="1"/>
  <c r="AF54" i="1"/>
  <c r="AC54" i="1"/>
  <c r="AK54" i="1"/>
  <c r="AD54" i="1"/>
  <c r="AE54" i="1"/>
  <c r="AE53" i="1"/>
  <c r="AH51" i="1"/>
  <c r="AC51" i="1"/>
  <c r="AM60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L60" i="1" l="1"/>
  <c r="AM58" i="1"/>
  <c r="AM61" i="1"/>
  <c r="AN55" i="1"/>
  <c r="AM57" i="1"/>
  <c r="AN63" i="1"/>
  <c r="AL58" i="1"/>
  <c r="AN57" i="1"/>
  <c r="AL61" i="1"/>
  <c r="AM62" i="1"/>
  <c r="AN61" i="1"/>
  <c r="AM63" i="1"/>
  <c r="AM59" i="1"/>
  <c r="AM51" i="1"/>
  <c r="AN62" i="1"/>
  <c r="AN51" i="1"/>
  <c r="AN52" i="1"/>
  <c r="AM53" i="1"/>
  <c r="AN54" i="1"/>
  <c r="AL52" i="1"/>
  <c r="AM55" i="1"/>
  <c r="AN53" i="1"/>
  <c r="AM52" i="1"/>
  <c r="AN56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BQ46" i="1" l="1"/>
  <c r="AJ46" i="1" s="1"/>
  <c r="BQ41" i="1"/>
  <c r="AE41" i="1" s="1"/>
  <c r="AF41" i="1"/>
  <c r="AM41" i="1" s="1"/>
  <c r="Z41" i="1"/>
  <c r="BQ47" i="1"/>
  <c r="AG47" i="1" s="1"/>
  <c r="BQ42" i="1"/>
  <c r="AF42" i="1" s="1"/>
  <c r="BQ39" i="1"/>
  <c r="AI39" i="1" s="1"/>
  <c r="BQ44" i="1"/>
  <c r="AF44" i="1" s="1"/>
  <c r="BQ45" i="1"/>
  <c r="BQ40" i="1"/>
  <c r="AF40" i="1" s="1"/>
  <c r="BQ38" i="1"/>
  <c r="AB38" i="1" s="1"/>
  <c r="Z38" i="1"/>
  <c r="AA41" i="1"/>
  <c r="BQ48" i="1"/>
  <c r="AI48" i="1" s="1"/>
  <c r="BQ43" i="1"/>
  <c r="AI43" i="1" s="1"/>
  <c r="BQ49" i="1"/>
  <c r="AA49" i="1" s="1"/>
  <c r="BQ37" i="1"/>
  <c r="AC37" i="1" s="1"/>
  <c r="BQ50" i="1"/>
  <c r="AF50" i="1" s="1"/>
  <c r="AD46" i="1"/>
  <c r="AC40" i="1"/>
  <c r="AK46" i="1"/>
  <c r="AE46" i="1"/>
  <c r="BQ35" i="1"/>
  <c r="Z35" i="1" s="1"/>
  <c r="BQ23" i="1"/>
  <c r="Z23" i="1" s="1"/>
  <c r="BQ21" i="1"/>
  <c r="AH21" i="1" s="1"/>
  <c r="BQ14" i="1"/>
  <c r="AG14" i="1" s="1"/>
  <c r="BQ30" i="1"/>
  <c r="AG30" i="1" s="1"/>
  <c r="BQ25" i="1"/>
  <c r="AA25" i="1" s="1"/>
  <c r="BQ16" i="1"/>
  <c r="AG16" i="1" s="1"/>
  <c r="BQ29" i="1"/>
  <c r="AC29" i="1" s="1"/>
  <c r="BQ22" i="1"/>
  <c r="AH22" i="1" s="1"/>
  <c r="BQ15" i="1"/>
  <c r="AF15" i="1" s="1"/>
  <c r="BQ10" i="1"/>
  <c r="AH10" i="1" s="1"/>
  <c r="BQ36" i="1"/>
  <c r="AF36" i="1" s="1"/>
  <c r="BQ34" i="1"/>
  <c r="AC34" i="1" s="1"/>
  <c r="BQ13" i="1"/>
  <c r="AH13" i="1" s="1"/>
  <c r="BQ8" i="1"/>
  <c r="Z8" i="1" s="1"/>
  <c r="BQ32" i="1"/>
  <c r="AH32" i="1" s="1"/>
  <c r="BQ27" i="1"/>
  <c r="Z27" i="1" s="1"/>
  <c r="BQ20" i="1"/>
  <c r="AA20" i="1" s="1"/>
  <c r="BQ18" i="1"/>
  <c r="AA18" i="1" s="1"/>
  <c r="BQ11" i="1"/>
  <c r="AF11" i="1" s="1"/>
  <c r="BQ28" i="1"/>
  <c r="BQ19" i="1"/>
  <c r="Z19" i="1" s="1"/>
  <c r="BQ33" i="1"/>
  <c r="AB33" i="1" s="1"/>
  <c r="BQ26" i="1"/>
  <c r="AC26" i="1" s="1"/>
  <c r="BQ12" i="1"/>
  <c r="AF12" i="1" s="1"/>
  <c r="BQ9" i="1"/>
  <c r="AH9" i="1" s="1"/>
  <c r="BQ31" i="1"/>
  <c r="AF31" i="1" s="1"/>
  <c r="BQ24" i="1"/>
  <c r="BQ17" i="1"/>
  <c r="AH17" i="1" s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AF46" i="1" l="1"/>
  <c r="AM46" i="1" s="1"/>
  <c r="Z26" i="1"/>
  <c r="AB22" i="1"/>
  <c r="Z22" i="1"/>
  <c r="AA10" i="1"/>
  <c r="AI41" i="1"/>
  <c r="AB46" i="1"/>
  <c r="AC41" i="1"/>
  <c r="AB41" i="1"/>
  <c r="AI35" i="1"/>
  <c r="AC49" i="1"/>
  <c r="AH46" i="1"/>
  <c r="AC46" i="1"/>
  <c r="AC39" i="1"/>
  <c r="AF48" i="1"/>
  <c r="AA35" i="1"/>
  <c r="AB39" i="1"/>
  <c r="AG13" i="1"/>
  <c r="AC30" i="1"/>
  <c r="AC43" i="1"/>
  <c r="Z17" i="1"/>
  <c r="AA17" i="1"/>
  <c r="AC17" i="1"/>
  <c r="AG49" i="1"/>
  <c r="AB30" i="1"/>
  <c r="AI12" i="1"/>
  <c r="AC48" i="1"/>
  <c r="AF43" i="1"/>
  <c r="Z32" i="1"/>
  <c r="AC35" i="1"/>
  <c r="AB17" i="1"/>
  <c r="AG43" i="1"/>
  <c r="AA43" i="1"/>
  <c r="Z48" i="1"/>
  <c r="AF38" i="1"/>
  <c r="AF20" i="1"/>
  <c r="Z10" i="1"/>
  <c r="AH48" i="1"/>
  <c r="AG48" i="1"/>
  <c r="Z34" i="1"/>
  <c r="AF13" i="1"/>
  <c r="AA38" i="1"/>
  <c r="AA50" i="1"/>
  <c r="AB14" i="1"/>
  <c r="AF14" i="1"/>
  <c r="AA26" i="1"/>
  <c r="AG37" i="1"/>
  <c r="Z43" i="1"/>
  <c r="AB13" i="1"/>
  <c r="AH14" i="1"/>
  <c r="AA14" i="1"/>
  <c r="Z49" i="1"/>
  <c r="AK41" i="1"/>
  <c r="AF47" i="1"/>
  <c r="AH37" i="1"/>
  <c r="AG41" i="1"/>
  <c r="AA11" i="1"/>
  <c r="AH47" i="1"/>
  <c r="AI8" i="1"/>
  <c r="AG17" i="1"/>
  <c r="AG46" i="1"/>
  <c r="AI44" i="1"/>
  <c r="AA44" i="1"/>
  <c r="AB47" i="1"/>
  <c r="AC47" i="1"/>
  <c r="AA13" i="1"/>
  <c r="Z39" i="1"/>
  <c r="AC14" i="1"/>
  <c r="AH11" i="1"/>
  <c r="AA37" i="1"/>
  <c r="AG21" i="1"/>
  <c r="AH8" i="1"/>
  <c r="AC12" i="1"/>
  <c r="AB37" i="1"/>
  <c r="Z46" i="1"/>
  <c r="AJ41" i="1"/>
  <c r="AA46" i="1"/>
  <c r="AD41" i="1"/>
  <c r="AH41" i="1"/>
  <c r="Z44" i="1"/>
  <c r="AI46" i="1"/>
  <c r="AA27" i="1"/>
  <c r="Z45" i="1"/>
  <c r="AJ45" i="1"/>
  <c r="AE45" i="1"/>
  <c r="AK45" i="1"/>
  <c r="AD45" i="1"/>
  <c r="AI45" i="1"/>
  <c r="AI27" i="1"/>
  <c r="AH15" i="1"/>
  <c r="AG45" i="1"/>
  <c r="AF9" i="1"/>
  <c r="AG42" i="1"/>
  <c r="AD42" i="1"/>
  <c r="AK42" i="1"/>
  <c r="AH42" i="1"/>
  <c r="AB42" i="1"/>
  <c r="AE42" i="1"/>
  <c r="AM42" i="1" s="1"/>
  <c r="AJ42" i="1"/>
  <c r="AB45" i="1"/>
  <c r="AB50" i="1"/>
  <c r="AG8" i="1"/>
  <c r="AB26" i="1"/>
  <c r="AD49" i="1"/>
  <c r="AE49" i="1"/>
  <c r="AK49" i="1"/>
  <c r="AB49" i="1"/>
  <c r="AF49" i="1"/>
  <c r="AJ49" i="1"/>
  <c r="AB43" i="1"/>
  <c r="AD43" i="1"/>
  <c r="AK43" i="1"/>
  <c r="AH43" i="1"/>
  <c r="AJ43" i="1"/>
  <c r="AE43" i="1"/>
  <c r="AH38" i="1"/>
  <c r="AE38" i="1"/>
  <c r="AD38" i="1"/>
  <c r="AG38" i="1"/>
  <c r="AJ38" i="1"/>
  <c r="AK38" i="1"/>
  <c r="AH39" i="1"/>
  <c r="AE39" i="1"/>
  <c r="AA39" i="1"/>
  <c r="AK39" i="1"/>
  <c r="AD39" i="1"/>
  <c r="AJ39" i="1"/>
  <c r="AE47" i="1"/>
  <c r="AJ47" i="1"/>
  <c r="AK47" i="1"/>
  <c r="AD47" i="1"/>
  <c r="AI47" i="1"/>
  <c r="Z47" i="1"/>
  <c r="AA47" i="1"/>
  <c r="AI49" i="1"/>
  <c r="AI38" i="1"/>
  <c r="AF39" i="1"/>
  <c r="AC38" i="1"/>
  <c r="AH16" i="1"/>
  <c r="AI16" i="1"/>
  <c r="AC23" i="1"/>
  <c r="AF8" i="1"/>
  <c r="AF27" i="1"/>
  <c r="AG50" i="1"/>
  <c r="AD50" i="1"/>
  <c r="AK50" i="1"/>
  <c r="AE50" i="1"/>
  <c r="AM50" i="1" s="1"/>
  <c r="AJ50" i="1"/>
  <c r="AH50" i="1"/>
  <c r="AC42" i="1"/>
  <c r="AA40" i="1"/>
  <c r="AK40" i="1"/>
  <c r="AD40" i="1"/>
  <c r="AG40" i="1"/>
  <c r="AE40" i="1"/>
  <c r="AM40" i="1" s="1"/>
  <c r="AJ40" i="1"/>
  <c r="AB40" i="1"/>
  <c r="Z50" i="1"/>
  <c r="AI40" i="1"/>
  <c r="AA45" i="1"/>
  <c r="AF16" i="1"/>
  <c r="AF26" i="1"/>
  <c r="AG15" i="1"/>
  <c r="Z16" i="1"/>
  <c r="AB20" i="1"/>
  <c r="AI50" i="1"/>
  <c r="AA48" i="1"/>
  <c r="AK48" i="1"/>
  <c r="AE48" i="1"/>
  <c r="AD48" i="1"/>
  <c r="AB48" i="1"/>
  <c r="AJ48" i="1"/>
  <c r="Z40" i="1"/>
  <c r="AG39" i="1"/>
  <c r="AH49" i="1"/>
  <c r="AB16" i="1"/>
  <c r="AC15" i="1"/>
  <c r="AH45" i="1"/>
  <c r="AB25" i="1"/>
  <c r="AC16" i="1"/>
  <c r="Z42" i="1"/>
  <c r="AA42" i="1"/>
  <c r="AC45" i="1"/>
  <c r="Z33" i="1"/>
  <c r="AC33" i="1"/>
  <c r="Z37" i="1"/>
  <c r="AJ37" i="1"/>
  <c r="AD37" i="1"/>
  <c r="AE37" i="1"/>
  <c r="AF37" i="1"/>
  <c r="AK37" i="1"/>
  <c r="AH40" i="1"/>
  <c r="AK44" i="1"/>
  <c r="AD44" i="1"/>
  <c r="AE44" i="1"/>
  <c r="AM44" i="1" s="1"/>
  <c r="AH44" i="1"/>
  <c r="AJ44" i="1"/>
  <c r="AC44" i="1"/>
  <c r="AB44" i="1"/>
  <c r="AG44" i="1"/>
  <c r="AC50" i="1"/>
  <c r="AI42" i="1"/>
  <c r="AF45" i="1"/>
  <c r="AI3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K29" i="1"/>
  <c r="AF29" i="1"/>
  <c r="AI29" i="1"/>
  <c r="AA29" i="1"/>
  <c r="AF25" i="1"/>
  <c r="AI33" i="1"/>
  <c r="AA19" i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J8" i="1"/>
  <c r="AD8" i="1"/>
  <c r="AB32" i="1"/>
  <c r="Z30" i="1"/>
  <c r="AJ30" i="1"/>
  <c r="AE30" i="1"/>
  <c r="AK30" i="1"/>
  <c r="AD30" i="1"/>
  <c r="AF30" i="1"/>
  <c r="AA30" i="1"/>
  <c r="AI30" i="1"/>
  <c r="AA9" i="1"/>
  <c r="AB12" i="1"/>
  <c r="AH36" i="1"/>
  <c r="AF35" i="1"/>
  <c r="AI31" i="1"/>
  <c r="AI9" i="1"/>
  <c r="AG20" i="1"/>
  <c r="AG26" i="1"/>
  <c r="AD26" i="1"/>
  <c r="AK26" i="1"/>
  <c r="AJ26" i="1"/>
  <c r="AE26" i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J10" i="1"/>
  <c r="AI22" i="1"/>
  <c r="AB24" i="1"/>
  <c r="AA23" i="1"/>
  <c r="Z14" i="1"/>
  <c r="AJ14" i="1"/>
  <c r="AE14" i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BB4" i="1"/>
  <c r="BP4" i="1"/>
  <c r="BQ4" i="1" s="1"/>
  <c r="O4" i="1"/>
  <c r="AM47" i="1" l="1"/>
  <c r="AM30" i="1"/>
  <c r="AM43" i="1"/>
  <c r="AM20" i="1"/>
  <c r="AM48" i="1"/>
  <c r="AM45" i="1"/>
  <c r="AM14" i="1"/>
  <c r="AM9" i="1"/>
  <c r="AN37" i="1"/>
  <c r="AN38" i="1"/>
  <c r="AL41" i="1"/>
  <c r="AN32" i="1"/>
  <c r="AN42" i="1"/>
  <c r="AN30" i="1"/>
  <c r="AL34" i="1"/>
  <c r="AM38" i="1"/>
  <c r="AM10" i="1"/>
  <c r="AM13" i="1"/>
  <c r="AN48" i="1"/>
  <c r="AM8" i="1"/>
  <c r="AL46" i="1"/>
  <c r="AL48" i="1"/>
  <c r="AN47" i="1"/>
  <c r="AN39" i="1"/>
  <c r="AL38" i="1"/>
  <c r="AL43" i="1"/>
  <c r="AL26" i="1"/>
  <c r="AN29" i="1"/>
  <c r="AL44" i="1"/>
  <c r="AM16" i="1"/>
  <c r="AN49" i="1"/>
  <c r="AN16" i="1"/>
  <c r="AL19" i="1"/>
  <c r="AM39" i="1"/>
  <c r="AL20" i="1"/>
  <c r="AL15" i="1"/>
  <c r="AM25" i="1"/>
  <c r="AM37" i="1"/>
  <c r="AL49" i="1"/>
  <c r="AN43" i="1"/>
  <c r="AM21" i="1"/>
  <c r="AM26" i="1"/>
  <c r="AL50" i="1"/>
  <c r="AL45" i="1"/>
  <c r="AN40" i="1"/>
  <c r="AL40" i="1"/>
  <c r="AM27" i="1"/>
  <c r="AL42" i="1"/>
  <c r="AL47" i="1"/>
  <c r="AM34" i="1"/>
  <c r="AL27" i="1"/>
  <c r="AN34" i="1"/>
  <c r="AL17" i="1"/>
  <c r="AM32" i="1"/>
  <c r="AL35" i="1"/>
  <c r="AL37" i="1"/>
  <c r="AL39" i="1"/>
  <c r="AM49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<sst xmlns="http://schemas.openxmlformats.org/spreadsheetml/2006/main" count="333" uniqueCount="211">
  <si>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</si>
  <si>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</si>
  <si>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</si>
  <si>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</si>
  <si>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</si>
  <si>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</si>
  <si>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</si>
  <si>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</si>
  <si>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</si>
  <si>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</si>
  <si>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</si>
  <si>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</si>
  <si>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</si>
  <si>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</si>
  <si>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</si>
  <si>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</si>
  <si>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</si>
  <si>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</si>
  <si>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</si>
  <si>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</si>
  <si>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</si>
  <si>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</si>
  <si>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</si>
  <si>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</si>
  <si>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</si>
  <si>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</si>
  <si>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</si>
  <si>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</si>
  <si>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</si>
  <si>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</si>
  <si>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</si>
  <si>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</si>
  <si>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</si>
  <si>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</si>
  <si>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</si>
  <si>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</si>
  <si>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</si>
  <si>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</si>
  <si>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</si>
  <si>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</si>
  <si>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</si>
  <si>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</si>
  <si>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</si>
  <si>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</si>
  <si>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</si>
  <si>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</si>
  <si>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</si>
  <si>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</si>
  <si>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</si>
  <si>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</si>
  <si>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</si>
  <si>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</si>
  <si>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</si>
  <si>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</si>
  <si>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</si>
  <si>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</si>
  <si>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</si>
  <si>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</si>
  <si>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</si>
  <si>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</si>
  <si>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</si>
  <si>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interval</t>
    <phoneticPr fontId="1"/>
  </si>
  <si>
    <t>Ti</t>
  </si>
  <si>
    <t>Al</t>
  </si>
  <si>
    <t>Cr</t>
  </si>
  <si>
    <t>Ca</t>
  </si>
  <si>
    <t>Interval</t>
    <phoneticPr fontId="1"/>
  </si>
  <si>
    <t>offset</t>
    <phoneticPr fontId="1"/>
  </si>
  <si>
    <t>P</t>
    <phoneticPr fontId="1"/>
  </si>
  <si>
    <t>T</t>
    <phoneticPr fontId="1"/>
  </si>
  <si>
    <t>Ti1</t>
    <phoneticPr fontId="1"/>
  </si>
  <si>
    <t>Al1</t>
    <phoneticPr fontId="1"/>
  </si>
  <si>
    <t>Al2</t>
    <phoneticPr fontId="1"/>
  </si>
  <si>
    <t>Ca1</t>
    <phoneticPr fontId="1"/>
  </si>
  <si>
    <t>Inverse</t>
    <phoneticPr fontId="1"/>
  </si>
  <si>
    <t>Converse</t>
    <phoneticPr fontId="1"/>
  </si>
  <si>
    <t>cooling</t>
    <phoneticPr fontId="1"/>
  </si>
  <si>
    <t>Heating</t>
    <phoneticPr fontId="1"/>
  </si>
  <si>
    <t xml:space="preserve">Line 1 HK1502_OPX_TE_LINE2 </t>
  </si>
  <si>
    <t xml:space="preserve">Line 2 HK1502_OPX_TE_LINE2 </t>
  </si>
  <si>
    <t xml:space="preserve">Line 3 HK1502_OPX_TE_LINE2 </t>
  </si>
  <si>
    <t xml:space="preserve">Line 4 HK1502_OPX_TE_LINE2 </t>
  </si>
  <si>
    <t xml:space="preserve">Line 5 HK1502_OPX_TE_LINE2 </t>
  </si>
  <si>
    <t xml:space="preserve">Line 6 HK1502_OPX_TE_LINE2 </t>
  </si>
  <si>
    <t xml:space="preserve">Line 7 HK1502_OPX_TE_LINE2 </t>
  </si>
  <si>
    <t xml:space="preserve">Line 8 HK1502_OPX_TE_LINE2 </t>
  </si>
  <si>
    <t xml:space="preserve">Line 9 HK1502_OPX_TE_LINE2 </t>
  </si>
  <si>
    <t xml:space="preserve">Line 10 HK1502_OPX_TE_LINE2 </t>
  </si>
  <si>
    <t xml:space="preserve">Line 11 HK1502_OPX_TE_LINE2 </t>
  </si>
  <si>
    <t xml:space="preserve">Line 12 HK1502_OPX_TE_LINE2 </t>
  </si>
  <si>
    <t xml:space="preserve">Line 13 HK1502_OPX_TE_LINE2 </t>
  </si>
  <si>
    <t xml:space="preserve">Line 14 HK1502_OPX_TE_LINE2 </t>
  </si>
  <si>
    <t xml:space="preserve">Line 15 HK1502_OPX_TE_LINE2 </t>
  </si>
  <si>
    <t xml:space="preserve">Line 16 HK1502_OPX_TE_LINE2 </t>
  </si>
  <si>
    <t xml:space="preserve">Line 17 HK1502_OPX_TE_LINE2 </t>
  </si>
  <si>
    <t xml:space="preserve">Line 18 HK1502_OPX_TE_LINE2 </t>
  </si>
  <si>
    <t xml:space="preserve">Line 19 HK1502_OPX_TE_LINE2 </t>
  </si>
  <si>
    <t xml:space="preserve">Line 20 HK1502_OPX_TE_LINE2 </t>
  </si>
  <si>
    <t xml:space="preserve">Line 21 HK1502_OPX_TE_LINE2 </t>
  </si>
  <si>
    <t xml:space="preserve">Line 22 HK1502_OPX_TE_LINE2 </t>
  </si>
  <si>
    <t xml:space="preserve">Line 23 HK1502_OPX_TE_LINE2 </t>
  </si>
  <si>
    <t xml:space="preserve">Line 24 HK1502_OPX_TE_LINE2 </t>
  </si>
  <si>
    <t xml:space="preserve">Line 25 HK1502_OPX_TE_LINE2 </t>
  </si>
  <si>
    <t xml:space="preserve">Line 26 HK1502_OPX_TE_LINE2 </t>
  </si>
  <si>
    <t xml:space="preserve">Line 27 HK1502_OPX_TE_LINE2 </t>
  </si>
  <si>
    <t xml:space="preserve">Line 28 HK1502_OPX_TE_LINE2 </t>
  </si>
  <si>
    <t xml:space="preserve">Line 29 HK1502_OPX_TE_LINE2 </t>
  </si>
  <si>
    <t xml:space="preserve">Line 30 HK1502_OPX_TE_LINE2 </t>
  </si>
  <si>
    <t xml:space="preserve">Line 31 HK1502_OPX_TE_LINE2 </t>
  </si>
  <si>
    <t xml:space="preserve">Line 32 HK1502_OPX_TE_LINE2 </t>
  </si>
  <si>
    <t xml:space="preserve">Line 33 HK1502_OPX_TE_LINE2 </t>
  </si>
  <si>
    <t xml:space="preserve">Line 34 HK1502_OPX_TE_LINE2 </t>
  </si>
  <si>
    <t xml:space="preserve">Line 35 HK1502_OPX_TE_LINE2 </t>
  </si>
  <si>
    <t xml:space="preserve">Line 36 HK1502_OPX_TE_LINE2 </t>
  </si>
  <si>
    <t xml:space="preserve">Line 37 HK1502_OPX_TE_LINE2 </t>
  </si>
  <si>
    <t xml:space="preserve">Line 38 HK1502_OPX_TE_LINE2 </t>
  </si>
  <si>
    <t xml:space="preserve">Line 39 HK1502_OPX_TE_LINE2 </t>
  </si>
  <si>
    <t xml:space="preserve">Line 40 HK1502_OPX_TE_LINE2 </t>
  </si>
  <si>
    <t xml:space="preserve">Line 41 HK1502_OPX_TE_LINE2 </t>
  </si>
  <si>
    <t xml:space="preserve">Line 42 HK1502_OPX_TE_LINE2 </t>
  </si>
  <si>
    <t xml:space="preserve">Line 43 HK1502_OPX_TE_LINE2 </t>
  </si>
  <si>
    <t xml:space="preserve">Line 44 HK1502_OPX_TE_LINE2 </t>
  </si>
  <si>
    <t xml:space="preserve">Line 45 HK1502_OPX_TE_LINE2 </t>
  </si>
  <si>
    <t xml:space="preserve">Line 46 HK1502_OPX_TE_LINE2 </t>
  </si>
  <si>
    <t xml:space="preserve">Line 47 HK1502_OPX_TE_LINE2 </t>
  </si>
  <si>
    <t xml:space="preserve">Line 48 HK1502_OPX_TE_LINE2 </t>
  </si>
  <si>
    <t xml:space="preserve">Line 49 HK1502_OPX_TE_LINE2 </t>
  </si>
  <si>
    <t xml:space="preserve">Line 50 HK1502_OPX_TE_LINE2 </t>
  </si>
  <si>
    <t xml:space="preserve">Line 51 HK1502_OPX_TE_LINE2 </t>
  </si>
  <si>
    <t xml:space="preserve">Line 52 HK1502_OPX_TE_LINE2 </t>
  </si>
  <si>
    <t xml:space="preserve">Line 53 HK1502_OPX_TE_LINE2 </t>
  </si>
  <si>
    <t xml:space="preserve">Line 54 HK1502_OPX_TE_LINE2 </t>
  </si>
  <si>
    <t xml:space="preserve">Line 55 HK1502_OPX_TE_LINE2 </t>
  </si>
  <si>
    <t xml:space="preserve">Line 56 HK1502_OPX_TE_LINE2 </t>
  </si>
  <si>
    <t xml:space="preserve">Line 57 HK1502_OPX_TE_LINE2 </t>
  </si>
  <si>
    <t xml:space="preserve">Line 58 HK1502_OPX_TE_LINE2 </t>
  </si>
  <si>
    <t xml:space="preserve">Line 59 HK1502_OPX_TE_LINE2 </t>
  </si>
  <si>
    <t xml:space="preserve">Line 60 HK1502_OPX_TE_LINE2 </t>
  </si>
  <si>
    <t xml:space="preserve">Line 61 HK1502_OPX_TE_LINE2 </t>
  </si>
  <si>
    <t xml:space="preserve">Line 62 HK1502_OPX_TE_LINE2 </t>
  </si>
  <si>
    <t xml:space="preserve">Line 63 HK1502_OPX_TE_LINE2 </t>
  </si>
  <si>
    <t xml:space="preserve">Line 64 HK1502_OPX_TE_LINE2 </t>
  </si>
  <si>
    <t xml:space="preserve">Line 65 HK1502_OPX_TE_LINE2 </t>
  </si>
  <si>
    <t xml:space="preserve">Line 66 HK1502_OPX_TE_LINE2 </t>
  </si>
  <si>
    <t xml:space="preserve">Line 67 HK1502_OPX_TE_LINE2 </t>
  </si>
  <si>
    <t xml:space="preserve">Line 68 HK1502_OPX_TE_LINE2 </t>
  </si>
  <si>
    <t xml:space="preserve">Line 69 HK1502_OPX_TE_LINE2 </t>
  </si>
  <si>
    <t xml:space="preserve">Line 70 HK1502_OPX_TE_LINE2 </t>
  </si>
  <si>
    <t xml:space="preserve">Line 71 HK1502_OPX_TE_LINE2 </t>
  </si>
  <si>
    <t xml:space="preserve">Line 72 HK1502_OPX_TE_LINE2 </t>
  </si>
  <si>
    <t xml:space="preserve">Line 73 HK1502_OPX_TE_LINE2 </t>
  </si>
  <si>
    <t xml:space="preserve">Line 74 HK1502_OPX_TE_LINE2 </t>
  </si>
  <si>
    <t xml:space="preserve">Line 75 HK1502_OPX_TE_LINE2 </t>
  </si>
  <si>
    <t xml:space="preserve">Line 76 HK1502_OPX_TE_LINE2 </t>
  </si>
  <si>
    <t xml:space="preserve">Line 77 HK1502_OPX_TE_LINE2 </t>
  </si>
  <si>
    <t xml:space="preserve">Line 78 HK1502_OPX_TE_LINE2 </t>
  </si>
  <si>
    <t xml:space="preserve">Line 79 HK1502_OPX_TE_LINE2 </t>
  </si>
  <si>
    <t xml:space="preserve">Line 80 HK1502_OPX_TE_LINE2 </t>
  </si>
  <si>
    <t xml:space="preserve">Line 81 HK1502_OPX_TE_LINE2 </t>
  </si>
  <si>
    <t xml:space="preserve">Line 82 HK1502_OPX_TE_LINE2 </t>
  </si>
  <si>
    <t xml:space="preserve">Line 83 HK1502_OPX_TE_LINE2 </t>
  </si>
  <si>
    <t xml:space="preserve">Line 84 HK1502_OPX_TE_LINE2 </t>
  </si>
  <si>
    <t xml:space="preserve">Line 85 HK1502_OPX_TE_LINE2 </t>
  </si>
  <si>
    <t xml:space="preserve">Line 86 HK1502_OPX_TE_LINE2 </t>
  </si>
  <si>
    <t xml:space="preserve">Line 87 HK1502_OPX_TE_LINE2 </t>
  </si>
  <si>
    <t xml:space="preserve">Line 88 HK1502_OPX_TE_LINE2 </t>
  </si>
  <si>
    <t xml:space="preserve">Line 89 HK1502_OPX_TE_LINE2 </t>
  </si>
  <si>
    <t xml:space="preserve">Line 90 HK1502_OPX_TE_LINE2 </t>
  </si>
  <si>
    <t xml:space="preserve">Line 91 HK1502_OPX_TE_LINE2 </t>
  </si>
  <si>
    <t xml:space="preserve">Line 92 HK1502_OPX_TE_LINE2 </t>
  </si>
  <si>
    <t xml:space="preserve">Line 93 HK1502_OPX_TE_LINE2 </t>
  </si>
  <si>
    <t xml:space="preserve">Line 94 HK1502_OPX_TE_LINE2 </t>
  </si>
  <si>
    <t xml:space="preserve">Line 95 HK1502_OPX_TE_LINE2 </t>
  </si>
  <si>
    <t xml:space="preserve">Line 96 HK1502_OPX_TE_LINE2 </t>
  </si>
  <si>
    <t xml:space="preserve">Line 97 HK1502_OPX_TE_LINE2 </t>
  </si>
  <si>
    <t xml:space="preserve">Line 98 HK1502_OPX_TE_LINE2 </t>
  </si>
  <si>
    <t xml:space="preserve">Line 99 HK1502_OPX_TE_LINE2 </t>
  </si>
  <si>
    <t xml:space="preserve">Line 100 HK1502_OPX_TE_LINE2 </t>
  </si>
  <si>
    <t xml:space="preserve">Line 101 HK1502_OPX_TE_LINE2 </t>
  </si>
  <si>
    <t xml:space="preserve">Line 102 HK1502_OPX_TE_LINE2 </t>
  </si>
  <si>
    <t xml:space="preserve">Line 103 HK1502_OPX_TE_LINE2 </t>
  </si>
  <si>
    <t xml:space="preserve">Line 104 HK1502_OPX_TE_LINE2 </t>
  </si>
  <si>
    <t xml:space="preserve">Line 105 HK1502_OPX_TE_LINE2 </t>
  </si>
  <si>
    <t xml:space="preserve">Line 106 HK1502_OPX_TE_LINE2 </t>
  </si>
  <si>
    <t xml:space="preserve">Line 107 HK1502_OPX_TE_LINE2 </t>
  </si>
  <si>
    <t xml:space="preserve">Line 108 HK1502_OPX_TE_LINE2 </t>
  </si>
  <si>
    <t xml:space="preserve">Line 109 HK1502_OPX_TE_LINE2 </t>
  </si>
  <si>
    <t xml:space="preserve">Line 110 HK1502_OPX_TE_LINE2 </t>
  </si>
  <si>
    <t xml:space="preserve">Line 111 HK1502_OPX_TE_LINE2 </t>
  </si>
  <si>
    <t xml:space="preserve">Line 112 HK1502_OPX_TE_LINE2 </t>
  </si>
  <si>
    <t xml:space="preserve">Line 113 HK1502_OPX_TE_LINE2 </t>
  </si>
  <si>
    <t xml:space="preserve">Line 114 HK1502_OPX_TE_LINE2 </t>
  </si>
  <si>
    <t xml:space="preserve">Line 115 HK1502_OPX_TE_LINE2 </t>
  </si>
  <si>
    <t xml:space="preserve">Line 116 HK1502_OPX_TE_LINE2 </t>
  </si>
  <si>
    <t xml:space="preserve">Line 117 HK1502_OPX_TE_LINE2 </t>
  </si>
  <si>
    <t xml:space="preserve">Line 118 HK1502_OPX_TE_LINE2 </t>
  </si>
  <si>
    <t xml:space="preserve">Line 119 HK1502_OPX_TE_LINE2 </t>
  </si>
  <si>
    <t xml:space="preserve">Line 120 HK1502_OPX_TE_LINE2 </t>
  </si>
  <si>
    <t xml:space="preserve">Line 121 HK1502_OPX_TE_LINE2 </t>
  </si>
  <si>
    <t xml:space="preserve">Line 122 HK1502_OPX_TE_LINE2 </t>
  </si>
  <si>
    <t xml:space="preserve">Line 123 HK1502_OPX_TE_LINE2 </t>
  </si>
  <si>
    <t xml:space="preserve">Line 124 HK1502_OPX_TE_LINE2 </t>
  </si>
  <si>
    <t xml:space="preserve">Line 125 HK1502_OPX_TE_LINE2 </t>
  </si>
  <si>
    <t xml:space="preserve">Line 126 HK1502_OPX_TE_LINE2 </t>
  </si>
  <si>
    <t>Ti2</t>
    <phoneticPr fontId="1"/>
  </si>
  <si>
    <t>Cooling</t>
    <phoneticPr fontId="1"/>
  </si>
  <si>
    <t>Al3</t>
    <phoneticPr fontId="1"/>
  </si>
  <si>
    <t>Al4</t>
    <phoneticPr fontId="1"/>
  </si>
  <si>
    <t>Heating</t>
    <phoneticPr fontId="1"/>
  </si>
  <si>
    <t>Cr2</t>
    <phoneticPr fontId="1"/>
  </si>
  <si>
    <t>Cr1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</si>
</sst>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" fontId="0" fillId="0" borderId="0" xfId="0" applyNumberFormat="1"/>
    <xf numFmtId="0" fontId="0" fillId="2" borderId="0" xfId="0" applyFill="1" applyAlignment="1">
      <alignment horizontal="center"/>
    </xf>
    <xf numFmtId="177" fontId="0" fillId="0" borderId="0" xfId="0" applyNumberFormat="1" applyBorder="1"/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3"/>
  <sheetViews>
    <sheetView topLeftCell="A5" zoomScale="80" zoomScaleNormal="80" workbookViewId="0">
      <selection activeCell="P117" sqref="P117"/>
    </sheetView>
  </sheetViews>
  <sheetFormatPr defaultRowHeight="13.5" x14ac:dyDescent="0.15"/>
  <cols>
    <col min="1" max="1" width="27.125" customWidth="1"/>
    <col min="4" max="14" width="9" style="1"/>
    <col min="16" max="16" width="6.5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2"/>
    <col min="40" max="40" width="9" style="2"/>
    <col min="67" max="67" width="9" customWidth="1"/>
  </cols>
  <sheetData>
    <row r="1" spans="1:69" x14ac:dyDescent="0.15">
      <c r="U1" s="16" t="s">
        <v>52</v>
      </c>
      <c r="V1" s="42" t="s">
        <v>53</v>
      </c>
      <c r="W1" s="42"/>
      <c r="X1" s="17" t="s">
        <v>54</v>
      </c>
      <c r="Y1" s="7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D2" s="9" t="s">
        <v>29</v>
      </c>
      <c r="E2" s="41" t="s">
        <v>51</v>
      </c>
      <c r="F2" s="41"/>
      <c r="G2" s="41"/>
      <c r="H2" s="41"/>
      <c r="I2" s="41"/>
      <c r="J2" s="41"/>
      <c r="K2" s="41"/>
      <c r="L2" s="41"/>
      <c r="M2" s="41"/>
      <c r="N2" s="41"/>
      <c r="Q2" s="41" t="s">
        <v>60</v>
      </c>
      <c r="R2" s="41"/>
      <c r="S2" s="41"/>
      <c r="U2" s="18" t="s">
        <v>55</v>
      </c>
      <c r="V2" s="4" t="s">
        <v>55</v>
      </c>
      <c r="W2" s="4" t="s">
        <v>52</v>
      </c>
      <c r="X2" s="19" t="s">
        <v>56</v>
      </c>
      <c r="Y2" s="7"/>
      <c r="Z2" s="12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61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57</v>
      </c>
      <c r="R3" s="4" t="s">
        <v>58</v>
      </c>
      <c r="S3" s="4" t="s">
        <v>59</v>
      </c>
      <c r="U3" s="4" t="s">
        <v>49</v>
      </c>
      <c r="V3" s="8" t="s">
        <v>41</v>
      </c>
      <c r="W3" s="8" t="s">
        <v>44</v>
      </c>
      <c r="X3" s="4" t="s">
        <v>26</v>
      </c>
      <c r="Y3" s="6"/>
      <c r="Z3" s="13" t="s">
        <v>27</v>
      </c>
      <c r="AA3" s="13" t="s">
        <v>28</v>
      </c>
      <c r="AB3" s="13" t="s">
        <v>31</v>
      </c>
      <c r="AC3" s="13" t="s">
        <v>32</v>
      </c>
      <c r="AD3" s="13" t="s">
        <v>33</v>
      </c>
      <c r="AE3" s="13" t="s">
        <v>34</v>
      </c>
      <c r="AF3" s="13" t="s">
        <v>35</v>
      </c>
      <c r="AG3" s="13" t="s">
        <v>36</v>
      </c>
      <c r="AH3" s="13" t="s">
        <v>37</v>
      </c>
      <c r="AI3" s="13" t="s">
        <v>38</v>
      </c>
      <c r="AJ3" s="13" t="s">
        <v>39</v>
      </c>
      <c r="AK3" s="13" t="s">
        <v>40</v>
      </c>
      <c r="AL3" s="13" t="s">
        <v>25</v>
      </c>
      <c r="AM3" s="13" t="s">
        <v>50</v>
      </c>
      <c r="AN3" s="10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21" customFormat="1" x14ac:dyDescent="0.15">
      <c r="A4" s="21" t="s">
        <v>78</v>
      </c>
      <c r="B4" s="21">
        <v>523</v>
      </c>
      <c r="C4" s="21">
        <v>0</v>
      </c>
      <c r="D4" s="22">
        <v>40.408999999999999</v>
      </c>
      <c r="E4" s="22">
        <v>5.0000000000000001E-3</v>
      </c>
      <c r="F4" s="22">
        <v>0</v>
      </c>
      <c r="G4" s="22">
        <v>0</v>
      </c>
      <c r="H4" s="22">
        <v>10.141</v>
      </c>
      <c r="I4" s="22">
        <v>49.113999999999997</v>
      </c>
      <c r="J4" s="22">
        <v>3.9E-2</v>
      </c>
      <c r="K4" s="22">
        <v>0.17199999999999999</v>
      </c>
      <c r="L4" s="22">
        <v>0.35099999999999998</v>
      </c>
      <c r="M4" s="22">
        <v>0</v>
      </c>
      <c r="N4" s="22"/>
      <c r="O4" s="21">
        <f>SUM(D4:N4)</f>
        <v>100.23099999999999</v>
      </c>
      <c r="Q4" s="22">
        <v>77.959999999999994</v>
      </c>
      <c r="R4" s="22">
        <v>86.873000000000005</v>
      </c>
      <c r="S4" s="22">
        <v>11.099</v>
      </c>
      <c r="U4" s="22"/>
      <c r="V4" s="23">
        <v>12</v>
      </c>
      <c r="W4" s="23">
        <v>4</v>
      </c>
      <c r="X4" s="24">
        <v>0</v>
      </c>
      <c r="Z4" s="25">
        <f>IFERROR(BD4*$BQ4,"NA")</f>
        <v>1.4875585437696512</v>
      </c>
      <c r="AA4" s="25">
        <f>IFERROR(BE4*$BQ4,"NA")</f>
        <v>1.3846307048344286E-4</v>
      </c>
      <c r="AB4" s="25">
        <f>IFERROR(BF4*$BQ4,"NA")</f>
        <v>0</v>
      </c>
      <c r="AC4" s="25">
        <f>IFERROR(BG4*$BQ4,"NA")</f>
        <v>0</v>
      </c>
      <c r="AD4" s="25">
        <f>IFERROR(IF(OR($X4="spinel", $X4="Spinel", $X4="SPINEL"),((BH4+BI4)*BQ4-AE4),BI4*$BQ4),"NA")</f>
        <v>0</v>
      </c>
      <c r="AE4" s="25">
        <f>IFERROR(IF(OR($X4="spinel", $X4="Spinel", $X4="SPINEL"),(1-AF4-AG4-AH4-AI4),BH4*$BQ4),"NA")</f>
        <v>0.31218797167781864</v>
      </c>
      <c r="AF4" s="25">
        <f t="shared" ref="AF4:AK4" si="0">IFERROR(BJ4*$BQ4,"NA")</f>
        <v>2.6951238863014755</v>
      </c>
      <c r="AG4" s="25">
        <f t="shared" si="0"/>
        <v>1.5381639373508588E-3</v>
      </c>
      <c r="AH4" s="25">
        <f t="shared" si="0"/>
        <v>5.3626452421534233E-3</v>
      </c>
      <c r="AI4" s="25">
        <f t="shared" si="0"/>
        <v>1.039331916093106E-2</v>
      </c>
      <c r="AJ4" s="25">
        <f t="shared" si="0"/>
        <v>0</v>
      </c>
      <c r="AK4" s="25">
        <f t="shared" si="0"/>
        <v>0</v>
      </c>
      <c r="AL4" s="25">
        <f>IFERROR(SUM(Z4:AK4),"NA")</f>
        <v>4.5123029931598646</v>
      </c>
      <c r="AM4" s="25">
        <f t="shared" ref="AM4" si="1">IFERROR(AF4/(AF4+AE4),"NA")</f>
        <v>0.89619035656395551</v>
      </c>
      <c r="AN4" s="26">
        <f t="shared" ref="AN4:AN50" si="2">IFERROR(AD4/(AD4+AE4),"NA")</f>
        <v>0</v>
      </c>
      <c r="AP4" s="21">
        <f>D4</f>
        <v>40.408999999999999</v>
      </c>
      <c r="AQ4" s="21">
        <f>E4</f>
        <v>5.0000000000000001E-3</v>
      </c>
      <c r="AR4" s="21">
        <f>F4</f>
        <v>0</v>
      </c>
      <c r="AS4" s="21">
        <f>G4</f>
        <v>0</v>
      </c>
      <c r="AT4" s="21">
        <f t="shared" ref="AT4:AT50" si="3">BI4*AT$1/2</f>
        <v>0</v>
      </c>
      <c r="AU4" s="21">
        <f t="shared" ref="AU4:AU50" si="4">BH4*AU$1</f>
        <v>10.141000000000002</v>
      </c>
      <c r="AV4" s="21">
        <f t="shared" ref="AV4:BA4" si="5">I4</f>
        <v>49.113999999999997</v>
      </c>
      <c r="AW4" s="21">
        <f t="shared" si="5"/>
        <v>3.9E-2</v>
      </c>
      <c r="AX4" s="21">
        <f t="shared" si="5"/>
        <v>0.17199999999999999</v>
      </c>
      <c r="AY4" s="21">
        <f t="shared" si="5"/>
        <v>0.35099999999999998</v>
      </c>
      <c r="AZ4" s="21">
        <f t="shared" si="5"/>
        <v>0</v>
      </c>
      <c r="BA4" s="21">
        <f t="shared" si="5"/>
        <v>0</v>
      </c>
      <c r="BB4" s="21">
        <f>SUM(AP4:BA4)</f>
        <v>100.23100000000001</v>
      </c>
      <c r="BD4" s="21">
        <f t="shared" ref="BD4:BD50" si="6">D4/AP$1</f>
        <v>0.67258655126498001</v>
      </c>
      <c r="BE4" s="21">
        <f t="shared" ref="BE4:BE50" si="7">E4/AQ$1</f>
        <v>6.2604863145769159E-5</v>
      </c>
      <c r="BF4" s="21">
        <f t="shared" ref="BF4:BF50" si="8">F4/AR$1*2</f>
        <v>0</v>
      </c>
      <c r="BG4" s="21">
        <f t="shared" ref="BG4:BG50" si="9">G4/AS$1*2</f>
        <v>0</v>
      </c>
      <c r="BH4" s="21">
        <f t="shared" ref="BH4:BH50" si="10">IF(OR($X4="spinel", $X4="Spinel", $X4="SPINEL"),H4/AU$1,H4/AU$1*(1-$X4))</f>
        <v>0.14115305383887314</v>
      </c>
      <c r="BI4" s="21">
        <f t="shared" ref="BI4:BI50" si="11">IF(OR($X4="spinel", $X4="Spinel", $X4="SPINEL"),0,H4/AU$1*$X4)</f>
        <v>0</v>
      </c>
      <c r="BJ4" s="21">
        <f t="shared" ref="BJ4:BJ50" si="12">I4/AV$1</f>
        <v>1.2185766318317601</v>
      </c>
      <c r="BK4" s="21">
        <f t="shared" ref="BK4:BK50" si="13">J4/AW$1</f>
        <v>6.954673362174423E-4</v>
      </c>
      <c r="BL4" s="21">
        <f t="shared" ref="BL4:BL50" si="14">K4/AX$1</f>
        <v>2.4246730215654929E-3</v>
      </c>
      <c r="BM4" s="21">
        <f t="shared" ref="BM4:BM50" si="15">L4/AY$1</f>
        <v>4.6992481203007516E-3</v>
      </c>
      <c r="BN4" s="21">
        <f>M4/AZ$1*2</f>
        <v>0</v>
      </c>
      <c r="BO4" s="21">
        <f>N4/BA$1*2</f>
        <v>0</v>
      </c>
      <c r="BP4" s="21">
        <f>SUM(BD4:BO4)</f>
        <v>2.0401982302768431</v>
      </c>
      <c r="BQ4" s="21">
        <f t="shared" ref="BQ4:BQ50" si="16">IFERROR(IF(OR($U4="Total",$U4="total", $U4="TOTAL"),$W4/$BP4,V4/(BD4*4+BE4*4+BF4*3+BG4*3+BH4*2+BI4*3+BJ4*2+BK4*2+BL4*2+BM4*2+BN4+BO4)),"NA")</f>
        <v>2.2116983174461295</v>
      </c>
    </row>
    <row r="5" spans="1:69" s="27" customFormat="1" x14ac:dyDescent="0.15">
      <c r="A5" s="27" t="s">
        <v>79</v>
      </c>
      <c r="B5" s="27">
        <v>524</v>
      </c>
      <c r="C5" s="27">
        <f>SQRT((Q4-Q5)^2 + (R4-R5)^2)*1000</f>
        <v>5.0990195135864749</v>
      </c>
      <c r="D5" s="28">
        <v>40.46</v>
      </c>
      <c r="E5" s="28">
        <v>2E-3</v>
      </c>
      <c r="F5" s="28">
        <v>0</v>
      </c>
      <c r="G5" s="28">
        <v>0</v>
      </c>
      <c r="H5" s="28">
        <v>10.134</v>
      </c>
      <c r="I5" s="28">
        <v>49.100999999999999</v>
      </c>
      <c r="J5" s="28">
        <v>3.6999999999999998E-2</v>
      </c>
      <c r="K5" s="28">
        <v>0.16800000000000001</v>
      </c>
      <c r="L5" s="28">
        <v>0.35799999999999998</v>
      </c>
      <c r="M5" s="28">
        <v>0</v>
      </c>
      <c r="N5" s="28"/>
      <c r="O5" s="27">
        <f t="shared" ref="O5:O49" si="17">SUM(D5:N5)</f>
        <v>100.26000000000002</v>
      </c>
      <c r="Q5" s="28">
        <v>77.959000000000003</v>
      </c>
      <c r="R5" s="28">
        <v>86.878</v>
      </c>
      <c r="S5" s="28">
        <v>11.099</v>
      </c>
      <c r="U5" s="28"/>
      <c r="V5" s="29">
        <v>12</v>
      </c>
      <c r="W5" s="29">
        <v>4</v>
      </c>
      <c r="X5" s="15">
        <v>0</v>
      </c>
      <c r="Z5" s="30">
        <f t="shared" ref="Z5:Z50" si="18">IFERROR(BD5*$BQ5,"NA")</f>
        <v>1.4887750821069119</v>
      </c>
      <c r="AA5" s="30">
        <f t="shared" ref="AA5:AA50" si="19">IFERROR(BE5*$BQ5,"NA")</f>
        <v>5.5360652308746208E-5</v>
      </c>
      <c r="AB5" s="30">
        <f t="shared" ref="AB5:AB50" si="20">IFERROR(BF5*$BQ5,"NA")</f>
        <v>0</v>
      </c>
      <c r="AC5" s="30">
        <f t="shared" ref="AC5:AC50" si="21">IFERROR(BG5*$BQ5,"NA")</f>
        <v>0</v>
      </c>
      <c r="AD5" s="30">
        <f t="shared" ref="AD5:AD50" si="22">IFERROR(IF(OR($X5="spinel", $X5="Spinel", $X5="SPINEL"),((BH5+BI5)*BQ5-AE5),BI5*$BQ5),"NA")</f>
        <v>0</v>
      </c>
      <c r="AE5" s="30">
        <f t="shared" ref="AE5:AE50" si="23">IFERROR(IF(OR($X5="spinel", $X5="Spinel", $X5="SPINEL"),(1-AF5-AG5-AH5-AI5),BH5*$BQ5),"NA")</f>
        <v>0.31183404814445298</v>
      </c>
      <c r="AF5" s="30">
        <f t="shared" ref="AF5:AF50" si="24">IFERROR(BJ5*$BQ5,"NA")</f>
        <v>2.6932149322011023</v>
      </c>
      <c r="AG5" s="30">
        <f t="shared" ref="AG5:AG50" si="25">IFERROR(BK5*$BQ5,"NA")</f>
        <v>1.4586362128035716E-3</v>
      </c>
      <c r="AH5" s="30">
        <f t="shared" ref="AH5:AH50" si="26">IFERROR(BL5*$BQ5,"NA")</f>
        <v>5.2356083534551212E-3</v>
      </c>
      <c r="AI5" s="30">
        <f t="shared" ref="AI5:AI50" si="27">IFERROR(BM5*$BQ5,"NA")</f>
        <v>1.0595889569743911E-2</v>
      </c>
      <c r="AJ5" s="30">
        <f t="shared" ref="AJ5:AJ50" si="28">IFERROR(BN5*$BQ5,"NA")</f>
        <v>0</v>
      </c>
      <c r="AK5" s="30">
        <f t="shared" ref="AK5:AK50" si="29">IFERROR(BO5*$BQ5,"NA")</f>
        <v>0</v>
      </c>
      <c r="AL5" s="30">
        <f t="shared" ref="AL5:AL50" si="30">IFERROR(SUM(Z5:AK5),"NA")</f>
        <v>4.5111695572407786</v>
      </c>
      <c r="AM5" s="30">
        <f t="shared" ref="AM5:AM50" si="31">IFERROR(AF5/(AF5+AE5),"NA")</f>
        <v>0.89622996157999568</v>
      </c>
      <c r="AN5" s="31">
        <f t="shared" si="2"/>
        <v>0</v>
      </c>
      <c r="AP5" s="27">
        <f t="shared" ref="AP5:AP49" si="32">D5</f>
        <v>40.46</v>
      </c>
      <c r="AQ5" s="27">
        <f t="shared" ref="AQ5:AQ50" si="33">E5</f>
        <v>2E-3</v>
      </c>
      <c r="AR5" s="27">
        <f t="shared" ref="AR5:AR50" si="34">F5</f>
        <v>0</v>
      </c>
      <c r="AS5" s="27">
        <f t="shared" ref="AS5:AS50" si="35">G5</f>
        <v>0</v>
      </c>
      <c r="AT5" s="27">
        <f t="shared" si="3"/>
        <v>0</v>
      </c>
      <c r="AU5" s="27">
        <f t="shared" si="4"/>
        <v>10.134</v>
      </c>
      <c r="AV5" s="27">
        <f t="shared" ref="AV5:AV49" si="36">I5</f>
        <v>49.100999999999999</v>
      </c>
      <c r="AW5" s="27">
        <f t="shared" ref="AW5:AW49" si="37">J5</f>
        <v>3.6999999999999998E-2</v>
      </c>
      <c r="AX5" s="27">
        <f t="shared" ref="AX5:AX49" si="38">K5</f>
        <v>0.16800000000000001</v>
      </c>
      <c r="AY5" s="27">
        <f t="shared" ref="AY5:AY49" si="39">L5</f>
        <v>0.35799999999999998</v>
      </c>
      <c r="AZ5" s="27">
        <f t="shared" ref="AZ5:AZ49" si="40">M5</f>
        <v>0</v>
      </c>
      <c r="BA5" s="27">
        <f t="shared" ref="BA5:BA49" si="41">N5</f>
        <v>0</v>
      </c>
      <c r="BB5" s="27">
        <f t="shared" ref="BB5:BB49" si="42">SUM(AP5:BA5)</f>
        <v>100.26000000000002</v>
      </c>
      <c r="BD5" s="27">
        <f t="shared" si="6"/>
        <v>0.6734354194407457</v>
      </c>
      <c r="BE5" s="27">
        <f t="shared" si="7"/>
        <v>2.5041945258307666E-5</v>
      </c>
      <c r="BF5" s="27">
        <f t="shared" si="8"/>
        <v>0</v>
      </c>
      <c r="BG5" s="27">
        <f t="shared" si="9"/>
        <v>0</v>
      </c>
      <c r="BH5" s="27">
        <f t="shared" si="10"/>
        <v>0.14105562051110743</v>
      </c>
      <c r="BI5" s="27">
        <f t="shared" si="11"/>
        <v>0</v>
      </c>
      <c r="BJ5" s="27">
        <f t="shared" si="12"/>
        <v>1.2182540864024771</v>
      </c>
      <c r="BK5" s="27">
        <f t="shared" si="13"/>
        <v>6.5980234461654789E-4</v>
      </c>
      <c r="BL5" s="27">
        <f t="shared" si="14"/>
        <v>2.3682852768779237E-3</v>
      </c>
      <c r="BM5" s="27">
        <f t="shared" si="15"/>
        <v>4.7929653192811082E-3</v>
      </c>
      <c r="BN5" s="27">
        <f t="shared" ref="BN5:BN50" si="43">M5/AZ$1*2</f>
        <v>0</v>
      </c>
      <c r="BO5" s="27">
        <f t="shared" ref="BO5:BO50" si="44">N5/BA$1*2</f>
        <v>0</v>
      </c>
      <c r="BP5" s="27">
        <f t="shared" ref="BP5:BP49" si="45">SUM(BD5:BO5)</f>
        <v>2.0405912212403643</v>
      </c>
      <c r="BQ5" s="27">
        <f t="shared" si="16"/>
        <v>2.2107169286451622</v>
      </c>
    </row>
    <row r="6" spans="1:69" s="27" customFormat="1" x14ac:dyDescent="0.15">
      <c r="A6" s="27" t="s">
        <v>80</v>
      </c>
      <c r="B6" s="27">
        <v>525</v>
      </c>
      <c r="C6" s="27">
        <f t="shared" ref="C6:C69" si="46">SQRT((Q5-Q6)^2 + (R5-R6)^2)*1000</f>
        <v>5.099019513589262</v>
      </c>
      <c r="D6" s="28">
        <v>40.500999999999998</v>
      </c>
      <c r="E6" s="28">
        <v>8.0000000000000002E-3</v>
      </c>
      <c r="F6" s="28">
        <v>3.0000000000000001E-3</v>
      </c>
      <c r="G6" s="28">
        <v>0</v>
      </c>
      <c r="H6" s="28">
        <v>10.103999999999999</v>
      </c>
      <c r="I6" s="28">
        <v>49.134999999999998</v>
      </c>
      <c r="J6" s="28">
        <v>4.5999999999999999E-2</v>
      </c>
      <c r="K6" s="28">
        <v>0.16300000000000001</v>
      </c>
      <c r="L6" s="28">
        <v>0.36899999999999999</v>
      </c>
      <c r="M6" s="28">
        <v>0</v>
      </c>
      <c r="N6" s="28"/>
      <c r="O6" s="27">
        <f t="shared" si="17"/>
        <v>100.32900000000001</v>
      </c>
      <c r="Q6" s="28">
        <v>77.957999999999998</v>
      </c>
      <c r="R6" s="28">
        <v>86.882999999999996</v>
      </c>
      <c r="S6" s="28">
        <v>11.099</v>
      </c>
      <c r="U6" s="28"/>
      <c r="V6" s="29">
        <v>12</v>
      </c>
      <c r="W6" s="29">
        <v>4</v>
      </c>
      <c r="X6" s="15">
        <v>0</v>
      </c>
      <c r="Z6" s="30">
        <f t="shared" si="18"/>
        <v>1.489040147147308</v>
      </c>
      <c r="AA6" s="30">
        <f t="shared" si="19"/>
        <v>2.2125782455596649E-4</v>
      </c>
      <c r="AB6" s="30">
        <f t="shared" si="20"/>
        <v>1.2998463183591717E-4</v>
      </c>
      <c r="AC6" s="30">
        <f t="shared" si="21"/>
        <v>0</v>
      </c>
      <c r="AD6" s="30">
        <f t="shared" si="22"/>
        <v>0</v>
      </c>
      <c r="AE6" s="30">
        <f t="shared" si="23"/>
        <v>0.31065147369844875</v>
      </c>
      <c r="AF6" s="30">
        <f t="shared" si="24"/>
        <v>2.6928309171409088</v>
      </c>
      <c r="AG6" s="30">
        <f t="shared" si="25"/>
        <v>1.811926375722202E-3</v>
      </c>
      <c r="AH6" s="30">
        <f t="shared" si="26"/>
        <v>5.0755478048354107E-3</v>
      </c>
      <c r="AI6" s="30">
        <f t="shared" si="27"/>
        <v>1.091234808860281E-2</v>
      </c>
      <c r="AJ6" s="30">
        <f t="shared" si="28"/>
        <v>0</v>
      </c>
      <c r="AK6" s="30">
        <f t="shared" si="29"/>
        <v>0</v>
      </c>
      <c r="AL6" s="30">
        <f t="shared" si="30"/>
        <v>4.5106736027122167</v>
      </c>
      <c r="AM6" s="30">
        <f t="shared" si="31"/>
        <v>0.89656957049392461</v>
      </c>
      <c r="AN6" s="31">
        <f t="shared" si="2"/>
        <v>0</v>
      </c>
      <c r="AP6" s="27">
        <f t="shared" si="32"/>
        <v>40.500999999999998</v>
      </c>
      <c r="AQ6" s="27">
        <f>E6</f>
        <v>8.0000000000000002E-3</v>
      </c>
      <c r="AR6" s="27">
        <f>F6</f>
        <v>3.0000000000000001E-3</v>
      </c>
      <c r="AS6" s="27">
        <f t="shared" si="35"/>
        <v>0</v>
      </c>
      <c r="AT6" s="27">
        <f t="shared" si="3"/>
        <v>0</v>
      </c>
      <c r="AU6" s="27">
        <f t="shared" si="4"/>
        <v>10.103999999999999</v>
      </c>
      <c r="AV6" s="27">
        <f>I6</f>
        <v>49.134999999999998</v>
      </c>
      <c r="AW6" s="27">
        <f t="shared" si="37"/>
        <v>4.5999999999999999E-2</v>
      </c>
      <c r="AX6" s="27">
        <f>K6</f>
        <v>0.16300000000000001</v>
      </c>
      <c r="AY6" s="27">
        <f t="shared" si="39"/>
        <v>0.36899999999999999</v>
      </c>
      <c r="AZ6" s="27">
        <f t="shared" si="40"/>
        <v>0</v>
      </c>
      <c r="BA6" s="27">
        <f t="shared" si="41"/>
        <v>0</v>
      </c>
      <c r="BB6" s="27">
        <f t="shared" si="42"/>
        <v>100.32900000000001</v>
      </c>
      <c r="BD6" s="27">
        <f t="shared" si="6"/>
        <v>0.67411784287616505</v>
      </c>
      <c r="BE6" s="27">
        <f t="shared" si="7"/>
        <v>1.0016778103323066E-4</v>
      </c>
      <c r="BF6" s="27">
        <f t="shared" si="8"/>
        <v>5.8846606512357792E-5</v>
      </c>
      <c r="BG6" s="27">
        <f t="shared" si="9"/>
        <v>0</v>
      </c>
      <c r="BH6" s="27">
        <f t="shared" si="10"/>
        <v>0.14063804910639718</v>
      </c>
      <c r="BI6" s="27">
        <f t="shared" si="11"/>
        <v>0</v>
      </c>
      <c r="BJ6" s="27">
        <f t="shared" si="12"/>
        <v>1.219097666755987</v>
      </c>
      <c r="BK6" s="27">
        <f t="shared" si="13"/>
        <v>8.2029480682057297E-4</v>
      </c>
      <c r="BL6" s="27">
        <f t="shared" si="14"/>
        <v>2.2978005960184616E-3</v>
      </c>
      <c r="BM6" s="27">
        <f t="shared" si="15"/>
        <v>4.9402352033930978E-3</v>
      </c>
      <c r="BN6" s="27">
        <f t="shared" si="43"/>
        <v>0</v>
      </c>
      <c r="BO6" s="27">
        <f t="shared" si="44"/>
        <v>0</v>
      </c>
      <c r="BP6" s="27">
        <f t="shared" si="45"/>
        <v>2.042070903732327</v>
      </c>
      <c r="BQ6" s="27">
        <f>IFERROR(IF(OR($U6="Total",$U6="total", $U6="TOTAL"),$W6/$BP6,V6/(BD6*4+BE6*4+BF6*3+BG6*3+BH6*2+BI6*3+BJ6*2+BK6*2+BL6*2+BM6*2+BN6+BO6)),"NA")</f>
        <v>2.2088721769983524</v>
      </c>
    </row>
    <row r="7" spans="1:69" s="27" customFormat="1" x14ac:dyDescent="0.15">
      <c r="A7" s="27" t="s">
        <v>81</v>
      </c>
      <c r="B7" s="27">
        <v>526</v>
      </c>
      <c r="C7" s="27">
        <f t="shared" si="46"/>
        <v>5.0990195136031975</v>
      </c>
      <c r="D7" s="28">
        <v>40.576999999999998</v>
      </c>
      <c r="E7" s="28">
        <v>8.9999999999999993E-3</v>
      </c>
      <c r="F7" s="28">
        <v>6.0000000000000001E-3</v>
      </c>
      <c r="G7" s="28">
        <v>6.0000000000000001E-3</v>
      </c>
      <c r="H7" s="28">
        <v>10.109</v>
      </c>
      <c r="I7" s="28">
        <v>49.158999999999999</v>
      </c>
      <c r="J7" s="28">
        <v>4.1000000000000002E-2</v>
      </c>
      <c r="K7" s="28">
        <v>0.17100000000000001</v>
      </c>
      <c r="L7" s="28">
        <v>0.34899999999999998</v>
      </c>
      <c r="M7" s="28">
        <v>0</v>
      </c>
      <c r="N7" s="28"/>
      <c r="O7" s="27">
        <f t="shared" si="17"/>
        <v>100.42700000000001</v>
      </c>
      <c r="Q7" s="28">
        <v>77.956999999999994</v>
      </c>
      <c r="R7" s="28">
        <v>86.888000000000005</v>
      </c>
      <c r="S7" s="28">
        <v>11.099</v>
      </c>
      <c r="U7" s="28"/>
      <c r="V7" s="29">
        <v>12</v>
      </c>
      <c r="W7" s="29">
        <v>4</v>
      </c>
      <c r="X7" s="15">
        <v>0</v>
      </c>
      <c r="Z7" s="30">
        <f t="shared" si="18"/>
        <v>1.4900884424441934</v>
      </c>
      <c r="AA7" s="30">
        <f t="shared" si="19"/>
        <v>2.4862374897847679E-4</v>
      </c>
      <c r="AB7" s="30">
        <f t="shared" si="20"/>
        <v>2.5966502335445315E-4</v>
      </c>
      <c r="AC7" s="30">
        <f t="shared" si="21"/>
        <v>1.7419202435173392E-4</v>
      </c>
      <c r="AD7" s="30">
        <f t="shared" si="22"/>
        <v>0</v>
      </c>
      <c r="AE7" s="30">
        <f t="shared" si="23"/>
        <v>0.3104414673950428</v>
      </c>
      <c r="AF7" s="30">
        <f t="shared" si="24"/>
        <v>2.6909932893162121</v>
      </c>
      <c r="AG7" s="30">
        <f t="shared" si="25"/>
        <v>1.6130878586709647E-3</v>
      </c>
      <c r="AH7" s="30">
        <f t="shared" si="26"/>
        <v>5.3184230375286608E-3</v>
      </c>
      <c r="AI7" s="30">
        <f t="shared" si="27"/>
        <v>1.0308814434641841E-2</v>
      </c>
      <c r="AJ7" s="30">
        <f t="shared" si="28"/>
        <v>0</v>
      </c>
      <c r="AK7" s="30">
        <f t="shared" si="29"/>
        <v>0</v>
      </c>
      <c r="AL7" s="30">
        <f>IFERROR(SUM(Z7:AK7),"NA")</f>
        <v>4.5094460052829746</v>
      </c>
      <c r="AM7" s="30">
        <f t="shared" si="31"/>
        <v>0.89656897698645932</v>
      </c>
      <c r="AN7" s="31">
        <f>IFERROR(AD7/(AD7+AE7),"NA")</f>
        <v>0</v>
      </c>
      <c r="AP7" s="27">
        <f t="shared" si="32"/>
        <v>40.576999999999998</v>
      </c>
      <c r="AQ7" s="27">
        <f t="shared" si="33"/>
        <v>8.9999999999999993E-3</v>
      </c>
      <c r="AR7" s="27">
        <f t="shared" si="34"/>
        <v>6.0000000000000001E-3</v>
      </c>
      <c r="AS7" s="27">
        <f t="shared" si="35"/>
        <v>6.0000000000000001E-3</v>
      </c>
      <c r="AT7" s="27">
        <f t="shared" si="3"/>
        <v>0</v>
      </c>
      <c r="AU7" s="27">
        <f t="shared" si="4"/>
        <v>10.109</v>
      </c>
      <c r="AV7" s="27">
        <f t="shared" si="36"/>
        <v>49.158999999999999</v>
      </c>
      <c r="AW7" s="27">
        <f t="shared" si="37"/>
        <v>4.1000000000000002E-2</v>
      </c>
      <c r="AX7" s="27">
        <f t="shared" si="38"/>
        <v>0.17100000000000001</v>
      </c>
      <c r="AY7" s="27">
        <f t="shared" si="39"/>
        <v>0.34899999999999998</v>
      </c>
      <c r="AZ7" s="27">
        <f t="shared" si="40"/>
        <v>0</v>
      </c>
      <c r="BA7" s="27">
        <f t="shared" si="41"/>
        <v>0</v>
      </c>
      <c r="BB7" s="27">
        <f t="shared" si="42"/>
        <v>100.42700000000001</v>
      </c>
      <c r="BD7" s="27">
        <f t="shared" si="6"/>
        <v>0.67538282290279628</v>
      </c>
      <c r="BE7" s="27">
        <f t="shared" si="7"/>
        <v>1.1268875366238448E-4</v>
      </c>
      <c r="BF7" s="27">
        <f t="shared" si="8"/>
        <v>1.1769321302471558E-4</v>
      </c>
      <c r="BG7" s="27">
        <f t="shared" si="9"/>
        <v>7.895256266859661E-5</v>
      </c>
      <c r="BH7" s="27">
        <f t="shared" si="10"/>
        <v>0.14070764434051558</v>
      </c>
      <c r="BI7" s="27">
        <f t="shared" si="11"/>
        <v>0</v>
      </c>
      <c r="BJ7" s="27">
        <f t="shared" si="12"/>
        <v>1.2196931352408173</v>
      </c>
      <c r="BK7" s="27">
        <f t="shared" si="13"/>
        <v>7.3113232781833683E-4</v>
      </c>
      <c r="BL7" s="27">
        <f t="shared" si="14"/>
        <v>2.4105760853936008E-3</v>
      </c>
      <c r="BM7" s="27">
        <f t="shared" si="15"/>
        <v>4.6724717777349347E-3</v>
      </c>
      <c r="BN7" s="27">
        <f t="shared" si="43"/>
        <v>0</v>
      </c>
      <c r="BO7" s="27">
        <f t="shared" si="44"/>
        <v>0</v>
      </c>
      <c r="BP7" s="27">
        <f t="shared" si="45"/>
        <v>2.0439071172044314</v>
      </c>
      <c r="BQ7" s="27">
        <f t="shared" si="16"/>
        <v>2.2062871484350035</v>
      </c>
    </row>
    <row r="8" spans="1:69" s="27" customFormat="1" x14ac:dyDescent="0.15">
      <c r="A8" s="27" t="s">
        <v>82</v>
      </c>
      <c r="B8" s="27">
        <v>527</v>
      </c>
      <c r="C8" s="27">
        <f t="shared" si="46"/>
        <v>5.3851648071285512</v>
      </c>
      <c r="D8" s="28">
        <v>40.651000000000003</v>
      </c>
      <c r="E8" s="28">
        <v>0</v>
      </c>
      <c r="F8" s="28">
        <v>1E-3</v>
      </c>
      <c r="G8" s="28">
        <v>4.0000000000000001E-3</v>
      </c>
      <c r="H8" s="28">
        <v>10.124000000000001</v>
      </c>
      <c r="I8" s="28">
        <v>49.061</v>
      </c>
      <c r="J8" s="28">
        <v>4.7E-2</v>
      </c>
      <c r="K8" s="28">
        <v>0.16</v>
      </c>
      <c r="L8" s="28">
        <v>0.35699999999999998</v>
      </c>
      <c r="M8" s="28">
        <v>0</v>
      </c>
      <c r="N8" s="28"/>
      <c r="O8" s="27">
        <f t="shared" si="17"/>
        <v>100.405</v>
      </c>
      <c r="Q8" s="28">
        <v>77.954999999999998</v>
      </c>
      <c r="R8" s="28">
        <v>86.893000000000001</v>
      </c>
      <c r="S8" s="28">
        <v>11.099</v>
      </c>
      <c r="U8" s="28"/>
      <c r="V8" s="29">
        <v>12</v>
      </c>
      <c r="W8" s="29">
        <v>4</v>
      </c>
      <c r="X8" s="15">
        <v>0</v>
      </c>
      <c r="Z8" s="30">
        <f t="shared" si="18"/>
        <v>1.4928675342512099</v>
      </c>
      <c r="AA8" s="30">
        <f t="shared" si="19"/>
        <v>0</v>
      </c>
      <c r="AB8" s="30">
        <f t="shared" si="20"/>
        <v>4.3279290520596766E-5</v>
      </c>
      <c r="AC8" s="30">
        <f t="shared" si="21"/>
        <v>1.1613281035541932E-4</v>
      </c>
      <c r="AD8" s="30">
        <f t="shared" si="22"/>
        <v>0</v>
      </c>
      <c r="AE8" s="30">
        <f t="shared" si="23"/>
        <v>0.31091494360018923</v>
      </c>
      <c r="AF8" s="30">
        <f t="shared" si="24"/>
        <v>2.6857395812451315</v>
      </c>
      <c r="AG8" s="30">
        <f t="shared" si="25"/>
        <v>1.8492258350918747E-3</v>
      </c>
      <c r="AH8" s="30">
        <f t="shared" si="26"/>
        <v>4.976507694367199E-3</v>
      </c>
      <c r="AI8" s="30">
        <f t="shared" si="27"/>
        <v>1.0545554971485713E-2</v>
      </c>
      <c r="AJ8" s="30">
        <f t="shared" si="28"/>
        <v>0</v>
      </c>
      <c r="AK8" s="30">
        <f t="shared" si="29"/>
        <v>0</v>
      </c>
      <c r="AL8" s="30">
        <f t="shared" si="30"/>
        <v>4.5070527596983521</v>
      </c>
      <c r="AM8" s="30">
        <f t="shared" si="31"/>
        <v>0.89624598330491978</v>
      </c>
      <c r="AN8" s="31">
        <f t="shared" si="2"/>
        <v>0</v>
      </c>
      <c r="AP8" s="27">
        <f t="shared" si="32"/>
        <v>40.651000000000003</v>
      </c>
      <c r="AQ8" s="27">
        <f t="shared" si="33"/>
        <v>0</v>
      </c>
      <c r="AR8" s="27">
        <f t="shared" si="34"/>
        <v>1E-3</v>
      </c>
      <c r="AS8" s="27">
        <f t="shared" si="35"/>
        <v>4.0000000000000001E-3</v>
      </c>
      <c r="AT8" s="27">
        <f t="shared" si="3"/>
        <v>0</v>
      </c>
      <c r="AU8" s="27">
        <f t="shared" si="4"/>
        <v>10.124000000000001</v>
      </c>
      <c r="AV8" s="27">
        <f t="shared" si="36"/>
        <v>49.061</v>
      </c>
      <c r="AW8" s="27">
        <f t="shared" si="37"/>
        <v>4.7E-2</v>
      </c>
      <c r="AX8" s="27">
        <f t="shared" si="38"/>
        <v>0.16</v>
      </c>
      <c r="AY8" s="27">
        <f t="shared" si="39"/>
        <v>0.35699999999999998</v>
      </c>
      <c r="AZ8" s="27">
        <f t="shared" si="40"/>
        <v>0</v>
      </c>
      <c r="BA8" s="27">
        <f t="shared" si="41"/>
        <v>0</v>
      </c>
      <c r="BB8" s="27">
        <f t="shared" si="42"/>
        <v>100.405</v>
      </c>
      <c r="BD8" s="27">
        <f t="shared" si="6"/>
        <v>0.6766145139813583</v>
      </c>
      <c r="BE8" s="27">
        <f t="shared" si="7"/>
        <v>0</v>
      </c>
      <c r="BF8" s="27">
        <f t="shared" si="8"/>
        <v>1.9615535504119263E-5</v>
      </c>
      <c r="BG8" s="27">
        <f t="shared" si="9"/>
        <v>5.2635041779064407E-5</v>
      </c>
      <c r="BH8" s="27">
        <f t="shared" si="10"/>
        <v>0.14091643004287069</v>
      </c>
      <c r="BI8" s="27">
        <f t="shared" si="11"/>
        <v>0</v>
      </c>
      <c r="BJ8" s="27">
        <f t="shared" si="12"/>
        <v>1.2172616389277597</v>
      </c>
      <c r="BK8" s="27">
        <f t="shared" si="13"/>
        <v>8.3812730262102029E-4</v>
      </c>
      <c r="BL8" s="27">
        <f t="shared" si="14"/>
        <v>2.2555097875027845E-3</v>
      </c>
      <c r="BM8" s="27">
        <f t="shared" si="15"/>
        <v>4.7795771479981998E-3</v>
      </c>
      <c r="BN8" s="27">
        <f t="shared" si="43"/>
        <v>0</v>
      </c>
      <c r="BO8" s="27">
        <f t="shared" si="44"/>
        <v>0</v>
      </c>
      <c r="BP8" s="27">
        <f t="shared" si="45"/>
        <v>2.0427380477673944</v>
      </c>
      <c r="BQ8" s="27">
        <f t="shared" si="16"/>
        <v>2.206378230740023</v>
      </c>
    </row>
    <row r="9" spans="1:69" s="27" customFormat="1" x14ac:dyDescent="0.15">
      <c r="A9" s="27" t="s">
        <v>83</v>
      </c>
      <c r="B9" s="27">
        <v>528</v>
      </c>
      <c r="C9" s="27">
        <f t="shared" si="46"/>
        <v>4.1231056256235608</v>
      </c>
      <c r="D9" s="28">
        <v>40.523000000000003</v>
      </c>
      <c r="E9" s="28">
        <v>0</v>
      </c>
      <c r="F9" s="28">
        <v>5.0000000000000001E-3</v>
      </c>
      <c r="G9" s="28">
        <v>5.0000000000000001E-3</v>
      </c>
      <c r="H9" s="28">
        <v>10.127000000000001</v>
      </c>
      <c r="I9" s="28">
        <v>49.103999999999999</v>
      </c>
      <c r="J9" s="28">
        <v>4.2999999999999997E-2</v>
      </c>
      <c r="K9" s="28">
        <v>0.161</v>
      </c>
      <c r="L9" s="28">
        <v>0.35699999999999998</v>
      </c>
      <c r="M9" s="28">
        <v>0</v>
      </c>
      <c r="N9" s="28"/>
      <c r="O9" s="27">
        <f t="shared" si="17"/>
        <v>100.32500000000002</v>
      </c>
      <c r="Q9" s="28">
        <v>77.953999999999994</v>
      </c>
      <c r="R9" s="28">
        <v>86.897000000000006</v>
      </c>
      <c r="S9" s="28">
        <v>11.099</v>
      </c>
      <c r="U9" s="28"/>
      <c r="V9" s="29">
        <v>12</v>
      </c>
      <c r="W9" s="29">
        <v>4</v>
      </c>
      <c r="X9" s="15">
        <v>0</v>
      </c>
      <c r="Z9" s="30">
        <f t="shared" si="18"/>
        <v>1.4898499754967724</v>
      </c>
      <c r="AA9" s="30">
        <f t="shared" si="19"/>
        <v>0</v>
      </c>
      <c r="AB9" s="30">
        <f t="shared" si="20"/>
        <v>2.166411965818551E-4</v>
      </c>
      <c r="AC9" s="30">
        <f t="shared" si="21"/>
        <v>1.4533019543052793E-4</v>
      </c>
      <c r="AD9" s="30">
        <f t="shared" si="22"/>
        <v>0</v>
      </c>
      <c r="AE9" s="30">
        <f t="shared" si="23"/>
        <v>0.31135882406060655</v>
      </c>
      <c r="AF9" s="30">
        <f t="shared" si="24"/>
        <v>2.6911337530313655</v>
      </c>
      <c r="AG9" s="30">
        <f t="shared" si="25"/>
        <v>1.6937583863551012E-3</v>
      </c>
      <c r="AH9" s="30">
        <f t="shared" si="26"/>
        <v>5.0132744658829284E-3</v>
      </c>
      <c r="AI9" s="30">
        <f t="shared" si="27"/>
        <v>1.0557481974225735E-2</v>
      </c>
      <c r="AJ9" s="30">
        <f t="shared" si="28"/>
        <v>0</v>
      </c>
      <c r="AK9" s="30">
        <f t="shared" si="29"/>
        <v>0</v>
      </c>
      <c r="AL9" s="30">
        <f t="shared" si="30"/>
        <v>4.5099690388072204</v>
      </c>
      <c r="AM9" s="30">
        <f t="shared" si="31"/>
        <v>0.89629988548975215</v>
      </c>
      <c r="AN9" s="31">
        <f t="shared" si="2"/>
        <v>0</v>
      </c>
      <c r="AO9" s="38"/>
      <c r="AP9" s="27">
        <f t="shared" si="32"/>
        <v>40.523000000000003</v>
      </c>
      <c r="AQ9" s="27">
        <f t="shared" si="33"/>
        <v>0</v>
      </c>
      <c r="AR9" s="27">
        <f t="shared" si="34"/>
        <v>5.0000000000000001E-3</v>
      </c>
      <c r="AS9" s="27">
        <f t="shared" si="35"/>
        <v>5.0000000000000001E-3</v>
      </c>
      <c r="AT9" s="27">
        <f t="shared" si="3"/>
        <v>0</v>
      </c>
      <c r="AU9" s="27">
        <f t="shared" si="4"/>
        <v>10.127000000000001</v>
      </c>
      <c r="AV9" s="27">
        <f t="shared" si="36"/>
        <v>49.103999999999999</v>
      </c>
      <c r="AW9" s="27">
        <f t="shared" si="37"/>
        <v>4.2999999999999997E-2</v>
      </c>
      <c r="AX9" s="27">
        <f t="shared" si="38"/>
        <v>0.161</v>
      </c>
      <c r="AY9" s="27">
        <f t="shared" si="39"/>
        <v>0.35699999999999998</v>
      </c>
      <c r="AZ9" s="27">
        <f t="shared" si="40"/>
        <v>0</v>
      </c>
      <c r="BA9" s="27">
        <f t="shared" si="41"/>
        <v>0</v>
      </c>
      <c r="BB9" s="27">
        <f t="shared" si="42"/>
        <v>100.32500000000002</v>
      </c>
      <c r="BD9" s="27">
        <f t="shared" si="6"/>
        <v>0.6744840213049268</v>
      </c>
      <c r="BE9" s="27">
        <f t="shared" si="7"/>
        <v>0</v>
      </c>
      <c r="BF9" s="27">
        <f t="shared" si="8"/>
        <v>9.8077677520596324E-5</v>
      </c>
      <c r="BG9" s="27">
        <f t="shared" si="9"/>
        <v>6.5793802223830508E-5</v>
      </c>
      <c r="BH9" s="27">
        <f t="shared" si="10"/>
        <v>0.14095818718334172</v>
      </c>
      <c r="BI9" s="27">
        <f t="shared" si="11"/>
        <v>0</v>
      </c>
      <c r="BJ9" s="27">
        <f t="shared" si="12"/>
        <v>1.2183285199630809</v>
      </c>
      <c r="BK9" s="27">
        <f t="shared" si="13"/>
        <v>7.6679731941923124E-4</v>
      </c>
      <c r="BL9" s="27">
        <f t="shared" si="14"/>
        <v>2.2696067236746766E-3</v>
      </c>
      <c r="BM9" s="27">
        <f t="shared" si="15"/>
        <v>4.7795771479981998E-3</v>
      </c>
      <c r="BN9" s="27">
        <f t="shared" si="43"/>
        <v>0</v>
      </c>
      <c r="BO9" s="27">
        <f t="shared" si="44"/>
        <v>0</v>
      </c>
      <c r="BP9" s="27">
        <f t="shared" si="45"/>
        <v>2.0417505811221859</v>
      </c>
      <c r="BQ9" s="27">
        <f t="shared" si="16"/>
        <v>2.2088736403485942</v>
      </c>
    </row>
    <row r="10" spans="1:69" s="27" customFormat="1" x14ac:dyDescent="0.15">
      <c r="A10" s="27" t="s">
        <v>84</v>
      </c>
      <c r="B10" s="27">
        <v>529</v>
      </c>
      <c r="C10" s="27">
        <f t="shared" si="46"/>
        <v>5.0990195135864749</v>
      </c>
      <c r="D10" s="28">
        <v>40.606000000000002</v>
      </c>
      <c r="E10" s="28">
        <v>3.0000000000000001E-3</v>
      </c>
      <c r="F10" s="28">
        <v>0</v>
      </c>
      <c r="G10" s="28">
        <v>5.0000000000000001E-3</v>
      </c>
      <c r="H10" s="28">
        <v>10.061</v>
      </c>
      <c r="I10" s="28">
        <v>49.087000000000003</v>
      </c>
      <c r="J10" s="28">
        <v>4.2000000000000003E-2</v>
      </c>
      <c r="K10" s="28">
        <v>0.16</v>
      </c>
      <c r="L10" s="28">
        <v>0.36799999999999999</v>
      </c>
      <c r="M10" s="28">
        <v>4.0000000000000001E-3</v>
      </c>
      <c r="N10" s="28"/>
      <c r="O10" s="27">
        <f t="shared" si="17"/>
        <v>100.336</v>
      </c>
      <c r="Q10" s="28">
        <v>77.953000000000003</v>
      </c>
      <c r="R10" s="28">
        <v>86.902000000000001</v>
      </c>
      <c r="S10" s="28">
        <v>11.099</v>
      </c>
      <c r="U10" s="28"/>
      <c r="V10" s="29">
        <v>12</v>
      </c>
      <c r="W10" s="29">
        <v>4</v>
      </c>
      <c r="X10" s="15">
        <v>0</v>
      </c>
      <c r="Z10" s="30">
        <f t="shared" si="18"/>
        <v>1.4920608604574519</v>
      </c>
      <c r="AA10" s="30">
        <f t="shared" si="19"/>
        <v>8.2925017678034312E-5</v>
      </c>
      <c r="AB10" s="30">
        <f t="shared" si="20"/>
        <v>0</v>
      </c>
      <c r="AC10" s="30">
        <f t="shared" si="21"/>
        <v>1.4524835980160729E-4</v>
      </c>
      <c r="AD10" s="30">
        <f t="shared" si="22"/>
        <v>0</v>
      </c>
      <c r="AE10" s="30">
        <f t="shared" si="23"/>
        <v>0.30915544269952111</v>
      </c>
      <c r="AF10" s="30">
        <f t="shared" si="24"/>
        <v>2.6886872154157162</v>
      </c>
      <c r="AG10" s="30">
        <f t="shared" si="25"/>
        <v>1.6534370792196937E-3</v>
      </c>
      <c r="AH10" s="30">
        <f t="shared" si="26"/>
        <v>4.9793306676018684E-3</v>
      </c>
      <c r="AI10" s="30">
        <f t="shared" si="27"/>
        <v>1.0876654429742404E-2</v>
      </c>
      <c r="AJ10" s="30">
        <f t="shared" si="28"/>
        <v>2.8495243647430065E-4</v>
      </c>
      <c r="AK10" s="30">
        <f t="shared" si="29"/>
        <v>0</v>
      </c>
      <c r="AL10" s="30">
        <f t="shared" si="30"/>
        <v>4.5079260665632077</v>
      </c>
      <c r="AM10" s="30">
        <f t="shared" si="31"/>
        <v>0.89687402643943659</v>
      </c>
      <c r="AN10" s="31">
        <f t="shared" si="2"/>
        <v>0</v>
      </c>
      <c r="AP10" s="27">
        <f t="shared" si="32"/>
        <v>40.606000000000002</v>
      </c>
      <c r="AQ10" s="27">
        <f>E10</f>
        <v>3.0000000000000001E-3</v>
      </c>
      <c r="AR10" s="27">
        <f t="shared" si="34"/>
        <v>0</v>
      </c>
      <c r="AS10" s="27">
        <f t="shared" si="35"/>
        <v>5.0000000000000001E-3</v>
      </c>
      <c r="AT10" s="27">
        <f t="shared" si="3"/>
        <v>0</v>
      </c>
      <c r="AU10" s="27">
        <f t="shared" si="4"/>
        <v>10.060999999999998</v>
      </c>
      <c r="AV10" s="27">
        <f t="shared" si="36"/>
        <v>49.087000000000003</v>
      </c>
      <c r="AW10" s="27">
        <f t="shared" si="37"/>
        <v>4.2000000000000003E-2</v>
      </c>
      <c r="AX10" s="27">
        <f t="shared" si="38"/>
        <v>0.16</v>
      </c>
      <c r="AY10" s="27">
        <f t="shared" si="39"/>
        <v>0.36799999999999999</v>
      </c>
      <c r="AZ10" s="27">
        <f t="shared" si="40"/>
        <v>4.0000000000000001E-3</v>
      </c>
      <c r="BA10" s="27">
        <f t="shared" si="41"/>
        <v>0</v>
      </c>
      <c r="BB10" s="27">
        <f t="shared" si="42"/>
        <v>100.336</v>
      </c>
      <c r="BD10" s="27">
        <f t="shared" si="6"/>
        <v>0.67586551264980033</v>
      </c>
      <c r="BE10" s="27">
        <f t="shared" si="7"/>
        <v>3.7562917887461497E-5</v>
      </c>
      <c r="BF10" s="27">
        <f t="shared" si="8"/>
        <v>0</v>
      </c>
      <c r="BG10" s="27">
        <f t="shared" si="9"/>
        <v>6.5793802223830508E-5</v>
      </c>
      <c r="BH10" s="27">
        <f t="shared" si="10"/>
        <v>0.14003953009297923</v>
      </c>
      <c r="BI10" s="27">
        <f t="shared" si="11"/>
        <v>0</v>
      </c>
      <c r="BJ10" s="27">
        <f t="shared" si="12"/>
        <v>1.2179067297863262</v>
      </c>
      <c r="BK10" s="27">
        <f t="shared" si="13"/>
        <v>7.4896482361878414E-4</v>
      </c>
      <c r="BL10" s="27">
        <f t="shared" si="14"/>
        <v>2.2555097875027845E-3</v>
      </c>
      <c r="BM10" s="27">
        <f t="shared" si="15"/>
        <v>4.9268470321101893E-3</v>
      </c>
      <c r="BN10" s="27">
        <f t="shared" si="43"/>
        <v>1.2907618560510108E-4</v>
      </c>
      <c r="BO10" s="27">
        <f t="shared" si="44"/>
        <v>0</v>
      </c>
      <c r="BP10" s="27">
        <f t="shared" si="45"/>
        <v>2.041975527078054</v>
      </c>
      <c r="BQ10" s="27">
        <f t="shared" si="16"/>
        <v>2.2076298206246294</v>
      </c>
    </row>
    <row r="11" spans="1:69" s="27" customFormat="1" x14ac:dyDescent="0.15">
      <c r="A11" s="27" t="s">
        <v>85</v>
      </c>
      <c r="B11" s="27">
        <v>530</v>
      </c>
      <c r="C11" s="27">
        <f t="shared" si="46"/>
        <v>6.0827625302992292</v>
      </c>
      <c r="D11" s="28">
        <v>40.616</v>
      </c>
      <c r="E11" s="28">
        <v>5.0000000000000001E-3</v>
      </c>
      <c r="F11" s="28">
        <v>4.0000000000000001E-3</v>
      </c>
      <c r="G11" s="28">
        <v>8.9999999999999993E-3</v>
      </c>
      <c r="H11" s="28">
        <v>9.9580000000000002</v>
      </c>
      <c r="I11" s="28">
        <v>49.305</v>
      </c>
      <c r="J11" s="28">
        <v>4.8000000000000001E-2</v>
      </c>
      <c r="K11" s="28">
        <v>0.16700000000000001</v>
      </c>
      <c r="L11" s="28">
        <v>0.33600000000000002</v>
      </c>
      <c r="M11" s="28">
        <v>5.0000000000000001E-3</v>
      </c>
      <c r="N11" s="28"/>
      <c r="O11" s="27">
        <f t="shared" si="17"/>
        <v>100.45299999999999</v>
      </c>
      <c r="Q11" s="28">
        <v>77.951999999999998</v>
      </c>
      <c r="R11" s="28">
        <v>86.908000000000001</v>
      </c>
      <c r="S11" s="28">
        <v>11.099</v>
      </c>
      <c r="U11" s="28"/>
      <c r="V11" s="29">
        <v>12</v>
      </c>
      <c r="W11" s="29">
        <v>4</v>
      </c>
      <c r="X11" s="15">
        <v>0</v>
      </c>
      <c r="Z11" s="30">
        <f t="shared" si="18"/>
        <v>1.4900444419474406</v>
      </c>
      <c r="AA11" s="30">
        <f t="shared" si="19"/>
        <v>1.3798760154676848E-4</v>
      </c>
      <c r="AB11" s="30">
        <f t="shared" si="20"/>
        <v>1.7293868631046232E-4</v>
      </c>
      <c r="AC11" s="30">
        <f t="shared" si="21"/>
        <v>2.610294363213577E-4</v>
      </c>
      <c r="AD11" s="30">
        <f t="shared" si="22"/>
        <v>0</v>
      </c>
      <c r="AE11" s="30">
        <f t="shared" si="23"/>
        <v>0.30550168727901145</v>
      </c>
      <c r="AF11" s="30">
        <f t="shared" si="24"/>
        <v>2.6963141959490393</v>
      </c>
      <c r="AG11" s="30">
        <f t="shared" si="25"/>
        <v>1.8866240363727355E-3</v>
      </c>
      <c r="AH11" s="30">
        <f t="shared" si="26"/>
        <v>5.1888748956612834E-3</v>
      </c>
      <c r="AI11" s="30">
        <f t="shared" si="27"/>
        <v>9.9149957581054528E-3</v>
      </c>
      <c r="AJ11" s="30">
        <f t="shared" si="28"/>
        <v>3.556215997745753E-4</v>
      </c>
      <c r="AK11" s="30">
        <f t="shared" si="29"/>
        <v>0</v>
      </c>
      <c r="AL11" s="30">
        <f t="shared" si="30"/>
        <v>4.5097783971895842</v>
      </c>
      <c r="AM11" s="30">
        <f t="shared" si="31"/>
        <v>0.89822770644064776</v>
      </c>
      <c r="AN11" s="31">
        <f t="shared" si="2"/>
        <v>0</v>
      </c>
      <c r="AP11" s="27">
        <f t="shared" si="32"/>
        <v>40.616</v>
      </c>
      <c r="AQ11" s="27">
        <f>E11</f>
        <v>5.0000000000000001E-3</v>
      </c>
      <c r="AR11" s="27">
        <f t="shared" si="34"/>
        <v>4.0000000000000001E-3</v>
      </c>
      <c r="AS11" s="27">
        <f t="shared" si="35"/>
        <v>8.9999999999999993E-3</v>
      </c>
      <c r="AT11" s="27">
        <f t="shared" si="3"/>
        <v>0</v>
      </c>
      <c r="AU11" s="27">
        <f t="shared" si="4"/>
        <v>9.9580000000000002</v>
      </c>
      <c r="AV11" s="27">
        <f t="shared" si="36"/>
        <v>49.305</v>
      </c>
      <c r="AW11" s="27">
        <f t="shared" si="37"/>
        <v>4.8000000000000001E-2</v>
      </c>
      <c r="AX11" s="27">
        <f t="shared" si="38"/>
        <v>0.16700000000000001</v>
      </c>
      <c r="AY11" s="27">
        <f t="shared" si="39"/>
        <v>0.33600000000000002</v>
      </c>
      <c r="AZ11" s="27">
        <f t="shared" si="40"/>
        <v>5.0000000000000001E-3</v>
      </c>
      <c r="BA11" s="27">
        <f t="shared" si="41"/>
        <v>0</v>
      </c>
      <c r="BB11" s="27">
        <f t="shared" si="42"/>
        <v>100.45299999999999</v>
      </c>
      <c r="BD11" s="27">
        <f t="shared" si="6"/>
        <v>0.67603195739014643</v>
      </c>
      <c r="BE11" s="27">
        <f t="shared" si="7"/>
        <v>6.2604863145769159E-5</v>
      </c>
      <c r="BF11" s="27">
        <f t="shared" si="8"/>
        <v>7.8462142016477051E-5</v>
      </c>
      <c r="BG11" s="27">
        <f t="shared" si="9"/>
        <v>1.1842884400289492E-4</v>
      </c>
      <c r="BH11" s="27">
        <f t="shared" si="10"/>
        <v>0.13860586827014088</v>
      </c>
      <c r="BI11" s="27">
        <f t="shared" si="11"/>
        <v>0</v>
      </c>
      <c r="BJ11" s="27">
        <f t="shared" si="12"/>
        <v>1.223315568523536</v>
      </c>
      <c r="BK11" s="27">
        <f t="shared" si="13"/>
        <v>8.559597984214675E-4</v>
      </c>
      <c r="BL11" s="27">
        <f t="shared" si="14"/>
        <v>2.3541883407060312E-3</v>
      </c>
      <c r="BM11" s="27">
        <f t="shared" si="15"/>
        <v>4.49842555105713E-3</v>
      </c>
      <c r="BN11" s="27">
        <f t="shared" si="43"/>
        <v>1.6134523200637637E-4</v>
      </c>
      <c r="BO11" s="27">
        <f t="shared" si="44"/>
        <v>0</v>
      </c>
      <c r="BP11" s="27">
        <f t="shared" si="45"/>
        <v>2.0460828089551795</v>
      </c>
      <c r="BQ11" s="27">
        <f t="shared" si="16"/>
        <v>2.2041035570268424</v>
      </c>
    </row>
    <row r="12" spans="1:69" s="27" customFormat="1" x14ac:dyDescent="0.15">
      <c r="A12" s="27" t="s">
        <v>86</v>
      </c>
      <c r="B12" s="27">
        <v>531</v>
      </c>
      <c r="C12" s="27">
        <f t="shared" si="46"/>
        <v>4.1231056256235608</v>
      </c>
      <c r="D12" s="28">
        <v>44.356000000000002</v>
      </c>
      <c r="E12" s="28">
        <v>3.7999999999999999E-2</v>
      </c>
      <c r="F12" s="28">
        <v>4.7839999999999998</v>
      </c>
      <c r="G12" s="28">
        <v>2.7E-2</v>
      </c>
      <c r="H12" s="28">
        <v>10.452</v>
      </c>
      <c r="I12" s="28">
        <v>41.24</v>
      </c>
      <c r="J12" s="28">
        <v>0.80300000000000005</v>
      </c>
      <c r="K12" s="28">
        <v>0.21</v>
      </c>
      <c r="L12" s="28">
        <v>0.219</v>
      </c>
      <c r="M12" s="28">
        <v>1.284</v>
      </c>
      <c r="N12" s="28"/>
      <c r="O12" s="27">
        <f t="shared" si="17"/>
        <v>103.41299999999998</v>
      </c>
      <c r="Q12" s="28">
        <v>77.950999999999993</v>
      </c>
      <c r="R12" s="28">
        <v>86.912000000000006</v>
      </c>
      <c r="S12" s="28">
        <v>11.099</v>
      </c>
      <c r="U12" s="28"/>
      <c r="V12" s="29">
        <v>12</v>
      </c>
      <c r="W12" s="29">
        <v>4</v>
      </c>
      <c r="X12" s="15">
        <v>0</v>
      </c>
      <c r="Z12" s="30">
        <f t="shared" si="18"/>
        <v>1.5661294353621016</v>
      </c>
      <c r="AA12" s="30">
        <f t="shared" si="19"/>
        <v>1.0093153174312861E-3</v>
      </c>
      <c r="AB12" s="30">
        <f t="shared" si="20"/>
        <v>0.19906574851188835</v>
      </c>
      <c r="AC12" s="30">
        <f t="shared" si="21"/>
        <v>7.5367471642286414E-4</v>
      </c>
      <c r="AD12" s="30">
        <f t="shared" si="22"/>
        <v>0</v>
      </c>
      <c r="AE12" s="30">
        <f t="shared" si="23"/>
        <v>0.30861291610178782</v>
      </c>
      <c r="AF12" s="30">
        <f t="shared" si="24"/>
        <v>2.1705580122992467</v>
      </c>
      <c r="AG12" s="30">
        <f t="shared" si="25"/>
        <v>3.0376160376926208E-2</v>
      </c>
      <c r="AH12" s="30">
        <f t="shared" si="26"/>
        <v>6.2798494090390332E-3</v>
      </c>
      <c r="AI12" s="30">
        <f t="shared" si="27"/>
        <v>6.2197163067964243E-3</v>
      </c>
      <c r="AJ12" s="30">
        <f t="shared" si="28"/>
        <v>8.7893418609343146E-2</v>
      </c>
      <c r="AK12" s="30">
        <f t="shared" si="29"/>
        <v>0</v>
      </c>
      <c r="AL12" s="30">
        <f t="shared" si="30"/>
        <v>4.3768982470109838</v>
      </c>
      <c r="AM12" s="30">
        <f t="shared" si="31"/>
        <v>0.87551769320688555</v>
      </c>
      <c r="AN12" s="31">
        <f t="shared" si="2"/>
        <v>0</v>
      </c>
      <c r="AP12" s="27">
        <f t="shared" si="32"/>
        <v>44.356000000000002</v>
      </c>
      <c r="AQ12" s="27">
        <f>E12</f>
        <v>3.7999999999999999E-2</v>
      </c>
      <c r="AR12" s="27">
        <f t="shared" si="34"/>
        <v>4.7839999999999998</v>
      </c>
      <c r="AS12" s="27">
        <f t="shared" si="35"/>
        <v>2.7E-2</v>
      </c>
      <c r="AT12" s="27">
        <f t="shared" si="3"/>
        <v>0</v>
      </c>
      <c r="AU12" s="27">
        <f t="shared" si="4"/>
        <v>10.451999999999998</v>
      </c>
      <c r="AV12" s="27">
        <f t="shared" si="36"/>
        <v>41.24</v>
      </c>
      <c r="AW12" s="27">
        <f t="shared" si="37"/>
        <v>0.80300000000000005</v>
      </c>
      <c r="AX12" s="27">
        <f t="shared" si="38"/>
        <v>0.21</v>
      </c>
      <c r="AY12" s="27">
        <f t="shared" si="39"/>
        <v>0.219</v>
      </c>
      <c r="AZ12" s="27">
        <f t="shared" si="40"/>
        <v>1.284</v>
      </c>
      <c r="BA12" s="27">
        <f t="shared" si="41"/>
        <v>0</v>
      </c>
      <c r="BB12" s="27">
        <f t="shared" si="42"/>
        <v>103.41299999999998</v>
      </c>
      <c r="BD12" s="27">
        <f t="shared" si="6"/>
        <v>0.73828229027962722</v>
      </c>
      <c r="BE12" s="27">
        <f t="shared" si="7"/>
        <v>4.7579695990784566E-4</v>
      </c>
      <c r="BF12" s="27">
        <f t="shared" si="8"/>
        <v>9.3840721851706554E-2</v>
      </c>
      <c r="BG12" s="27">
        <f t="shared" si="9"/>
        <v>3.5528653200868473E-4</v>
      </c>
      <c r="BH12" s="27">
        <f t="shared" si="10"/>
        <v>0.14548187740103558</v>
      </c>
      <c r="BI12" s="27">
        <f t="shared" si="11"/>
        <v>0</v>
      </c>
      <c r="BJ12" s="27">
        <f t="shared" si="12"/>
        <v>1.0232133464336399</v>
      </c>
      <c r="BK12" s="27">
        <f t="shared" si="13"/>
        <v>1.4319494127759135E-2</v>
      </c>
      <c r="BL12" s="27">
        <f t="shared" si="14"/>
        <v>2.9603565960974044E-3</v>
      </c>
      <c r="BM12" s="27">
        <f t="shared" si="15"/>
        <v>2.932009510956879E-3</v>
      </c>
      <c r="BN12" s="27">
        <f t="shared" si="43"/>
        <v>4.1433455579237451E-2</v>
      </c>
      <c r="BO12" s="27">
        <f t="shared" si="44"/>
        <v>0</v>
      </c>
      <c r="BP12" s="27">
        <f t="shared" si="45"/>
        <v>2.0632946352719768</v>
      </c>
      <c r="BQ12" s="27">
        <f t="shared" si="16"/>
        <v>2.1213151879465024</v>
      </c>
    </row>
    <row r="13" spans="1:69" x14ac:dyDescent="0.15">
      <c r="A13" t="s">
        <v>87</v>
      </c>
      <c r="B13">
        <v>532</v>
      </c>
      <c r="C13">
        <f t="shared" si="46"/>
        <v>4.9999999999954525</v>
      </c>
      <c r="D13" s="1">
        <v>58.603000000000002</v>
      </c>
      <c r="E13" s="1">
        <v>0.36199999999999999</v>
      </c>
      <c r="F13" s="1">
        <v>22.571000000000002</v>
      </c>
      <c r="G13" s="1">
        <v>8.0000000000000002E-3</v>
      </c>
      <c r="H13" s="1">
        <v>4.5759999999999996</v>
      </c>
      <c r="I13" s="1">
        <v>2.2949999999999999</v>
      </c>
      <c r="J13" s="1">
        <v>5.7850000000000001</v>
      </c>
      <c r="K13" s="1">
        <v>0.14000000000000001</v>
      </c>
      <c r="L13" s="1">
        <v>8.9999999999999993E-3</v>
      </c>
      <c r="M13" s="1">
        <v>6.609</v>
      </c>
      <c r="O13">
        <f t="shared" si="17"/>
        <v>100.95799999999998</v>
      </c>
      <c r="Q13" s="1">
        <v>77.950999999999993</v>
      </c>
      <c r="R13" s="1">
        <v>86.917000000000002</v>
      </c>
      <c r="S13" s="1">
        <v>11.099</v>
      </c>
      <c r="V13" s="5">
        <v>12</v>
      </c>
      <c r="W13" s="5">
        <v>4</v>
      </c>
      <c r="X13" s="15">
        <v>0</v>
      </c>
      <c r="Z13" s="14">
        <f t="shared" si="18"/>
        <v>1.9794069158255652</v>
      </c>
      <c r="AA13" s="14">
        <f t="shared" si="19"/>
        <v>9.1979658978662091E-3</v>
      </c>
      <c r="AB13" s="14">
        <f t="shared" si="20"/>
        <v>0.89845458222320096</v>
      </c>
      <c r="AC13" s="14">
        <f t="shared" si="21"/>
        <v>2.1362404095325626E-4</v>
      </c>
      <c r="AD13" s="14">
        <f t="shared" si="22"/>
        <v>0</v>
      </c>
      <c r="AE13" s="14">
        <f t="shared" si="23"/>
        <v>0.12925301129618103</v>
      </c>
      <c r="AF13" s="14">
        <f t="shared" si="24"/>
        <v>0.11555144688668303</v>
      </c>
      <c r="AG13" s="14">
        <f t="shared" si="25"/>
        <v>0.2093440645655025</v>
      </c>
      <c r="AH13" s="14">
        <f t="shared" si="26"/>
        <v>4.0049576438415772E-3</v>
      </c>
      <c r="AI13" s="14">
        <f t="shared" si="27"/>
        <v>2.4451692621341078E-4</v>
      </c>
      <c r="AJ13" s="14">
        <f t="shared" si="28"/>
        <v>0.43277985967697102</v>
      </c>
      <c r="AK13" s="14">
        <f t="shared" si="29"/>
        <v>0</v>
      </c>
      <c r="AL13" s="14">
        <f t="shared" si="30"/>
        <v>3.7784509449829784</v>
      </c>
      <c r="AM13" s="14">
        <f t="shared" si="31"/>
        <v>0.47201528821982647</v>
      </c>
      <c r="AN13" s="11">
        <f t="shared" si="2"/>
        <v>0</v>
      </c>
      <c r="AP13">
        <f t="shared" si="32"/>
        <v>58.603000000000002</v>
      </c>
      <c r="AQ13">
        <f>E13</f>
        <v>0.36199999999999999</v>
      </c>
      <c r="AR13">
        <f t="shared" si="34"/>
        <v>22.571000000000002</v>
      </c>
      <c r="AS13">
        <f t="shared" si="35"/>
        <v>8.0000000000000002E-3</v>
      </c>
      <c r="AT13">
        <f t="shared" si="3"/>
        <v>0</v>
      </c>
      <c r="AU13">
        <f t="shared" si="4"/>
        <v>4.5759999999999996</v>
      </c>
      <c r="AV13">
        <f t="shared" si="36"/>
        <v>2.2949999999999999</v>
      </c>
      <c r="AW13">
        <f t="shared" si="37"/>
        <v>5.7850000000000001</v>
      </c>
      <c r="AX13">
        <f t="shared" si="38"/>
        <v>0.14000000000000001</v>
      </c>
      <c r="AY13">
        <f t="shared" si="39"/>
        <v>8.9999999999999993E-3</v>
      </c>
      <c r="AZ13">
        <f t="shared" si="40"/>
        <v>6.609</v>
      </c>
      <c r="BA13">
        <f t="shared" si="41"/>
        <v>0</v>
      </c>
      <c r="BB13">
        <f t="shared" si="42"/>
        <v>100.95799999999998</v>
      </c>
      <c r="BD13">
        <f t="shared" si="6"/>
        <v>0.97541611185086552</v>
      </c>
      <c r="BE13">
        <f t="shared" si="7"/>
        <v>4.5325920917536873E-3</v>
      </c>
      <c r="BF13">
        <f t="shared" si="8"/>
        <v>0.44274225186347593</v>
      </c>
      <c r="BG13">
        <f t="shared" si="9"/>
        <v>1.0527008355812881E-4</v>
      </c>
      <c r="BH13">
        <f t="shared" si="10"/>
        <v>6.3693558265129999E-2</v>
      </c>
      <c r="BI13">
        <f t="shared" si="11"/>
        <v>0</v>
      </c>
      <c r="BJ13">
        <f t="shared" si="12"/>
        <v>5.6941673861910853E-2</v>
      </c>
      <c r="BK13">
        <f t="shared" si="13"/>
        <v>0.10316098820558728</v>
      </c>
      <c r="BL13">
        <f t="shared" si="14"/>
        <v>1.9735710640649364E-3</v>
      </c>
      <c r="BM13">
        <f t="shared" si="15"/>
        <v>1.2049354154617311E-4</v>
      </c>
      <c r="BN13">
        <f t="shared" si="43"/>
        <v>0.21326612766602826</v>
      </c>
      <c r="BO13">
        <f t="shared" si="44"/>
        <v>0</v>
      </c>
      <c r="BP13">
        <f t="shared" si="45"/>
        <v>1.8619526384939209</v>
      </c>
      <c r="BQ13">
        <f t="shared" si="16"/>
        <v>2.0292948740303389</v>
      </c>
    </row>
    <row r="14" spans="1:69" x14ac:dyDescent="0.15">
      <c r="A14" t="s">
        <v>88</v>
      </c>
      <c r="B14">
        <v>533</v>
      </c>
      <c r="C14">
        <f t="shared" si="46"/>
        <v>5.0990195135864749</v>
      </c>
      <c r="D14" s="1">
        <v>45.994999999999997</v>
      </c>
      <c r="E14" s="1">
        <v>0.36799999999999999</v>
      </c>
      <c r="F14" s="1">
        <v>21.771999999999998</v>
      </c>
      <c r="G14" s="1">
        <v>3.5000000000000003E-2</v>
      </c>
      <c r="H14" s="1">
        <v>3.1120000000000001</v>
      </c>
      <c r="I14" s="1">
        <v>2.024</v>
      </c>
      <c r="J14" s="1">
        <v>5.9329999999999998</v>
      </c>
      <c r="K14" s="1">
        <v>7.4999999999999997E-2</v>
      </c>
      <c r="L14" s="1">
        <v>4.9000000000000002E-2</v>
      </c>
      <c r="M14" s="1">
        <v>5.5119999999999996</v>
      </c>
      <c r="O14">
        <f t="shared" si="17"/>
        <v>84.874999999999986</v>
      </c>
      <c r="Q14" s="1">
        <v>77.95</v>
      </c>
      <c r="R14" s="1">
        <v>86.921999999999997</v>
      </c>
      <c r="S14" s="1">
        <v>11.099</v>
      </c>
      <c r="V14" s="5">
        <v>12</v>
      </c>
      <c r="W14" s="5">
        <v>4</v>
      </c>
      <c r="X14" s="15">
        <v>0</v>
      </c>
      <c r="Z14" s="14">
        <f t="shared" si="18"/>
        <v>1.8584499313360574</v>
      </c>
      <c r="AA14" s="14">
        <f t="shared" si="19"/>
        <v>1.1185516708493761E-2</v>
      </c>
      <c r="AB14" s="14">
        <f t="shared" si="20"/>
        <v>1.0367371485640111</v>
      </c>
      <c r="AC14" s="14">
        <f t="shared" si="21"/>
        <v>1.1180293150872232E-3</v>
      </c>
      <c r="AD14" s="14">
        <f t="shared" si="22"/>
        <v>0</v>
      </c>
      <c r="AE14" s="14">
        <f t="shared" si="23"/>
        <v>0.10515241468967151</v>
      </c>
      <c r="AF14" s="14">
        <f t="shared" si="24"/>
        <v>0.12190687929663002</v>
      </c>
      <c r="AG14" s="14">
        <f t="shared" si="25"/>
        <v>0.25683644191152005</v>
      </c>
      <c r="AH14" s="14">
        <f t="shared" si="26"/>
        <v>2.5665880198613806E-3</v>
      </c>
      <c r="AI14" s="14">
        <f t="shared" si="27"/>
        <v>1.5925295734003134E-3</v>
      </c>
      <c r="AJ14" s="14">
        <f t="shared" si="28"/>
        <v>0.43178296720233589</v>
      </c>
      <c r="AK14" s="14">
        <f t="shared" si="29"/>
        <v>0</v>
      </c>
      <c r="AL14" s="14">
        <f t="shared" si="30"/>
        <v>3.8273284466170683</v>
      </c>
      <c r="AM14" s="14">
        <f t="shared" si="31"/>
        <v>0.53689446997040624</v>
      </c>
      <c r="AN14" s="11">
        <f t="shared" si="2"/>
        <v>0</v>
      </c>
      <c r="AP14">
        <f t="shared" si="32"/>
        <v>45.994999999999997</v>
      </c>
      <c r="AQ14">
        <f>E14</f>
        <v>0.36799999999999999</v>
      </c>
      <c r="AR14">
        <f t="shared" si="34"/>
        <v>21.771999999999998</v>
      </c>
      <c r="AS14">
        <f t="shared" si="35"/>
        <v>3.5000000000000003E-2</v>
      </c>
      <c r="AT14">
        <f t="shared" si="3"/>
        <v>0</v>
      </c>
      <c r="AU14">
        <f t="shared" si="4"/>
        <v>3.1120000000000001</v>
      </c>
      <c r="AV14">
        <f t="shared" si="36"/>
        <v>2.024</v>
      </c>
      <c r="AW14">
        <f t="shared" si="37"/>
        <v>5.9329999999999998</v>
      </c>
      <c r="AX14">
        <f t="shared" si="38"/>
        <v>7.4999999999999997E-2</v>
      </c>
      <c r="AY14">
        <f t="shared" si="39"/>
        <v>4.9000000000000002E-2</v>
      </c>
      <c r="AZ14">
        <f t="shared" si="40"/>
        <v>5.5119999999999996</v>
      </c>
      <c r="BA14">
        <f t="shared" si="41"/>
        <v>0</v>
      </c>
      <c r="BB14">
        <f t="shared" si="42"/>
        <v>84.874999999999986</v>
      </c>
      <c r="BD14">
        <f t="shared" si="6"/>
        <v>0.76556258322237014</v>
      </c>
      <c r="BE14">
        <f t="shared" si="7"/>
        <v>4.6077179275286102E-3</v>
      </c>
      <c r="BF14">
        <f t="shared" si="8"/>
        <v>0.42706943899568456</v>
      </c>
      <c r="BG14">
        <f t="shared" si="9"/>
        <v>4.605566155668136E-4</v>
      </c>
      <c r="BH14">
        <f t="shared" si="10"/>
        <v>4.3316073715271984E-2</v>
      </c>
      <c r="BI14">
        <f t="shared" si="11"/>
        <v>0</v>
      </c>
      <c r="BJ14">
        <f t="shared" si="12"/>
        <v>5.021784222070047E-2</v>
      </c>
      <c r="BK14">
        <f t="shared" si="13"/>
        <v>0.10580019758405347</v>
      </c>
      <c r="BL14">
        <f t="shared" si="14"/>
        <v>1.0572702128919301E-3</v>
      </c>
      <c r="BM14">
        <f t="shared" si="15"/>
        <v>6.5602039286249806E-4</v>
      </c>
      <c r="BN14">
        <f t="shared" si="43"/>
        <v>0.17786698376382928</v>
      </c>
      <c r="BO14">
        <f t="shared" si="44"/>
        <v>0</v>
      </c>
      <c r="BP14">
        <f t="shared" si="45"/>
        <v>1.5766146846507598</v>
      </c>
      <c r="BQ14">
        <f t="shared" si="16"/>
        <v>2.4275610800015293</v>
      </c>
    </row>
    <row r="15" spans="1:69" s="3" customFormat="1" x14ac:dyDescent="0.15">
      <c r="A15" s="3" t="s">
        <v>89</v>
      </c>
      <c r="B15" s="3">
        <v>534</v>
      </c>
      <c r="C15" s="3">
        <f t="shared" si="46"/>
        <v>5.3851648071470235</v>
      </c>
      <c r="D15" s="4">
        <v>57.48</v>
      </c>
      <c r="E15" s="4">
        <v>0.106</v>
      </c>
      <c r="F15" s="4">
        <v>13.695</v>
      </c>
      <c r="G15" s="4">
        <v>7.0000000000000007E-2</v>
      </c>
      <c r="H15" s="4">
        <v>4.1100000000000003</v>
      </c>
      <c r="I15" s="4">
        <v>17.768000000000001</v>
      </c>
      <c r="J15" s="4">
        <v>4.4930000000000003</v>
      </c>
      <c r="K15" s="4">
        <v>0.114</v>
      </c>
      <c r="L15" s="4">
        <v>5.8000000000000003E-2</v>
      </c>
      <c r="M15" s="4">
        <v>2.3460000000000001</v>
      </c>
      <c r="N15" s="4"/>
      <c r="O15" s="3">
        <f t="shared" si="17"/>
        <v>100.24000000000001</v>
      </c>
      <c r="Q15" s="4">
        <v>77.947999999999993</v>
      </c>
      <c r="R15" s="4">
        <v>86.927000000000007</v>
      </c>
      <c r="S15" s="4">
        <v>11.099</v>
      </c>
      <c r="U15" s="4"/>
      <c r="V15" s="32">
        <v>12</v>
      </c>
      <c r="W15" s="32">
        <v>4</v>
      </c>
      <c r="X15" s="33">
        <v>0</v>
      </c>
      <c r="Z15" s="34">
        <f t="shared" si="18"/>
        <v>1.9532653993642979</v>
      </c>
      <c r="AA15" s="34">
        <f t="shared" si="19"/>
        <v>2.7096821654663049E-3</v>
      </c>
      <c r="AB15" s="34">
        <f t="shared" si="20"/>
        <v>0.54844947731122307</v>
      </c>
      <c r="AC15" s="34">
        <f t="shared" si="21"/>
        <v>1.880561073146475E-3</v>
      </c>
      <c r="AD15" s="34">
        <f t="shared" si="22"/>
        <v>0</v>
      </c>
      <c r="AE15" s="34">
        <f t="shared" si="23"/>
        <v>0.11679540020798633</v>
      </c>
      <c r="AF15" s="34">
        <f t="shared" si="24"/>
        <v>0.90003729694769974</v>
      </c>
      <c r="AG15" s="34">
        <f t="shared" si="25"/>
        <v>0.16357727552089291</v>
      </c>
      <c r="AH15" s="34">
        <f t="shared" si="26"/>
        <v>3.2809831964378585E-3</v>
      </c>
      <c r="AI15" s="34">
        <f t="shared" si="27"/>
        <v>1.5853445900538988E-3</v>
      </c>
      <c r="AJ15" s="34">
        <f t="shared" si="28"/>
        <v>0.15455695780169237</v>
      </c>
      <c r="AK15" s="34">
        <f t="shared" si="29"/>
        <v>0</v>
      </c>
      <c r="AL15" s="34">
        <f t="shared" si="30"/>
        <v>3.8461383781788969</v>
      </c>
      <c r="AM15" s="34">
        <f t="shared" si="31"/>
        <v>0.88513803643933775</v>
      </c>
      <c r="AN15" s="35">
        <f t="shared" si="2"/>
        <v>0</v>
      </c>
      <c r="AP15" s="3">
        <f t="shared" si="32"/>
        <v>57.48</v>
      </c>
      <c r="AQ15" s="3">
        <f t="shared" si="33"/>
        <v>0.106</v>
      </c>
      <c r="AR15" s="3">
        <f t="shared" si="34"/>
        <v>13.695</v>
      </c>
      <c r="AS15" s="3">
        <f t="shared" si="35"/>
        <v>7.0000000000000007E-2</v>
      </c>
      <c r="AT15" s="3">
        <f t="shared" si="3"/>
        <v>0</v>
      </c>
      <c r="AU15" s="3">
        <f t="shared" si="4"/>
        <v>4.1100000000000003</v>
      </c>
      <c r="AV15" s="3">
        <f t="shared" si="36"/>
        <v>17.768000000000001</v>
      </c>
      <c r="AW15" s="3">
        <f t="shared" si="37"/>
        <v>4.4930000000000003</v>
      </c>
      <c r="AX15" s="3">
        <f t="shared" si="38"/>
        <v>0.114</v>
      </c>
      <c r="AY15" s="3">
        <f t="shared" si="39"/>
        <v>5.8000000000000003E-2</v>
      </c>
      <c r="AZ15" s="3">
        <f t="shared" si="40"/>
        <v>2.3460000000000001</v>
      </c>
      <c r="BA15" s="3">
        <f t="shared" si="41"/>
        <v>0</v>
      </c>
      <c r="BB15" s="3">
        <f t="shared" si="42"/>
        <v>100.24000000000001</v>
      </c>
      <c r="BD15" s="3">
        <f t="shared" si="6"/>
        <v>0.95672436750998668</v>
      </c>
      <c r="BE15" s="3">
        <f t="shared" si="7"/>
        <v>1.3272230986903061E-3</v>
      </c>
      <c r="BF15" s="3">
        <f t="shared" si="8"/>
        <v>0.26863475872891335</v>
      </c>
      <c r="BG15" s="3">
        <f t="shared" si="9"/>
        <v>9.211132311336272E-4</v>
      </c>
      <c r="BH15" s="3">
        <f t="shared" si="10"/>
        <v>5.7207282445298158E-2</v>
      </c>
      <c r="BI15" s="3">
        <f t="shared" si="11"/>
        <v>0</v>
      </c>
      <c r="BJ15" s="3">
        <f t="shared" si="12"/>
        <v>0.44084516826946935</v>
      </c>
      <c r="BK15" s="3">
        <f t="shared" si="13"/>
        <v>8.012140363140946E-2</v>
      </c>
      <c r="BL15" s="3">
        <f t="shared" si="14"/>
        <v>1.6070507235957337E-3</v>
      </c>
      <c r="BM15" s="3">
        <f t="shared" si="15"/>
        <v>7.7651393440867126E-4</v>
      </c>
      <c r="BN15" s="3">
        <f t="shared" si="43"/>
        <v>7.570318285739179E-2</v>
      </c>
      <c r="BO15" s="3">
        <f t="shared" si="44"/>
        <v>0</v>
      </c>
      <c r="BP15" s="3">
        <f t="shared" si="45"/>
        <v>1.883868064430297</v>
      </c>
      <c r="BQ15" s="3">
        <f t="shared" si="16"/>
        <v>2.0416176964823767</v>
      </c>
    </row>
    <row r="16" spans="1:69" x14ac:dyDescent="0.15">
      <c r="A16" t="s">
        <v>90</v>
      </c>
      <c r="B16">
        <v>535</v>
      </c>
      <c r="C16">
        <f t="shared" si="46"/>
        <v>5.0990195135864749</v>
      </c>
      <c r="D16" s="1">
        <v>56.006999999999998</v>
      </c>
      <c r="E16" s="1">
        <v>3.5000000000000003E-2</v>
      </c>
      <c r="F16" s="1">
        <v>3.1539999999999999</v>
      </c>
      <c r="G16" s="1">
        <v>0.14599999999999999</v>
      </c>
      <c r="H16" s="1">
        <v>6.3810000000000002</v>
      </c>
      <c r="I16" s="1">
        <v>33.47</v>
      </c>
      <c r="J16" s="1">
        <v>0.55700000000000005</v>
      </c>
      <c r="K16" s="1">
        <v>0.17499999999999999</v>
      </c>
      <c r="L16" s="1">
        <v>7.9000000000000001E-2</v>
      </c>
      <c r="M16" s="1">
        <v>1.2999999999999999E-2</v>
      </c>
      <c r="O16">
        <f t="shared" si="17"/>
        <v>100.017</v>
      </c>
      <c r="P16">
        <f>F16/AB16</f>
        <v>24.588405021904123</v>
      </c>
      <c r="Q16" s="1">
        <v>77.947000000000003</v>
      </c>
      <c r="R16" s="1">
        <v>86.932000000000002</v>
      </c>
      <c r="S16" s="1">
        <v>11.099</v>
      </c>
      <c r="V16" s="5">
        <v>12</v>
      </c>
      <c r="W16" s="5">
        <v>4</v>
      </c>
      <c r="X16" s="15">
        <v>0</v>
      </c>
      <c r="Z16" s="14">
        <f t="shared" si="18"/>
        <v>1.9327774915300764</v>
      </c>
      <c r="AA16" s="14">
        <f t="shared" si="19"/>
        <v>9.0860596457138928E-4</v>
      </c>
      <c r="AB16" s="14">
        <f t="shared" si="20"/>
        <v>0.12827184183725288</v>
      </c>
      <c r="AC16" s="14">
        <f t="shared" si="21"/>
        <v>3.9832476569334257E-3</v>
      </c>
      <c r="AD16" s="14">
        <f t="shared" si="22"/>
        <v>0</v>
      </c>
      <c r="AE16" s="14">
        <f t="shared" si="23"/>
        <v>0.18414829974069696</v>
      </c>
      <c r="AF16" s="14">
        <f t="shared" si="24"/>
        <v>1.7217604395956541</v>
      </c>
      <c r="AG16" s="14">
        <f t="shared" si="25"/>
        <v>2.0593814594683887E-2</v>
      </c>
      <c r="AH16" s="14">
        <f t="shared" si="26"/>
        <v>5.1148423797925044E-3</v>
      </c>
      <c r="AI16" s="14">
        <f t="shared" si="27"/>
        <v>2.1928949332084124E-3</v>
      </c>
      <c r="AJ16" s="14">
        <f t="shared" si="28"/>
        <v>8.6975905077738317E-4</v>
      </c>
      <c r="AK16" s="14">
        <f t="shared" si="29"/>
        <v>0</v>
      </c>
      <c r="AL16" s="14">
        <f t="shared" si="30"/>
        <v>4.0006212372836476</v>
      </c>
      <c r="AM16" s="14">
        <f t="shared" si="31"/>
        <v>0.90338031620295811</v>
      </c>
      <c r="AN16" s="11">
        <f t="shared" si="2"/>
        <v>0</v>
      </c>
      <c r="AP16">
        <f t="shared" si="32"/>
        <v>56.006999999999998</v>
      </c>
      <c r="AQ16">
        <f t="shared" si="33"/>
        <v>3.5000000000000003E-2</v>
      </c>
      <c r="AR16">
        <f t="shared" si="34"/>
        <v>3.1539999999999999</v>
      </c>
      <c r="AS16">
        <f t="shared" si="35"/>
        <v>0.14599999999999999</v>
      </c>
      <c r="AT16">
        <f t="shared" si="3"/>
        <v>0</v>
      </c>
      <c r="AU16">
        <f t="shared" si="4"/>
        <v>6.3810000000000002</v>
      </c>
      <c r="AV16">
        <f t="shared" si="36"/>
        <v>33.47</v>
      </c>
      <c r="AW16">
        <f t="shared" si="37"/>
        <v>0.55700000000000005</v>
      </c>
      <c r="AX16">
        <f t="shared" si="38"/>
        <v>0.17499999999999999</v>
      </c>
      <c r="AY16">
        <f t="shared" si="39"/>
        <v>7.9000000000000001E-2</v>
      </c>
      <c r="AZ16">
        <f t="shared" si="40"/>
        <v>1.2999999999999999E-2</v>
      </c>
      <c r="BA16">
        <f t="shared" si="41"/>
        <v>0</v>
      </c>
      <c r="BB16">
        <f t="shared" si="42"/>
        <v>100.017</v>
      </c>
      <c r="BD16">
        <f t="shared" si="6"/>
        <v>0.93220705725699071</v>
      </c>
      <c r="BE16">
        <f t="shared" si="7"/>
        <v>4.3823404202038421E-4</v>
      </c>
      <c r="BF16">
        <f t="shared" si="8"/>
        <v>6.1867398979992154E-2</v>
      </c>
      <c r="BG16">
        <f t="shared" si="9"/>
        <v>1.9211790249358508E-3</v>
      </c>
      <c r="BH16">
        <f t="shared" si="10"/>
        <v>8.8817437781860714E-2</v>
      </c>
      <c r="BI16">
        <f t="shared" si="11"/>
        <v>0</v>
      </c>
      <c r="BJ16">
        <f t="shared" si="12"/>
        <v>0.83043042446978488</v>
      </c>
      <c r="BK16">
        <f t="shared" si="13"/>
        <v>9.9327001608491127E-3</v>
      </c>
      <c r="BL16">
        <f t="shared" si="14"/>
        <v>2.46696383008117E-3</v>
      </c>
      <c r="BM16">
        <f t="shared" si="15"/>
        <v>1.0576655313497417E-3</v>
      </c>
      <c r="BN16">
        <f t="shared" si="43"/>
        <v>4.1949760321657848E-4</v>
      </c>
      <c r="BO16">
        <f t="shared" si="44"/>
        <v>0</v>
      </c>
      <c r="BP16">
        <f t="shared" si="45"/>
        <v>1.9295585586810813</v>
      </c>
      <c r="BQ16">
        <f t="shared" si="16"/>
        <v>2.0733349704702446</v>
      </c>
    </row>
    <row r="17" spans="1:69" x14ac:dyDescent="0.15">
      <c r="A17" t="s">
        <v>91</v>
      </c>
      <c r="B17">
        <v>536</v>
      </c>
      <c r="C17">
        <f t="shared" si="46"/>
        <v>5.099019513589262</v>
      </c>
      <c r="D17" s="1">
        <v>54.706000000000003</v>
      </c>
      <c r="E17" s="1">
        <v>3.6999999999999998E-2</v>
      </c>
      <c r="F17" s="1">
        <v>2.9390000000000001</v>
      </c>
      <c r="G17" s="1">
        <v>0.14899999999999999</v>
      </c>
      <c r="H17" s="1">
        <v>6.1669999999999998</v>
      </c>
      <c r="I17" s="1">
        <v>29.805</v>
      </c>
      <c r="J17" s="1">
        <v>0.54500000000000004</v>
      </c>
      <c r="K17" s="1">
        <v>0.161</v>
      </c>
      <c r="L17" s="1">
        <v>8.5999999999999993E-2</v>
      </c>
      <c r="M17" s="1">
        <v>6.5000000000000002E-2</v>
      </c>
      <c r="O17">
        <f t="shared" si="17"/>
        <v>94.66</v>
      </c>
      <c r="P17">
        <f t="shared" ref="P17:P80" si="47">F17/AB17</f>
        <v>23.37409588551002</v>
      </c>
      <c r="Q17" s="1">
        <v>77.945999999999998</v>
      </c>
      <c r="R17" s="1">
        <v>86.936999999999998</v>
      </c>
      <c r="S17" s="1">
        <v>11.099</v>
      </c>
      <c r="V17" s="5">
        <v>12</v>
      </c>
      <c r="W17" s="5">
        <v>4</v>
      </c>
      <c r="X17" s="15">
        <v>0</v>
      </c>
      <c r="Z17" s="14">
        <f t="shared" si="18"/>
        <v>1.9859579424537721</v>
      </c>
      <c r="AA17" s="14">
        <f t="shared" si="19"/>
        <v>1.0104266683576312E-3</v>
      </c>
      <c r="AB17" s="14">
        <f t="shared" si="20"/>
        <v>0.12573748368260668</v>
      </c>
      <c r="AC17" s="14">
        <f t="shared" si="21"/>
        <v>4.2762812304374693E-3</v>
      </c>
      <c r="AD17" s="14">
        <f t="shared" si="22"/>
        <v>0</v>
      </c>
      <c r="AE17" s="14">
        <f t="shared" si="23"/>
        <v>0.18721836754844839</v>
      </c>
      <c r="AF17" s="14">
        <f t="shared" si="24"/>
        <v>1.6128785853666989</v>
      </c>
      <c r="AG17" s="14">
        <f t="shared" si="25"/>
        <v>2.1196963039599309E-2</v>
      </c>
      <c r="AH17" s="14">
        <f t="shared" si="26"/>
        <v>4.9501187699269311E-3</v>
      </c>
      <c r="AI17" s="14">
        <f t="shared" si="27"/>
        <v>2.511219765664431E-3</v>
      </c>
      <c r="AJ17" s="14">
        <f t="shared" si="28"/>
        <v>4.5747197916730315E-3</v>
      </c>
      <c r="AK17" s="14">
        <f t="shared" si="29"/>
        <v>0</v>
      </c>
      <c r="AL17" s="14">
        <f t="shared" si="30"/>
        <v>3.9503121083171853</v>
      </c>
      <c r="AM17" s="14">
        <f t="shared" si="31"/>
        <v>0.89599539777829207</v>
      </c>
      <c r="AN17" s="11">
        <f t="shared" si="2"/>
        <v>0</v>
      </c>
      <c r="AP17">
        <f t="shared" si="32"/>
        <v>54.706000000000003</v>
      </c>
      <c r="AQ17">
        <f t="shared" si="33"/>
        <v>3.6999999999999998E-2</v>
      </c>
      <c r="AR17">
        <f t="shared" si="34"/>
        <v>2.9390000000000001</v>
      </c>
      <c r="AS17">
        <f t="shared" si="35"/>
        <v>0.14899999999999999</v>
      </c>
      <c r="AT17">
        <f t="shared" si="3"/>
        <v>0</v>
      </c>
      <c r="AU17">
        <f t="shared" si="4"/>
        <v>6.1669999999999998</v>
      </c>
      <c r="AV17">
        <f t="shared" si="36"/>
        <v>29.805</v>
      </c>
      <c r="AW17">
        <f t="shared" si="37"/>
        <v>0.54500000000000004</v>
      </c>
      <c r="AX17">
        <f t="shared" si="38"/>
        <v>0.161</v>
      </c>
      <c r="AY17">
        <f t="shared" si="39"/>
        <v>8.5999999999999993E-2</v>
      </c>
      <c r="AZ17">
        <f t="shared" si="40"/>
        <v>6.5000000000000002E-2</v>
      </c>
      <c r="BA17">
        <f t="shared" si="41"/>
        <v>0</v>
      </c>
      <c r="BB17">
        <f t="shared" si="42"/>
        <v>94.66</v>
      </c>
      <c r="BD17">
        <f t="shared" si="6"/>
        <v>0.91055259653794951</v>
      </c>
      <c r="BE17">
        <f t="shared" si="7"/>
        <v>4.6327598727869177E-4</v>
      </c>
      <c r="BF17">
        <f t="shared" si="8"/>
        <v>5.7650058846606518E-2</v>
      </c>
      <c r="BG17">
        <f t="shared" si="9"/>
        <v>1.9606553062701489E-3</v>
      </c>
      <c r="BH17">
        <f t="shared" si="10"/>
        <v>8.5838761761594565E-2</v>
      </c>
      <c r="BI17">
        <f t="shared" si="11"/>
        <v>0</v>
      </c>
      <c r="BJ17">
        <f t="shared" si="12"/>
        <v>0.73949742459880308</v>
      </c>
      <c r="BK17">
        <f t="shared" si="13"/>
        <v>9.7187102112437466E-3</v>
      </c>
      <c r="BL17">
        <f t="shared" si="14"/>
        <v>2.2696067236746766E-3</v>
      </c>
      <c r="BM17">
        <f t="shared" si="15"/>
        <v>1.1513827303300985E-3</v>
      </c>
      <c r="BN17">
        <f t="shared" si="43"/>
        <v>2.0974880160828926E-3</v>
      </c>
      <c r="BO17">
        <f t="shared" si="44"/>
        <v>0</v>
      </c>
      <c r="BP17">
        <f t="shared" si="45"/>
        <v>1.8111999607198339</v>
      </c>
      <c r="BQ17">
        <f t="shared" si="16"/>
        <v>2.1810469268932589</v>
      </c>
    </row>
    <row r="18" spans="1:69" x14ac:dyDescent="0.15">
      <c r="A18" t="s">
        <v>92</v>
      </c>
      <c r="B18">
        <v>537</v>
      </c>
      <c r="C18">
        <f t="shared" si="46"/>
        <v>5.099019513589262</v>
      </c>
      <c r="D18" s="1">
        <v>55.756999999999998</v>
      </c>
      <c r="E18" s="1">
        <v>3.7999999999999999E-2</v>
      </c>
      <c r="F18" s="1">
        <v>3.1789999999999998</v>
      </c>
      <c r="G18" s="1">
        <v>0.152</v>
      </c>
      <c r="H18" s="1">
        <v>6.4379999999999997</v>
      </c>
      <c r="I18" s="1">
        <v>33.450000000000003</v>
      </c>
      <c r="J18" s="1">
        <v>0.53</v>
      </c>
      <c r="K18" s="1">
        <v>0.182</v>
      </c>
      <c r="L18" s="1">
        <v>9.0999999999999998E-2</v>
      </c>
      <c r="M18" s="1">
        <v>8.0000000000000002E-3</v>
      </c>
      <c r="O18">
        <f t="shared" si="17"/>
        <v>99.824999999999989</v>
      </c>
      <c r="P18">
        <f t="shared" si="47"/>
        <v>24.525540299050476</v>
      </c>
      <c r="Q18" s="1">
        <v>77.944999999999993</v>
      </c>
      <c r="R18" s="1">
        <v>86.941999999999993</v>
      </c>
      <c r="S18" s="1">
        <v>11.099</v>
      </c>
      <c r="V18" s="5">
        <v>12</v>
      </c>
      <c r="W18" s="5">
        <v>4</v>
      </c>
      <c r="X18" s="15">
        <v>0</v>
      </c>
      <c r="Z18" s="14">
        <f t="shared" si="18"/>
        <v>1.9290821478547344</v>
      </c>
      <c r="AA18" s="14">
        <f t="shared" si="19"/>
        <v>9.8901507246472627E-4</v>
      </c>
      <c r="AB18" s="14">
        <f t="shared" si="20"/>
        <v>0.12961997824460067</v>
      </c>
      <c r="AC18" s="14">
        <f t="shared" si="21"/>
        <v>4.1575723548900748E-3</v>
      </c>
      <c r="AD18" s="14">
        <f t="shared" si="22"/>
        <v>0</v>
      </c>
      <c r="AE18" s="14">
        <f t="shared" si="23"/>
        <v>0.18626948576130514</v>
      </c>
      <c r="AF18" s="14">
        <f t="shared" si="24"/>
        <v>1.7251422410040504</v>
      </c>
      <c r="AG18" s="14">
        <f t="shared" si="25"/>
        <v>1.9645778692559866E-2</v>
      </c>
      <c r="AH18" s="14">
        <f t="shared" si="26"/>
        <v>5.3330710396175636E-3</v>
      </c>
      <c r="AI18" s="14">
        <f t="shared" si="27"/>
        <v>2.5324676111068731E-3</v>
      </c>
      <c r="AJ18" s="14">
        <f t="shared" si="28"/>
        <v>5.3660827544768207E-4</v>
      </c>
      <c r="AK18" s="14">
        <f t="shared" si="29"/>
        <v>0</v>
      </c>
      <c r="AL18" s="14">
        <f t="shared" si="30"/>
        <v>4.0033083659107778</v>
      </c>
      <c r="AM18" s="14">
        <f t="shared" si="31"/>
        <v>0.9025487375885648</v>
      </c>
      <c r="AN18" s="11">
        <f t="shared" si="2"/>
        <v>0</v>
      </c>
      <c r="AP18">
        <f t="shared" si="32"/>
        <v>55.756999999999998</v>
      </c>
      <c r="AQ18">
        <f t="shared" si="33"/>
        <v>3.7999999999999999E-2</v>
      </c>
      <c r="AR18">
        <f t="shared" si="34"/>
        <v>3.1789999999999998</v>
      </c>
      <c r="AS18">
        <f t="shared" si="35"/>
        <v>0.152</v>
      </c>
      <c r="AT18">
        <f t="shared" si="3"/>
        <v>0</v>
      </c>
      <c r="AU18">
        <f t="shared" si="4"/>
        <v>6.4379999999999997</v>
      </c>
      <c r="AV18">
        <f t="shared" si="36"/>
        <v>33.450000000000003</v>
      </c>
      <c r="AW18">
        <f t="shared" si="37"/>
        <v>0.53</v>
      </c>
      <c r="AX18">
        <f t="shared" si="38"/>
        <v>0.182</v>
      </c>
      <c r="AY18">
        <f t="shared" si="39"/>
        <v>9.0999999999999998E-2</v>
      </c>
      <c r="AZ18">
        <f t="shared" si="40"/>
        <v>8.0000000000000002E-3</v>
      </c>
      <c r="BA18">
        <f t="shared" si="41"/>
        <v>0</v>
      </c>
      <c r="BB18">
        <f t="shared" si="42"/>
        <v>99.824999999999989</v>
      </c>
      <c r="BD18">
        <f t="shared" si="6"/>
        <v>0.92804593874833552</v>
      </c>
      <c r="BE18">
        <f t="shared" si="7"/>
        <v>4.7579695990784566E-4</v>
      </c>
      <c r="BF18">
        <f t="shared" si="8"/>
        <v>6.2357787367595133E-2</v>
      </c>
      <c r="BG18">
        <f t="shared" si="9"/>
        <v>2.0001315876044473E-3</v>
      </c>
      <c r="BH18">
        <f t="shared" si="10"/>
        <v>8.961082345081009E-2</v>
      </c>
      <c r="BI18">
        <f t="shared" si="11"/>
        <v>0</v>
      </c>
      <c r="BJ18">
        <f t="shared" si="12"/>
        <v>0.8299342007324263</v>
      </c>
      <c r="BK18">
        <f t="shared" si="13"/>
        <v>9.4512227742370378E-3</v>
      </c>
      <c r="BL18">
        <f t="shared" si="14"/>
        <v>2.5656423832844171E-3</v>
      </c>
      <c r="BM18">
        <f t="shared" si="15"/>
        <v>1.2183235867446393E-3</v>
      </c>
      <c r="BN18">
        <f t="shared" si="43"/>
        <v>2.5815237121020216E-4</v>
      </c>
      <c r="BO18">
        <f t="shared" si="44"/>
        <v>0</v>
      </c>
      <c r="BP18">
        <f t="shared" si="45"/>
        <v>1.9259180199621557</v>
      </c>
      <c r="BQ18">
        <f t="shared" si="16"/>
        <v>2.0786494151965216</v>
      </c>
    </row>
    <row r="19" spans="1:69" x14ac:dyDescent="0.15">
      <c r="A19" t="s">
        <v>93</v>
      </c>
      <c r="B19">
        <v>538</v>
      </c>
      <c r="C19">
        <f t="shared" si="46"/>
        <v>5.0990195136004104</v>
      </c>
      <c r="D19" s="1">
        <v>55.960999999999999</v>
      </c>
      <c r="E19" s="1">
        <v>3.5000000000000003E-2</v>
      </c>
      <c r="F19" s="1">
        <v>3.1240000000000001</v>
      </c>
      <c r="G19" s="1">
        <v>0.151</v>
      </c>
      <c r="H19" s="1">
        <v>6.4050000000000002</v>
      </c>
      <c r="I19" s="1">
        <v>33.430999999999997</v>
      </c>
      <c r="J19" s="1">
        <v>0.51400000000000001</v>
      </c>
      <c r="K19" s="1">
        <v>0.17399999999999999</v>
      </c>
      <c r="L19" s="1">
        <v>8.5000000000000006E-2</v>
      </c>
      <c r="M19" s="1">
        <v>1.4999999999999999E-2</v>
      </c>
      <c r="O19">
        <f t="shared" si="17"/>
        <v>99.894999999999996</v>
      </c>
      <c r="P19">
        <f t="shared" si="47"/>
        <v>24.557671088670862</v>
      </c>
      <c r="Q19" s="1">
        <v>77.944000000000003</v>
      </c>
      <c r="R19" s="1">
        <v>86.947000000000003</v>
      </c>
      <c r="S19" s="1">
        <v>11.099</v>
      </c>
      <c r="V19" s="5">
        <v>12</v>
      </c>
      <c r="W19" s="5">
        <v>4</v>
      </c>
      <c r="X19" s="15">
        <v>0</v>
      </c>
      <c r="Z19" s="14">
        <f t="shared" si="18"/>
        <v>1.9336069362741146</v>
      </c>
      <c r="AA19" s="14">
        <f t="shared" si="19"/>
        <v>9.0974308522707536E-4</v>
      </c>
      <c r="AB19" s="14">
        <f t="shared" si="20"/>
        <v>0.12721075987703037</v>
      </c>
      <c r="AC19" s="14">
        <f t="shared" si="21"/>
        <v>4.1248160040440948E-3</v>
      </c>
      <c r="AD19" s="14">
        <f t="shared" si="22"/>
        <v>0</v>
      </c>
      <c r="AE19" s="14">
        <f t="shared" si="23"/>
        <v>0.18507224051818447</v>
      </c>
      <c r="AF19" s="14">
        <f t="shared" si="24"/>
        <v>1.7219064783803042</v>
      </c>
      <c r="AG19" s="14">
        <f t="shared" si="25"/>
        <v>1.9027770392757784E-2</v>
      </c>
      <c r="AH19" s="14">
        <f t="shared" si="26"/>
        <v>5.0919793574881241E-3</v>
      </c>
      <c r="AI19" s="14">
        <f t="shared" si="27"/>
        <v>2.3623967602933523E-3</v>
      </c>
      <c r="AJ19" s="14">
        <f t="shared" si="28"/>
        <v>1.0048241013554003E-3</v>
      </c>
      <c r="AK19" s="14">
        <f t="shared" si="29"/>
        <v>0</v>
      </c>
      <c r="AL19" s="14">
        <f t="shared" si="30"/>
        <v>4.0003179447507993</v>
      </c>
      <c r="AM19" s="14">
        <f t="shared" si="31"/>
        <v>0.90295002315228456</v>
      </c>
      <c r="AN19" s="11">
        <f t="shared" si="2"/>
        <v>0</v>
      </c>
      <c r="AP19">
        <f t="shared" si="32"/>
        <v>55.960999999999999</v>
      </c>
      <c r="AQ19">
        <f t="shared" si="33"/>
        <v>3.5000000000000003E-2</v>
      </c>
      <c r="AR19">
        <f t="shared" si="34"/>
        <v>3.1240000000000001</v>
      </c>
      <c r="AS19">
        <f t="shared" si="35"/>
        <v>0.151</v>
      </c>
      <c r="AT19">
        <f t="shared" si="3"/>
        <v>0</v>
      </c>
      <c r="AU19">
        <f t="shared" si="4"/>
        <v>6.4050000000000002</v>
      </c>
      <c r="AV19">
        <f t="shared" si="36"/>
        <v>33.430999999999997</v>
      </c>
      <c r="AW19">
        <f t="shared" si="37"/>
        <v>0.51400000000000001</v>
      </c>
      <c r="AX19">
        <f t="shared" si="38"/>
        <v>0.17399999999999999</v>
      </c>
      <c r="AY19">
        <f t="shared" si="39"/>
        <v>8.5000000000000006E-2</v>
      </c>
      <c r="AZ19">
        <f t="shared" si="40"/>
        <v>1.4999999999999999E-2</v>
      </c>
      <c r="BA19">
        <f t="shared" si="41"/>
        <v>0</v>
      </c>
      <c r="BB19">
        <f t="shared" si="42"/>
        <v>99.894999999999996</v>
      </c>
      <c r="BD19">
        <f t="shared" si="6"/>
        <v>0.93144141145139814</v>
      </c>
      <c r="BE19">
        <f t="shared" si="7"/>
        <v>4.3823404202038421E-4</v>
      </c>
      <c r="BF19">
        <f t="shared" si="8"/>
        <v>6.1278932914868585E-2</v>
      </c>
      <c r="BG19">
        <f t="shared" si="9"/>
        <v>1.9869728271596815E-3</v>
      </c>
      <c r="BH19">
        <f t="shared" si="10"/>
        <v>8.9151494905628875E-2</v>
      </c>
      <c r="BI19">
        <f t="shared" si="11"/>
        <v>0</v>
      </c>
      <c r="BJ19">
        <f t="shared" si="12"/>
        <v>0.82946278818193542</v>
      </c>
      <c r="BK19">
        <f t="shared" si="13"/>
        <v>9.1659028414298807E-3</v>
      </c>
      <c r="BL19">
        <f t="shared" si="14"/>
        <v>2.4528668939092775E-3</v>
      </c>
      <c r="BM19">
        <f t="shared" si="15"/>
        <v>1.1379945590471907E-3</v>
      </c>
      <c r="BN19">
        <f t="shared" si="43"/>
        <v>4.8403569601912906E-4</v>
      </c>
      <c r="BO19">
        <f t="shared" si="44"/>
        <v>0</v>
      </c>
      <c r="BP19">
        <f t="shared" si="45"/>
        <v>1.9270006343134167</v>
      </c>
      <c r="BQ19">
        <f t="shared" si="16"/>
        <v>2.0759297498498741</v>
      </c>
    </row>
    <row r="20" spans="1:69" x14ac:dyDescent="0.15">
      <c r="A20" t="s">
        <v>94</v>
      </c>
      <c r="B20">
        <v>539</v>
      </c>
      <c r="C20">
        <f t="shared" si="46"/>
        <v>4.1231056256097753</v>
      </c>
      <c r="D20" s="1">
        <v>56.006999999999998</v>
      </c>
      <c r="E20" s="1">
        <v>4.3999999999999997E-2</v>
      </c>
      <c r="F20" s="1">
        <v>3.081</v>
      </c>
      <c r="G20" s="1">
        <v>0.161</v>
      </c>
      <c r="H20" s="1">
        <v>6.4329999999999998</v>
      </c>
      <c r="I20" s="1">
        <v>33.530999999999999</v>
      </c>
      <c r="J20" s="1">
        <v>0.51200000000000001</v>
      </c>
      <c r="K20" s="1">
        <v>0.17399999999999999</v>
      </c>
      <c r="L20" s="1">
        <v>7.4999999999999997E-2</v>
      </c>
      <c r="M20" s="1">
        <v>1.2E-2</v>
      </c>
      <c r="O20">
        <f t="shared" si="17"/>
        <v>100.03000000000002</v>
      </c>
      <c r="P20">
        <f t="shared" si="47"/>
        <v>24.586064826279927</v>
      </c>
      <c r="Q20" s="1">
        <v>77.942999999999998</v>
      </c>
      <c r="R20" s="1">
        <v>86.950999999999993</v>
      </c>
      <c r="S20" s="1">
        <v>11.099</v>
      </c>
      <c r="V20" s="5">
        <v>12</v>
      </c>
      <c r="W20" s="5">
        <v>4</v>
      </c>
      <c r="X20" s="15">
        <v>0</v>
      </c>
      <c r="Z20" s="14">
        <f t="shared" si="18"/>
        <v>1.9329614606792747</v>
      </c>
      <c r="AA20" s="14">
        <f t="shared" si="19"/>
        <v>1.1423562218011605E-3</v>
      </c>
      <c r="AB20" s="14">
        <f t="shared" si="20"/>
        <v>0.12531488962425308</v>
      </c>
      <c r="AC20" s="14">
        <f t="shared" si="21"/>
        <v>4.3929035234584243E-3</v>
      </c>
      <c r="AD20" s="14">
        <f t="shared" si="22"/>
        <v>0</v>
      </c>
      <c r="AE20" s="14">
        <f t="shared" si="23"/>
        <v>0.18566663053811028</v>
      </c>
      <c r="AF20" s="14">
        <f t="shared" si="24"/>
        <v>1.7250625780028563</v>
      </c>
      <c r="AG20" s="14">
        <f t="shared" si="25"/>
        <v>1.893184325645942E-2</v>
      </c>
      <c r="AH20" s="14">
        <f t="shared" si="26"/>
        <v>5.0860987772973192E-3</v>
      </c>
      <c r="AI20" s="14">
        <f t="shared" si="27"/>
        <v>2.0820604379714644E-3</v>
      </c>
      <c r="AJ20" s="14">
        <f t="shared" si="28"/>
        <v>8.029309271707115E-4</v>
      </c>
      <c r="AK20" s="14">
        <f t="shared" si="29"/>
        <v>0</v>
      </c>
      <c r="AL20" s="14">
        <f t="shared" si="30"/>
        <v>4.0014437519886537</v>
      </c>
      <c r="AM20" s="14">
        <f t="shared" si="31"/>
        <v>0.90282943825415984</v>
      </c>
      <c r="AN20" s="11">
        <f t="shared" si="2"/>
        <v>0</v>
      </c>
      <c r="AP20">
        <f t="shared" si="32"/>
        <v>56.006999999999998</v>
      </c>
      <c r="AQ20">
        <f t="shared" si="33"/>
        <v>4.3999999999999997E-2</v>
      </c>
      <c r="AR20">
        <f t="shared" si="34"/>
        <v>3.081</v>
      </c>
      <c r="AS20">
        <f t="shared" si="35"/>
        <v>0.161</v>
      </c>
      <c r="AT20">
        <f t="shared" si="3"/>
        <v>0</v>
      </c>
      <c r="AU20">
        <f t="shared" si="4"/>
        <v>6.4329999999999998</v>
      </c>
      <c r="AV20">
        <f t="shared" si="36"/>
        <v>33.530999999999999</v>
      </c>
      <c r="AW20">
        <f t="shared" si="37"/>
        <v>0.51200000000000001</v>
      </c>
      <c r="AX20">
        <f t="shared" si="38"/>
        <v>0.17399999999999999</v>
      </c>
      <c r="AY20">
        <f t="shared" si="39"/>
        <v>7.4999999999999997E-2</v>
      </c>
      <c r="AZ20">
        <f t="shared" si="40"/>
        <v>1.2E-2</v>
      </c>
      <c r="BA20">
        <f t="shared" si="41"/>
        <v>0</v>
      </c>
      <c r="BB20">
        <f t="shared" si="42"/>
        <v>100.03000000000002</v>
      </c>
      <c r="BD20">
        <f t="shared" si="6"/>
        <v>0.93220705725699071</v>
      </c>
      <c r="BE20">
        <f t="shared" si="7"/>
        <v>5.5092279568276861E-4</v>
      </c>
      <c r="BF20">
        <f t="shared" si="8"/>
        <v>6.0435464888191452E-2</v>
      </c>
      <c r="BG20">
        <f t="shared" si="9"/>
        <v>2.1185604316073425E-3</v>
      </c>
      <c r="BH20">
        <f t="shared" si="10"/>
        <v>8.9541228216691721E-2</v>
      </c>
      <c r="BI20">
        <f t="shared" si="11"/>
        <v>0</v>
      </c>
      <c r="BJ20">
        <f t="shared" si="12"/>
        <v>0.83194390686872888</v>
      </c>
      <c r="BK20">
        <f t="shared" si="13"/>
        <v>9.1302378498289878E-3</v>
      </c>
      <c r="BL20">
        <f t="shared" si="14"/>
        <v>2.4528668939092775E-3</v>
      </c>
      <c r="BM20">
        <f t="shared" si="15"/>
        <v>1.0041128462181092E-3</v>
      </c>
      <c r="BN20">
        <f t="shared" si="43"/>
        <v>3.8722855681530327E-4</v>
      </c>
      <c r="BO20">
        <f t="shared" si="44"/>
        <v>0</v>
      </c>
      <c r="BP20">
        <f t="shared" si="45"/>
        <v>1.9297715866046645</v>
      </c>
      <c r="BQ20">
        <f t="shared" si="16"/>
        <v>2.0735323184175338</v>
      </c>
    </row>
    <row r="21" spans="1:69" x14ac:dyDescent="0.15">
      <c r="A21" t="s">
        <v>95</v>
      </c>
      <c r="B21">
        <v>540</v>
      </c>
      <c r="C21">
        <f t="shared" si="46"/>
        <v>5.0990195136031975</v>
      </c>
      <c r="D21" s="1">
        <v>56.143000000000001</v>
      </c>
      <c r="E21" s="1">
        <v>4.1000000000000002E-2</v>
      </c>
      <c r="F21" s="1">
        <v>3.0640000000000001</v>
      </c>
      <c r="G21" s="1">
        <v>0.16400000000000001</v>
      </c>
      <c r="H21" s="1">
        <v>6.407</v>
      </c>
      <c r="I21" s="1">
        <v>33.679000000000002</v>
      </c>
      <c r="J21" s="1">
        <v>0.5</v>
      </c>
      <c r="K21" s="1">
        <v>0.17799999999999999</v>
      </c>
      <c r="L21" s="1">
        <v>8.6999999999999994E-2</v>
      </c>
      <c r="M21" s="1">
        <v>1E-3</v>
      </c>
      <c r="O21">
        <f t="shared" si="17"/>
        <v>100.26400000000001</v>
      </c>
      <c r="P21">
        <f t="shared" si="47"/>
        <v>24.646789873365655</v>
      </c>
      <c r="Q21" s="1">
        <v>77.941999999999993</v>
      </c>
      <c r="R21" s="1">
        <v>86.956000000000003</v>
      </c>
      <c r="S21" s="1">
        <v>11.099</v>
      </c>
      <c r="V21" s="5">
        <v>12</v>
      </c>
      <c r="W21" s="5">
        <v>4</v>
      </c>
      <c r="X21" s="15">
        <v>0</v>
      </c>
      <c r="Z21" s="14">
        <f t="shared" si="18"/>
        <v>1.932881191533067</v>
      </c>
      <c r="AA21" s="14">
        <f t="shared" si="19"/>
        <v>1.0618456482353639E-3</v>
      </c>
      <c r="AB21" s="14">
        <f t="shared" si="20"/>
        <v>0.12431639234734929</v>
      </c>
      <c r="AC21" s="14">
        <f t="shared" si="21"/>
        <v>4.4637339057551455E-3</v>
      </c>
      <c r="AD21" s="14">
        <f t="shared" si="22"/>
        <v>0</v>
      </c>
      <c r="AE21" s="14">
        <f t="shared" si="23"/>
        <v>0.18446063035641364</v>
      </c>
      <c r="AF21" s="14">
        <f t="shared" si="24"/>
        <v>1.7284077150983808</v>
      </c>
      <c r="AG21" s="14">
        <f t="shared" si="25"/>
        <v>1.8442576915243883E-2</v>
      </c>
      <c r="AH21" s="14">
        <f t="shared" si="26"/>
        <v>5.1902013257274079E-3</v>
      </c>
      <c r="AI21" s="14">
        <f t="shared" si="27"/>
        <v>2.4092395346137791E-3</v>
      </c>
      <c r="AJ21" s="14">
        <f t="shared" si="28"/>
        <v>6.6746054719067115E-5</v>
      </c>
      <c r="AK21" s="14">
        <f t="shared" si="29"/>
        <v>0</v>
      </c>
      <c r="AL21" s="14">
        <f t="shared" si="30"/>
        <v>4.0017002727195052</v>
      </c>
      <c r="AM21" s="14">
        <f t="shared" si="31"/>
        <v>0.90356856978959676</v>
      </c>
      <c r="AN21" s="11">
        <f t="shared" si="2"/>
        <v>0</v>
      </c>
      <c r="AP21">
        <f t="shared" si="32"/>
        <v>56.143000000000001</v>
      </c>
      <c r="AQ21">
        <f t="shared" si="33"/>
        <v>4.1000000000000002E-2</v>
      </c>
      <c r="AR21">
        <f t="shared" si="34"/>
        <v>3.0640000000000001</v>
      </c>
      <c r="AS21">
        <f t="shared" si="35"/>
        <v>0.16400000000000001</v>
      </c>
      <c r="AT21">
        <f t="shared" si="3"/>
        <v>0</v>
      </c>
      <c r="AU21">
        <f t="shared" si="4"/>
        <v>6.407</v>
      </c>
      <c r="AV21">
        <f t="shared" si="36"/>
        <v>33.679000000000002</v>
      </c>
      <c r="AW21">
        <f t="shared" si="37"/>
        <v>0.5</v>
      </c>
      <c r="AX21">
        <f t="shared" si="38"/>
        <v>0.17799999999999999</v>
      </c>
      <c r="AY21">
        <f t="shared" si="39"/>
        <v>8.6999999999999994E-2</v>
      </c>
      <c r="AZ21">
        <f t="shared" si="40"/>
        <v>1E-3</v>
      </c>
      <c r="BA21">
        <f t="shared" si="41"/>
        <v>0</v>
      </c>
      <c r="BB21">
        <f t="shared" si="42"/>
        <v>100.26400000000001</v>
      </c>
      <c r="BD21">
        <f t="shared" si="6"/>
        <v>0.93447070572569912</v>
      </c>
      <c r="BE21">
        <f t="shared" si="7"/>
        <v>5.1335987779530716E-4</v>
      </c>
      <c r="BF21">
        <f t="shared" si="8"/>
        <v>6.0102000784621426E-2</v>
      </c>
      <c r="BG21">
        <f t="shared" si="9"/>
        <v>2.1580367129416409E-3</v>
      </c>
      <c r="BH21">
        <f t="shared" si="10"/>
        <v>8.9179332999276217E-2</v>
      </c>
      <c r="BI21">
        <f t="shared" si="11"/>
        <v>0</v>
      </c>
      <c r="BJ21">
        <f t="shared" si="12"/>
        <v>0.83561596252518333</v>
      </c>
      <c r="BK21">
        <f t="shared" si="13"/>
        <v>8.91624790022362E-3</v>
      </c>
      <c r="BL21">
        <f t="shared" si="14"/>
        <v>2.5092546385968475E-3</v>
      </c>
      <c r="BM21">
        <f t="shared" si="15"/>
        <v>1.1647709016130068E-3</v>
      </c>
      <c r="BN21">
        <f t="shared" si="43"/>
        <v>3.226904640127527E-5</v>
      </c>
      <c r="BO21">
        <f t="shared" si="44"/>
        <v>0</v>
      </c>
      <c r="BP21">
        <f t="shared" si="45"/>
        <v>1.9346619411123516</v>
      </c>
      <c r="BQ21">
        <f t="shared" si="16"/>
        <v>2.0684235254137944</v>
      </c>
    </row>
    <row r="22" spans="1:69" x14ac:dyDescent="0.15">
      <c r="A22" t="s">
        <v>96</v>
      </c>
      <c r="B22">
        <v>541</v>
      </c>
      <c r="C22">
        <f t="shared" si="46"/>
        <v>6.3245553203355005</v>
      </c>
      <c r="D22" s="1">
        <v>56.033000000000001</v>
      </c>
      <c r="E22" s="1">
        <v>0.04</v>
      </c>
      <c r="F22" s="1">
        <v>3.02</v>
      </c>
      <c r="G22" s="1">
        <v>0.17499999999999999</v>
      </c>
      <c r="H22" s="1">
        <v>6.4370000000000003</v>
      </c>
      <c r="I22" s="1">
        <v>33.749000000000002</v>
      </c>
      <c r="J22" s="1">
        <v>0.497</v>
      </c>
      <c r="K22" s="1">
        <v>0.17599999999999999</v>
      </c>
      <c r="L22" s="1">
        <v>7.3999999999999996E-2</v>
      </c>
      <c r="M22" s="1">
        <v>0.01</v>
      </c>
      <c r="O22">
        <f t="shared" si="17"/>
        <v>100.21100000000001</v>
      </c>
      <c r="P22">
        <f t="shared" si="47"/>
        <v>24.62367465413557</v>
      </c>
      <c r="Q22" s="1">
        <v>77.94</v>
      </c>
      <c r="R22" s="1">
        <v>86.962000000000003</v>
      </c>
      <c r="S22" s="1">
        <v>11.099</v>
      </c>
      <c r="V22" s="5">
        <v>12</v>
      </c>
      <c r="W22" s="5">
        <v>4</v>
      </c>
      <c r="X22" s="15">
        <v>0</v>
      </c>
      <c r="Z22" s="14">
        <f t="shared" si="18"/>
        <v>1.9309050482609182</v>
      </c>
      <c r="AA22" s="14">
        <f t="shared" si="19"/>
        <v>1.0369194583669597E-3</v>
      </c>
      <c r="AB22" s="14">
        <f t="shared" si="20"/>
        <v>0.12264619486810788</v>
      </c>
      <c r="AC22" s="14">
        <f t="shared" si="21"/>
        <v>4.7676020316595605E-3</v>
      </c>
      <c r="AD22" s="14">
        <f t="shared" si="22"/>
        <v>0</v>
      </c>
      <c r="AE22" s="14">
        <f t="shared" si="23"/>
        <v>0.18549831618036289</v>
      </c>
      <c r="AF22" s="14">
        <f t="shared" si="24"/>
        <v>1.7336260152308838</v>
      </c>
      <c r="AG22" s="14">
        <f t="shared" si="25"/>
        <v>1.8349130354912143E-2</v>
      </c>
      <c r="AH22" s="14">
        <f t="shared" si="26"/>
        <v>5.1367019602144527E-3</v>
      </c>
      <c r="AI22" s="14">
        <f t="shared" si="27"/>
        <v>2.0511619259765451E-3</v>
      </c>
      <c r="AJ22" s="14">
        <f t="shared" si="28"/>
        <v>6.6808711885767266E-4</v>
      </c>
      <c r="AK22" s="14">
        <f t="shared" si="29"/>
        <v>0</v>
      </c>
      <c r="AL22" s="14">
        <f t="shared" si="30"/>
        <v>4.0046851773902601</v>
      </c>
      <c r="AM22" s="14">
        <f t="shared" si="31"/>
        <v>0.90334221022357897</v>
      </c>
      <c r="AN22" s="11">
        <f t="shared" si="2"/>
        <v>0</v>
      </c>
      <c r="AP22">
        <f t="shared" si="32"/>
        <v>56.033000000000001</v>
      </c>
      <c r="AQ22">
        <f t="shared" si="33"/>
        <v>0.04</v>
      </c>
      <c r="AR22">
        <f t="shared" si="34"/>
        <v>3.02</v>
      </c>
      <c r="AS22">
        <f t="shared" si="35"/>
        <v>0.17499999999999999</v>
      </c>
      <c r="AT22">
        <f t="shared" si="3"/>
        <v>0</v>
      </c>
      <c r="AU22">
        <f t="shared" si="4"/>
        <v>6.4370000000000012</v>
      </c>
      <c r="AV22">
        <f t="shared" si="36"/>
        <v>33.749000000000002</v>
      </c>
      <c r="AW22">
        <f t="shared" si="37"/>
        <v>0.497</v>
      </c>
      <c r="AX22">
        <f t="shared" si="38"/>
        <v>0.17599999999999999</v>
      </c>
      <c r="AY22">
        <f t="shared" si="39"/>
        <v>7.3999999999999996E-2</v>
      </c>
      <c r="AZ22">
        <f t="shared" si="40"/>
        <v>0.01</v>
      </c>
      <c r="BA22">
        <f t="shared" si="41"/>
        <v>0</v>
      </c>
      <c r="BB22">
        <f t="shared" si="42"/>
        <v>100.21100000000001</v>
      </c>
      <c r="BD22">
        <f t="shared" si="6"/>
        <v>0.93263981358189085</v>
      </c>
      <c r="BE22">
        <f t="shared" si="7"/>
        <v>5.0083890516615327E-4</v>
      </c>
      <c r="BF22">
        <f t="shared" si="8"/>
        <v>5.9238917222440179E-2</v>
      </c>
      <c r="BG22">
        <f t="shared" si="9"/>
        <v>2.3027830778340678E-3</v>
      </c>
      <c r="BH22">
        <f t="shared" si="10"/>
        <v>8.9596904403986433E-2</v>
      </c>
      <c r="BI22">
        <f t="shared" si="11"/>
        <v>0</v>
      </c>
      <c r="BJ22">
        <f t="shared" si="12"/>
        <v>0.83735274560593886</v>
      </c>
      <c r="BK22">
        <f t="shared" si="13"/>
        <v>8.8627504128222789E-3</v>
      </c>
      <c r="BL22">
        <f t="shared" si="14"/>
        <v>2.4810607662530625E-3</v>
      </c>
      <c r="BM22">
        <f t="shared" si="15"/>
        <v>9.9072467493520116E-4</v>
      </c>
      <c r="BN22">
        <f t="shared" si="43"/>
        <v>3.2269046401275274E-4</v>
      </c>
      <c r="BO22">
        <f t="shared" si="44"/>
        <v>0</v>
      </c>
      <c r="BP22">
        <f t="shared" si="45"/>
        <v>1.93428922911528</v>
      </c>
      <c r="BQ22">
        <f t="shared" si="16"/>
        <v>2.0703652365483904</v>
      </c>
    </row>
    <row r="23" spans="1:69" x14ac:dyDescent="0.15">
      <c r="A23" t="s">
        <v>97</v>
      </c>
      <c r="B23">
        <v>542</v>
      </c>
      <c r="C23">
        <f t="shared" si="46"/>
        <v>4.1231056256097753</v>
      </c>
      <c r="D23" s="1">
        <v>56.317999999999998</v>
      </c>
      <c r="E23" s="1">
        <v>3.2000000000000001E-2</v>
      </c>
      <c r="F23" s="1">
        <v>3.0190000000000001</v>
      </c>
      <c r="G23" s="1">
        <v>0.17499999999999999</v>
      </c>
      <c r="H23" s="1">
        <v>6.4530000000000003</v>
      </c>
      <c r="I23" s="1">
        <v>33.780999999999999</v>
      </c>
      <c r="J23" s="1">
        <v>0.49199999999999999</v>
      </c>
      <c r="K23" s="1">
        <v>0.17399999999999999</v>
      </c>
      <c r="L23" s="1">
        <v>8.7999999999999995E-2</v>
      </c>
      <c r="M23" s="1">
        <v>6.0000000000000001E-3</v>
      </c>
      <c r="O23">
        <f t="shared" si="17"/>
        <v>100.538</v>
      </c>
      <c r="P23">
        <f t="shared" si="47"/>
        <v>24.711018637301507</v>
      </c>
      <c r="Q23" s="1">
        <v>77.938999999999993</v>
      </c>
      <c r="R23" s="1">
        <v>86.965999999999994</v>
      </c>
      <c r="S23" s="1">
        <v>11.099</v>
      </c>
      <c r="V23" s="5">
        <v>12</v>
      </c>
      <c r="W23" s="5">
        <v>4</v>
      </c>
      <c r="X23" s="15">
        <v>0</v>
      </c>
      <c r="Z23" s="14">
        <f t="shared" si="18"/>
        <v>1.933866464770492</v>
      </c>
      <c r="AA23" s="14">
        <f t="shared" si="19"/>
        <v>8.2660347629145644E-4</v>
      </c>
      <c r="AB23" s="14">
        <f t="shared" si="20"/>
        <v>0.12217221978226313</v>
      </c>
      <c r="AC23" s="14">
        <f t="shared" si="21"/>
        <v>4.7507503851245787E-3</v>
      </c>
      <c r="AD23" s="14">
        <f t="shared" si="22"/>
        <v>0</v>
      </c>
      <c r="AE23" s="14">
        <f t="shared" si="23"/>
        <v>0.18530210113298662</v>
      </c>
      <c r="AF23" s="14">
        <f t="shared" si="24"/>
        <v>1.7291362843416029</v>
      </c>
      <c r="AG23" s="14">
        <f t="shared" si="25"/>
        <v>1.8100326798789923E-2</v>
      </c>
      <c r="AH23" s="14">
        <f t="shared" si="26"/>
        <v>5.060380394952037E-3</v>
      </c>
      <c r="AI23" s="14">
        <f t="shared" si="27"/>
        <v>2.4305978809618461E-3</v>
      </c>
      <c r="AJ23" s="14">
        <f t="shared" si="28"/>
        <v>3.9943541211702769E-4</v>
      </c>
      <c r="AK23" s="14">
        <f t="shared" si="29"/>
        <v>0</v>
      </c>
      <c r="AL23" s="14">
        <f t="shared" si="30"/>
        <v>4.0020451643755814</v>
      </c>
      <c r="AM23" s="14">
        <f t="shared" si="31"/>
        <v>0.90320811443244731</v>
      </c>
      <c r="AN23" s="11">
        <f t="shared" si="2"/>
        <v>0</v>
      </c>
      <c r="AP23">
        <f t="shared" si="32"/>
        <v>56.317999999999998</v>
      </c>
      <c r="AQ23">
        <f t="shared" si="33"/>
        <v>3.2000000000000001E-2</v>
      </c>
      <c r="AR23">
        <f t="shared" si="34"/>
        <v>3.0190000000000001</v>
      </c>
      <c r="AS23">
        <f t="shared" si="35"/>
        <v>0.17499999999999999</v>
      </c>
      <c r="AT23">
        <f t="shared" si="3"/>
        <v>0</v>
      </c>
      <c r="AU23">
        <f t="shared" si="4"/>
        <v>6.4530000000000003</v>
      </c>
      <c r="AV23">
        <f t="shared" si="36"/>
        <v>33.780999999999999</v>
      </c>
      <c r="AW23">
        <f t="shared" si="37"/>
        <v>0.49199999999999999</v>
      </c>
      <c r="AX23">
        <f t="shared" si="38"/>
        <v>0.17399999999999999</v>
      </c>
      <c r="AY23">
        <f t="shared" si="39"/>
        <v>8.7999999999999995E-2</v>
      </c>
      <c r="AZ23">
        <f t="shared" si="40"/>
        <v>6.0000000000000001E-3</v>
      </c>
      <c r="BA23">
        <f t="shared" si="41"/>
        <v>0</v>
      </c>
      <c r="BB23">
        <f t="shared" si="42"/>
        <v>100.538</v>
      </c>
      <c r="BD23">
        <f t="shared" si="6"/>
        <v>0.93738348868175769</v>
      </c>
      <c r="BE23">
        <f t="shared" si="7"/>
        <v>4.0067112413292265E-4</v>
      </c>
      <c r="BF23">
        <f t="shared" si="8"/>
        <v>5.9219301686936059E-2</v>
      </c>
      <c r="BG23">
        <f t="shared" si="9"/>
        <v>2.3027830778340678E-3</v>
      </c>
      <c r="BH23">
        <f t="shared" si="10"/>
        <v>8.9819609153165197E-2</v>
      </c>
      <c r="BI23">
        <f t="shared" si="11"/>
        <v>0</v>
      </c>
      <c r="BJ23">
        <f t="shared" si="12"/>
        <v>0.83814670358571264</v>
      </c>
      <c r="BK23">
        <f t="shared" si="13"/>
        <v>8.7735879338200415E-3</v>
      </c>
      <c r="BL23">
        <f t="shared" si="14"/>
        <v>2.4528668939092775E-3</v>
      </c>
      <c r="BM23">
        <f t="shared" si="15"/>
        <v>1.1781590728959148E-3</v>
      </c>
      <c r="BN23">
        <f t="shared" si="43"/>
        <v>1.9361427840765164E-4</v>
      </c>
      <c r="BO23">
        <f t="shared" si="44"/>
        <v>0</v>
      </c>
      <c r="BP23">
        <f t="shared" si="45"/>
        <v>1.9398707854885711</v>
      </c>
      <c r="BQ23">
        <f t="shared" si="16"/>
        <v>2.0630472886716706</v>
      </c>
    </row>
    <row r="24" spans="1:69" x14ac:dyDescent="0.15">
      <c r="A24" t="s">
        <v>98</v>
      </c>
      <c r="B24">
        <v>543</v>
      </c>
      <c r="C24">
        <f t="shared" si="46"/>
        <v>5.0990195136004104</v>
      </c>
      <c r="D24" s="1">
        <v>56.293999999999997</v>
      </c>
      <c r="E24" s="1">
        <v>3.7999999999999999E-2</v>
      </c>
      <c r="F24" s="1">
        <v>3.0369999999999999</v>
      </c>
      <c r="G24" s="1">
        <v>0.17899999999999999</v>
      </c>
      <c r="H24" s="1">
        <v>6.3979999999999997</v>
      </c>
      <c r="I24" s="1">
        <v>33.722000000000001</v>
      </c>
      <c r="J24" s="1">
        <v>0.49299999999999999</v>
      </c>
      <c r="K24" s="1">
        <v>0.18</v>
      </c>
      <c r="L24" s="1">
        <v>8.4000000000000005E-2</v>
      </c>
      <c r="M24" s="1">
        <v>2.3E-2</v>
      </c>
      <c r="O24">
        <f t="shared" si="17"/>
        <v>100.44800000000001</v>
      </c>
      <c r="P24">
        <f t="shared" si="47"/>
        <v>24.69448097731917</v>
      </c>
      <c r="Q24" s="1">
        <v>77.938000000000002</v>
      </c>
      <c r="R24" s="1">
        <v>86.971000000000004</v>
      </c>
      <c r="S24" s="1">
        <v>11.099</v>
      </c>
      <c r="V24" s="5">
        <v>12</v>
      </c>
      <c r="W24" s="5">
        <v>4</v>
      </c>
      <c r="X24" s="15">
        <v>0</v>
      </c>
      <c r="Z24" s="14">
        <f t="shared" si="18"/>
        <v>1.9343368848285383</v>
      </c>
      <c r="AA24" s="14">
        <f t="shared" si="19"/>
        <v>9.8224899071092803E-4</v>
      </c>
      <c r="AB24" s="14">
        <f t="shared" si="20"/>
        <v>0.12298294516857249</v>
      </c>
      <c r="AC24" s="14">
        <f t="shared" si="21"/>
        <v>4.8625932186290976E-3</v>
      </c>
      <c r="AD24" s="14">
        <f t="shared" si="22"/>
        <v>0</v>
      </c>
      <c r="AE24" s="14">
        <f t="shared" si="23"/>
        <v>0.18384577766219251</v>
      </c>
      <c r="AF24" s="14">
        <f t="shared" si="24"/>
        <v>1.7272722356015697</v>
      </c>
      <c r="AG24" s="14">
        <f t="shared" si="25"/>
        <v>1.8149262335729707E-2</v>
      </c>
      <c r="AH24" s="14">
        <f t="shared" si="26"/>
        <v>5.2383820176890644E-3</v>
      </c>
      <c r="AI24" s="14">
        <f t="shared" si="27"/>
        <v>2.3216699189134815E-3</v>
      </c>
      <c r="AJ24" s="14">
        <f t="shared" si="28"/>
        <v>1.5321944892100685E-3</v>
      </c>
      <c r="AK24" s="14">
        <f t="shared" si="29"/>
        <v>0</v>
      </c>
      <c r="AL24" s="14">
        <f t="shared" si="30"/>
        <v>4.0015241942317559</v>
      </c>
      <c r="AM24" s="14">
        <f t="shared" si="31"/>
        <v>0.90380197539542573</v>
      </c>
      <c r="AN24" s="11">
        <f t="shared" si="2"/>
        <v>0</v>
      </c>
      <c r="AP24">
        <f t="shared" si="32"/>
        <v>56.293999999999997</v>
      </c>
      <c r="AQ24">
        <f t="shared" si="33"/>
        <v>3.7999999999999999E-2</v>
      </c>
      <c r="AR24">
        <f t="shared" si="34"/>
        <v>3.0369999999999999</v>
      </c>
      <c r="AS24">
        <f t="shared" si="35"/>
        <v>0.17899999999999999</v>
      </c>
      <c r="AT24">
        <f t="shared" si="3"/>
        <v>0</v>
      </c>
      <c r="AU24">
        <f t="shared" si="4"/>
        <v>6.3979999999999997</v>
      </c>
      <c r="AV24">
        <f t="shared" si="36"/>
        <v>33.722000000000001</v>
      </c>
      <c r="AW24">
        <f t="shared" si="37"/>
        <v>0.49299999999999999</v>
      </c>
      <c r="AX24">
        <f t="shared" si="38"/>
        <v>0.18</v>
      </c>
      <c r="AY24">
        <f t="shared" si="39"/>
        <v>8.4000000000000005E-2</v>
      </c>
      <c r="AZ24">
        <f t="shared" si="40"/>
        <v>2.3E-2</v>
      </c>
      <c r="BA24">
        <f t="shared" si="41"/>
        <v>0</v>
      </c>
      <c r="BB24">
        <f t="shared" si="42"/>
        <v>100.44800000000001</v>
      </c>
      <c r="BD24">
        <f t="shared" si="6"/>
        <v>0.93698402130492675</v>
      </c>
      <c r="BE24">
        <f t="shared" si="7"/>
        <v>4.7579695990784566E-4</v>
      </c>
      <c r="BF24">
        <f t="shared" si="8"/>
        <v>5.9572381326010206E-2</v>
      </c>
      <c r="BG24">
        <f t="shared" si="9"/>
        <v>2.3554181196131321E-3</v>
      </c>
      <c r="BH24">
        <f t="shared" si="10"/>
        <v>8.905406157786315E-2</v>
      </c>
      <c r="BI24">
        <f t="shared" si="11"/>
        <v>0</v>
      </c>
      <c r="BJ24">
        <f t="shared" si="12"/>
        <v>0.8366828435605046</v>
      </c>
      <c r="BK24">
        <f t="shared" si="13"/>
        <v>8.7914204296204897E-3</v>
      </c>
      <c r="BL24">
        <f t="shared" si="14"/>
        <v>2.5374485109406321E-3</v>
      </c>
      <c r="BM24">
        <f t="shared" si="15"/>
        <v>1.1246063877642825E-3</v>
      </c>
      <c r="BN24">
        <f t="shared" si="43"/>
        <v>7.4218806722933122E-4</v>
      </c>
      <c r="BO24">
        <f t="shared" si="44"/>
        <v>0</v>
      </c>
      <c r="BP24">
        <f t="shared" si="45"/>
        <v>1.9383201862443806</v>
      </c>
      <c r="BQ24">
        <f t="shared" si="16"/>
        <v>2.0644288918978679</v>
      </c>
    </row>
    <row r="25" spans="1:69" x14ac:dyDescent="0.15">
      <c r="A25" t="s">
        <v>99</v>
      </c>
      <c r="B25">
        <v>544</v>
      </c>
      <c r="C25">
        <f t="shared" si="46"/>
        <v>4.9999999999954525</v>
      </c>
      <c r="D25" s="1">
        <v>56.35</v>
      </c>
      <c r="E25" s="1">
        <v>4.2999999999999997E-2</v>
      </c>
      <c r="F25" s="1">
        <v>3.0859999999999999</v>
      </c>
      <c r="G25" s="1">
        <v>0.19600000000000001</v>
      </c>
      <c r="H25" s="1">
        <v>6.468</v>
      </c>
      <c r="I25" s="1">
        <v>33.704000000000001</v>
      </c>
      <c r="J25" s="1">
        <v>0.48599999999999999</v>
      </c>
      <c r="K25" s="1">
        <v>0.17699999999999999</v>
      </c>
      <c r="L25" s="1">
        <v>8.5000000000000006E-2</v>
      </c>
      <c r="M25" s="1">
        <v>8.9999999999999993E-3</v>
      </c>
      <c r="O25">
        <f t="shared" si="17"/>
        <v>100.60400000000001</v>
      </c>
      <c r="P25">
        <f t="shared" si="47"/>
        <v>24.727743724166192</v>
      </c>
      <c r="Q25" s="1">
        <v>77.938000000000002</v>
      </c>
      <c r="R25" s="1">
        <v>86.975999999999999</v>
      </c>
      <c r="S25" s="1">
        <v>11.099</v>
      </c>
      <c r="V25" s="5">
        <v>12</v>
      </c>
      <c r="W25" s="5">
        <v>4</v>
      </c>
      <c r="X25" s="15">
        <v>0</v>
      </c>
      <c r="Z25" s="14">
        <f t="shared" si="18"/>
        <v>1.9336565404237835</v>
      </c>
      <c r="AA25" s="14">
        <f t="shared" si="19"/>
        <v>1.1099971451276759E-3</v>
      </c>
      <c r="AB25" s="14">
        <f t="shared" si="20"/>
        <v>0.12479909345647582</v>
      </c>
      <c r="AC25" s="14">
        <f t="shared" si="21"/>
        <v>5.3172415781889961E-3</v>
      </c>
      <c r="AD25" s="14">
        <f t="shared" si="22"/>
        <v>0</v>
      </c>
      <c r="AE25" s="14">
        <f t="shared" si="23"/>
        <v>0.18560721192079507</v>
      </c>
      <c r="AF25" s="14">
        <f t="shared" si="24"/>
        <v>1.7240280432676047</v>
      </c>
      <c r="AG25" s="14">
        <f t="shared" si="25"/>
        <v>1.7867497899491554E-2</v>
      </c>
      <c r="AH25" s="14">
        <f t="shared" si="26"/>
        <v>5.1441466349924098E-3</v>
      </c>
      <c r="AI25" s="14">
        <f t="shared" si="27"/>
        <v>2.3461486525973782E-3</v>
      </c>
      <c r="AJ25" s="14">
        <f t="shared" si="28"/>
        <v>5.987478693967401E-4</v>
      </c>
      <c r="AK25" s="14">
        <f t="shared" si="29"/>
        <v>0</v>
      </c>
      <c r="AL25" s="14">
        <f t="shared" si="30"/>
        <v>4.0004746688484545</v>
      </c>
      <c r="AM25" s="14">
        <f t="shared" si="31"/>
        <v>0.90280488830706918</v>
      </c>
      <c r="AN25" s="11">
        <f t="shared" si="2"/>
        <v>0</v>
      </c>
      <c r="AP25">
        <f t="shared" si="32"/>
        <v>56.35</v>
      </c>
      <c r="AQ25">
        <f t="shared" si="33"/>
        <v>4.2999999999999997E-2</v>
      </c>
      <c r="AR25">
        <f t="shared" si="34"/>
        <v>3.0859999999999999</v>
      </c>
      <c r="AS25">
        <f t="shared" si="35"/>
        <v>0.19600000000000001</v>
      </c>
      <c r="AT25">
        <f t="shared" si="3"/>
        <v>0</v>
      </c>
      <c r="AU25">
        <f t="shared" si="4"/>
        <v>6.468</v>
      </c>
      <c r="AV25">
        <f t="shared" si="36"/>
        <v>33.704000000000001</v>
      </c>
      <c r="AW25">
        <f t="shared" si="37"/>
        <v>0.48599999999999999</v>
      </c>
      <c r="AX25">
        <f t="shared" si="38"/>
        <v>0.17699999999999999</v>
      </c>
      <c r="AY25">
        <f t="shared" si="39"/>
        <v>8.5000000000000006E-2</v>
      </c>
      <c r="AZ25">
        <f t="shared" si="40"/>
        <v>8.9999999999999993E-3</v>
      </c>
      <c r="BA25">
        <f t="shared" si="41"/>
        <v>0</v>
      </c>
      <c r="BB25">
        <f t="shared" si="42"/>
        <v>100.60400000000001</v>
      </c>
      <c r="BD25">
        <f t="shared" si="6"/>
        <v>0.93791611185086554</v>
      </c>
      <c r="BE25">
        <f t="shared" si="7"/>
        <v>5.3840182305361472E-4</v>
      </c>
      <c r="BF25">
        <f t="shared" si="8"/>
        <v>6.0533542565712042E-2</v>
      </c>
      <c r="BG25">
        <f t="shared" si="9"/>
        <v>2.5791170471741562E-3</v>
      </c>
      <c r="BH25">
        <f t="shared" si="10"/>
        <v>9.0028394855520305E-2</v>
      </c>
      <c r="BI25">
        <f t="shared" si="11"/>
        <v>0</v>
      </c>
      <c r="BJ25">
        <f t="shared" si="12"/>
        <v>0.83623624219688175</v>
      </c>
      <c r="BK25">
        <f t="shared" si="13"/>
        <v>8.6665929590173576E-3</v>
      </c>
      <c r="BL25">
        <f t="shared" si="14"/>
        <v>2.495157702424955E-3</v>
      </c>
      <c r="BM25">
        <f t="shared" si="15"/>
        <v>1.1379945590471907E-3</v>
      </c>
      <c r="BN25">
        <f t="shared" si="43"/>
        <v>2.9042141761147743E-4</v>
      </c>
      <c r="BO25">
        <f t="shared" si="44"/>
        <v>0</v>
      </c>
      <c r="BP25">
        <f t="shared" si="45"/>
        <v>1.9404219769773086</v>
      </c>
      <c r="BQ25">
        <f t="shared" si="16"/>
        <v>2.0616519068085344</v>
      </c>
    </row>
    <row r="26" spans="1:69" x14ac:dyDescent="0.15">
      <c r="A26" t="s">
        <v>100</v>
      </c>
      <c r="B26">
        <v>545</v>
      </c>
      <c r="C26">
        <f t="shared" si="46"/>
        <v>5.099019513589262</v>
      </c>
      <c r="D26" s="1">
        <v>56.261000000000003</v>
      </c>
      <c r="E26" s="1">
        <v>4.1000000000000002E-2</v>
      </c>
      <c r="F26" s="1">
        <v>3.18</v>
      </c>
      <c r="G26" s="1">
        <v>0.2</v>
      </c>
      <c r="H26" s="1">
        <v>6.4640000000000004</v>
      </c>
      <c r="I26" s="1">
        <v>33.712000000000003</v>
      </c>
      <c r="J26" s="1">
        <v>0.48299999999999998</v>
      </c>
      <c r="K26" s="1">
        <v>0.17299999999999999</v>
      </c>
      <c r="L26" s="1">
        <v>7.3999999999999996E-2</v>
      </c>
      <c r="M26" s="1">
        <v>3.0000000000000001E-3</v>
      </c>
      <c r="O26">
        <f t="shared" si="17"/>
        <v>100.59100000000001</v>
      </c>
      <c r="P26">
        <f t="shared" si="47"/>
        <v>24.724521735931351</v>
      </c>
      <c r="Q26" s="1">
        <v>77.936999999999998</v>
      </c>
      <c r="R26" s="1">
        <v>86.980999999999995</v>
      </c>
      <c r="S26" s="1">
        <v>11.099</v>
      </c>
      <c r="V26" s="5">
        <v>12</v>
      </c>
      <c r="W26" s="5">
        <v>4</v>
      </c>
      <c r="X26" s="15">
        <v>0</v>
      </c>
      <c r="Z26" s="14">
        <f t="shared" si="18"/>
        <v>1.9308540829042438</v>
      </c>
      <c r="AA26" s="14">
        <f t="shared" si="19"/>
        <v>1.0585072928618539E-3</v>
      </c>
      <c r="AB26" s="14">
        <f t="shared" si="20"/>
        <v>0.1286172502733838</v>
      </c>
      <c r="AC26" s="14">
        <f t="shared" si="21"/>
        <v>5.4264637725976719E-3</v>
      </c>
      <c r="AD26" s="14">
        <f t="shared" si="22"/>
        <v>0</v>
      </c>
      <c r="AE26" s="14">
        <f t="shared" si="23"/>
        <v>0.18551659954013505</v>
      </c>
      <c r="AF26" s="14">
        <f t="shared" si="24"/>
        <v>1.7246619804046528</v>
      </c>
      <c r="AG26" s="14">
        <f t="shared" si="25"/>
        <v>1.7759518741463094E-2</v>
      </c>
      <c r="AH26" s="14">
        <f t="shared" si="26"/>
        <v>5.0285499462167276E-3</v>
      </c>
      <c r="AI26" s="14">
        <f t="shared" si="27"/>
        <v>2.0427955884297711E-3</v>
      </c>
      <c r="AJ26" s="14">
        <f t="shared" si="28"/>
        <v>1.9960863184013917E-4</v>
      </c>
      <c r="AK26" s="14">
        <f t="shared" si="29"/>
        <v>0</v>
      </c>
      <c r="AL26" s="14">
        <f t="shared" si="30"/>
        <v>4.0011653570958252</v>
      </c>
      <c r="AM26" s="14">
        <f t="shared" si="31"/>
        <v>0.90287997075880866</v>
      </c>
      <c r="AN26" s="11">
        <f t="shared" si="2"/>
        <v>0</v>
      </c>
      <c r="AP26">
        <f t="shared" si="32"/>
        <v>56.261000000000003</v>
      </c>
      <c r="AQ26">
        <f t="shared" si="33"/>
        <v>4.1000000000000002E-2</v>
      </c>
      <c r="AR26">
        <f t="shared" si="34"/>
        <v>3.18</v>
      </c>
      <c r="AS26">
        <f t="shared" si="35"/>
        <v>0.2</v>
      </c>
      <c r="AT26">
        <f t="shared" si="3"/>
        <v>0</v>
      </c>
      <c r="AU26">
        <f t="shared" si="4"/>
        <v>6.4640000000000004</v>
      </c>
      <c r="AV26">
        <f t="shared" si="36"/>
        <v>33.712000000000003</v>
      </c>
      <c r="AW26">
        <f t="shared" si="37"/>
        <v>0.48299999999999998</v>
      </c>
      <c r="AX26">
        <f t="shared" si="38"/>
        <v>0.17299999999999999</v>
      </c>
      <c r="AY26">
        <f t="shared" si="39"/>
        <v>7.3999999999999996E-2</v>
      </c>
      <c r="AZ26">
        <f t="shared" si="40"/>
        <v>3.0000000000000001E-3</v>
      </c>
      <c r="BA26">
        <f t="shared" si="41"/>
        <v>0</v>
      </c>
      <c r="BB26">
        <f t="shared" si="42"/>
        <v>100.59100000000001</v>
      </c>
      <c r="BD26">
        <f t="shared" si="6"/>
        <v>0.93643475366178441</v>
      </c>
      <c r="BE26">
        <f t="shared" si="7"/>
        <v>5.1335987779530716E-4</v>
      </c>
      <c r="BF26">
        <f t="shared" si="8"/>
        <v>6.2377402903099261E-2</v>
      </c>
      <c r="BG26">
        <f t="shared" si="9"/>
        <v>2.6317520889532204E-3</v>
      </c>
      <c r="BH26">
        <f t="shared" si="10"/>
        <v>8.9972718668225607E-2</v>
      </c>
      <c r="BI26">
        <f t="shared" si="11"/>
        <v>0</v>
      </c>
      <c r="BJ26">
        <f t="shared" si="12"/>
        <v>0.83643473169182525</v>
      </c>
      <c r="BK26">
        <f t="shared" si="13"/>
        <v>8.6130954716160165E-3</v>
      </c>
      <c r="BL26">
        <f t="shared" si="14"/>
        <v>2.4387699577373854E-3</v>
      </c>
      <c r="BM26">
        <f t="shared" si="15"/>
        <v>9.9072467493520116E-4</v>
      </c>
      <c r="BN26">
        <f t="shared" si="43"/>
        <v>9.6807139203825818E-5</v>
      </c>
      <c r="BO26">
        <f t="shared" si="44"/>
        <v>0</v>
      </c>
      <c r="BP26">
        <f t="shared" si="45"/>
        <v>1.9405041161351753</v>
      </c>
      <c r="BQ26">
        <f t="shared" si="16"/>
        <v>2.0619205719928004</v>
      </c>
    </row>
    <row r="27" spans="1:69" x14ac:dyDescent="0.15">
      <c r="A27" t="s">
        <v>101</v>
      </c>
      <c r="B27">
        <v>546</v>
      </c>
      <c r="C27">
        <f t="shared" si="46"/>
        <v>5.0990195136004104</v>
      </c>
      <c r="D27" s="1">
        <v>56.173999999999999</v>
      </c>
      <c r="E27" s="1">
        <v>0.05</v>
      </c>
      <c r="F27" s="1">
        <v>3.2549999999999999</v>
      </c>
      <c r="G27" s="1">
        <v>0.21099999999999999</v>
      </c>
      <c r="H27" s="1">
        <v>6.4880000000000004</v>
      </c>
      <c r="I27" s="1">
        <v>33.604999999999997</v>
      </c>
      <c r="J27" s="1">
        <v>0.48199999999999998</v>
      </c>
      <c r="K27" s="1">
        <v>0.16800000000000001</v>
      </c>
      <c r="L27" s="1">
        <v>7.3999999999999996E-2</v>
      </c>
      <c r="M27" s="1">
        <v>0</v>
      </c>
      <c r="O27">
        <f t="shared" si="17"/>
        <v>100.50699999999999</v>
      </c>
      <c r="P27">
        <f t="shared" si="47"/>
        <v>24.701543738891349</v>
      </c>
      <c r="Q27" s="1">
        <v>77.936000000000007</v>
      </c>
      <c r="R27" s="1">
        <v>86.986000000000004</v>
      </c>
      <c r="S27" s="1">
        <v>11.099</v>
      </c>
      <c r="V27" s="5">
        <v>12</v>
      </c>
      <c r="W27" s="5">
        <v>4</v>
      </c>
      <c r="X27" s="15">
        <v>0</v>
      </c>
      <c r="Z27" s="14">
        <f t="shared" si="18"/>
        <v>1.9296616306908716</v>
      </c>
      <c r="AA27" s="14">
        <f t="shared" si="19"/>
        <v>1.2920633450719532E-3</v>
      </c>
      <c r="AB27" s="14">
        <f t="shared" si="20"/>
        <v>0.1317731407561854</v>
      </c>
      <c r="AC27" s="14">
        <f t="shared" si="21"/>
        <v>5.7302447439426286E-3</v>
      </c>
      <c r="AD27" s="14">
        <f t="shared" si="22"/>
        <v>0</v>
      </c>
      <c r="AE27" s="14">
        <f t="shared" si="23"/>
        <v>0.18637861173944878</v>
      </c>
      <c r="AF27" s="14">
        <f t="shared" si="24"/>
        <v>1.7207872317683159</v>
      </c>
      <c r="AG27" s="14">
        <f t="shared" si="25"/>
        <v>1.7739235698746022E-2</v>
      </c>
      <c r="AH27" s="14">
        <f t="shared" si="26"/>
        <v>4.8877586231643091E-3</v>
      </c>
      <c r="AI27" s="14">
        <f t="shared" si="27"/>
        <v>2.0446958482467463E-3</v>
      </c>
      <c r="AJ27" s="14">
        <f t="shared" si="28"/>
        <v>0</v>
      </c>
      <c r="AK27" s="14">
        <f t="shared" si="29"/>
        <v>0</v>
      </c>
      <c r="AL27" s="14">
        <f t="shared" si="30"/>
        <v>4.0002946132139936</v>
      </c>
      <c r="AM27" s="14">
        <f t="shared" si="31"/>
        <v>0.90227456496565028</v>
      </c>
      <c r="AN27" s="11">
        <f t="shared" si="2"/>
        <v>0</v>
      </c>
      <c r="AP27">
        <f t="shared" si="32"/>
        <v>56.173999999999999</v>
      </c>
      <c r="AQ27">
        <f t="shared" si="33"/>
        <v>0.05</v>
      </c>
      <c r="AR27">
        <f t="shared" si="34"/>
        <v>3.2549999999999999</v>
      </c>
      <c r="AS27">
        <f t="shared" si="35"/>
        <v>0.21099999999999999</v>
      </c>
      <c r="AT27">
        <f t="shared" si="3"/>
        <v>0</v>
      </c>
      <c r="AU27">
        <f t="shared" si="4"/>
        <v>6.4880000000000004</v>
      </c>
      <c r="AV27">
        <f t="shared" si="36"/>
        <v>33.604999999999997</v>
      </c>
      <c r="AW27">
        <f t="shared" si="37"/>
        <v>0.48199999999999998</v>
      </c>
      <c r="AX27">
        <f t="shared" si="38"/>
        <v>0.16800000000000001</v>
      </c>
      <c r="AY27">
        <f t="shared" si="39"/>
        <v>7.3999999999999996E-2</v>
      </c>
      <c r="AZ27">
        <f t="shared" si="40"/>
        <v>0</v>
      </c>
      <c r="BA27">
        <f t="shared" si="41"/>
        <v>0</v>
      </c>
      <c r="BB27">
        <f t="shared" si="42"/>
        <v>100.50699999999999</v>
      </c>
      <c r="BD27">
        <f t="shared" si="6"/>
        <v>0.93498668442077237</v>
      </c>
      <c r="BE27">
        <f t="shared" si="7"/>
        <v>6.2604863145769162E-4</v>
      </c>
      <c r="BF27">
        <f t="shared" si="8"/>
        <v>6.3848568065908204E-2</v>
      </c>
      <c r="BG27">
        <f t="shared" si="9"/>
        <v>2.7764984538456473E-3</v>
      </c>
      <c r="BH27">
        <f t="shared" si="10"/>
        <v>9.0306775791993782E-2</v>
      </c>
      <c r="BI27">
        <f t="shared" si="11"/>
        <v>0</v>
      </c>
      <c r="BJ27">
        <f t="shared" si="12"/>
        <v>0.8337799346969561</v>
      </c>
      <c r="BK27">
        <f t="shared" si="13"/>
        <v>8.5952629758155701E-3</v>
      </c>
      <c r="BL27">
        <f t="shared" si="14"/>
        <v>2.3682852768779237E-3</v>
      </c>
      <c r="BM27">
        <f t="shared" si="15"/>
        <v>9.9072467493520116E-4</v>
      </c>
      <c r="BN27">
        <f t="shared" si="43"/>
        <v>0</v>
      </c>
      <c r="BO27">
        <f t="shared" si="44"/>
        <v>0</v>
      </c>
      <c r="BP27">
        <f t="shared" si="45"/>
        <v>1.9382787829885624</v>
      </c>
      <c r="BQ27">
        <f t="shared" si="16"/>
        <v>2.0638386223503322</v>
      </c>
    </row>
    <row r="28" spans="1:69" x14ac:dyDescent="0.15">
      <c r="A28" t="s">
        <v>102</v>
      </c>
      <c r="B28">
        <v>547</v>
      </c>
      <c r="C28">
        <f t="shared" si="46"/>
        <v>5.099019513589262</v>
      </c>
      <c r="D28" s="1">
        <v>59.548999999999999</v>
      </c>
      <c r="E28" s="1">
        <v>4.9000000000000002E-2</v>
      </c>
      <c r="F28" s="1">
        <v>3.3969999999999998</v>
      </c>
      <c r="G28" s="1">
        <v>0.223</v>
      </c>
      <c r="H28" s="1">
        <v>6.38</v>
      </c>
      <c r="I28" s="1">
        <v>34.792999999999999</v>
      </c>
      <c r="J28" s="1">
        <v>0.48599999999999999</v>
      </c>
      <c r="K28" s="1">
        <v>0.16800000000000001</v>
      </c>
      <c r="L28" s="1">
        <v>7.8E-2</v>
      </c>
      <c r="M28" s="1">
        <v>2.3E-2</v>
      </c>
      <c r="O28">
        <f t="shared" si="17"/>
        <v>105.146</v>
      </c>
      <c r="P28">
        <f t="shared" si="47"/>
        <v>25.935332250998819</v>
      </c>
      <c r="Q28" s="1">
        <v>77.935000000000002</v>
      </c>
      <c r="R28" s="1">
        <v>86.991</v>
      </c>
      <c r="S28" s="1">
        <v>11.099</v>
      </c>
      <c r="V28" s="5">
        <v>12</v>
      </c>
      <c r="W28" s="5">
        <v>4</v>
      </c>
      <c r="X28" s="15">
        <v>0</v>
      </c>
      <c r="Z28" s="14">
        <f t="shared" si="18"/>
        <v>1.9482853457964358</v>
      </c>
      <c r="AA28" s="14">
        <f t="shared" si="19"/>
        <v>1.2059857087766553E-3</v>
      </c>
      <c r="AB28" s="14">
        <f t="shared" si="20"/>
        <v>0.13097962143396774</v>
      </c>
      <c r="AC28" s="14">
        <f t="shared" si="21"/>
        <v>5.7680346262377266E-3</v>
      </c>
      <c r="AD28" s="14">
        <f t="shared" si="22"/>
        <v>0</v>
      </c>
      <c r="AE28" s="14">
        <f t="shared" si="23"/>
        <v>0.17455736989595869</v>
      </c>
      <c r="AF28" s="14">
        <f t="shared" si="24"/>
        <v>1.6968655470110825</v>
      </c>
      <c r="AG28" s="14">
        <f t="shared" si="25"/>
        <v>1.7035560014223045E-2</v>
      </c>
      <c r="AH28" s="14">
        <f t="shared" si="26"/>
        <v>4.6552395105941549E-3</v>
      </c>
      <c r="AI28" s="14">
        <f t="shared" si="27"/>
        <v>2.0526924159283487E-3</v>
      </c>
      <c r="AJ28" s="14">
        <f t="shared" si="28"/>
        <v>1.4588881029620948E-3</v>
      </c>
      <c r="AK28" s="14">
        <f t="shared" si="29"/>
        <v>0</v>
      </c>
      <c r="AL28" s="14">
        <f t="shared" si="30"/>
        <v>3.9828642845161668</v>
      </c>
      <c r="AM28" s="14">
        <f t="shared" si="31"/>
        <v>0.90672478769018439</v>
      </c>
      <c r="AN28" s="11">
        <f t="shared" si="2"/>
        <v>0</v>
      </c>
      <c r="AP28">
        <f t="shared" si="32"/>
        <v>59.548999999999999</v>
      </c>
      <c r="AQ28">
        <f t="shared" si="33"/>
        <v>4.9000000000000002E-2</v>
      </c>
      <c r="AR28">
        <f t="shared" si="34"/>
        <v>3.3969999999999998</v>
      </c>
      <c r="AS28">
        <f t="shared" si="35"/>
        <v>0.223</v>
      </c>
      <c r="AT28">
        <f t="shared" si="3"/>
        <v>0</v>
      </c>
      <c r="AU28">
        <f t="shared" si="4"/>
        <v>6.38</v>
      </c>
      <c r="AV28">
        <f t="shared" si="36"/>
        <v>34.792999999999999</v>
      </c>
      <c r="AW28">
        <f t="shared" si="37"/>
        <v>0.48599999999999999</v>
      </c>
      <c r="AX28">
        <f t="shared" si="38"/>
        <v>0.16800000000000001</v>
      </c>
      <c r="AY28">
        <f t="shared" si="39"/>
        <v>7.8E-2</v>
      </c>
      <c r="AZ28">
        <f t="shared" si="40"/>
        <v>2.3E-2</v>
      </c>
      <c r="BA28">
        <f t="shared" si="41"/>
        <v>0</v>
      </c>
      <c r="BB28">
        <f t="shared" si="42"/>
        <v>105.146</v>
      </c>
      <c r="BD28">
        <f t="shared" si="6"/>
        <v>0.99116178428761648</v>
      </c>
      <c r="BE28">
        <f t="shared" si="7"/>
        <v>6.1352765882853784E-4</v>
      </c>
      <c r="BF28">
        <f t="shared" si="8"/>
        <v>6.6633974107493138E-2</v>
      </c>
      <c r="BG28">
        <f t="shared" si="9"/>
        <v>2.9344035791828409E-3</v>
      </c>
      <c r="BH28">
        <f t="shared" si="10"/>
        <v>8.8803518735037029E-2</v>
      </c>
      <c r="BI28">
        <f t="shared" si="11"/>
        <v>0</v>
      </c>
      <c r="BJ28">
        <f t="shared" si="12"/>
        <v>0.86325562469606287</v>
      </c>
      <c r="BK28">
        <f t="shared" si="13"/>
        <v>8.6665929590173576E-3</v>
      </c>
      <c r="BL28">
        <f t="shared" si="14"/>
        <v>2.3682852768779237E-3</v>
      </c>
      <c r="BM28">
        <f t="shared" si="15"/>
        <v>1.0442773600668337E-3</v>
      </c>
      <c r="BN28">
        <f t="shared" si="43"/>
        <v>7.4218806722933122E-4</v>
      </c>
      <c r="BO28">
        <f t="shared" si="44"/>
        <v>0</v>
      </c>
      <c r="BP28">
        <f t="shared" si="45"/>
        <v>2.0262241767274118</v>
      </c>
      <c r="BQ28">
        <f t="shared" si="16"/>
        <v>1.9656582574929866</v>
      </c>
    </row>
    <row r="29" spans="1:69" x14ac:dyDescent="0.15">
      <c r="A29" t="s">
        <v>103</v>
      </c>
      <c r="B29">
        <v>548</v>
      </c>
      <c r="C29">
        <f t="shared" si="46"/>
        <v>5.3851648071285512</v>
      </c>
      <c r="D29" s="1">
        <v>50.070999999999998</v>
      </c>
      <c r="E29" s="1">
        <v>5.6000000000000001E-2</v>
      </c>
      <c r="F29" s="1">
        <v>3.0960000000000001</v>
      </c>
      <c r="G29" s="1">
        <v>0.20899999999999999</v>
      </c>
      <c r="H29" s="1">
        <v>5.8019999999999996</v>
      </c>
      <c r="I29" s="1">
        <v>26.091000000000001</v>
      </c>
      <c r="J29" s="1">
        <v>0.46300000000000002</v>
      </c>
      <c r="K29" s="1">
        <v>0.156</v>
      </c>
      <c r="L29" s="1">
        <v>0.08</v>
      </c>
      <c r="M29" s="1">
        <v>0.1</v>
      </c>
      <c r="O29">
        <f t="shared" si="17"/>
        <v>86.123999999999995</v>
      </c>
      <c r="P29">
        <f t="shared" si="47"/>
        <v>21.28143230593405</v>
      </c>
      <c r="Q29" s="1">
        <v>77.933000000000007</v>
      </c>
      <c r="R29" s="1">
        <v>86.995999999999995</v>
      </c>
      <c r="S29" s="1">
        <v>11.099</v>
      </c>
      <c r="V29" s="5">
        <v>12</v>
      </c>
      <c r="W29" s="5">
        <v>4</v>
      </c>
      <c r="X29" s="15">
        <v>0</v>
      </c>
      <c r="Z29" s="14">
        <f t="shared" si="18"/>
        <v>1.9964356585025034</v>
      </c>
      <c r="AA29" s="14">
        <f t="shared" si="19"/>
        <v>1.6796742731245312E-3</v>
      </c>
      <c r="AB29" s="14">
        <f t="shared" si="20"/>
        <v>0.14547892996547609</v>
      </c>
      <c r="AC29" s="14">
        <f t="shared" si="21"/>
        <v>6.5881009297954355E-3</v>
      </c>
      <c r="AD29" s="14">
        <f t="shared" si="22"/>
        <v>0</v>
      </c>
      <c r="AE29" s="14">
        <f t="shared" si="23"/>
        <v>0.19345777896148619</v>
      </c>
      <c r="AF29" s="14">
        <f t="shared" si="24"/>
        <v>1.5507337597010495</v>
      </c>
      <c r="AG29" s="14">
        <f t="shared" si="25"/>
        <v>1.9778442934382863E-2</v>
      </c>
      <c r="AH29" s="14">
        <f t="shared" si="26"/>
        <v>5.2680308416768948E-3</v>
      </c>
      <c r="AI29" s="14">
        <f t="shared" si="27"/>
        <v>2.5657256981235868E-3</v>
      </c>
      <c r="AJ29" s="14">
        <f t="shared" si="28"/>
        <v>7.7300999382372646E-3</v>
      </c>
      <c r="AK29" s="14">
        <f t="shared" si="29"/>
        <v>0</v>
      </c>
      <c r="AL29" s="14">
        <f t="shared" si="30"/>
        <v>3.929716201745856</v>
      </c>
      <c r="AM29" s="14">
        <f t="shared" si="31"/>
        <v>0.88908455598297897</v>
      </c>
      <c r="AN29" s="11">
        <f t="shared" si="2"/>
        <v>0</v>
      </c>
      <c r="AP29">
        <f t="shared" si="32"/>
        <v>50.070999999999998</v>
      </c>
      <c r="AQ29">
        <f t="shared" si="33"/>
        <v>5.6000000000000001E-2</v>
      </c>
      <c r="AR29">
        <f t="shared" si="34"/>
        <v>3.0960000000000001</v>
      </c>
      <c r="AS29">
        <f t="shared" si="35"/>
        <v>0.20899999999999999</v>
      </c>
      <c r="AT29">
        <f t="shared" si="3"/>
        <v>0</v>
      </c>
      <c r="AU29">
        <f t="shared" si="4"/>
        <v>5.8019999999999996</v>
      </c>
      <c r="AV29">
        <f t="shared" si="36"/>
        <v>26.091000000000001</v>
      </c>
      <c r="AW29">
        <f t="shared" si="37"/>
        <v>0.46300000000000002</v>
      </c>
      <c r="AX29">
        <f t="shared" si="38"/>
        <v>0.156</v>
      </c>
      <c r="AY29">
        <f t="shared" si="39"/>
        <v>0.08</v>
      </c>
      <c r="AZ29">
        <f t="shared" si="40"/>
        <v>0.1</v>
      </c>
      <c r="BA29">
        <f t="shared" si="41"/>
        <v>0</v>
      </c>
      <c r="BB29">
        <f t="shared" si="42"/>
        <v>86.123999999999995</v>
      </c>
      <c r="BD29">
        <f t="shared" si="6"/>
        <v>0.83340545938748334</v>
      </c>
      <c r="BE29">
        <f t="shared" si="7"/>
        <v>7.0117446723261462E-4</v>
      </c>
      <c r="BF29">
        <f t="shared" si="8"/>
        <v>6.0729697920753244E-2</v>
      </c>
      <c r="BG29">
        <f t="shared" si="9"/>
        <v>2.7501809329561152E-3</v>
      </c>
      <c r="BH29">
        <f t="shared" si="10"/>
        <v>8.0758309670953737E-2</v>
      </c>
      <c r="BI29">
        <f t="shared" si="11"/>
        <v>0</v>
      </c>
      <c r="BJ29">
        <f t="shared" si="12"/>
        <v>0.64734867657129247</v>
      </c>
      <c r="BK29">
        <f t="shared" si="13"/>
        <v>8.2564455556070719E-3</v>
      </c>
      <c r="BL29">
        <f t="shared" si="14"/>
        <v>2.1991220428152145E-3</v>
      </c>
      <c r="BM29">
        <f t="shared" si="15"/>
        <v>1.07105370263265E-3</v>
      </c>
      <c r="BN29">
        <f t="shared" si="43"/>
        <v>3.2269046401275274E-3</v>
      </c>
      <c r="BO29">
        <f t="shared" si="44"/>
        <v>0</v>
      </c>
      <c r="BP29">
        <f t="shared" si="45"/>
        <v>1.6404470248918539</v>
      </c>
      <c r="BQ29">
        <f t="shared" si="16"/>
        <v>2.3955154553100679</v>
      </c>
    </row>
    <row r="30" spans="1:69" x14ac:dyDescent="0.15">
      <c r="A30" t="s">
        <v>104</v>
      </c>
      <c r="B30">
        <v>549</v>
      </c>
      <c r="C30">
        <f t="shared" si="46"/>
        <v>5.0990195136031975</v>
      </c>
      <c r="D30" s="1">
        <v>55.593000000000004</v>
      </c>
      <c r="E30" s="1">
        <v>5.7000000000000002E-2</v>
      </c>
      <c r="F30" s="1">
        <v>3.5270000000000001</v>
      </c>
      <c r="G30" s="1">
        <v>0.23599999999999999</v>
      </c>
      <c r="H30" s="1">
        <v>6.4880000000000004</v>
      </c>
      <c r="I30" s="1">
        <v>33.284999999999997</v>
      </c>
      <c r="J30" s="1">
        <v>0.49299999999999999</v>
      </c>
      <c r="K30" s="1">
        <v>0.17</v>
      </c>
      <c r="L30" s="1">
        <v>7.5999999999999998E-2</v>
      </c>
      <c r="M30" s="1">
        <v>1E-3</v>
      </c>
      <c r="O30">
        <f t="shared" si="17"/>
        <v>99.926000000000002</v>
      </c>
      <c r="P30">
        <f t="shared" si="47"/>
        <v>24.545703734667537</v>
      </c>
      <c r="Q30" s="1">
        <v>77.932000000000002</v>
      </c>
      <c r="R30" s="1">
        <v>87.001000000000005</v>
      </c>
      <c r="S30" s="1">
        <v>11.099</v>
      </c>
      <c r="V30" s="5">
        <v>12</v>
      </c>
      <c r="W30" s="5">
        <v>4</v>
      </c>
      <c r="X30" s="15">
        <v>0</v>
      </c>
      <c r="Z30" s="14">
        <f t="shared" si="18"/>
        <v>1.9218280592140595</v>
      </c>
      <c r="AA30" s="14">
        <f t="shared" si="19"/>
        <v>1.4823039468518119E-3</v>
      </c>
      <c r="AB30" s="14">
        <f t="shared" si="20"/>
        <v>0.14369113381819981</v>
      </c>
      <c r="AC30" s="14">
        <f t="shared" si="21"/>
        <v>6.4498754272954159E-3</v>
      </c>
      <c r="AD30" s="14">
        <f t="shared" si="22"/>
        <v>0</v>
      </c>
      <c r="AE30" s="14">
        <f t="shared" si="23"/>
        <v>0.1875619244671943</v>
      </c>
      <c r="AF30" s="14">
        <f t="shared" si="24"/>
        <v>1.7152224172452437</v>
      </c>
      <c r="AG30" s="14">
        <f t="shared" si="25"/>
        <v>1.8259269253260338E-2</v>
      </c>
      <c r="AH30" s="14">
        <f t="shared" si="26"/>
        <v>4.97734790364842E-3</v>
      </c>
      <c r="AI30" s="14">
        <f t="shared" si="27"/>
        <v>2.1132904736782623E-3</v>
      </c>
      <c r="AJ30" s="14">
        <f t="shared" si="28"/>
        <v>6.70209338187995E-5</v>
      </c>
      <c r="AK30" s="14">
        <f t="shared" si="29"/>
        <v>0</v>
      </c>
      <c r="AL30" s="14">
        <f t="shared" si="30"/>
        <v>4.0016526426832506</v>
      </c>
      <c r="AM30" s="14">
        <f t="shared" si="31"/>
        <v>0.90142764981006984</v>
      </c>
      <c r="AN30" s="11">
        <f t="shared" si="2"/>
        <v>0</v>
      </c>
      <c r="AP30">
        <f t="shared" si="32"/>
        <v>55.593000000000004</v>
      </c>
      <c r="AQ30">
        <f t="shared" si="33"/>
        <v>5.7000000000000002E-2</v>
      </c>
      <c r="AR30">
        <f t="shared" si="34"/>
        <v>3.5270000000000001</v>
      </c>
      <c r="AS30">
        <f t="shared" si="35"/>
        <v>0.23599999999999999</v>
      </c>
      <c r="AT30">
        <f t="shared" si="3"/>
        <v>0</v>
      </c>
      <c r="AU30">
        <f t="shared" si="4"/>
        <v>6.4880000000000004</v>
      </c>
      <c r="AV30">
        <f t="shared" si="36"/>
        <v>33.284999999999997</v>
      </c>
      <c r="AW30">
        <f t="shared" si="37"/>
        <v>0.49299999999999999</v>
      </c>
      <c r="AX30">
        <f t="shared" si="38"/>
        <v>0.17</v>
      </c>
      <c r="AY30">
        <f t="shared" si="39"/>
        <v>7.5999999999999998E-2</v>
      </c>
      <c r="AZ30">
        <f t="shared" si="40"/>
        <v>1E-3</v>
      </c>
      <c r="BA30">
        <f t="shared" si="41"/>
        <v>0</v>
      </c>
      <c r="BB30">
        <f t="shared" si="42"/>
        <v>99.926000000000002</v>
      </c>
      <c r="BD30">
        <f t="shared" si="6"/>
        <v>0.92531624500665788</v>
      </c>
      <c r="BE30">
        <f t="shared" si="7"/>
        <v>7.1369543986176851E-4</v>
      </c>
      <c r="BF30">
        <f t="shared" si="8"/>
        <v>6.918399372302865E-2</v>
      </c>
      <c r="BG30">
        <f t="shared" si="9"/>
        <v>3.1054674649647999E-3</v>
      </c>
      <c r="BH30">
        <f t="shared" si="10"/>
        <v>9.0306775791993782E-2</v>
      </c>
      <c r="BI30">
        <f t="shared" si="11"/>
        <v>0</v>
      </c>
      <c r="BJ30">
        <f t="shared" si="12"/>
        <v>0.82584035489921681</v>
      </c>
      <c r="BK30">
        <f t="shared" si="13"/>
        <v>8.7914204296204897E-3</v>
      </c>
      <c r="BL30">
        <f t="shared" si="14"/>
        <v>2.3964791492217083E-3</v>
      </c>
      <c r="BM30">
        <f t="shared" si="15"/>
        <v>1.0175010175010174E-3</v>
      </c>
      <c r="BN30">
        <f t="shared" si="43"/>
        <v>3.226904640127527E-5</v>
      </c>
      <c r="BO30">
        <f t="shared" si="44"/>
        <v>0</v>
      </c>
      <c r="BP30">
        <f t="shared" si="45"/>
        <v>1.9267042019684681</v>
      </c>
      <c r="BQ30">
        <f t="shared" si="16"/>
        <v>2.0769418775309965</v>
      </c>
    </row>
    <row r="31" spans="1:69" x14ac:dyDescent="0.15">
      <c r="A31" t="s">
        <v>105</v>
      </c>
      <c r="B31">
        <v>550</v>
      </c>
      <c r="C31">
        <f t="shared" si="46"/>
        <v>5.099019513589262</v>
      </c>
      <c r="D31" s="1">
        <v>55.518999999999998</v>
      </c>
      <c r="E31" s="1">
        <v>6.9000000000000006E-2</v>
      </c>
      <c r="F31" s="1">
        <v>3.5459999999999998</v>
      </c>
      <c r="G31" s="1">
        <v>0.26200000000000001</v>
      </c>
      <c r="H31" s="1">
        <v>6.484</v>
      </c>
      <c r="I31" s="1">
        <v>33.362000000000002</v>
      </c>
      <c r="J31" s="1">
        <v>0.48799999999999999</v>
      </c>
      <c r="K31" s="1">
        <v>0.17699999999999999</v>
      </c>
      <c r="L31" s="1">
        <v>9.2999999999999999E-2</v>
      </c>
      <c r="M31" s="1">
        <v>7.0000000000000001E-3</v>
      </c>
      <c r="O31">
        <f t="shared" si="17"/>
        <v>100.00700000000001</v>
      </c>
      <c r="P31">
        <f t="shared" si="47"/>
        <v>24.555033609379255</v>
      </c>
      <c r="Q31" s="1">
        <v>77.930999999999997</v>
      </c>
      <c r="R31" s="1">
        <v>87.006</v>
      </c>
      <c r="S31" s="1">
        <v>11.099</v>
      </c>
      <c r="V31" s="5">
        <v>12</v>
      </c>
      <c r="W31" s="5">
        <v>4</v>
      </c>
      <c r="X31" s="15">
        <v>0</v>
      </c>
      <c r="Z31" s="14">
        <f t="shared" si="18"/>
        <v>1.9185406670044156</v>
      </c>
      <c r="AA31" s="14">
        <f t="shared" si="19"/>
        <v>1.7936861517037657E-3</v>
      </c>
      <c r="AB31" s="14">
        <f t="shared" si="20"/>
        <v>0.14441030936506391</v>
      </c>
      <c r="AC31" s="14">
        <f t="shared" si="21"/>
        <v>7.1577342533589465E-3</v>
      </c>
      <c r="AD31" s="14">
        <f t="shared" si="22"/>
        <v>0</v>
      </c>
      <c r="AE31" s="14">
        <f t="shared" si="23"/>
        <v>0.18737506659694084</v>
      </c>
      <c r="AF31" s="14">
        <f t="shared" si="24"/>
        <v>1.7185371148604776</v>
      </c>
      <c r="AG31" s="14">
        <f t="shared" si="25"/>
        <v>1.8067216578887574E-2</v>
      </c>
      <c r="AH31" s="14">
        <f t="shared" si="26"/>
        <v>5.1803284692323358E-3</v>
      </c>
      <c r="AI31" s="14">
        <f t="shared" si="27"/>
        <v>2.5850176141482242E-3</v>
      </c>
      <c r="AJ31" s="14">
        <f t="shared" si="28"/>
        <v>4.6896828088072824E-4</v>
      </c>
      <c r="AK31" s="14">
        <f t="shared" si="29"/>
        <v>0</v>
      </c>
      <c r="AL31" s="14">
        <f t="shared" si="30"/>
        <v>4.0041161091751096</v>
      </c>
      <c r="AM31" s="14">
        <f t="shared" si="31"/>
        <v>0.90168746051370618</v>
      </c>
      <c r="AN31" s="11">
        <f t="shared" si="2"/>
        <v>0</v>
      </c>
      <c r="AP31">
        <f t="shared" si="32"/>
        <v>55.518999999999998</v>
      </c>
      <c r="AQ31">
        <f t="shared" si="33"/>
        <v>6.9000000000000006E-2</v>
      </c>
      <c r="AR31">
        <f t="shared" si="34"/>
        <v>3.5459999999999998</v>
      </c>
      <c r="AS31">
        <f t="shared" si="35"/>
        <v>0.26200000000000001</v>
      </c>
      <c r="AT31">
        <f t="shared" si="3"/>
        <v>0</v>
      </c>
      <c r="AU31">
        <f t="shared" si="4"/>
        <v>6.4840000000000009</v>
      </c>
      <c r="AV31">
        <f t="shared" si="36"/>
        <v>33.362000000000002</v>
      </c>
      <c r="AW31">
        <f t="shared" si="37"/>
        <v>0.48799999999999999</v>
      </c>
      <c r="AX31">
        <f t="shared" si="38"/>
        <v>0.17699999999999999</v>
      </c>
      <c r="AY31">
        <f t="shared" si="39"/>
        <v>9.2999999999999999E-2</v>
      </c>
      <c r="AZ31">
        <f t="shared" si="40"/>
        <v>7.0000000000000001E-3</v>
      </c>
      <c r="BA31">
        <f t="shared" si="41"/>
        <v>0</v>
      </c>
      <c r="BB31">
        <f t="shared" si="42"/>
        <v>100.00700000000001</v>
      </c>
      <c r="BD31">
        <f t="shared" si="6"/>
        <v>0.92408455392809585</v>
      </c>
      <c r="BE31">
        <f t="shared" si="7"/>
        <v>8.6394711141161453E-4</v>
      </c>
      <c r="BF31">
        <f t="shared" si="8"/>
        <v>6.9556688897606911E-2</v>
      </c>
      <c r="BG31">
        <f t="shared" si="9"/>
        <v>3.4475952365287188E-3</v>
      </c>
      <c r="BH31">
        <f t="shared" si="10"/>
        <v>9.0251099604699084E-2</v>
      </c>
      <c r="BI31">
        <f t="shared" si="11"/>
        <v>0</v>
      </c>
      <c r="BJ31">
        <f t="shared" si="12"/>
        <v>0.82775081628804803</v>
      </c>
      <c r="BK31">
        <f t="shared" si="13"/>
        <v>8.7022579506182522E-3</v>
      </c>
      <c r="BL31">
        <f t="shared" si="14"/>
        <v>2.495157702424955E-3</v>
      </c>
      <c r="BM31">
        <f t="shared" si="15"/>
        <v>1.2450999293104556E-3</v>
      </c>
      <c r="BN31">
        <f t="shared" si="43"/>
        <v>2.258833248089269E-4</v>
      </c>
      <c r="BO31">
        <f t="shared" si="44"/>
        <v>0</v>
      </c>
      <c r="BP31">
        <f t="shared" si="45"/>
        <v>1.928623099973553</v>
      </c>
      <c r="BQ31">
        <f t="shared" si="16"/>
        <v>2.0761527274198976</v>
      </c>
    </row>
    <row r="32" spans="1:69" x14ac:dyDescent="0.15">
      <c r="A32" t="s">
        <v>106</v>
      </c>
      <c r="B32">
        <v>551</v>
      </c>
      <c r="C32">
        <f t="shared" si="46"/>
        <v>4.1231056256201146</v>
      </c>
      <c r="D32" s="1">
        <v>55.515999999999998</v>
      </c>
      <c r="E32" s="1">
        <v>6.9000000000000006E-2</v>
      </c>
      <c r="F32" s="1">
        <v>3.6219999999999999</v>
      </c>
      <c r="G32" s="1">
        <v>0.25900000000000001</v>
      </c>
      <c r="H32" s="1">
        <v>6.5069999999999997</v>
      </c>
      <c r="I32" s="1">
        <v>33.365000000000002</v>
      </c>
      <c r="J32" s="1">
        <v>0.497</v>
      </c>
      <c r="K32" s="1">
        <v>0.186</v>
      </c>
      <c r="L32" s="1">
        <v>8.3000000000000004E-2</v>
      </c>
      <c r="M32" s="1">
        <v>1.4999999999999999E-2</v>
      </c>
      <c r="O32">
        <f t="shared" si="17"/>
        <v>100.119</v>
      </c>
      <c r="P32">
        <f t="shared" si="47"/>
        <v>24.578435305267675</v>
      </c>
      <c r="Q32" s="1">
        <v>77.930000000000007</v>
      </c>
      <c r="R32" s="1">
        <v>87.01</v>
      </c>
      <c r="S32" s="1">
        <v>11.099</v>
      </c>
      <c r="V32" s="5">
        <v>12</v>
      </c>
      <c r="W32" s="5">
        <v>4</v>
      </c>
      <c r="X32" s="15">
        <v>0</v>
      </c>
      <c r="Z32" s="14">
        <f t="shared" si="18"/>
        <v>1.91661040942258</v>
      </c>
      <c r="AA32" s="14">
        <f t="shared" si="19"/>
        <v>1.7919783416938892E-3</v>
      </c>
      <c r="AB32" s="14">
        <f t="shared" si="20"/>
        <v>0.1473649544820182</v>
      </c>
      <c r="AC32" s="14">
        <f t="shared" si="21"/>
        <v>7.0690384549652006E-3</v>
      </c>
      <c r="AD32" s="14">
        <f t="shared" si="22"/>
        <v>0</v>
      </c>
      <c r="AE32" s="14">
        <f t="shared" si="23"/>
        <v>0.18786068517635049</v>
      </c>
      <c r="AF32" s="14">
        <f t="shared" si="24"/>
        <v>1.71705524428723</v>
      </c>
      <c r="AG32" s="14">
        <f t="shared" si="25"/>
        <v>1.8382903973909379E-2</v>
      </c>
      <c r="AH32" s="14">
        <f t="shared" si="26"/>
        <v>5.4385518957491717E-3</v>
      </c>
      <c r="AI32" s="14">
        <f t="shared" si="27"/>
        <v>2.3048621270077021E-3</v>
      </c>
      <c r="AJ32" s="14">
        <f t="shared" si="28"/>
        <v>1.0039752114637901E-3</v>
      </c>
      <c r="AK32" s="14">
        <f t="shared" si="29"/>
        <v>0</v>
      </c>
      <c r="AL32" s="14">
        <f t="shared" si="30"/>
        <v>4.004882603372967</v>
      </c>
      <c r="AM32" s="14">
        <f t="shared" si="31"/>
        <v>0.90138111489820361</v>
      </c>
      <c r="AN32" s="11">
        <f t="shared" si="2"/>
        <v>0</v>
      </c>
      <c r="AP32">
        <f t="shared" si="32"/>
        <v>55.515999999999998</v>
      </c>
      <c r="AQ32">
        <f t="shared" si="33"/>
        <v>6.9000000000000006E-2</v>
      </c>
      <c r="AR32">
        <f t="shared" si="34"/>
        <v>3.6219999999999999</v>
      </c>
      <c r="AS32">
        <f t="shared" si="35"/>
        <v>0.25900000000000001</v>
      </c>
      <c r="AT32">
        <f t="shared" si="3"/>
        <v>0</v>
      </c>
      <c r="AU32">
        <f t="shared" si="4"/>
        <v>6.5069999999999997</v>
      </c>
      <c r="AV32">
        <f t="shared" si="36"/>
        <v>33.365000000000002</v>
      </c>
      <c r="AW32">
        <f t="shared" si="37"/>
        <v>0.497</v>
      </c>
      <c r="AX32">
        <f t="shared" si="38"/>
        <v>0.186</v>
      </c>
      <c r="AY32">
        <f t="shared" si="39"/>
        <v>8.3000000000000004E-2</v>
      </c>
      <c r="AZ32">
        <f t="shared" si="40"/>
        <v>1.4999999999999999E-2</v>
      </c>
      <c r="BA32">
        <f t="shared" si="41"/>
        <v>0</v>
      </c>
      <c r="BB32">
        <f t="shared" si="42"/>
        <v>100.119</v>
      </c>
      <c r="BD32">
        <f t="shared" si="6"/>
        <v>0.92403462050599205</v>
      </c>
      <c r="BE32">
        <f t="shared" si="7"/>
        <v>8.6394711141161453E-4</v>
      </c>
      <c r="BF32">
        <f t="shared" si="8"/>
        <v>7.1047469595919968E-2</v>
      </c>
      <c r="BG32">
        <f t="shared" si="9"/>
        <v>3.4081189551944204E-3</v>
      </c>
      <c r="BH32">
        <f t="shared" si="10"/>
        <v>9.057123768164356E-2</v>
      </c>
      <c r="BI32">
        <f t="shared" si="11"/>
        <v>0</v>
      </c>
      <c r="BJ32">
        <f t="shared" si="12"/>
        <v>0.8278252498486518</v>
      </c>
      <c r="BK32">
        <f t="shared" si="13"/>
        <v>8.8627504128222789E-3</v>
      </c>
      <c r="BL32">
        <f t="shared" si="14"/>
        <v>2.6220301279719868E-3</v>
      </c>
      <c r="BM32">
        <f t="shared" si="15"/>
        <v>1.1112182164813742E-3</v>
      </c>
      <c r="BN32">
        <f t="shared" si="43"/>
        <v>4.8403569601912906E-4</v>
      </c>
      <c r="BO32">
        <f t="shared" si="44"/>
        <v>0</v>
      </c>
      <c r="BP32">
        <f t="shared" si="45"/>
        <v>1.9308306781521083</v>
      </c>
      <c r="BQ32">
        <f t="shared" si="16"/>
        <v>2.0741759744597701</v>
      </c>
    </row>
    <row r="33" spans="1:69" x14ac:dyDescent="0.15">
      <c r="A33" t="s">
        <v>107</v>
      </c>
      <c r="B33">
        <v>552</v>
      </c>
      <c r="C33">
        <f t="shared" si="46"/>
        <v>6.0827625302992292</v>
      </c>
      <c r="D33" s="1">
        <v>55.468000000000004</v>
      </c>
      <c r="E33" s="1">
        <v>7.0000000000000007E-2</v>
      </c>
      <c r="F33" s="1">
        <v>3.6989999999999998</v>
      </c>
      <c r="G33" s="1">
        <v>0.27400000000000002</v>
      </c>
      <c r="H33" s="1">
        <v>6.52</v>
      </c>
      <c r="I33" s="1">
        <v>33.368000000000002</v>
      </c>
      <c r="J33" s="1">
        <v>0.499</v>
      </c>
      <c r="K33" s="1">
        <v>0.17599999999999999</v>
      </c>
      <c r="L33" s="1">
        <v>0.08</v>
      </c>
      <c r="M33" s="1">
        <v>1.4999999999999999E-2</v>
      </c>
      <c r="O33">
        <f t="shared" si="17"/>
        <v>100.169</v>
      </c>
      <c r="P33">
        <f t="shared" si="47"/>
        <v>24.587771027827834</v>
      </c>
      <c r="Q33" s="1">
        <v>77.929000000000002</v>
      </c>
      <c r="R33" s="1">
        <v>87.016000000000005</v>
      </c>
      <c r="S33" s="1">
        <v>11.099</v>
      </c>
      <c r="V33" s="5">
        <v>12</v>
      </c>
      <c r="W33" s="5">
        <v>4</v>
      </c>
      <c r="X33" s="15">
        <v>0</v>
      </c>
      <c r="Z33" s="14">
        <f t="shared" si="18"/>
        <v>1.9142261901814941</v>
      </c>
      <c r="AA33" s="14">
        <f t="shared" si="19"/>
        <v>1.8172587858341447E-3</v>
      </c>
      <c r="AB33" s="14">
        <f t="shared" si="20"/>
        <v>0.150440639609567</v>
      </c>
      <c r="AC33" s="14">
        <f t="shared" si="21"/>
        <v>7.4756027392598691E-3</v>
      </c>
      <c r="AD33" s="14">
        <f t="shared" si="22"/>
        <v>0</v>
      </c>
      <c r="AE33" s="14">
        <f t="shared" si="23"/>
        <v>0.18816453109417272</v>
      </c>
      <c r="AF33" s="14">
        <f t="shared" si="24"/>
        <v>1.716557625839112</v>
      </c>
      <c r="AG33" s="14">
        <f t="shared" si="25"/>
        <v>1.8449871556233108E-2</v>
      </c>
      <c r="AH33" s="14">
        <f t="shared" si="26"/>
        <v>5.1442026900457589E-3</v>
      </c>
      <c r="AI33" s="14">
        <f t="shared" si="27"/>
        <v>2.2207103563155412E-3</v>
      </c>
      <c r="AJ33" s="14">
        <f t="shared" si="28"/>
        <v>1.0035940124514479E-3</v>
      </c>
      <c r="AK33" s="14">
        <f t="shared" si="29"/>
        <v>0</v>
      </c>
      <c r="AL33" s="14">
        <f t="shared" si="30"/>
        <v>4.005500226864485</v>
      </c>
      <c r="AM33" s="14">
        <f t="shared" si="31"/>
        <v>0.90121155969691213</v>
      </c>
      <c r="AN33" s="11">
        <f t="shared" si="2"/>
        <v>0</v>
      </c>
      <c r="AP33">
        <f t="shared" si="32"/>
        <v>55.468000000000004</v>
      </c>
      <c r="AQ33">
        <f t="shared" si="33"/>
        <v>7.0000000000000007E-2</v>
      </c>
      <c r="AR33">
        <f t="shared" si="34"/>
        <v>3.6989999999999998</v>
      </c>
      <c r="AS33">
        <f t="shared" si="35"/>
        <v>0.27400000000000002</v>
      </c>
      <c r="AT33">
        <f t="shared" si="3"/>
        <v>0</v>
      </c>
      <c r="AU33">
        <f t="shared" si="4"/>
        <v>6.5199999999999987</v>
      </c>
      <c r="AV33">
        <f t="shared" si="36"/>
        <v>33.368000000000002</v>
      </c>
      <c r="AW33">
        <f t="shared" si="37"/>
        <v>0.499</v>
      </c>
      <c r="AX33">
        <f t="shared" si="38"/>
        <v>0.17599999999999999</v>
      </c>
      <c r="AY33">
        <f t="shared" si="39"/>
        <v>0.08</v>
      </c>
      <c r="AZ33">
        <f t="shared" si="40"/>
        <v>1.4999999999999999E-2</v>
      </c>
      <c r="BA33">
        <f t="shared" si="41"/>
        <v>0</v>
      </c>
      <c r="BB33">
        <f t="shared" si="42"/>
        <v>100.169</v>
      </c>
      <c r="BD33">
        <f t="shared" si="6"/>
        <v>0.92323568575233028</v>
      </c>
      <c r="BE33">
        <f t="shared" si="7"/>
        <v>8.7646808404076842E-4</v>
      </c>
      <c r="BF33">
        <f t="shared" si="8"/>
        <v>7.2557865829737153E-2</v>
      </c>
      <c r="BG33">
        <f t="shared" si="9"/>
        <v>3.6055003618659124E-3</v>
      </c>
      <c r="BH33">
        <f t="shared" si="10"/>
        <v>9.0752185290351312E-2</v>
      </c>
      <c r="BI33">
        <f t="shared" si="11"/>
        <v>0</v>
      </c>
      <c r="BJ33">
        <f t="shared" si="12"/>
        <v>0.82789968340925557</v>
      </c>
      <c r="BK33">
        <f t="shared" si="13"/>
        <v>8.8984154044231718E-3</v>
      </c>
      <c r="BL33">
        <f t="shared" si="14"/>
        <v>2.4810607662530625E-3</v>
      </c>
      <c r="BM33">
        <f t="shared" si="15"/>
        <v>1.07105370263265E-3</v>
      </c>
      <c r="BN33">
        <f t="shared" si="43"/>
        <v>4.8403569601912906E-4</v>
      </c>
      <c r="BO33">
        <f t="shared" si="44"/>
        <v>0</v>
      </c>
      <c r="BP33">
        <f t="shared" si="45"/>
        <v>1.9318619542969089</v>
      </c>
      <c r="BQ33">
        <f t="shared" si="16"/>
        <v>2.0733884312775683</v>
      </c>
    </row>
    <row r="34" spans="1:69" x14ac:dyDescent="0.15">
      <c r="A34" t="s">
        <v>108</v>
      </c>
      <c r="B34">
        <v>553</v>
      </c>
      <c r="C34">
        <f t="shared" si="46"/>
        <v>5.099019513589262</v>
      </c>
      <c r="D34" s="1">
        <v>55.598999999999997</v>
      </c>
      <c r="E34" s="1">
        <v>8.2000000000000003E-2</v>
      </c>
      <c r="F34" s="1">
        <v>3.7170000000000001</v>
      </c>
      <c r="G34" s="1">
        <v>0.28999999999999998</v>
      </c>
      <c r="H34" s="1">
        <v>6.548</v>
      </c>
      <c r="I34" s="1">
        <v>33.424999999999997</v>
      </c>
      <c r="J34" s="1">
        <v>0.496</v>
      </c>
      <c r="K34" s="1">
        <v>0.183</v>
      </c>
      <c r="L34" s="1">
        <v>9.2999999999999999E-2</v>
      </c>
      <c r="M34" s="1">
        <v>6.0000000000000001E-3</v>
      </c>
      <c r="O34">
        <f t="shared" si="17"/>
        <v>100.43899999999999</v>
      </c>
      <c r="P34">
        <f t="shared" si="47"/>
        <v>24.650516980681672</v>
      </c>
      <c r="Q34" s="1">
        <v>77.927999999999997</v>
      </c>
      <c r="R34" s="1">
        <v>87.021000000000001</v>
      </c>
      <c r="S34" s="1">
        <v>11.099</v>
      </c>
      <c r="V34" s="5">
        <v>12</v>
      </c>
      <c r="W34" s="5">
        <v>4</v>
      </c>
      <c r="X34" s="15">
        <v>0</v>
      </c>
      <c r="Z34" s="14">
        <f t="shared" si="18"/>
        <v>1.9138630406465613</v>
      </c>
      <c r="AA34" s="14">
        <f t="shared" si="19"/>
        <v>2.1233701987276566E-3</v>
      </c>
      <c r="AB34" s="14">
        <f t="shared" si="20"/>
        <v>0.15078791259887045</v>
      </c>
      <c r="AC34" s="14">
        <f t="shared" si="21"/>
        <v>7.8919945703358318E-3</v>
      </c>
      <c r="AD34" s="14">
        <f t="shared" si="22"/>
        <v>0</v>
      </c>
      <c r="AE34" s="14">
        <f t="shared" si="23"/>
        <v>0.18849158473801733</v>
      </c>
      <c r="AF34" s="14">
        <f t="shared" si="24"/>
        <v>1.7151130635032528</v>
      </c>
      <c r="AG34" s="14">
        <f t="shared" si="25"/>
        <v>1.8292270128174144E-2</v>
      </c>
      <c r="AH34" s="14">
        <f t="shared" si="26"/>
        <v>5.3351867065891366E-3</v>
      </c>
      <c r="AI34" s="14">
        <f t="shared" si="27"/>
        <v>2.5750045910189956E-3</v>
      </c>
      <c r="AJ34" s="14">
        <f t="shared" si="28"/>
        <v>4.0041577711970273E-4</v>
      </c>
      <c r="AK34" s="14">
        <f t="shared" si="29"/>
        <v>0</v>
      </c>
      <c r="AL34" s="14">
        <f t="shared" si="30"/>
        <v>4.0048738434586673</v>
      </c>
      <c r="AM34" s="14">
        <f t="shared" si="31"/>
        <v>0.90098175852209461</v>
      </c>
      <c r="AN34" s="11">
        <f t="shared" si="2"/>
        <v>0</v>
      </c>
      <c r="AP34">
        <f t="shared" si="32"/>
        <v>55.598999999999997</v>
      </c>
      <c r="AQ34">
        <f t="shared" si="33"/>
        <v>8.2000000000000003E-2</v>
      </c>
      <c r="AR34">
        <f t="shared" si="34"/>
        <v>3.7170000000000001</v>
      </c>
      <c r="AS34">
        <f t="shared" si="35"/>
        <v>0.28999999999999998</v>
      </c>
      <c r="AT34">
        <f t="shared" si="3"/>
        <v>0</v>
      </c>
      <c r="AU34">
        <f t="shared" si="4"/>
        <v>6.548</v>
      </c>
      <c r="AV34">
        <f t="shared" si="36"/>
        <v>33.424999999999997</v>
      </c>
      <c r="AW34">
        <f t="shared" si="37"/>
        <v>0.496</v>
      </c>
      <c r="AX34">
        <f t="shared" si="38"/>
        <v>0.183</v>
      </c>
      <c r="AY34">
        <f t="shared" si="39"/>
        <v>9.2999999999999999E-2</v>
      </c>
      <c r="AZ34">
        <f t="shared" si="40"/>
        <v>6.0000000000000001E-3</v>
      </c>
      <c r="BA34">
        <f t="shared" si="41"/>
        <v>0</v>
      </c>
      <c r="BB34">
        <f t="shared" si="42"/>
        <v>100.43899999999999</v>
      </c>
      <c r="BD34">
        <f t="shared" si="6"/>
        <v>0.92541611185086547</v>
      </c>
      <c r="BE34">
        <f t="shared" si="7"/>
        <v>1.0267197555906143E-3</v>
      </c>
      <c r="BF34">
        <f t="shared" si="8"/>
        <v>7.29109454688113E-2</v>
      </c>
      <c r="BG34">
        <f t="shared" si="9"/>
        <v>3.8160405289821694E-3</v>
      </c>
      <c r="BH34">
        <f t="shared" si="10"/>
        <v>9.1141918601414185E-2</v>
      </c>
      <c r="BI34">
        <f t="shared" si="11"/>
        <v>0</v>
      </c>
      <c r="BJ34">
        <f t="shared" si="12"/>
        <v>0.82931392106072777</v>
      </c>
      <c r="BK34">
        <f t="shared" si="13"/>
        <v>8.8449179170218307E-3</v>
      </c>
      <c r="BL34">
        <f t="shared" si="14"/>
        <v>2.5797393194563092E-3</v>
      </c>
      <c r="BM34">
        <f t="shared" si="15"/>
        <v>1.2450999293104556E-3</v>
      </c>
      <c r="BN34">
        <f t="shared" si="43"/>
        <v>1.9361427840765164E-4</v>
      </c>
      <c r="BO34">
        <f t="shared" si="44"/>
        <v>0</v>
      </c>
      <c r="BP34">
        <f t="shared" si="45"/>
        <v>1.9364890287105876</v>
      </c>
      <c r="BQ34">
        <f t="shared" si="16"/>
        <v>2.0681107840436952</v>
      </c>
    </row>
    <row r="35" spans="1:69" x14ac:dyDescent="0.15">
      <c r="A35" t="s">
        <v>109</v>
      </c>
      <c r="B35">
        <v>554</v>
      </c>
      <c r="C35">
        <f t="shared" si="46"/>
        <v>4.1231056256201146</v>
      </c>
      <c r="D35" s="1">
        <v>55.460999999999999</v>
      </c>
      <c r="E35" s="1">
        <v>8.4000000000000005E-2</v>
      </c>
      <c r="F35" s="1">
        <v>3.754</v>
      </c>
      <c r="G35" s="1">
        <v>0.29899999999999999</v>
      </c>
      <c r="H35" s="1">
        <v>6.5229999999999997</v>
      </c>
      <c r="I35" s="1">
        <v>33.433</v>
      </c>
      <c r="J35" s="1">
        <v>0.498</v>
      </c>
      <c r="K35" s="1">
        <v>0.17399999999999999</v>
      </c>
      <c r="L35" s="1">
        <v>8.5999999999999993E-2</v>
      </c>
      <c r="M35" s="1">
        <v>0.01</v>
      </c>
      <c r="O35">
        <f t="shared" si="17"/>
        <v>100.32200000000002</v>
      </c>
      <c r="P35">
        <f t="shared" si="47"/>
        <v>24.620376256495792</v>
      </c>
      <c r="Q35" s="1">
        <v>77.927000000000007</v>
      </c>
      <c r="R35" s="1">
        <v>87.025000000000006</v>
      </c>
      <c r="S35" s="1">
        <v>11.099</v>
      </c>
      <c r="V35" s="5">
        <v>12</v>
      </c>
      <c r="W35" s="5">
        <v>4</v>
      </c>
      <c r="X35" s="15">
        <v>0</v>
      </c>
      <c r="Z35" s="14">
        <f t="shared" si="18"/>
        <v>1.9114498910321653</v>
      </c>
      <c r="AA35" s="14">
        <f t="shared" si="19"/>
        <v>2.1778225868961431E-3</v>
      </c>
      <c r="AB35" s="14">
        <f t="shared" si="20"/>
        <v>0.15247533022609888</v>
      </c>
      <c r="AC35" s="14">
        <f t="shared" si="21"/>
        <v>8.1468799073230284E-3</v>
      </c>
      <c r="AD35" s="14">
        <f t="shared" si="22"/>
        <v>0</v>
      </c>
      <c r="AE35" s="14">
        <f t="shared" si="23"/>
        <v>0.18800180537054553</v>
      </c>
      <c r="AF35" s="14">
        <f t="shared" si="24"/>
        <v>1.7176237377351531</v>
      </c>
      <c r="AG35" s="14">
        <f t="shared" si="25"/>
        <v>1.8388513317790525E-2</v>
      </c>
      <c r="AH35" s="14">
        <f t="shared" si="26"/>
        <v>5.0790106921498714E-3</v>
      </c>
      <c r="AI35" s="14">
        <f t="shared" si="27"/>
        <v>2.3841021347812174E-3</v>
      </c>
      <c r="AJ35" s="14">
        <f t="shared" si="28"/>
        <v>6.6817662264725942E-4</v>
      </c>
      <c r="AK35" s="14">
        <f t="shared" si="29"/>
        <v>0</v>
      </c>
      <c r="AL35" s="14">
        <f t="shared" si="30"/>
        <v>4.0063952696255507</v>
      </c>
      <c r="AM35" s="14">
        <f t="shared" si="31"/>
        <v>0.90134378390827563</v>
      </c>
      <c r="AN35" s="11">
        <f t="shared" si="2"/>
        <v>0</v>
      </c>
      <c r="AP35">
        <f t="shared" si="32"/>
        <v>55.460999999999999</v>
      </c>
      <c r="AQ35">
        <f t="shared" si="33"/>
        <v>8.4000000000000005E-2</v>
      </c>
      <c r="AR35">
        <f t="shared" si="34"/>
        <v>3.754</v>
      </c>
      <c r="AS35">
        <f t="shared" si="35"/>
        <v>0.29899999999999999</v>
      </c>
      <c r="AT35">
        <f t="shared" si="3"/>
        <v>0</v>
      </c>
      <c r="AU35">
        <f t="shared" si="4"/>
        <v>6.5229999999999997</v>
      </c>
      <c r="AV35">
        <f t="shared" si="36"/>
        <v>33.433</v>
      </c>
      <c r="AW35">
        <f t="shared" si="37"/>
        <v>0.498</v>
      </c>
      <c r="AX35">
        <f t="shared" si="38"/>
        <v>0.17399999999999999</v>
      </c>
      <c r="AY35">
        <f t="shared" si="39"/>
        <v>8.5999999999999993E-2</v>
      </c>
      <c r="AZ35">
        <f t="shared" si="40"/>
        <v>0.01</v>
      </c>
      <c r="BA35">
        <f t="shared" si="41"/>
        <v>0</v>
      </c>
      <c r="BB35">
        <f t="shared" si="42"/>
        <v>100.32200000000002</v>
      </c>
      <c r="BD35">
        <f t="shared" si="6"/>
        <v>0.92311917443408786</v>
      </c>
      <c r="BE35">
        <f t="shared" si="7"/>
        <v>1.0517617008489221E-3</v>
      </c>
      <c r="BF35">
        <f t="shared" si="8"/>
        <v>7.3636720282463722E-2</v>
      </c>
      <c r="BG35">
        <f t="shared" si="9"/>
        <v>3.9344693729850642E-3</v>
      </c>
      <c r="BH35">
        <f t="shared" si="10"/>
        <v>9.0793942430822339E-2</v>
      </c>
      <c r="BI35">
        <f t="shared" si="11"/>
        <v>0</v>
      </c>
      <c r="BJ35">
        <f t="shared" si="12"/>
        <v>0.82951241055567126</v>
      </c>
      <c r="BK35">
        <f t="shared" si="13"/>
        <v>8.8805829086227254E-3</v>
      </c>
      <c r="BL35">
        <f t="shared" si="14"/>
        <v>2.4528668939092775E-3</v>
      </c>
      <c r="BM35">
        <f t="shared" si="15"/>
        <v>1.1513827303300985E-3</v>
      </c>
      <c r="BN35">
        <f t="shared" si="43"/>
        <v>3.2269046401275274E-4</v>
      </c>
      <c r="BO35">
        <f t="shared" si="44"/>
        <v>0</v>
      </c>
      <c r="BP35">
        <f t="shared" si="45"/>
        <v>1.9348560017737539</v>
      </c>
      <c r="BQ35">
        <f t="shared" si="16"/>
        <v>2.0706426038696111</v>
      </c>
    </row>
    <row r="36" spans="1:69" x14ac:dyDescent="0.15">
      <c r="A36" t="s">
        <v>110</v>
      </c>
      <c r="B36">
        <v>555</v>
      </c>
      <c r="C36">
        <f t="shared" si="46"/>
        <v>6.3245553203399947</v>
      </c>
      <c r="D36" s="1">
        <v>55.444000000000003</v>
      </c>
      <c r="E36" s="1">
        <v>8.4000000000000005E-2</v>
      </c>
      <c r="F36" s="1">
        <v>3.81</v>
      </c>
      <c r="G36" s="1">
        <v>0.308</v>
      </c>
      <c r="H36" s="1">
        <v>6.5129999999999999</v>
      </c>
      <c r="I36" s="1">
        <v>33.408000000000001</v>
      </c>
      <c r="J36" s="1">
        <v>0.51200000000000001</v>
      </c>
      <c r="K36" s="1">
        <v>0.17499999999999999</v>
      </c>
      <c r="L36" s="1">
        <v>0.09</v>
      </c>
      <c r="M36" s="1">
        <v>0.01</v>
      </c>
      <c r="O36">
        <f t="shared" si="17"/>
        <v>100.35400000000001</v>
      </c>
      <c r="P36">
        <f t="shared" si="47"/>
        <v>24.627320331967475</v>
      </c>
      <c r="Q36" s="1">
        <v>77.924999999999997</v>
      </c>
      <c r="R36" s="1">
        <v>87.031000000000006</v>
      </c>
      <c r="S36" s="1">
        <v>11.099</v>
      </c>
      <c r="V36" s="5">
        <v>12</v>
      </c>
      <c r="W36" s="5">
        <v>4</v>
      </c>
      <c r="X36" s="15">
        <v>0</v>
      </c>
      <c r="Z36" s="14">
        <f t="shared" si="18"/>
        <v>1.9103251908294177</v>
      </c>
      <c r="AA36" s="14">
        <f t="shared" si="19"/>
        <v>2.1772085142238635E-3</v>
      </c>
      <c r="AB36" s="14">
        <f t="shared" si="20"/>
        <v>0.15470623472804032</v>
      </c>
      <c r="AC36" s="14">
        <f t="shared" si="21"/>
        <v>8.3897374264404832E-3</v>
      </c>
      <c r="AD36" s="14">
        <f t="shared" si="22"/>
        <v>0</v>
      </c>
      <c r="AE36" s="14">
        <f t="shared" si="23"/>
        <v>0.18766066274184029</v>
      </c>
      <c r="AF36" s="14">
        <f t="shared" si="24"/>
        <v>1.7158554102864929</v>
      </c>
      <c r="AG36" s="14">
        <f t="shared" si="25"/>
        <v>1.8900128772032596E-2</v>
      </c>
      <c r="AH36" s="14">
        <f t="shared" si="26"/>
        <v>5.1067600681787466E-3</v>
      </c>
      <c r="AI36" s="14">
        <f t="shared" si="27"/>
        <v>2.4942871027873459E-3</v>
      </c>
      <c r="AJ36" s="14">
        <f t="shared" si="28"/>
        <v>6.6798821932795662E-4</v>
      </c>
      <c r="AK36" s="14">
        <f t="shared" si="29"/>
        <v>0</v>
      </c>
      <c r="AL36" s="14">
        <f t="shared" si="30"/>
        <v>4.0062836086887819</v>
      </c>
      <c r="AM36" s="14">
        <f t="shared" si="31"/>
        <v>0.90141367052221</v>
      </c>
      <c r="AN36" s="11">
        <f t="shared" si="2"/>
        <v>0</v>
      </c>
      <c r="AP36">
        <f t="shared" si="32"/>
        <v>55.444000000000003</v>
      </c>
      <c r="AQ36">
        <f t="shared" si="33"/>
        <v>8.4000000000000005E-2</v>
      </c>
      <c r="AR36">
        <f t="shared" si="34"/>
        <v>3.81</v>
      </c>
      <c r="AS36">
        <f t="shared" si="35"/>
        <v>0.308</v>
      </c>
      <c r="AT36">
        <f t="shared" si="3"/>
        <v>0</v>
      </c>
      <c r="AU36">
        <f t="shared" si="4"/>
        <v>6.5129999999999999</v>
      </c>
      <c r="AV36">
        <f t="shared" si="36"/>
        <v>33.408000000000001</v>
      </c>
      <c r="AW36">
        <f t="shared" si="37"/>
        <v>0.51200000000000001</v>
      </c>
      <c r="AX36">
        <f t="shared" si="38"/>
        <v>0.17499999999999999</v>
      </c>
      <c r="AY36">
        <f t="shared" si="39"/>
        <v>0.09</v>
      </c>
      <c r="AZ36">
        <f t="shared" si="40"/>
        <v>0.01</v>
      </c>
      <c r="BA36">
        <f t="shared" si="41"/>
        <v>0</v>
      </c>
      <c r="BB36">
        <f t="shared" si="42"/>
        <v>100.35400000000001</v>
      </c>
      <c r="BD36">
        <f t="shared" si="6"/>
        <v>0.92283621837549945</v>
      </c>
      <c r="BE36">
        <f t="shared" si="7"/>
        <v>1.0517617008489221E-3</v>
      </c>
      <c r="BF36">
        <f t="shared" si="8"/>
        <v>7.473519027069439E-2</v>
      </c>
      <c r="BG36">
        <f t="shared" si="9"/>
        <v>4.0528982169879598E-3</v>
      </c>
      <c r="BH36">
        <f t="shared" si="10"/>
        <v>9.0654751962585614E-2</v>
      </c>
      <c r="BI36">
        <f t="shared" si="11"/>
        <v>0</v>
      </c>
      <c r="BJ36">
        <f t="shared" si="12"/>
        <v>0.82889213088397296</v>
      </c>
      <c r="BK36">
        <f t="shared" si="13"/>
        <v>9.1302378498289878E-3</v>
      </c>
      <c r="BL36">
        <f t="shared" si="14"/>
        <v>2.46696383008117E-3</v>
      </c>
      <c r="BM36">
        <f t="shared" si="15"/>
        <v>1.2049354154617311E-3</v>
      </c>
      <c r="BN36">
        <f t="shared" si="43"/>
        <v>3.2269046401275274E-4</v>
      </c>
      <c r="BO36">
        <f t="shared" si="44"/>
        <v>0</v>
      </c>
      <c r="BP36">
        <f t="shared" si="45"/>
        <v>1.935347778969974</v>
      </c>
      <c r="BQ36">
        <f t="shared" si="16"/>
        <v>2.0700587523452745</v>
      </c>
    </row>
    <row r="37" spans="1:69" x14ac:dyDescent="0.15">
      <c r="A37" t="s">
        <v>111</v>
      </c>
      <c r="B37">
        <v>556</v>
      </c>
      <c r="C37">
        <f t="shared" si="46"/>
        <v>4.1231056256063283</v>
      </c>
      <c r="D37" s="1">
        <v>55.249000000000002</v>
      </c>
      <c r="E37" s="1">
        <v>8.6999999999999994E-2</v>
      </c>
      <c r="F37" s="1">
        <v>3.8620000000000001</v>
      </c>
      <c r="G37" s="1">
        <v>0.315</v>
      </c>
      <c r="H37" s="1">
        <v>6.5049999999999999</v>
      </c>
      <c r="I37" s="1">
        <v>33.241999999999997</v>
      </c>
      <c r="J37" s="1">
        <v>0.51100000000000001</v>
      </c>
      <c r="K37" s="1">
        <v>0.17799999999999999</v>
      </c>
      <c r="L37" s="1">
        <v>0.08</v>
      </c>
      <c r="M37" s="1">
        <v>2.1999999999999999E-2</v>
      </c>
      <c r="O37">
        <f t="shared" si="17"/>
        <v>100.05099999999999</v>
      </c>
      <c r="P37">
        <f t="shared" si="47"/>
        <v>24.551752178362545</v>
      </c>
      <c r="Q37" s="1">
        <v>77.924000000000007</v>
      </c>
      <c r="R37" s="1">
        <v>87.034999999999997</v>
      </c>
      <c r="S37" s="1">
        <v>11.099</v>
      </c>
      <c r="V37" s="5">
        <v>12</v>
      </c>
      <c r="W37" s="5">
        <v>4</v>
      </c>
      <c r="X37" s="15">
        <v>0</v>
      </c>
      <c r="Z37" s="14">
        <f t="shared" si="18"/>
        <v>1.9094655929800954</v>
      </c>
      <c r="AA37" s="14">
        <f t="shared" si="19"/>
        <v>2.2619065498764163E-3</v>
      </c>
      <c r="AB37" s="14">
        <f t="shared" si="20"/>
        <v>0.15730038214557981</v>
      </c>
      <c r="AC37" s="14">
        <f t="shared" si="21"/>
        <v>8.6068230413548687E-3</v>
      </c>
      <c r="AD37" s="14">
        <f t="shared" si="22"/>
        <v>0</v>
      </c>
      <c r="AE37" s="14">
        <f t="shared" si="23"/>
        <v>0.18800705047292066</v>
      </c>
      <c r="AF37" s="14">
        <f t="shared" si="24"/>
        <v>1.7125845598359113</v>
      </c>
      <c r="AG37" s="14">
        <f t="shared" si="25"/>
        <v>1.892127378826278E-2</v>
      </c>
      <c r="AH37" s="14">
        <f t="shared" si="26"/>
        <v>5.2102921431572908E-3</v>
      </c>
      <c r="AI37" s="14">
        <f t="shared" si="27"/>
        <v>2.2239682676633362E-3</v>
      </c>
      <c r="AJ37" s="14">
        <f t="shared" si="28"/>
        <v>1.4740973034792196E-3</v>
      </c>
      <c r="AK37" s="14">
        <f t="shared" si="29"/>
        <v>0</v>
      </c>
      <c r="AL37" s="14">
        <f t="shared" si="30"/>
        <v>4.006055946528301</v>
      </c>
      <c r="AM37" s="14">
        <f t="shared" si="31"/>
        <v>0.90107972199121156</v>
      </c>
      <c r="AN37" s="11">
        <f t="shared" si="2"/>
        <v>0</v>
      </c>
      <c r="AP37">
        <f t="shared" si="32"/>
        <v>55.249000000000002</v>
      </c>
      <c r="AQ37">
        <f t="shared" si="33"/>
        <v>8.6999999999999994E-2</v>
      </c>
      <c r="AR37">
        <f t="shared" si="34"/>
        <v>3.8620000000000001</v>
      </c>
      <c r="AS37">
        <f t="shared" si="35"/>
        <v>0.315</v>
      </c>
      <c r="AT37">
        <f t="shared" si="3"/>
        <v>0</v>
      </c>
      <c r="AU37">
        <f t="shared" si="4"/>
        <v>6.5049999999999999</v>
      </c>
      <c r="AV37">
        <f t="shared" si="36"/>
        <v>33.241999999999997</v>
      </c>
      <c r="AW37">
        <f t="shared" si="37"/>
        <v>0.51100000000000001</v>
      </c>
      <c r="AX37">
        <f t="shared" si="38"/>
        <v>0.17799999999999999</v>
      </c>
      <c r="AY37">
        <f t="shared" si="39"/>
        <v>0.08</v>
      </c>
      <c r="AZ37">
        <f t="shared" si="40"/>
        <v>2.1999999999999999E-2</v>
      </c>
      <c r="BA37">
        <f t="shared" si="41"/>
        <v>0</v>
      </c>
      <c r="BB37">
        <f t="shared" si="42"/>
        <v>100.05099999999999</v>
      </c>
      <c r="BD37">
        <f t="shared" si="6"/>
        <v>0.91959054593874845</v>
      </c>
      <c r="BE37">
        <f t="shared" si="7"/>
        <v>1.0893246187363833E-3</v>
      </c>
      <c r="BF37">
        <f t="shared" si="8"/>
        <v>7.5755198116908604E-2</v>
      </c>
      <c r="BG37">
        <f t="shared" si="9"/>
        <v>4.145009540101322E-3</v>
      </c>
      <c r="BH37">
        <f t="shared" si="10"/>
        <v>9.0543399587996218E-2</v>
      </c>
      <c r="BI37">
        <f t="shared" si="11"/>
        <v>0</v>
      </c>
      <c r="BJ37">
        <f t="shared" si="12"/>
        <v>0.82477347386389566</v>
      </c>
      <c r="BK37">
        <f t="shared" si="13"/>
        <v>9.1124053540285396E-3</v>
      </c>
      <c r="BL37">
        <f t="shared" si="14"/>
        <v>2.5092546385968475E-3</v>
      </c>
      <c r="BM37">
        <f t="shared" si="15"/>
        <v>1.07105370263265E-3</v>
      </c>
      <c r="BN37">
        <f t="shared" si="43"/>
        <v>7.099190208280559E-4</v>
      </c>
      <c r="BO37">
        <f t="shared" si="44"/>
        <v>0</v>
      </c>
      <c r="BP37">
        <f t="shared" si="45"/>
        <v>1.9292995843824725</v>
      </c>
      <c r="BQ37">
        <f t="shared" si="16"/>
        <v>2.0764302127865504</v>
      </c>
    </row>
    <row r="38" spans="1:69" x14ac:dyDescent="0.15">
      <c r="A38" t="s">
        <v>112</v>
      </c>
      <c r="B38">
        <v>557</v>
      </c>
      <c r="C38">
        <f t="shared" si="46"/>
        <v>5.0000000000096634</v>
      </c>
      <c r="D38" s="1">
        <v>54.481999999999999</v>
      </c>
      <c r="E38" s="1">
        <v>9.1999999999999998E-2</v>
      </c>
      <c r="F38" s="1">
        <v>3.8719999999999999</v>
      </c>
      <c r="G38" s="1">
        <v>0.32500000000000001</v>
      </c>
      <c r="H38" s="1">
        <v>6.5739999999999998</v>
      </c>
      <c r="I38" s="1">
        <v>32.398000000000003</v>
      </c>
      <c r="J38" s="1">
        <v>0.53500000000000003</v>
      </c>
      <c r="K38" s="1">
        <v>0.17199999999999999</v>
      </c>
      <c r="L38" s="1">
        <v>7.3999999999999996E-2</v>
      </c>
      <c r="M38" s="1">
        <v>1.9E-2</v>
      </c>
      <c r="O38">
        <f t="shared" si="17"/>
        <v>98.542999999999992</v>
      </c>
      <c r="P38">
        <f t="shared" si="47"/>
        <v>24.172109549394442</v>
      </c>
      <c r="Q38" s="1">
        <v>77.924000000000007</v>
      </c>
      <c r="R38" s="1">
        <v>87.04</v>
      </c>
      <c r="S38" s="1">
        <v>11.099</v>
      </c>
      <c r="V38" s="5">
        <v>12</v>
      </c>
      <c r="W38" s="5">
        <v>4</v>
      </c>
      <c r="X38" s="15">
        <v>0</v>
      </c>
      <c r="Z38" s="14">
        <f t="shared" si="18"/>
        <v>1.9125306118983305</v>
      </c>
      <c r="AA38" s="14">
        <f t="shared" si="19"/>
        <v>2.4294679314749057E-3</v>
      </c>
      <c r="AB38" s="14">
        <f t="shared" si="20"/>
        <v>0.16018461243888418</v>
      </c>
      <c r="AC38" s="14">
        <f t="shared" si="21"/>
        <v>9.0195240090068587E-3</v>
      </c>
      <c r="AD38" s="14">
        <f t="shared" si="22"/>
        <v>0</v>
      </c>
      <c r="AE38" s="14">
        <f t="shared" si="23"/>
        <v>0.19298540820161064</v>
      </c>
      <c r="AF38" s="14">
        <f t="shared" si="24"/>
        <v>1.695317394583749</v>
      </c>
      <c r="AG38" s="14">
        <f t="shared" si="25"/>
        <v>2.0121075457492397E-2</v>
      </c>
      <c r="AH38" s="14">
        <f t="shared" si="26"/>
        <v>5.1137378136905508E-3</v>
      </c>
      <c r="AI38" s="14">
        <f t="shared" si="27"/>
        <v>2.0894801847967737E-3</v>
      </c>
      <c r="AJ38" s="14">
        <f t="shared" si="28"/>
        <v>1.2930788544265176E-3</v>
      </c>
      <c r="AK38" s="14">
        <f t="shared" si="29"/>
        <v>0</v>
      </c>
      <c r="AL38" s="14">
        <f t="shared" si="30"/>
        <v>4.0010843913734622</v>
      </c>
      <c r="AM38" s="14">
        <f t="shared" si="31"/>
        <v>0.89779954363413239</v>
      </c>
      <c r="AN38" s="11">
        <f t="shared" si="2"/>
        <v>0</v>
      </c>
      <c r="AP38">
        <f t="shared" si="32"/>
        <v>54.481999999999999</v>
      </c>
      <c r="AQ38">
        <f t="shared" si="33"/>
        <v>9.1999999999999998E-2</v>
      </c>
      <c r="AR38">
        <f t="shared" si="34"/>
        <v>3.8719999999999999</v>
      </c>
      <c r="AS38">
        <f t="shared" si="35"/>
        <v>0.32500000000000001</v>
      </c>
      <c r="AT38">
        <f t="shared" si="3"/>
        <v>0</v>
      </c>
      <c r="AU38">
        <f t="shared" si="4"/>
        <v>6.5739999999999998</v>
      </c>
      <c r="AV38">
        <f t="shared" si="36"/>
        <v>32.398000000000003</v>
      </c>
      <c r="AW38">
        <f t="shared" si="37"/>
        <v>0.53500000000000003</v>
      </c>
      <c r="AX38">
        <f t="shared" si="38"/>
        <v>0.17199999999999999</v>
      </c>
      <c r="AY38">
        <f t="shared" si="39"/>
        <v>7.3999999999999996E-2</v>
      </c>
      <c r="AZ38">
        <f t="shared" si="40"/>
        <v>1.9E-2</v>
      </c>
      <c r="BA38">
        <f t="shared" si="41"/>
        <v>0</v>
      </c>
      <c r="BB38">
        <f t="shared" si="42"/>
        <v>98.542999999999992</v>
      </c>
      <c r="BD38">
        <f t="shared" si="6"/>
        <v>0.90682423435419446</v>
      </c>
      <c r="BE38">
        <f t="shared" si="7"/>
        <v>1.1519294818821526E-3</v>
      </c>
      <c r="BF38">
        <f t="shared" si="8"/>
        <v>7.5951353471949784E-2</v>
      </c>
      <c r="BG38">
        <f t="shared" si="9"/>
        <v>4.2765971445489831E-3</v>
      </c>
      <c r="BH38">
        <f t="shared" si="10"/>
        <v>9.1503813818829688E-2</v>
      </c>
      <c r="BI38">
        <f t="shared" si="11"/>
        <v>0</v>
      </c>
      <c r="BJ38">
        <f t="shared" si="12"/>
        <v>0.80383283214735868</v>
      </c>
      <c r="BK38">
        <f t="shared" si="13"/>
        <v>9.5403852532392735E-3</v>
      </c>
      <c r="BL38">
        <f t="shared" si="14"/>
        <v>2.4246730215654929E-3</v>
      </c>
      <c r="BM38">
        <f t="shared" si="15"/>
        <v>9.9072467493520116E-4</v>
      </c>
      <c r="BN38">
        <f t="shared" si="43"/>
        <v>6.1311188162423017E-4</v>
      </c>
      <c r="BO38">
        <f t="shared" si="44"/>
        <v>0</v>
      </c>
      <c r="BP38">
        <f t="shared" si="45"/>
        <v>1.8971096552501279</v>
      </c>
      <c r="BQ38">
        <f t="shared" si="16"/>
        <v>2.1090422371214657</v>
      </c>
    </row>
    <row r="39" spans="1:69" x14ac:dyDescent="0.15">
      <c r="A39" t="s">
        <v>113</v>
      </c>
      <c r="B39">
        <v>558</v>
      </c>
      <c r="C39">
        <f t="shared" si="46"/>
        <v>5.099019513589262</v>
      </c>
      <c r="D39" s="1">
        <v>55.201000000000001</v>
      </c>
      <c r="E39" s="1">
        <v>9.0999999999999998E-2</v>
      </c>
      <c r="F39" s="1">
        <v>3.8929999999999998</v>
      </c>
      <c r="G39" s="1">
        <v>0.33400000000000002</v>
      </c>
      <c r="H39" s="1">
        <v>6.5229999999999997</v>
      </c>
      <c r="I39" s="1">
        <v>33.03</v>
      </c>
      <c r="J39" s="1">
        <v>0.51800000000000002</v>
      </c>
      <c r="K39" s="1">
        <v>0.17699999999999999</v>
      </c>
      <c r="L39" s="1">
        <v>7.9000000000000001E-2</v>
      </c>
      <c r="M39" s="1">
        <v>1.6E-2</v>
      </c>
      <c r="O39">
        <f t="shared" si="17"/>
        <v>99.862000000000009</v>
      </c>
      <c r="P39">
        <f t="shared" si="47"/>
        <v>24.50740426680704</v>
      </c>
      <c r="Q39" s="1">
        <v>77.923000000000002</v>
      </c>
      <c r="R39" s="1">
        <v>87.045000000000002</v>
      </c>
      <c r="S39" s="1">
        <v>11.099</v>
      </c>
      <c r="V39" s="5">
        <v>12</v>
      </c>
      <c r="W39" s="5">
        <v>4</v>
      </c>
      <c r="X39" s="15">
        <v>0</v>
      </c>
      <c r="Z39" s="14">
        <f t="shared" si="18"/>
        <v>1.9112589741564778</v>
      </c>
      <c r="AA39" s="14">
        <f t="shared" si="19"/>
        <v>2.3701835236949707E-3</v>
      </c>
      <c r="AB39" s="14">
        <f t="shared" si="20"/>
        <v>0.158849952349817</v>
      </c>
      <c r="AC39" s="14">
        <f t="shared" si="21"/>
        <v>9.1424788385214961E-3</v>
      </c>
      <c r="AD39" s="14">
        <f t="shared" si="22"/>
        <v>0</v>
      </c>
      <c r="AE39" s="14">
        <f t="shared" si="23"/>
        <v>0.1888684388902184</v>
      </c>
      <c r="AF39" s="14">
        <f t="shared" si="24"/>
        <v>1.7047418767716269</v>
      </c>
      <c r="AG39" s="14">
        <f t="shared" si="25"/>
        <v>1.9215177759055093E-2</v>
      </c>
      <c r="AH39" s="14">
        <f t="shared" si="26"/>
        <v>5.1903962690128232E-3</v>
      </c>
      <c r="AI39" s="14">
        <f t="shared" si="27"/>
        <v>2.2001427895503027E-3</v>
      </c>
      <c r="AJ39" s="14">
        <f t="shared" si="28"/>
        <v>1.0740107553635048E-3</v>
      </c>
      <c r="AK39" s="14">
        <f t="shared" si="29"/>
        <v>0</v>
      </c>
      <c r="AL39" s="14">
        <f t="shared" si="30"/>
        <v>4.0029116321033387</v>
      </c>
      <c r="AM39" s="14">
        <f t="shared" si="31"/>
        <v>0.90026013413208195</v>
      </c>
      <c r="AN39" s="11">
        <f t="shared" si="2"/>
        <v>0</v>
      </c>
      <c r="AP39">
        <f t="shared" si="32"/>
        <v>55.201000000000001</v>
      </c>
      <c r="AQ39">
        <f t="shared" si="33"/>
        <v>9.0999999999999998E-2</v>
      </c>
      <c r="AR39">
        <f t="shared" si="34"/>
        <v>3.8929999999999998</v>
      </c>
      <c r="AS39">
        <f t="shared" si="35"/>
        <v>0.33400000000000002</v>
      </c>
      <c r="AT39">
        <f t="shared" si="3"/>
        <v>0</v>
      </c>
      <c r="AU39">
        <f t="shared" si="4"/>
        <v>6.5229999999999997</v>
      </c>
      <c r="AV39">
        <f t="shared" si="36"/>
        <v>33.03</v>
      </c>
      <c r="AW39">
        <f t="shared" si="37"/>
        <v>0.51800000000000002</v>
      </c>
      <c r="AX39">
        <f t="shared" si="38"/>
        <v>0.17699999999999999</v>
      </c>
      <c r="AY39">
        <f t="shared" si="39"/>
        <v>7.9000000000000001E-2</v>
      </c>
      <c r="AZ39">
        <f t="shared" si="40"/>
        <v>1.6E-2</v>
      </c>
      <c r="BA39">
        <f t="shared" si="41"/>
        <v>0</v>
      </c>
      <c r="BB39">
        <f t="shared" si="42"/>
        <v>99.862000000000009</v>
      </c>
      <c r="BD39">
        <f t="shared" si="6"/>
        <v>0.91879161118508657</v>
      </c>
      <c r="BE39">
        <f t="shared" si="7"/>
        <v>1.1394085092529987E-3</v>
      </c>
      <c r="BF39">
        <f t="shared" si="8"/>
        <v>7.6363279717536287E-2</v>
      </c>
      <c r="BG39">
        <f t="shared" si="9"/>
        <v>4.3950259885518787E-3</v>
      </c>
      <c r="BH39">
        <f t="shared" si="10"/>
        <v>9.0793942430822339E-2</v>
      </c>
      <c r="BI39">
        <f t="shared" si="11"/>
        <v>0</v>
      </c>
      <c r="BJ39">
        <f t="shared" si="12"/>
        <v>0.81951350224789354</v>
      </c>
      <c r="BK39">
        <f t="shared" si="13"/>
        <v>9.23723282463167E-3</v>
      </c>
      <c r="BL39">
        <f t="shared" si="14"/>
        <v>2.495157702424955E-3</v>
      </c>
      <c r="BM39">
        <f t="shared" si="15"/>
        <v>1.0576655313497417E-3</v>
      </c>
      <c r="BN39">
        <f t="shared" si="43"/>
        <v>5.1630474242040432E-4</v>
      </c>
      <c r="BO39">
        <f t="shared" si="44"/>
        <v>0</v>
      </c>
      <c r="BP39">
        <f t="shared" si="45"/>
        <v>1.9243031308799703</v>
      </c>
      <c r="BQ39">
        <f t="shared" si="16"/>
        <v>2.0801876626749731</v>
      </c>
    </row>
    <row r="40" spans="1:69" x14ac:dyDescent="0.15">
      <c r="A40" t="s">
        <v>114</v>
      </c>
      <c r="B40">
        <v>559</v>
      </c>
      <c r="C40">
        <f t="shared" si="46"/>
        <v>5.099019513589262</v>
      </c>
      <c r="D40" s="1">
        <v>55.3</v>
      </c>
      <c r="E40" s="1">
        <v>8.6999999999999994E-2</v>
      </c>
      <c r="F40" s="1">
        <v>3.9089999999999998</v>
      </c>
      <c r="G40" s="1">
        <v>0.34599999999999997</v>
      </c>
      <c r="H40" s="1">
        <v>6.4950000000000001</v>
      </c>
      <c r="I40" s="1">
        <v>33.023000000000003</v>
      </c>
      <c r="J40" s="1">
        <v>0.51900000000000002</v>
      </c>
      <c r="K40" s="1">
        <v>0.17799999999999999</v>
      </c>
      <c r="L40" s="1">
        <v>7.8E-2</v>
      </c>
      <c r="M40" s="1">
        <v>5.0000000000000001E-3</v>
      </c>
      <c r="O40">
        <f t="shared" si="17"/>
        <v>99.94</v>
      </c>
      <c r="P40">
        <f t="shared" si="47"/>
        <v>24.534429771698314</v>
      </c>
      <c r="Q40" s="1">
        <v>77.921999999999997</v>
      </c>
      <c r="R40" s="1">
        <v>87.05</v>
      </c>
      <c r="S40" s="1">
        <v>11.099</v>
      </c>
      <c r="V40" s="5">
        <v>12</v>
      </c>
      <c r="W40" s="5">
        <v>4</v>
      </c>
      <c r="X40" s="15">
        <v>0</v>
      </c>
      <c r="Z40" s="14">
        <f t="shared" si="18"/>
        <v>1.9125776212531784</v>
      </c>
      <c r="AA40" s="14">
        <f t="shared" si="19"/>
        <v>2.2635035572435352E-3</v>
      </c>
      <c r="AB40" s="14">
        <f t="shared" si="20"/>
        <v>0.15932711851771775</v>
      </c>
      <c r="AC40" s="14">
        <f t="shared" si="21"/>
        <v>9.4605185588545245E-3</v>
      </c>
      <c r="AD40" s="14">
        <f t="shared" si="22"/>
        <v>0</v>
      </c>
      <c r="AE40" s="14">
        <f t="shared" si="23"/>
        <v>0.18785056851991022</v>
      </c>
      <c r="AF40" s="14">
        <f t="shared" si="24"/>
        <v>1.7025031603805865</v>
      </c>
      <c r="AG40" s="14">
        <f t="shared" si="25"/>
        <v>1.923106566674319E-2</v>
      </c>
      <c r="AH40" s="14">
        <f t="shared" si="26"/>
        <v>5.2139708428533141E-3</v>
      </c>
      <c r="AI40" s="14">
        <f t="shared" si="27"/>
        <v>2.1699000266808327E-3</v>
      </c>
      <c r="AJ40" s="14">
        <f t="shared" si="28"/>
        <v>3.352586550502777E-4</v>
      </c>
      <c r="AK40" s="14">
        <f t="shared" si="29"/>
        <v>0</v>
      </c>
      <c r="AL40" s="14">
        <f t="shared" si="30"/>
        <v>4.0009326859788183</v>
      </c>
      <c r="AM40" s="14">
        <f t="shared" si="31"/>
        <v>0.90062676331525993</v>
      </c>
      <c r="AN40" s="11">
        <f t="shared" si="2"/>
        <v>0</v>
      </c>
      <c r="AP40">
        <f t="shared" si="32"/>
        <v>55.3</v>
      </c>
      <c r="AQ40">
        <f t="shared" si="33"/>
        <v>8.6999999999999994E-2</v>
      </c>
      <c r="AR40">
        <f t="shared" si="34"/>
        <v>3.9089999999999998</v>
      </c>
      <c r="AS40">
        <f t="shared" si="35"/>
        <v>0.34599999999999997</v>
      </c>
      <c r="AT40">
        <f t="shared" si="3"/>
        <v>0</v>
      </c>
      <c r="AU40">
        <f t="shared" si="4"/>
        <v>6.4950000000000001</v>
      </c>
      <c r="AV40">
        <f t="shared" si="36"/>
        <v>33.023000000000003</v>
      </c>
      <c r="AW40">
        <f t="shared" si="37"/>
        <v>0.51900000000000002</v>
      </c>
      <c r="AX40">
        <f t="shared" si="38"/>
        <v>0.17799999999999999</v>
      </c>
      <c r="AY40">
        <f t="shared" si="39"/>
        <v>7.8E-2</v>
      </c>
      <c r="AZ40">
        <f t="shared" si="40"/>
        <v>5.0000000000000001E-3</v>
      </c>
      <c r="BA40">
        <f t="shared" si="41"/>
        <v>0</v>
      </c>
      <c r="BB40">
        <f t="shared" si="42"/>
        <v>99.94</v>
      </c>
      <c r="BD40">
        <f t="shared" si="6"/>
        <v>0.92043941411451391</v>
      </c>
      <c r="BE40">
        <f t="shared" si="7"/>
        <v>1.0893246187363833E-3</v>
      </c>
      <c r="BF40">
        <f t="shared" si="8"/>
        <v>7.6677128285602192E-2</v>
      </c>
      <c r="BG40">
        <f t="shared" si="9"/>
        <v>4.5529311138890714E-3</v>
      </c>
      <c r="BH40">
        <f t="shared" si="10"/>
        <v>9.0404209119759493E-2</v>
      </c>
      <c r="BI40">
        <f t="shared" si="11"/>
        <v>0</v>
      </c>
      <c r="BJ40">
        <f t="shared" si="12"/>
        <v>0.81933982393981808</v>
      </c>
      <c r="BK40">
        <f t="shared" si="13"/>
        <v>9.2550653204321182E-3</v>
      </c>
      <c r="BL40">
        <f t="shared" si="14"/>
        <v>2.5092546385968475E-3</v>
      </c>
      <c r="BM40">
        <f t="shared" si="15"/>
        <v>1.0442773600668337E-3</v>
      </c>
      <c r="BN40">
        <f t="shared" si="43"/>
        <v>1.6134523200637637E-4</v>
      </c>
      <c r="BO40">
        <f t="shared" si="44"/>
        <v>0</v>
      </c>
      <c r="BP40">
        <f t="shared" si="45"/>
        <v>1.925472773743421</v>
      </c>
      <c r="BQ40">
        <f t="shared" si="16"/>
        <v>2.0778962655495654</v>
      </c>
    </row>
    <row r="41" spans="1:69" x14ac:dyDescent="0.15">
      <c r="A41" t="s">
        <v>115</v>
      </c>
      <c r="B41">
        <v>560</v>
      </c>
      <c r="C41">
        <f t="shared" si="46"/>
        <v>5.0990195136004104</v>
      </c>
      <c r="D41" s="1">
        <v>55.195999999999998</v>
      </c>
      <c r="E41" s="1">
        <v>9.1999999999999998E-2</v>
      </c>
      <c r="F41" s="1">
        <v>3.927</v>
      </c>
      <c r="G41" s="1">
        <v>0.34399999999999997</v>
      </c>
      <c r="H41" s="1">
        <v>6.55</v>
      </c>
      <c r="I41" s="1">
        <v>33.06</v>
      </c>
      <c r="J41" s="1">
        <v>0.52</v>
      </c>
      <c r="K41" s="1">
        <v>0.184</v>
      </c>
      <c r="L41" s="1">
        <v>8.1000000000000003E-2</v>
      </c>
      <c r="M41" s="1">
        <v>7.0000000000000001E-3</v>
      </c>
      <c r="O41">
        <f t="shared" si="17"/>
        <v>99.960999999999999</v>
      </c>
      <c r="P41">
        <f t="shared" si="47"/>
        <v>24.526032613461783</v>
      </c>
      <c r="Q41" s="1">
        <v>77.921000000000006</v>
      </c>
      <c r="R41" s="1">
        <v>87.055000000000007</v>
      </c>
      <c r="S41" s="1">
        <v>11.099</v>
      </c>
      <c r="V41" s="5">
        <v>12</v>
      </c>
      <c r="W41" s="5">
        <v>4</v>
      </c>
      <c r="X41" s="15">
        <v>0</v>
      </c>
      <c r="Z41" s="14">
        <f t="shared" si="18"/>
        <v>1.9096343220255363</v>
      </c>
      <c r="AA41" s="14">
        <f t="shared" si="19"/>
        <v>2.3944094795877876E-3</v>
      </c>
      <c r="AB41" s="14">
        <f t="shared" si="20"/>
        <v>0.16011558256856262</v>
      </c>
      <c r="AC41" s="14">
        <f t="shared" si="21"/>
        <v>9.4090538248919157E-3</v>
      </c>
      <c r="AD41" s="14">
        <f t="shared" si="22"/>
        <v>0</v>
      </c>
      <c r="AE41" s="14">
        <f t="shared" si="23"/>
        <v>0.18950615737839088</v>
      </c>
      <c r="AF41" s="14">
        <f t="shared" si="24"/>
        <v>1.7049942496953692</v>
      </c>
      <c r="AG41" s="14">
        <f t="shared" si="25"/>
        <v>1.927471671109432E-2</v>
      </c>
      <c r="AH41" s="14">
        <f t="shared" si="26"/>
        <v>5.391567988022066E-3</v>
      </c>
      <c r="AI41" s="14">
        <f t="shared" si="27"/>
        <v>2.2541292186764256E-3</v>
      </c>
      <c r="AJ41" s="14">
        <f t="shared" si="28"/>
        <v>4.6952281603174895E-4</v>
      </c>
      <c r="AK41" s="14">
        <f t="shared" si="29"/>
        <v>0</v>
      </c>
      <c r="AL41" s="14">
        <f t="shared" si="30"/>
        <v>4.0034437117061641</v>
      </c>
      <c r="AM41" s="14">
        <f t="shared" si="31"/>
        <v>0.89997037917183575</v>
      </c>
      <c r="AN41" s="11">
        <f t="shared" si="2"/>
        <v>0</v>
      </c>
      <c r="AP41">
        <f t="shared" si="32"/>
        <v>55.195999999999998</v>
      </c>
      <c r="AQ41">
        <f t="shared" si="33"/>
        <v>9.1999999999999998E-2</v>
      </c>
      <c r="AR41">
        <f t="shared" si="34"/>
        <v>3.927</v>
      </c>
      <c r="AS41">
        <f t="shared" si="35"/>
        <v>0.34399999999999997</v>
      </c>
      <c r="AT41">
        <f t="shared" si="3"/>
        <v>0</v>
      </c>
      <c r="AU41">
        <f t="shared" si="4"/>
        <v>6.55</v>
      </c>
      <c r="AV41">
        <f t="shared" si="36"/>
        <v>33.06</v>
      </c>
      <c r="AW41">
        <f t="shared" si="37"/>
        <v>0.52</v>
      </c>
      <c r="AX41">
        <f t="shared" si="38"/>
        <v>0.184</v>
      </c>
      <c r="AY41">
        <f t="shared" si="39"/>
        <v>8.1000000000000003E-2</v>
      </c>
      <c r="AZ41">
        <f t="shared" si="40"/>
        <v>7.0000000000000001E-3</v>
      </c>
      <c r="BA41">
        <f t="shared" si="41"/>
        <v>0</v>
      </c>
      <c r="BB41">
        <f t="shared" si="42"/>
        <v>99.960999999999999</v>
      </c>
      <c r="BD41">
        <f t="shared" si="6"/>
        <v>0.91870838881491346</v>
      </c>
      <c r="BE41">
        <f t="shared" si="7"/>
        <v>1.1519294818821526E-3</v>
      </c>
      <c r="BF41">
        <f t="shared" si="8"/>
        <v>7.7030207924676353E-2</v>
      </c>
      <c r="BG41">
        <f t="shared" si="9"/>
        <v>4.5266135929995389E-3</v>
      </c>
      <c r="BH41">
        <f t="shared" si="10"/>
        <v>9.1169756695061527E-2</v>
      </c>
      <c r="BI41">
        <f t="shared" si="11"/>
        <v>0</v>
      </c>
      <c r="BJ41">
        <f t="shared" si="12"/>
        <v>0.82025783785393158</v>
      </c>
      <c r="BK41">
        <f t="shared" si="13"/>
        <v>9.2728978162325646E-3</v>
      </c>
      <c r="BL41">
        <f t="shared" si="14"/>
        <v>2.5938362556282017E-3</v>
      </c>
      <c r="BM41">
        <f t="shared" si="15"/>
        <v>1.084441873915558E-3</v>
      </c>
      <c r="BN41">
        <f t="shared" si="43"/>
        <v>2.258833248089269E-4</v>
      </c>
      <c r="BO41">
        <f t="shared" si="44"/>
        <v>0</v>
      </c>
      <c r="BP41">
        <f t="shared" si="45"/>
        <v>1.92602179363405</v>
      </c>
      <c r="BQ41">
        <f t="shared" si="16"/>
        <v>2.0786076901821549</v>
      </c>
    </row>
    <row r="42" spans="1:69" x14ac:dyDescent="0.15">
      <c r="A42" t="s">
        <v>116</v>
      </c>
      <c r="B42">
        <v>561</v>
      </c>
      <c r="C42">
        <f t="shared" si="46"/>
        <v>5.099019513589262</v>
      </c>
      <c r="D42" s="1">
        <v>55.195</v>
      </c>
      <c r="E42" s="1">
        <v>0.108</v>
      </c>
      <c r="F42" s="1">
        <v>3.948</v>
      </c>
      <c r="G42" s="1">
        <v>0.35199999999999998</v>
      </c>
      <c r="H42" s="1">
        <v>6.5229999999999997</v>
      </c>
      <c r="I42" s="1">
        <v>33.07</v>
      </c>
      <c r="J42" s="1">
        <v>0.53</v>
      </c>
      <c r="K42" s="1">
        <v>0.17499999999999999</v>
      </c>
      <c r="L42" s="1">
        <v>7.6999999999999999E-2</v>
      </c>
      <c r="M42" s="1">
        <v>1.7999999999999999E-2</v>
      </c>
      <c r="O42">
        <f t="shared" si="17"/>
        <v>99.995999999999995</v>
      </c>
      <c r="P42">
        <f t="shared" si="47"/>
        <v>24.536150901901266</v>
      </c>
      <c r="Q42" s="1">
        <v>77.92</v>
      </c>
      <c r="R42" s="1">
        <v>87.06</v>
      </c>
      <c r="S42" s="1">
        <v>11.099</v>
      </c>
      <c r="V42" s="5">
        <v>12</v>
      </c>
      <c r="W42" s="5">
        <v>4</v>
      </c>
      <c r="X42" s="15">
        <v>0</v>
      </c>
      <c r="Z42" s="14">
        <f t="shared" si="18"/>
        <v>1.9088122384700872</v>
      </c>
      <c r="AA42" s="14">
        <f t="shared" si="19"/>
        <v>2.8096693819713347E-3</v>
      </c>
      <c r="AB42" s="14">
        <f t="shared" si="20"/>
        <v>0.16090543361037432</v>
      </c>
      <c r="AC42" s="14">
        <f t="shared" si="21"/>
        <v>9.6238986618154641E-3</v>
      </c>
      <c r="AD42" s="14">
        <f t="shared" si="22"/>
        <v>0</v>
      </c>
      <c r="AE42" s="14">
        <f t="shared" si="23"/>
        <v>0.18864716000604048</v>
      </c>
      <c r="AF42" s="14">
        <f t="shared" si="24"/>
        <v>1.7048066538267588</v>
      </c>
      <c r="AG42" s="14">
        <f t="shared" si="25"/>
        <v>1.9637282920087866E-2</v>
      </c>
      <c r="AH42" s="14">
        <f t="shared" si="26"/>
        <v>5.1257353510893453E-3</v>
      </c>
      <c r="AI42" s="14">
        <f t="shared" si="27"/>
        <v>2.1419305356543163E-3</v>
      </c>
      <c r="AJ42" s="14">
        <f t="shared" si="28"/>
        <v>1.2068464959339527E-3</v>
      </c>
      <c r="AK42" s="14">
        <f t="shared" si="29"/>
        <v>0</v>
      </c>
      <c r="AL42" s="14">
        <f t="shared" si="30"/>
        <v>4.0037168492598125</v>
      </c>
      <c r="AM42" s="14">
        <f t="shared" si="31"/>
        <v>0.90036875543102168</v>
      </c>
      <c r="AN42" s="11">
        <f t="shared" si="2"/>
        <v>0</v>
      </c>
      <c r="AP42">
        <f t="shared" si="32"/>
        <v>55.195</v>
      </c>
      <c r="AQ42">
        <f t="shared" si="33"/>
        <v>0.108</v>
      </c>
      <c r="AR42">
        <f t="shared" si="34"/>
        <v>3.948</v>
      </c>
      <c r="AS42">
        <f t="shared" si="35"/>
        <v>0.35199999999999998</v>
      </c>
      <c r="AT42">
        <f t="shared" si="3"/>
        <v>0</v>
      </c>
      <c r="AU42">
        <f t="shared" si="4"/>
        <v>6.5229999999999997</v>
      </c>
      <c r="AV42">
        <f t="shared" si="36"/>
        <v>33.07</v>
      </c>
      <c r="AW42">
        <f t="shared" si="37"/>
        <v>0.53</v>
      </c>
      <c r="AX42">
        <f t="shared" si="38"/>
        <v>0.17499999999999999</v>
      </c>
      <c r="AY42">
        <f t="shared" si="39"/>
        <v>7.6999999999999999E-2</v>
      </c>
      <c r="AZ42">
        <f t="shared" si="40"/>
        <v>1.7999999999999999E-2</v>
      </c>
      <c r="BA42">
        <f t="shared" si="41"/>
        <v>0</v>
      </c>
      <c r="BB42">
        <f t="shared" si="42"/>
        <v>99.995999999999995</v>
      </c>
      <c r="BD42">
        <f t="shared" si="6"/>
        <v>0.91869174434087886</v>
      </c>
      <c r="BE42">
        <f t="shared" si="7"/>
        <v>1.3522650439486139E-3</v>
      </c>
      <c r="BF42">
        <f t="shared" si="8"/>
        <v>7.7442134170262855E-2</v>
      </c>
      <c r="BG42">
        <f t="shared" si="9"/>
        <v>4.6318836765576674E-3</v>
      </c>
      <c r="BH42">
        <f t="shared" si="10"/>
        <v>9.0793942430822339E-2</v>
      </c>
      <c r="BI42">
        <f t="shared" si="11"/>
        <v>0</v>
      </c>
      <c r="BJ42">
        <f t="shared" si="12"/>
        <v>0.82050594972261093</v>
      </c>
      <c r="BK42">
        <f t="shared" si="13"/>
        <v>9.4512227742370378E-3</v>
      </c>
      <c r="BL42">
        <f t="shared" si="14"/>
        <v>2.46696383008117E-3</v>
      </c>
      <c r="BM42">
        <f t="shared" si="15"/>
        <v>1.0308891887839255E-3</v>
      </c>
      <c r="BN42">
        <f t="shared" si="43"/>
        <v>5.8084283522295485E-4</v>
      </c>
      <c r="BO42">
        <f t="shared" si="44"/>
        <v>0</v>
      </c>
      <c r="BP42">
        <f t="shared" si="45"/>
        <v>1.9269478380134064</v>
      </c>
      <c r="BQ42">
        <f t="shared" si="16"/>
        <v>2.077750507967802</v>
      </c>
    </row>
    <row r="43" spans="1:69" x14ac:dyDescent="0.15">
      <c r="A43" t="s">
        <v>117</v>
      </c>
      <c r="B43">
        <v>562</v>
      </c>
      <c r="C43">
        <f t="shared" si="46"/>
        <v>4.4721359549891568</v>
      </c>
      <c r="D43" s="1">
        <v>55.058</v>
      </c>
      <c r="E43" s="1">
        <v>9.8000000000000004E-2</v>
      </c>
      <c r="F43" s="1">
        <v>3.9609999999999999</v>
      </c>
      <c r="G43" s="1">
        <v>0.35899999999999999</v>
      </c>
      <c r="H43" s="1">
        <v>6.56</v>
      </c>
      <c r="I43" s="1">
        <v>33.076000000000001</v>
      </c>
      <c r="J43" s="1">
        <v>0.53500000000000003</v>
      </c>
      <c r="K43" s="1">
        <v>0.18099999999999999</v>
      </c>
      <c r="L43" s="1">
        <v>8.5000000000000006E-2</v>
      </c>
      <c r="M43" s="1">
        <v>1.2E-2</v>
      </c>
      <c r="O43">
        <f t="shared" si="17"/>
        <v>99.924999999999983</v>
      </c>
      <c r="P43">
        <f t="shared" si="47"/>
        <v>24.506901796181211</v>
      </c>
      <c r="Q43" s="1">
        <v>77.918000000000006</v>
      </c>
      <c r="R43" s="1">
        <v>87.063999999999993</v>
      </c>
      <c r="S43" s="1">
        <v>11.099</v>
      </c>
      <c r="V43" s="5">
        <v>12</v>
      </c>
      <c r="W43" s="5">
        <v>4</v>
      </c>
      <c r="X43" s="15">
        <v>0</v>
      </c>
      <c r="Z43" s="14">
        <f t="shared" si="18"/>
        <v>1.9063468805982198</v>
      </c>
      <c r="AA43" s="14">
        <f t="shared" si="19"/>
        <v>2.5525576678119871E-3</v>
      </c>
      <c r="AB43" s="14">
        <f t="shared" si="20"/>
        <v>0.16162793783330143</v>
      </c>
      <c r="AC43" s="14">
        <f t="shared" si="21"/>
        <v>9.8269975979075556E-3</v>
      </c>
      <c r="AD43" s="14">
        <f t="shared" si="22"/>
        <v>0</v>
      </c>
      <c r="AE43" s="14">
        <f t="shared" si="23"/>
        <v>0.18994363975907799</v>
      </c>
      <c r="AF43" s="14">
        <f t="shared" si="24"/>
        <v>1.7071510267045309</v>
      </c>
      <c r="AG43" s="14">
        <f t="shared" si="25"/>
        <v>1.9846198603771553E-2</v>
      </c>
      <c r="AH43" s="14">
        <f t="shared" si="26"/>
        <v>5.307802184691738E-3</v>
      </c>
      <c r="AI43" s="14">
        <f t="shared" si="27"/>
        <v>2.3672907780315977E-3</v>
      </c>
      <c r="AJ43" s="14">
        <f t="shared" si="28"/>
        <v>8.0552458203918243E-4</v>
      </c>
      <c r="AK43" s="14">
        <f t="shared" si="29"/>
        <v>0</v>
      </c>
      <c r="AL43" s="14">
        <f t="shared" si="30"/>
        <v>4.0057758563093833</v>
      </c>
      <c r="AM43" s="14">
        <f t="shared" si="31"/>
        <v>0.89987656224180235</v>
      </c>
      <c r="AN43" s="11">
        <f t="shared" si="2"/>
        <v>0</v>
      </c>
      <c r="AP43">
        <f t="shared" si="32"/>
        <v>55.058</v>
      </c>
      <c r="AQ43">
        <f t="shared" si="33"/>
        <v>9.8000000000000004E-2</v>
      </c>
      <c r="AR43">
        <f t="shared" si="34"/>
        <v>3.9609999999999999</v>
      </c>
      <c r="AS43">
        <f t="shared" si="35"/>
        <v>0.35899999999999999</v>
      </c>
      <c r="AT43">
        <f t="shared" si="3"/>
        <v>0</v>
      </c>
      <c r="AU43">
        <f t="shared" si="4"/>
        <v>6.56</v>
      </c>
      <c r="AV43">
        <f t="shared" si="36"/>
        <v>33.076000000000001</v>
      </c>
      <c r="AW43">
        <f t="shared" si="37"/>
        <v>0.53500000000000003</v>
      </c>
      <c r="AX43">
        <f t="shared" si="38"/>
        <v>0.18099999999999999</v>
      </c>
      <c r="AY43">
        <f t="shared" si="39"/>
        <v>8.5000000000000006E-2</v>
      </c>
      <c r="AZ43">
        <f t="shared" si="40"/>
        <v>1.2E-2</v>
      </c>
      <c r="BA43">
        <f t="shared" si="41"/>
        <v>0</v>
      </c>
      <c r="BB43">
        <f t="shared" si="42"/>
        <v>99.924999999999983</v>
      </c>
      <c r="BD43">
        <f t="shared" si="6"/>
        <v>0.91641145139813585</v>
      </c>
      <c r="BE43">
        <f t="shared" si="7"/>
        <v>1.2270553176570757E-3</v>
      </c>
      <c r="BF43">
        <f t="shared" si="8"/>
        <v>7.7697136131816405E-2</v>
      </c>
      <c r="BG43">
        <f t="shared" si="9"/>
        <v>4.7239949996710304E-3</v>
      </c>
      <c r="BH43">
        <f t="shared" si="10"/>
        <v>9.1308947163298265E-2</v>
      </c>
      <c r="BI43">
        <f t="shared" si="11"/>
        <v>0</v>
      </c>
      <c r="BJ43">
        <f t="shared" si="12"/>
        <v>0.82065481684381858</v>
      </c>
      <c r="BK43">
        <f t="shared" si="13"/>
        <v>9.5403852532392735E-3</v>
      </c>
      <c r="BL43">
        <f t="shared" si="14"/>
        <v>2.5515454471125246E-3</v>
      </c>
      <c r="BM43">
        <f t="shared" si="15"/>
        <v>1.1379945590471907E-3</v>
      </c>
      <c r="BN43">
        <f t="shared" si="43"/>
        <v>3.8722855681530327E-4</v>
      </c>
      <c r="BO43">
        <f t="shared" si="44"/>
        <v>0</v>
      </c>
      <c r="BP43">
        <f t="shared" si="45"/>
        <v>1.9256405556706115</v>
      </c>
      <c r="BQ43">
        <f t="shared" si="16"/>
        <v>2.0802303132395119</v>
      </c>
    </row>
    <row r="44" spans="1:69" x14ac:dyDescent="0.15">
      <c r="A44" t="s">
        <v>118</v>
      </c>
      <c r="B44">
        <v>563</v>
      </c>
      <c r="C44">
        <f t="shared" si="46"/>
        <v>6.0827625302992292</v>
      </c>
      <c r="D44" s="1">
        <v>55.179000000000002</v>
      </c>
      <c r="E44" s="1">
        <v>0.10100000000000001</v>
      </c>
      <c r="F44" s="1">
        <v>3.9889999999999999</v>
      </c>
      <c r="G44" s="1">
        <v>0.35799999999999998</v>
      </c>
      <c r="H44" s="1">
        <v>6.5220000000000002</v>
      </c>
      <c r="I44" s="1">
        <v>32.996000000000002</v>
      </c>
      <c r="J44" s="1">
        <v>0.53900000000000003</v>
      </c>
      <c r="K44" s="1">
        <v>0.17899999999999999</v>
      </c>
      <c r="L44" s="1">
        <v>6.9000000000000006E-2</v>
      </c>
      <c r="M44" s="1">
        <v>4.0000000000000001E-3</v>
      </c>
      <c r="O44">
        <f t="shared" si="17"/>
        <v>99.936000000000021</v>
      </c>
      <c r="P44">
        <f t="shared" si="47"/>
        <v>24.524687302285219</v>
      </c>
      <c r="Q44" s="1">
        <v>77.917000000000002</v>
      </c>
      <c r="R44" s="1">
        <v>87.07</v>
      </c>
      <c r="S44" s="1">
        <v>11.099</v>
      </c>
      <c r="V44" s="5">
        <v>12</v>
      </c>
      <c r="W44" s="5">
        <v>4</v>
      </c>
      <c r="X44" s="15">
        <v>0</v>
      </c>
      <c r="Z44" s="14">
        <f t="shared" si="18"/>
        <v>1.9091508888496453</v>
      </c>
      <c r="AA44" s="14">
        <f t="shared" si="19"/>
        <v>2.6287893848927131E-3</v>
      </c>
      <c r="AB44" s="14">
        <f t="shared" si="20"/>
        <v>0.16265243062358245</v>
      </c>
      <c r="AC44" s="14">
        <f t="shared" si="21"/>
        <v>9.7925175769061432E-3</v>
      </c>
      <c r="AD44" s="14">
        <f t="shared" si="22"/>
        <v>0</v>
      </c>
      <c r="AE44" s="14">
        <f t="shared" si="23"/>
        <v>0.18870640571572206</v>
      </c>
      <c r="AF44" s="14">
        <f t="shared" si="24"/>
        <v>1.70178694242869</v>
      </c>
      <c r="AG44" s="14">
        <f t="shared" si="25"/>
        <v>1.998008116124304E-2</v>
      </c>
      <c r="AH44" s="14">
        <f t="shared" si="26"/>
        <v>5.2453457080255438E-3</v>
      </c>
      <c r="AI44" s="14">
        <f t="shared" si="27"/>
        <v>1.9202894816846446E-3</v>
      </c>
      <c r="AJ44" s="14">
        <f t="shared" si="28"/>
        <v>2.68313469649617E-4</v>
      </c>
      <c r="AK44" s="14">
        <f t="shared" si="29"/>
        <v>0</v>
      </c>
      <c r="AL44" s="14">
        <f t="shared" si="30"/>
        <v>4.0021320044000417</v>
      </c>
      <c r="AM44" s="14">
        <f t="shared" si="31"/>
        <v>0.90018139661747854</v>
      </c>
      <c r="AN44" s="11">
        <f t="shared" si="2"/>
        <v>0</v>
      </c>
      <c r="AP44">
        <f t="shared" si="32"/>
        <v>55.179000000000002</v>
      </c>
      <c r="AQ44">
        <f t="shared" si="33"/>
        <v>0.10100000000000001</v>
      </c>
      <c r="AR44">
        <f t="shared" si="34"/>
        <v>3.9889999999999999</v>
      </c>
      <c r="AS44">
        <f t="shared" si="35"/>
        <v>0.35799999999999998</v>
      </c>
      <c r="AT44">
        <f t="shared" si="3"/>
        <v>0</v>
      </c>
      <c r="AU44">
        <f t="shared" si="4"/>
        <v>6.5220000000000011</v>
      </c>
      <c r="AV44">
        <f t="shared" si="36"/>
        <v>32.996000000000002</v>
      </c>
      <c r="AW44">
        <f t="shared" si="37"/>
        <v>0.53900000000000003</v>
      </c>
      <c r="AX44">
        <f t="shared" si="38"/>
        <v>0.17899999999999999</v>
      </c>
      <c r="AY44">
        <f t="shared" si="39"/>
        <v>6.9000000000000006E-2</v>
      </c>
      <c r="AZ44">
        <f t="shared" si="40"/>
        <v>4.0000000000000001E-3</v>
      </c>
      <c r="BA44">
        <f t="shared" si="41"/>
        <v>0</v>
      </c>
      <c r="BB44">
        <f t="shared" si="42"/>
        <v>99.936000000000021</v>
      </c>
      <c r="BD44">
        <f t="shared" si="6"/>
        <v>0.91842543275632493</v>
      </c>
      <c r="BE44">
        <f t="shared" si="7"/>
        <v>1.2646182355445371E-3</v>
      </c>
      <c r="BF44">
        <f t="shared" si="8"/>
        <v>7.8246371125931746E-2</v>
      </c>
      <c r="BG44">
        <f t="shared" si="9"/>
        <v>4.7108362392262642E-3</v>
      </c>
      <c r="BH44">
        <f t="shared" si="10"/>
        <v>9.0780023383998681E-2</v>
      </c>
      <c r="BI44">
        <f t="shared" si="11"/>
        <v>0</v>
      </c>
      <c r="BJ44">
        <f t="shared" si="12"/>
        <v>0.81866992189438381</v>
      </c>
      <c r="BK44">
        <f t="shared" si="13"/>
        <v>9.6117152364410628E-3</v>
      </c>
      <c r="BL44">
        <f t="shared" si="14"/>
        <v>2.5233515747687396E-3</v>
      </c>
      <c r="BM44">
        <f t="shared" si="15"/>
        <v>9.2378381852066061E-4</v>
      </c>
      <c r="BN44">
        <f t="shared" si="43"/>
        <v>1.2907618560510108E-4</v>
      </c>
      <c r="BO44">
        <f t="shared" si="44"/>
        <v>0</v>
      </c>
      <c r="BP44">
        <f t="shared" si="45"/>
        <v>1.9252851304507457</v>
      </c>
      <c r="BQ44">
        <f t="shared" si="16"/>
        <v>2.0787217130083309</v>
      </c>
    </row>
    <row r="45" spans="1:69" x14ac:dyDescent="0.15">
      <c r="A45" t="s">
        <v>119</v>
      </c>
      <c r="B45">
        <v>564</v>
      </c>
      <c r="C45">
        <f t="shared" si="46"/>
        <v>5.0990195136031975</v>
      </c>
      <c r="D45" s="1">
        <v>55.087000000000003</v>
      </c>
      <c r="E45" s="1">
        <v>9.9000000000000005E-2</v>
      </c>
      <c r="F45" s="1">
        <v>4.0229999999999997</v>
      </c>
      <c r="G45" s="1">
        <v>0.36099999999999999</v>
      </c>
      <c r="H45" s="1">
        <v>6.51</v>
      </c>
      <c r="I45" s="1">
        <v>33.054000000000002</v>
      </c>
      <c r="J45" s="1">
        <v>0.54300000000000004</v>
      </c>
      <c r="K45" s="1">
        <v>0.17899999999999999</v>
      </c>
      <c r="L45" s="1">
        <v>7.2999999999999995E-2</v>
      </c>
      <c r="M45" s="1">
        <v>8.0000000000000002E-3</v>
      </c>
      <c r="O45">
        <f t="shared" si="17"/>
        <v>99.936999999999998</v>
      </c>
      <c r="P45">
        <f t="shared" si="47"/>
        <v>24.51966050993774</v>
      </c>
      <c r="Q45" s="1">
        <v>77.915999999999997</v>
      </c>
      <c r="R45" s="1">
        <v>87.075000000000003</v>
      </c>
      <c r="S45" s="1">
        <v>11.099</v>
      </c>
      <c r="V45" s="5">
        <v>12</v>
      </c>
      <c r="W45" s="5">
        <v>4</v>
      </c>
      <c r="X45" s="15">
        <v>0</v>
      </c>
      <c r="Z45" s="14">
        <f t="shared" si="18"/>
        <v>1.9063585034806798</v>
      </c>
      <c r="AA45" s="14">
        <f t="shared" si="19"/>
        <v>2.5772624075761498E-3</v>
      </c>
      <c r="AB45" s="14">
        <f t="shared" si="20"/>
        <v>0.16407241847290222</v>
      </c>
      <c r="AC45" s="14">
        <f t="shared" si="21"/>
        <v>9.8766021739993669E-3</v>
      </c>
      <c r="AD45" s="14">
        <f t="shared" si="22"/>
        <v>0</v>
      </c>
      <c r="AE45" s="14">
        <f t="shared" si="23"/>
        <v>0.18839781546564044</v>
      </c>
      <c r="AF45" s="14">
        <f t="shared" si="24"/>
        <v>1.7051278222636548</v>
      </c>
      <c r="AG45" s="14">
        <f t="shared" si="25"/>
        <v>2.0132482874194821E-2</v>
      </c>
      <c r="AH45" s="14">
        <f t="shared" si="26"/>
        <v>5.2464210599315921E-3</v>
      </c>
      <c r="AI45" s="14">
        <f t="shared" si="27"/>
        <v>2.0320271129365816E-3</v>
      </c>
      <c r="AJ45" s="14">
        <f t="shared" si="28"/>
        <v>5.3673695355456301E-4</v>
      </c>
      <c r="AK45" s="14">
        <f t="shared" si="29"/>
        <v>0</v>
      </c>
      <c r="AL45" s="14">
        <f t="shared" si="30"/>
        <v>4.0043580922650701</v>
      </c>
      <c r="AM45" s="14">
        <f t="shared" si="31"/>
        <v>0.90050421725920438</v>
      </c>
      <c r="AN45" s="11">
        <f t="shared" si="2"/>
        <v>0</v>
      </c>
      <c r="AP45">
        <f t="shared" si="32"/>
        <v>55.087000000000003</v>
      </c>
      <c r="AQ45">
        <f t="shared" si="33"/>
        <v>9.9000000000000005E-2</v>
      </c>
      <c r="AR45">
        <f t="shared" si="34"/>
        <v>4.0229999999999997</v>
      </c>
      <c r="AS45">
        <f t="shared" si="35"/>
        <v>0.36099999999999999</v>
      </c>
      <c r="AT45">
        <f t="shared" si="3"/>
        <v>0</v>
      </c>
      <c r="AU45">
        <f t="shared" si="4"/>
        <v>6.51</v>
      </c>
      <c r="AV45">
        <f t="shared" si="36"/>
        <v>33.054000000000002</v>
      </c>
      <c r="AW45">
        <f t="shared" si="37"/>
        <v>0.54300000000000004</v>
      </c>
      <c r="AX45">
        <f t="shared" si="38"/>
        <v>0.17899999999999999</v>
      </c>
      <c r="AY45">
        <f t="shared" si="39"/>
        <v>7.2999999999999995E-2</v>
      </c>
      <c r="AZ45">
        <f t="shared" si="40"/>
        <v>8.0000000000000002E-3</v>
      </c>
      <c r="BA45">
        <f t="shared" si="41"/>
        <v>0</v>
      </c>
      <c r="BB45">
        <f t="shared" si="42"/>
        <v>99.936999999999998</v>
      </c>
      <c r="BD45">
        <f t="shared" si="6"/>
        <v>0.9168941411451399</v>
      </c>
      <c r="BE45">
        <f t="shared" si="7"/>
        <v>1.2395762902862296E-3</v>
      </c>
      <c r="BF45">
        <f t="shared" si="8"/>
        <v>7.8913299333071785E-2</v>
      </c>
      <c r="BG45">
        <f t="shared" si="9"/>
        <v>4.750312520560563E-3</v>
      </c>
      <c r="BH45">
        <f t="shared" si="10"/>
        <v>9.0612994822114587E-2</v>
      </c>
      <c r="BI45">
        <f t="shared" si="11"/>
        <v>0</v>
      </c>
      <c r="BJ45">
        <f t="shared" si="12"/>
        <v>0.82010897073272404</v>
      </c>
      <c r="BK45">
        <f t="shared" si="13"/>
        <v>9.683045219642852E-3</v>
      </c>
      <c r="BL45">
        <f t="shared" si="14"/>
        <v>2.5233515747687396E-3</v>
      </c>
      <c r="BM45">
        <f t="shared" si="15"/>
        <v>9.7733650365229292E-4</v>
      </c>
      <c r="BN45">
        <f t="shared" si="43"/>
        <v>2.5815237121020216E-4</v>
      </c>
      <c r="BO45">
        <f t="shared" si="44"/>
        <v>0</v>
      </c>
      <c r="BP45">
        <f t="shared" si="45"/>
        <v>1.9259611805131711</v>
      </c>
      <c r="BQ45">
        <f t="shared" si="16"/>
        <v>2.0791478731664319</v>
      </c>
    </row>
    <row r="46" spans="1:69" x14ac:dyDescent="0.15">
      <c r="A46" t="s">
        <v>120</v>
      </c>
      <c r="B46">
        <v>565</v>
      </c>
      <c r="C46">
        <f t="shared" si="46"/>
        <v>4.1231056256063283</v>
      </c>
      <c r="D46" s="1">
        <v>55.148000000000003</v>
      </c>
      <c r="E46" s="1">
        <v>0.109</v>
      </c>
      <c r="F46" s="1">
        <v>4.0640000000000001</v>
      </c>
      <c r="G46" s="1">
        <v>0.38400000000000001</v>
      </c>
      <c r="H46" s="1">
        <v>6.5609999999999999</v>
      </c>
      <c r="I46" s="1">
        <v>33.122999999999998</v>
      </c>
      <c r="J46" s="1">
        <v>0.53600000000000003</v>
      </c>
      <c r="K46" s="1">
        <v>0.18</v>
      </c>
      <c r="L46" s="1">
        <v>8.1000000000000003E-2</v>
      </c>
      <c r="M46" s="1">
        <v>8.0000000000000002E-3</v>
      </c>
      <c r="O46">
        <f t="shared" si="17"/>
        <v>100.19400000000002</v>
      </c>
      <c r="P46">
        <f t="shared" si="47"/>
        <v>24.573695877890909</v>
      </c>
      <c r="Q46" s="1">
        <v>77.915000000000006</v>
      </c>
      <c r="R46" s="1">
        <v>87.078999999999994</v>
      </c>
      <c r="S46" s="1">
        <v>11.099</v>
      </c>
      <c r="V46" s="5">
        <v>12</v>
      </c>
      <c r="W46" s="5">
        <v>4</v>
      </c>
      <c r="X46" s="15">
        <v>0</v>
      </c>
      <c r="Z46" s="14">
        <f t="shared" si="18"/>
        <v>1.9042729347905845</v>
      </c>
      <c r="AA46" s="14">
        <f t="shared" si="19"/>
        <v>2.8313523318131899E-3</v>
      </c>
      <c r="AB46" s="14">
        <f t="shared" si="20"/>
        <v>0.16538008853834654</v>
      </c>
      <c r="AC46" s="14">
        <f t="shared" si="21"/>
        <v>1.0482757927424655E-2</v>
      </c>
      <c r="AD46" s="14">
        <f t="shared" si="22"/>
        <v>0</v>
      </c>
      <c r="AE46" s="14">
        <f t="shared" si="23"/>
        <v>0.18945622760720826</v>
      </c>
      <c r="AF46" s="14">
        <f t="shared" si="24"/>
        <v>1.7049300139178127</v>
      </c>
      <c r="AG46" s="14">
        <f t="shared" si="25"/>
        <v>1.9829249261786933E-2</v>
      </c>
      <c r="AH46" s="14">
        <f t="shared" si="26"/>
        <v>5.2641298130550454E-3</v>
      </c>
      <c r="AI46" s="14">
        <f t="shared" si="27"/>
        <v>2.2497570982782131E-3</v>
      </c>
      <c r="AJ46" s="14">
        <f t="shared" si="28"/>
        <v>5.3555671681184823E-4</v>
      </c>
      <c r="AK46" s="14">
        <f t="shared" si="29"/>
        <v>0</v>
      </c>
      <c r="AL46" s="14">
        <f t="shared" si="30"/>
        <v>4.0052320680031208</v>
      </c>
      <c r="AM46" s="14">
        <f t="shared" si="31"/>
        <v>0.89999070756832988</v>
      </c>
      <c r="AN46" s="11">
        <f t="shared" si="2"/>
        <v>0</v>
      </c>
      <c r="AP46">
        <f t="shared" si="32"/>
        <v>55.148000000000003</v>
      </c>
      <c r="AQ46">
        <f t="shared" si="33"/>
        <v>0.109</v>
      </c>
      <c r="AR46">
        <f t="shared" si="34"/>
        <v>4.0640000000000001</v>
      </c>
      <c r="AS46">
        <f t="shared" si="35"/>
        <v>0.38400000000000001</v>
      </c>
      <c r="AT46">
        <f t="shared" si="3"/>
        <v>0</v>
      </c>
      <c r="AU46">
        <f t="shared" si="4"/>
        <v>6.5609999999999999</v>
      </c>
      <c r="AV46">
        <f t="shared" si="36"/>
        <v>33.122999999999998</v>
      </c>
      <c r="AW46">
        <f t="shared" si="37"/>
        <v>0.53600000000000003</v>
      </c>
      <c r="AX46">
        <f t="shared" si="38"/>
        <v>0.18</v>
      </c>
      <c r="AY46">
        <f t="shared" si="39"/>
        <v>8.1000000000000003E-2</v>
      </c>
      <c r="AZ46">
        <f t="shared" si="40"/>
        <v>8.0000000000000002E-3</v>
      </c>
      <c r="BA46">
        <f t="shared" si="41"/>
        <v>0</v>
      </c>
      <c r="BB46">
        <f t="shared" si="42"/>
        <v>100.19400000000002</v>
      </c>
      <c r="BD46">
        <f t="shared" si="6"/>
        <v>0.91790945406125179</v>
      </c>
      <c r="BE46">
        <f t="shared" si="7"/>
        <v>1.3647860165777678E-3</v>
      </c>
      <c r="BF46">
        <f t="shared" si="8"/>
        <v>7.971753628874069E-2</v>
      </c>
      <c r="BG46">
        <f t="shared" si="9"/>
        <v>5.052964010790183E-3</v>
      </c>
      <c r="BH46">
        <f t="shared" si="10"/>
        <v>9.1322866210121936E-2</v>
      </c>
      <c r="BI46">
        <f t="shared" si="11"/>
        <v>0</v>
      </c>
      <c r="BJ46">
        <f t="shared" si="12"/>
        <v>0.82182094262661143</v>
      </c>
      <c r="BK46">
        <f t="shared" si="13"/>
        <v>9.5582177490397217E-3</v>
      </c>
      <c r="BL46">
        <f t="shared" si="14"/>
        <v>2.5374485109406321E-3</v>
      </c>
      <c r="BM46">
        <f t="shared" si="15"/>
        <v>1.084441873915558E-3</v>
      </c>
      <c r="BN46">
        <f t="shared" si="43"/>
        <v>2.5815237121020216E-4</v>
      </c>
      <c r="BO46">
        <f t="shared" si="44"/>
        <v>0</v>
      </c>
      <c r="BP46">
        <f t="shared" si="45"/>
        <v>1.9306268097191999</v>
      </c>
      <c r="BQ46">
        <f t="shared" si="16"/>
        <v>2.0745760122256165</v>
      </c>
    </row>
    <row r="47" spans="1:69" x14ac:dyDescent="0.15">
      <c r="A47" t="s">
        <v>121</v>
      </c>
      <c r="B47">
        <v>566</v>
      </c>
      <c r="C47">
        <f t="shared" si="46"/>
        <v>6.0827625302992292</v>
      </c>
      <c r="D47" s="1">
        <v>55.177999999999997</v>
      </c>
      <c r="E47" s="1">
        <v>0.105</v>
      </c>
      <c r="F47" s="1">
        <v>4.0780000000000003</v>
      </c>
      <c r="G47" s="1">
        <v>0.38700000000000001</v>
      </c>
      <c r="H47" s="1">
        <v>6.5540000000000003</v>
      </c>
      <c r="I47" s="1">
        <v>33.073999999999998</v>
      </c>
      <c r="J47" s="1">
        <v>0.54800000000000004</v>
      </c>
      <c r="K47" s="1">
        <v>0.187</v>
      </c>
      <c r="L47" s="1">
        <v>8.5999999999999993E-2</v>
      </c>
      <c r="M47" s="1">
        <v>1.6E-2</v>
      </c>
      <c r="O47">
        <f t="shared" si="17"/>
        <v>100.21299999999999</v>
      </c>
      <c r="P47">
        <f t="shared" si="47"/>
        <v>24.578497729880851</v>
      </c>
      <c r="Q47" s="1">
        <v>77.914000000000001</v>
      </c>
      <c r="R47" s="1">
        <v>87.084999999999994</v>
      </c>
      <c r="S47" s="1">
        <v>11.099</v>
      </c>
      <c r="V47" s="5">
        <v>12</v>
      </c>
      <c r="W47" s="5">
        <v>4</v>
      </c>
      <c r="X47" s="15">
        <v>0</v>
      </c>
      <c r="Z47" s="14">
        <f t="shared" si="18"/>
        <v>1.9049366052063474</v>
      </c>
      <c r="AA47" s="14">
        <f t="shared" si="19"/>
        <v>2.7269166375907079E-3</v>
      </c>
      <c r="AB47" s="14">
        <f t="shared" si="20"/>
        <v>0.16591738212878029</v>
      </c>
      <c r="AC47" s="14">
        <f t="shared" si="21"/>
        <v>1.05625904782979E-2</v>
      </c>
      <c r="AD47" s="14">
        <f t="shared" si="22"/>
        <v>0</v>
      </c>
      <c r="AE47" s="14">
        <f t="shared" si="23"/>
        <v>0.18921712056829865</v>
      </c>
      <c r="AF47" s="14">
        <f t="shared" si="24"/>
        <v>1.7020752559350014</v>
      </c>
      <c r="AG47" s="14">
        <f t="shared" si="25"/>
        <v>2.026922694592781E-2</v>
      </c>
      <c r="AH47" s="14">
        <f t="shared" si="26"/>
        <v>5.467777534941572E-3</v>
      </c>
      <c r="AI47" s="14">
        <f t="shared" si="27"/>
        <v>2.3881643311693549E-3</v>
      </c>
      <c r="AJ47" s="14">
        <f t="shared" si="28"/>
        <v>1.0709041723324156E-3</v>
      </c>
      <c r="AK47" s="14">
        <f t="shared" si="29"/>
        <v>0</v>
      </c>
      <c r="AL47" s="14">
        <f t="shared" si="30"/>
        <v>4.004631943938687</v>
      </c>
      <c r="AM47" s="14">
        <f t="shared" si="31"/>
        <v>0.89995353287568836</v>
      </c>
      <c r="AN47" s="11">
        <f t="shared" si="2"/>
        <v>0</v>
      </c>
      <c r="AP47">
        <f t="shared" si="32"/>
        <v>55.177999999999997</v>
      </c>
      <c r="AQ47">
        <f t="shared" si="33"/>
        <v>0.105</v>
      </c>
      <c r="AR47">
        <f t="shared" si="34"/>
        <v>4.0780000000000003</v>
      </c>
      <c r="AS47">
        <f t="shared" si="35"/>
        <v>0.38700000000000001</v>
      </c>
      <c r="AT47">
        <f t="shared" si="3"/>
        <v>0</v>
      </c>
      <c r="AU47">
        <f t="shared" si="4"/>
        <v>6.5540000000000003</v>
      </c>
      <c r="AV47">
        <f t="shared" si="36"/>
        <v>33.073999999999998</v>
      </c>
      <c r="AW47">
        <f t="shared" si="37"/>
        <v>0.54800000000000004</v>
      </c>
      <c r="AX47">
        <f t="shared" si="38"/>
        <v>0.187</v>
      </c>
      <c r="AY47">
        <f t="shared" si="39"/>
        <v>8.5999999999999993E-2</v>
      </c>
      <c r="AZ47">
        <f t="shared" si="40"/>
        <v>1.6E-2</v>
      </c>
      <c r="BA47">
        <f t="shared" si="41"/>
        <v>0</v>
      </c>
      <c r="BB47">
        <f t="shared" si="42"/>
        <v>100.21299999999999</v>
      </c>
      <c r="BD47">
        <f t="shared" si="6"/>
        <v>0.91840878828229022</v>
      </c>
      <c r="BE47">
        <f t="shared" si="7"/>
        <v>1.3147021260611525E-3</v>
      </c>
      <c r="BF47">
        <f t="shared" si="8"/>
        <v>7.9992153785798367E-2</v>
      </c>
      <c r="BG47">
        <f t="shared" si="9"/>
        <v>5.0924402921244819E-3</v>
      </c>
      <c r="BH47">
        <f t="shared" si="10"/>
        <v>9.1225432882356225E-2</v>
      </c>
      <c r="BI47">
        <f t="shared" si="11"/>
        <v>0</v>
      </c>
      <c r="BJ47">
        <f t="shared" si="12"/>
        <v>0.82060519447008262</v>
      </c>
      <c r="BK47">
        <f t="shared" si="13"/>
        <v>9.7722076986450877E-3</v>
      </c>
      <c r="BL47">
        <f t="shared" si="14"/>
        <v>2.6361270641438793E-3</v>
      </c>
      <c r="BM47">
        <f t="shared" si="15"/>
        <v>1.1513827303300985E-3</v>
      </c>
      <c r="BN47">
        <f t="shared" si="43"/>
        <v>5.1630474242040432E-4</v>
      </c>
      <c r="BO47">
        <f t="shared" si="44"/>
        <v>0</v>
      </c>
      <c r="BP47">
        <f t="shared" si="45"/>
        <v>1.9307147340742525</v>
      </c>
      <c r="BQ47">
        <f t="shared" si="16"/>
        <v>2.0741707064554236</v>
      </c>
    </row>
    <row r="48" spans="1:69" x14ac:dyDescent="0.15">
      <c r="A48" t="s">
        <v>122</v>
      </c>
      <c r="B48">
        <v>567</v>
      </c>
      <c r="C48">
        <f t="shared" si="46"/>
        <v>5.0990195136031975</v>
      </c>
      <c r="D48" s="1">
        <v>55.238</v>
      </c>
      <c r="E48" s="1">
        <v>0.106</v>
      </c>
      <c r="F48" s="1">
        <v>4.0449999999999999</v>
      </c>
      <c r="G48" s="1">
        <v>0.38600000000000001</v>
      </c>
      <c r="H48" s="1">
        <v>6.5810000000000004</v>
      </c>
      <c r="I48" s="1">
        <v>33.103000000000002</v>
      </c>
      <c r="J48" s="1">
        <v>0.53900000000000003</v>
      </c>
      <c r="K48" s="1">
        <v>0.184</v>
      </c>
      <c r="L48" s="1">
        <v>8.6999999999999994E-2</v>
      </c>
      <c r="M48" s="1">
        <v>6.0000000000000001E-3</v>
      </c>
      <c r="O48">
        <f t="shared" si="17"/>
        <v>100.27500000000001</v>
      </c>
      <c r="P48">
        <f t="shared" si="47"/>
        <v>24.593590104263438</v>
      </c>
      <c r="Q48" s="1">
        <v>77.912999999999997</v>
      </c>
      <c r="R48" s="1">
        <v>87.09</v>
      </c>
      <c r="S48" s="1">
        <v>11.099</v>
      </c>
      <c r="V48" s="5">
        <v>12</v>
      </c>
      <c r="W48" s="5">
        <v>4</v>
      </c>
      <c r="X48" s="15">
        <v>0</v>
      </c>
      <c r="Z48" s="14">
        <f t="shared" si="18"/>
        <v>1.9058377384147276</v>
      </c>
      <c r="AA48" s="14">
        <f t="shared" si="19"/>
        <v>2.7511979049981094E-3</v>
      </c>
      <c r="AB48" s="14">
        <f t="shared" si="20"/>
        <v>0.16447375038989434</v>
      </c>
      <c r="AC48" s="14">
        <f t="shared" si="21"/>
        <v>1.052883175604943E-2</v>
      </c>
      <c r="AD48" s="14">
        <f t="shared" si="22"/>
        <v>0</v>
      </c>
      <c r="AE48" s="14">
        <f t="shared" si="23"/>
        <v>0.18988002807788085</v>
      </c>
      <c r="AF48" s="14">
        <f t="shared" si="24"/>
        <v>1.702522242237237</v>
      </c>
      <c r="AG48" s="14">
        <f t="shared" si="25"/>
        <v>1.9924103828534583E-2</v>
      </c>
      <c r="AH48" s="14">
        <f t="shared" si="26"/>
        <v>5.376757592174485E-3</v>
      </c>
      <c r="AI48" s="14">
        <f t="shared" si="27"/>
        <v>2.4144510952850769E-3</v>
      </c>
      <c r="AJ48" s="14">
        <f t="shared" si="28"/>
        <v>4.0134262103973917E-4</v>
      </c>
      <c r="AK48" s="14">
        <f t="shared" si="29"/>
        <v>0</v>
      </c>
      <c r="AL48" s="14">
        <f t="shared" si="30"/>
        <v>4.0041104439178223</v>
      </c>
      <c r="AM48" s="14">
        <f t="shared" si="31"/>
        <v>0.8996619106537731</v>
      </c>
      <c r="AN48" s="11">
        <f t="shared" si="2"/>
        <v>0</v>
      </c>
      <c r="AP48">
        <f t="shared" si="32"/>
        <v>55.238</v>
      </c>
      <c r="AQ48">
        <f t="shared" si="33"/>
        <v>0.106</v>
      </c>
      <c r="AR48">
        <f t="shared" si="34"/>
        <v>4.0449999999999999</v>
      </c>
      <c r="AS48">
        <f t="shared" si="35"/>
        <v>0.38600000000000001</v>
      </c>
      <c r="AT48">
        <f t="shared" si="3"/>
        <v>0</v>
      </c>
      <c r="AU48">
        <f t="shared" si="4"/>
        <v>6.5810000000000004</v>
      </c>
      <c r="AV48">
        <f t="shared" si="36"/>
        <v>33.103000000000002</v>
      </c>
      <c r="AW48">
        <f t="shared" si="37"/>
        <v>0.53900000000000003</v>
      </c>
      <c r="AX48">
        <f t="shared" si="38"/>
        <v>0.184</v>
      </c>
      <c r="AY48">
        <f t="shared" si="39"/>
        <v>8.6999999999999994E-2</v>
      </c>
      <c r="AZ48">
        <f t="shared" si="40"/>
        <v>6.0000000000000001E-3</v>
      </c>
      <c r="BA48">
        <f t="shared" si="41"/>
        <v>0</v>
      </c>
      <c r="BB48">
        <f t="shared" si="42"/>
        <v>100.27500000000001</v>
      </c>
      <c r="BD48">
        <f t="shared" si="6"/>
        <v>0.91940745672436752</v>
      </c>
      <c r="BE48">
        <f t="shared" si="7"/>
        <v>1.3272230986903061E-3</v>
      </c>
      <c r="BF48">
        <f t="shared" si="8"/>
        <v>7.9344841114162415E-2</v>
      </c>
      <c r="BG48">
        <f t="shared" si="9"/>
        <v>5.0792815316797156E-3</v>
      </c>
      <c r="BH48">
        <f t="shared" si="10"/>
        <v>9.1601247146595413E-2</v>
      </c>
      <c r="BI48">
        <f t="shared" si="11"/>
        <v>0</v>
      </c>
      <c r="BJ48">
        <f t="shared" si="12"/>
        <v>0.82132471888925285</v>
      </c>
      <c r="BK48">
        <f t="shared" si="13"/>
        <v>9.6117152364410628E-3</v>
      </c>
      <c r="BL48">
        <f t="shared" si="14"/>
        <v>2.5938362556282017E-3</v>
      </c>
      <c r="BM48">
        <f t="shared" si="15"/>
        <v>1.1647709016130068E-3</v>
      </c>
      <c r="BN48">
        <f t="shared" si="43"/>
        <v>1.9361427840765164E-4</v>
      </c>
      <c r="BO48">
        <f t="shared" si="44"/>
        <v>0</v>
      </c>
      <c r="BP48">
        <f t="shared" si="45"/>
        <v>1.9316487051768378</v>
      </c>
      <c r="BQ48">
        <f t="shared" si="16"/>
        <v>2.0728978479299909</v>
      </c>
    </row>
    <row r="49" spans="1:69" x14ac:dyDescent="0.15">
      <c r="A49" t="s">
        <v>123</v>
      </c>
      <c r="B49">
        <v>568</v>
      </c>
      <c r="C49">
        <f t="shared" si="46"/>
        <v>4.1231056256063283</v>
      </c>
      <c r="D49" s="1">
        <v>55.402000000000001</v>
      </c>
      <c r="E49" s="1">
        <v>0.107</v>
      </c>
      <c r="F49" s="1">
        <v>4.0750000000000002</v>
      </c>
      <c r="G49" s="1">
        <v>0.39600000000000002</v>
      </c>
      <c r="H49" s="1">
        <v>6.5449999999999999</v>
      </c>
      <c r="I49" s="1">
        <v>33.106999999999999</v>
      </c>
      <c r="J49" s="1">
        <v>0.52600000000000002</v>
      </c>
      <c r="K49" s="1">
        <v>0.17699999999999999</v>
      </c>
      <c r="L49" s="1">
        <v>7.2999999999999995E-2</v>
      </c>
      <c r="M49" s="1">
        <v>1.2E-2</v>
      </c>
      <c r="O49">
        <f t="shared" si="17"/>
        <v>100.42</v>
      </c>
      <c r="P49">
        <f t="shared" si="47"/>
        <v>24.642374062062412</v>
      </c>
      <c r="Q49" s="1">
        <v>77.912000000000006</v>
      </c>
      <c r="R49" s="1">
        <v>87.093999999999994</v>
      </c>
      <c r="S49" s="1">
        <v>11.099</v>
      </c>
      <c r="V49" s="5">
        <v>12</v>
      </c>
      <c r="W49" s="5">
        <v>4</v>
      </c>
      <c r="X49" s="15">
        <v>0</v>
      </c>
      <c r="Z49" s="14">
        <f t="shared" si="18"/>
        <v>1.9077119685125217</v>
      </c>
      <c r="AA49" s="14">
        <f t="shared" si="19"/>
        <v>2.7716547352073504E-3</v>
      </c>
      <c r="AB49" s="14">
        <f t="shared" si="20"/>
        <v>0.1653655605477384</v>
      </c>
      <c r="AC49" s="14">
        <f t="shared" si="21"/>
        <v>1.0780215732896817E-2</v>
      </c>
      <c r="AD49" s="14">
        <f t="shared" si="22"/>
        <v>0</v>
      </c>
      <c r="AE49" s="14">
        <f t="shared" si="23"/>
        <v>0.18846748367596952</v>
      </c>
      <c r="AF49" s="14">
        <f t="shared" si="24"/>
        <v>1.6993571139182457</v>
      </c>
      <c r="AG49" s="14">
        <f t="shared" si="25"/>
        <v>1.9405067599519904E-2</v>
      </c>
      <c r="AH49" s="14">
        <f t="shared" si="26"/>
        <v>5.1619677288097339E-3</v>
      </c>
      <c r="AI49" s="14">
        <f t="shared" si="27"/>
        <v>2.0219080690322046E-3</v>
      </c>
      <c r="AJ49" s="14">
        <f t="shared" si="28"/>
        <v>8.0109618402537833E-4</v>
      </c>
      <c r="AK49" s="14">
        <f t="shared" si="29"/>
        <v>0</v>
      </c>
      <c r="AL49" s="14">
        <f t="shared" si="30"/>
        <v>4.0018440367039672</v>
      </c>
      <c r="AM49" s="14">
        <f t="shared" si="31"/>
        <v>0.90016684605331099</v>
      </c>
      <c r="AN49" s="11">
        <f t="shared" si="2"/>
        <v>0</v>
      </c>
      <c r="AP49">
        <f t="shared" si="32"/>
        <v>55.402000000000001</v>
      </c>
      <c r="AQ49">
        <f t="shared" si="33"/>
        <v>0.107</v>
      </c>
      <c r="AR49">
        <f t="shared" si="34"/>
        <v>4.0750000000000002</v>
      </c>
      <c r="AS49">
        <f t="shared" si="35"/>
        <v>0.39600000000000002</v>
      </c>
      <c r="AT49">
        <f t="shared" si="3"/>
        <v>0</v>
      </c>
      <c r="AU49">
        <f t="shared" si="4"/>
        <v>6.5449999999999999</v>
      </c>
      <c r="AV49">
        <f t="shared" si="36"/>
        <v>33.106999999999999</v>
      </c>
      <c r="AW49">
        <f t="shared" si="37"/>
        <v>0.52600000000000002</v>
      </c>
      <c r="AX49">
        <f t="shared" si="38"/>
        <v>0.17699999999999999</v>
      </c>
      <c r="AY49">
        <f t="shared" si="39"/>
        <v>7.2999999999999995E-2</v>
      </c>
      <c r="AZ49">
        <f t="shared" si="40"/>
        <v>1.2E-2</v>
      </c>
      <c r="BA49">
        <f t="shared" si="41"/>
        <v>0</v>
      </c>
      <c r="BB49">
        <f t="shared" si="42"/>
        <v>100.42</v>
      </c>
      <c r="BD49">
        <f t="shared" si="6"/>
        <v>0.92213715046604527</v>
      </c>
      <c r="BE49">
        <f t="shared" si="7"/>
        <v>1.33974407131946E-3</v>
      </c>
      <c r="BF49">
        <f t="shared" si="8"/>
        <v>7.9933307179285998E-2</v>
      </c>
      <c r="BG49">
        <f t="shared" si="9"/>
        <v>5.2108691361273766E-3</v>
      </c>
      <c r="BH49">
        <f t="shared" si="10"/>
        <v>9.1100161460943158E-2</v>
      </c>
      <c r="BI49">
        <f t="shared" si="11"/>
        <v>0</v>
      </c>
      <c r="BJ49">
        <f t="shared" si="12"/>
        <v>0.82142396363672454</v>
      </c>
      <c r="BK49">
        <f t="shared" si="13"/>
        <v>9.3798927910352485E-3</v>
      </c>
      <c r="BL49">
        <f t="shared" si="14"/>
        <v>2.495157702424955E-3</v>
      </c>
      <c r="BM49">
        <f t="shared" si="15"/>
        <v>9.7733650365229292E-4</v>
      </c>
      <c r="BN49">
        <f t="shared" si="43"/>
        <v>3.8722855681530327E-4</v>
      </c>
      <c r="BO49">
        <f t="shared" si="44"/>
        <v>0</v>
      </c>
      <c r="BP49">
        <f t="shared" si="45"/>
        <v>1.9343848115043738</v>
      </c>
      <c r="BQ49">
        <f t="shared" si="16"/>
        <v>2.0687941783371051</v>
      </c>
    </row>
    <row r="50" spans="1:69" x14ac:dyDescent="0.15">
      <c r="A50" t="s">
        <v>124</v>
      </c>
      <c r="B50">
        <v>569</v>
      </c>
      <c r="C50">
        <f t="shared" si="46"/>
        <v>5.3851648071470235</v>
      </c>
      <c r="D50" s="1">
        <v>55.37</v>
      </c>
      <c r="E50" s="1">
        <v>0.113</v>
      </c>
      <c r="F50" s="1">
        <v>4.0830000000000002</v>
      </c>
      <c r="G50" s="1">
        <v>0.39900000000000002</v>
      </c>
      <c r="H50" s="1">
        <v>6.5730000000000004</v>
      </c>
      <c r="I50" s="1">
        <v>33.082000000000001</v>
      </c>
      <c r="J50" s="1">
        <v>0.51500000000000001</v>
      </c>
      <c r="K50" s="1">
        <v>0.17399999999999999</v>
      </c>
      <c r="L50" s="1">
        <v>8.3000000000000004E-2</v>
      </c>
      <c r="M50" s="1">
        <v>1.4999999999999999E-2</v>
      </c>
      <c r="O50">
        <f>SUM(D50:N50)</f>
        <v>100.40700000000001</v>
      </c>
      <c r="P50">
        <f t="shared" si="47"/>
        <v>24.634666708886918</v>
      </c>
      <c r="Q50" s="1">
        <v>77.91</v>
      </c>
      <c r="R50" s="1">
        <v>87.099000000000004</v>
      </c>
      <c r="S50" s="1">
        <v>11.099</v>
      </c>
      <c r="V50" s="5">
        <v>12</v>
      </c>
      <c r="W50" s="5">
        <v>4</v>
      </c>
      <c r="X50" s="15">
        <v>0</v>
      </c>
      <c r="Z50" s="14">
        <f t="shared" si="18"/>
        <v>1.9072065945446168</v>
      </c>
      <c r="AA50" s="14">
        <f t="shared" si="19"/>
        <v>2.9279904094521741E-3</v>
      </c>
      <c r="AB50" s="14">
        <f t="shared" si="20"/>
        <v>0.16574204344835175</v>
      </c>
      <c r="AC50" s="14">
        <f t="shared" si="21"/>
        <v>1.0865282349675034E-2</v>
      </c>
      <c r="AD50" s="14">
        <f t="shared" si="22"/>
        <v>0</v>
      </c>
      <c r="AE50" s="14">
        <f t="shared" si="23"/>
        <v>0.18933297903292842</v>
      </c>
      <c r="AF50" s="14">
        <f t="shared" si="24"/>
        <v>1.6986051527720349</v>
      </c>
      <c r="AG50" s="14">
        <f t="shared" si="25"/>
        <v>1.9005202425698111E-2</v>
      </c>
      <c r="AH50" s="14">
        <f t="shared" si="26"/>
        <v>5.076064382327705E-3</v>
      </c>
      <c r="AI50" s="14">
        <f t="shared" si="27"/>
        <v>2.2996010193953257E-3</v>
      </c>
      <c r="AJ50" s="14">
        <f t="shared" si="28"/>
        <v>1.0016835248740474E-3</v>
      </c>
      <c r="AK50" s="14">
        <f t="shared" si="29"/>
        <v>0</v>
      </c>
      <c r="AL50" s="14">
        <f t="shared" si="30"/>
        <v>4.0020625939093541</v>
      </c>
      <c r="AM50" s="14">
        <f t="shared" si="31"/>
        <v>0.89971441550792952</v>
      </c>
      <c r="AN50" s="11">
        <f t="shared" si="2"/>
        <v>0</v>
      </c>
      <c r="AP50">
        <f>D50</f>
        <v>55.37</v>
      </c>
      <c r="AQ50">
        <f t="shared" si="33"/>
        <v>0.113</v>
      </c>
      <c r="AR50">
        <f t="shared" si="34"/>
        <v>4.0830000000000002</v>
      </c>
      <c r="AS50">
        <f t="shared" si="35"/>
        <v>0.39900000000000002</v>
      </c>
      <c r="AT50">
        <f t="shared" si="3"/>
        <v>0</v>
      </c>
      <c r="AU50">
        <f t="shared" si="4"/>
        <v>6.5730000000000004</v>
      </c>
      <c r="AV50">
        <f t="shared" ref="AV50:BA51" si="48">I50</f>
        <v>33.082000000000001</v>
      </c>
      <c r="AW50">
        <f t="shared" si="48"/>
        <v>0.51500000000000001</v>
      </c>
      <c r="AX50">
        <f t="shared" si="48"/>
        <v>0.17399999999999999</v>
      </c>
      <c r="AY50">
        <f t="shared" si="48"/>
        <v>8.3000000000000004E-2</v>
      </c>
      <c r="AZ50">
        <f t="shared" si="48"/>
        <v>1.4999999999999999E-2</v>
      </c>
      <c r="BA50">
        <f t="shared" si="48"/>
        <v>0</v>
      </c>
      <c r="BB50">
        <f>SUM(AP50:BA50)</f>
        <v>100.40700000000001</v>
      </c>
      <c r="BD50">
        <f t="shared" si="6"/>
        <v>0.92160452729693743</v>
      </c>
      <c r="BE50">
        <f t="shared" si="7"/>
        <v>1.4148699070943831E-3</v>
      </c>
      <c r="BF50">
        <f t="shared" si="8"/>
        <v>8.009023146331895E-2</v>
      </c>
      <c r="BG50">
        <f t="shared" si="9"/>
        <v>5.2503454174616755E-3</v>
      </c>
      <c r="BH50">
        <f t="shared" si="10"/>
        <v>9.1489894772006031E-2</v>
      </c>
      <c r="BI50">
        <f t="shared" si="11"/>
        <v>0</v>
      </c>
      <c r="BJ50">
        <f t="shared" si="12"/>
        <v>0.82080368396502612</v>
      </c>
      <c r="BK50">
        <f t="shared" si="13"/>
        <v>9.1837353372303289E-3</v>
      </c>
      <c r="BL50">
        <f t="shared" si="14"/>
        <v>2.4528668939092775E-3</v>
      </c>
      <c r="BM50">
        <f t="shared" si="15"/>
        <v>1.1112182164813742E-3</v>
      </c>
      <c r="BN50">
        <f t="shared" si="43"/>
        <v>4.8403569601912906E-4</v>
      </c>
      <c r="BO50">
        <f t="shared" si="44"/>
        <v>0</v>
      </c>
      <c r="BP50">
        <f>SUM(BD50:BO50)</f>
        <v>1.9338854089654849</v>
      </c>
      <c r="BQ50">
        <f t="shared" si="16"/>
        <v>2.06944143399387</v>
      </c>
    </row>
    <row r="51" spans="1:69" x14ac:dyDescent="0.15">
      <c r="A51" t="s">
        <v>125</v>
      </c>
      <c r="B51">
        <v>570</v>
      </c>
      <c r="C51">
        <f t="shared" si="46"/>
        <v>4.9999999999954525</v>
      </c>
      <c r="D51" s="1">
        <v>55.281999999999996</v>
      </c>
      <c r="E51" s="1">
        <v>0.113</v>
      </c>
      <c r="F51" s="1">
        <v>4.1260000000000003</v>
      </c>
      <c r="G51" s="1">
        <v>0.40600000000000003</v>
      </c>
      <c r="H51" s="1">
        <v>6.5439999999999996</v>
      </c>
      <c r="I51" s="1">
        <v>33.164999999999999</v>
      </c>
      <c r="J51" s="1">
        <v>0.53100000000000003</v>
      </c>
      <c r="K51" s="1">
        <v>0.17799999999999999</v>
      </c>
      <c r="L51" s="1">
        <v>7.1999999999999995E-2</v>
      </c>
      <c r="M51" s="1">
        <v>1.2999999999999999E-2</v>
      </c>
      <c r="O51">
        <f t="shared" ref="O51:O64" si="49">SUM(D51:N51)</f>
        <v>100.43</v>
      </c>
      <c r="P51">
        <f t="shared" si="47"/>
        <v>24.637145921461951</v>
      </c>
      <c r="Q51" s="1">
        <v>77.91</v>
      </c>
      <c r="R51" s="1">
        <v>87.103999999999999</v>
      </c>
      <c r="S51" s="1">
        <v>11.099</v>
      </c>
      <c r="V51" s="20">
        <v>12</v>
      </c>
      <c r="W51" s="20">
        <v>4</v>
      </c>
      <c r="X51" s="15">
        <v>0</v>
      </c>
      <c r="Z51" s="14">
        <f t="shared" ref="Z51:Z64" si="50">IFERROR(BD51*$BQ51,"NA")</f>
        <v>1.9039838399277245</v>
      </c>
      <c r="AA51" s="14">
        <f t="shared" ref="AA51:AA64" si="51">IFERROR(BE51*$BQ51,"NA")</f>
        <v>2.9276957685604971E-3</v>
      </c>
      <c r="AB51" s="14">
        <f t="shared" ref="AB51:AB64" si="52">IFERROR(BF51*$BQ51,"NA")</f>
        <v>0.16747069701794284</v>
      </c>
      <c r="AC51" s="14">
        <f t="shared" ref="AC51:AC64" si="53">IFERROR(BG51*$BQ51,"NA")</f>
        <v>1.1054788793423436E-2</v>
      </c>
      <c r="AD51" s="14">
        <f t="shared" ref="AD51:AD64" si="54">IFERROR(IF(OR($X51="spinel", $X51="Spinel", $X51="SPINEL"),((BH51+BI51)*BQ51-AE51),BI51*$BQ51),"NA")</f>
        <v>0</v>
      </c>
      <c r="AE51" s="14">
        <f t="shared" ref="AE51:AE64" si="55">IFERROR(IF(OR($X51="spinel", $X51="Spinel", $X51="SPINEL"),(1-AF51-AG51-AH51-AI51),BH51*$BQ51),"NA")</f>
        <v>0.18847867577983909</v>
      </c>
      <c r="AF51" s="14">
        <f t="shared" ref="AF51:AF64" si="56">IFERROR(BJ51*$BQ51,"NA")</f>
        <v>1.7026954546482447</v>
      </c>
      <c r="AG51" s="14">
        <f t="shared" ref="AG51:AG64" si="57">IFERROR(BK51*$BQ51,"NA")</f>
        <v>1.9593683424425894E-2</v>
      </c>
      <c r="AH51" s="14">
        <f t="shared" ref="AH51:AH64" si="58">IFERROR(BL51*$BQ51,"NA")</f>
        <v>5.1922329755019168E-3</v>
      </c>
      <c r="AI51" s="14">
        <f t="shared" ref="AI51:AI64" si="59">IFERROR(BM51*$BQ51,"NA")</f>
        <v>1.994633880922973E-3</v>
      </c>
      <c r="AJ51" s="14">
        <f t="shared" ref="AJ51:AJ64" si="60">IFERROR(BN51*$BQ51,"NA")</f>
        <v>8.6803836289135164E-4</v>
      </c>
      <c r="AK51" s="14">
        <f t="shared" ref="AK51:AK64" si="61">IFERROR(BO51*$BQ51,"NA")</f>
        <v>0</v>
      </c>
      <c r="AL51" s="14">
        <f t="shared" ref="AL51:AL64" si="62">IFERROR(SUM(Z51:AK51),"NA")</f>
        <v>4.0042597405794771</v>
      </c>
      <c r="AM51" s="14">
        <f t="shared" ref="AM51:AM64" si="63">IFERROR(AF51/(AF51+AE51),"NA")</f>
        <v>0.90033774640457076</v>
      </c>
      <c r="AN51" s="11">
        <f t="shared" ref="AN51:AN64" si="64">IFERROR(AD51/(AD51+AE51),"NA")</f>
        <v>0</v>
      </c>
      <c r="AP51">
        <f t="shared" ref="AP51:AP64" si="65">D51</f>
        <v>55.281999999999996</v>
      </c>
      <c r="AQ51">
        <f t="shared" ref="AQ51:AQ64" si="66">E51</f>
        <v>0.113</v>
      </c>
      <c r="AR51">
        <f t="shared" ref="AR51:AR64" si="67">F51</f>
        <v>4.1260000000000003</v>
      </c>
      <c r="AS51">
        <f t="shared" ref="AS51:AS64" si="68">G51</f>
        <v>0.40600000000000003</v>
      </c>
      <c r="AT51">
        <f t="shared" ref="AT51:AT64" si="69">BI51*AT$1/2</f>
        <v>0</v>
      </c>
      <c r="AU51">
        <f t="shared" ref="AU51:AU64" si="70">BH51*AU$1</f>
        <v>6.5439999999999996</v>
      </c>
      <c r="AV51">
        <f t="shared" si="48"/>
        <v>33.164999999999999</v>
      </c>
      <c r="AW51">
        <f t="shared" si="48"/>
        <v>0.53100000000000003</v>
      </c>
      <c r="AX51">
        <f t="shared" si="48"/>
        <v>0.17799999999999999</v>
      </c>
      <c r="AY51">
        <f t="shared" si="48"/>
        <v>7.1999999999999995E-2</v>
      </c>
      <c r="AZ51">
        <f t="shared" si="48"/>
        <v>1.2999999999999999E-2</v>
      </c>
      <c r="BA51">
        <f t="shared" si="48"/>
        <v>0</v>
      </c>
      <c r="BB51">
        <f t="shared" ref="BB51:BB64" si="71">SUM(AP51:BA51)</f>
        <v>100.43</v>
      </c>
      <c r="BD51">
        <f t="shared" ref="BD51:BD64" si="72">D51/AP$1</f>
        <v>0.92013981358189079</v>
      </c>
      <c r="BE51">
        <f t="shared" ref="BE51:BE64" si="73">E51/AQ$1</f>
        <v>1.4148699070943831E-3</v>
      </c>
      <c r="BF51">
        <f t="shared" ref="BF51:BF64" si="74">F51/AR$1*2</f>
        <v>8.0933699489996083E-2</v>
      </c>
      <c r="BG51">
        <f t="shared" ref="BG51:BG64" si="75">G51/AS$1*2</f>
        <v>5.3424567405750377E-3</v>
      </c>
      <c r="BH51">
        <f t="shared" ref="BH51:BH64" si="76">IF(OR($X51="spinel", $X51="Spinel", $X51="SPINEL"),H51/AU$1,H51/AU$1*(1-$X51))</f>
        <v>9.1086242414119487E-2</v>
      </c>
      <c r="BI51">
        <f t="shared" ref="BI51:BI64" si="77">IF(OR($X51="spinel", $X51="Spinel", $X51="SPINEL"),0,H51/AU$1*$X51)</f>
        <v>0</v>
      </c>
      <c r="BJ51">
        <f t="shared" ref="BJ51:BJ64" si="78">I51/AV$1</f>
        <v>0.82286301247506466</v>
      </c>
      <c r="BK51">
        <f t="shared" ref="BK51:BK64" si="79">J51/AW$1</f>
        <v>9.4690552700374842E-3</v>
      </c>
      <c r="BL51">
        <f t="shared" ref="BL51:BL64" si="80">K51/AX$1</f>
        <v>2.5092546385968475E-3</v>
      </c>
      <c r="BM51">
        <f t="shared" ref="BM51:BM64" si="81">L51/AY$1</f>
        <v>9.639483323693849E-4</v>
      </c>
      <c r="BN51">
        <f t="shared" ref="BN51:BN64" si="82">M51/AZ$1*2</f>
        <v>4.1949760321657848E-4</v>
      </c>
      <c r="BO51">
        <f t="shared" ref="BO51:BO64" si="83">N51/BA$1*2</f>
        <v>0</v>
      </c>
      <c r="BP51">
        <f t="shared" ref="BP51:BP64" si="84">SUM(BD51:BO51)</f>
        <v>1.9351418504529605</v>
      </c>
      <c r="BQ51">
        <f t="shared" ref="BQ51:BQ64" si="85">IFERROR(IF(OR($U51="Total",$U51="total", $U51="TOTAL"),$W51/$BP51,V51/(BD51*4+BE51*4+BF51*3+BG51*3+BH51*2+BI51*3+BJ51*2+BK51*2+BL51*2+BM51*2+BN51+BO51)),"NA")</f>
        <v>2.0692331880694925</v>
      </c>
    </row>
    <row r="52" spans="1:69" x14ac:dyDescent="0.15">
      <c r="A52" t="s">
        <v>126</v>
      </c>
      <c r="B52">
        <v>571</v>
      </c>
      <c r="C52">
        <f t="shared" si="46"/>
        <v>5.0990195135864749</v>
      </c>
      <c r="D52" s="1">
        <v>54.823</v>
      </c>
      <c r="E52" s="1">
        <v>0.112</v>
      </c>
      <c r="F52" s="1">
        <v>4.1580000000000004</v>
      </c>
      <c r="G52" s="1">
        <v>0.42099999999999999</v>
      </c>
      <c r="H52" s="1">
        <v>6.5910000000000002</v>
      </c>
      <c r="I52" s="1">
        <v>32.688000000000002</v>
      </c>
      <c r="J52" s="1">
        <v>0.55100000000000005</v>
      </c>
      <c r="K52" s="1">
        <v>0.17599999999999999</v>
      </c>
      <c r="L52" s="1">
        <v>6.9000000000000006E-2</v>
      </c>
      <c r="M52" s="1">
        <v>3.0000000000000001E-3</v>
      </c>
      <c r="O52">
        <f t="shared" si="49"/>
        <v>99.592000000000013</v>
      </c>
      <c r="P52">
        <f t="shared" si="47"/>
        <v>24.423702467190353</v>
      </c>
      <c r="Q52" s="1">
        <v>77.909000000000006</v>
      </c>
      <c r="R52" s="1">
        <v>87.108999999999995</v>
      </c>
      <c r="S52" s="1">
        <v>11.099</v>
      </c>
      <c r="V52" s="20">
        <v>12</v>
      </c>
      <c r="W52" s="20">
        <v>4</v>
      </c>
      <c r="X52" s="15">
        <v>0</v>
      </c>
      <c r="Z52" s="14">
        <f t="shared" si="50"/>
        <v>1.9046764126975326</v>
      </c>
      <c r="AA52" s="14">
        <f t="shared" si="51"/>
        <v>2.9271462332574687E-3</v>
      </c>
      <c r="AB52" s="14">
        <f t="shared" si="52"/>
        <v>0.17024445845529199</v>
      </c>
      <c r="AC52" s="14">
        <f t="shared" si="53"/>
        <v>1.1563396218325989E-2</v>
      </c>
      <c r="AD52" s="14">
        <f t="shared" si="54"/>
        <v>0</v>
      </c>
      <c r="AE52" s="14">
        <f t="shared" si="55"/>
        <v>0.19149133985262498</v>
      </c>
      <c r="AF52" s="14">
        <f t="shared" si="56"/>
        <v>1.6928723803161216</v>
      </c>
      <c r="AG52" s="14">
        <f t="shared" si="57"/>
        <v>2.0509357705186256E-2</v>
      </c>
      <c r="AH52" s="14">
        <f t="shared" si="58"/>
        <v>5.1787593643303834E-3</v>
      </c>
      <c r="AI52" s="14">
        <f t="shared" si="59"/>
        <v>1.928229314595025E-3</v>
      </c>
      <c r="AJ52" s="14">
        <f t="shared" si="60"/>
        <v>2.0206715027096288E-4</v>
      </c>
      <c r="AK52" s="14">
        <f t="shared" si="61"/>
        <v>0</v>
      </c>
      <c r="AL52" s="14">
        <f t="shared" si="62"/>
        <v>4.0015935473075368</v>
      </c>
      <c r="AM52" s="14">
        <f t="shared" si="63"/>
        <v>0.89837878016698558</v>
      </c>
      <c r="AN52" s="11">
        <f t="shared" si="64"/>
        <v>0</v>
      </c>
      <c r="AP52">
        <f t="shared" si="65"/>
        <v>54.823</v>
      </c>
      <c r="AQ52">
        <f t="shared" si="66"/>
        <v>0.112</v>
      </c>
      <c r="AR52">
        <f t="shared" si="67"/>
        <v>4.1580000000000004</v>
      </c>
      <c r="AS52">
        <f t="shared" si="68"/>
        <v>0.42099999999999999</v>
      </c>
      <c r="AT52">
        <f t="shared" si="69"/>
        <v>0</v>
      </c>
      <c r="AU52">
        <f t="shared" si="70"/>
        <v>6.5910000000000002</v>
      </c>
      <c r="AV52">
        <f t="shared" ref="AV52:AV64" si="86">I52</f>
        <v>32.688000000000002</v>
      </c>
      <c r="AW52">
        <f t="shared" ref="AW52:AW64" si="87">J52</f>
        <v>0.55100000000000005</v>
      </c>
      <c r="AX52">
        <f t="shared" ref="AX52:AX64" si="88">K52</f>
        <v>0.17599999999999999</v>
      </c>
      <c r="AY52">
        <f t="shared" ref="AY52:AY64" si="89">L52</f>
        <v>6.9000000000000006E-2</v>
      </c>
      <c r="AZ52">
        <f t="shared" ref="AZ52:AZ64" si="90">M52</f>
        <v>3.0000000000000001E-3</v>
      </c>
      <c r="BA52">
        <f t="shared" ref="BA52:BA64" si="91">N52</f>
        <v>0</v>
      </c>
      <c r="BB52">
        <f t="shared" si="71"/>
        <v>99.592000000000013</v>
      </c>
      <c r="BD52">
        <f t="shared" si="72"/>
        <v>0.91249999999999998</v>
      </c>
      <c r="BE52">
        <f t="shared" si="73"/>
        <v>1.4023489344652292E-3</v>
      </c>
      <c r="BF52">
        <f t="shared" si="74"/>
        <v>8.1561396626127908E-2</v>
      </c>
      <c r="BG52">
        <f t="shared" si="75"/>
        <v>5.5398381472465293E-3</v>
      </c>
      <c r="BH52">
        <f t="shared" si="76"/>
        <v>9.1740437614832152E-2</v>
      </c>
      <c r="BI52">
        <f t="shared" si="77"/>
        <v>0</v>
      </c>
      <c r="BJ52">
        <f t="shared" si="78"/>
        <v>0.81102807633905982</v>
      </c>
      <c r="BK52">
        <f t="shared" si="79"/>
        <v>9.8257051860464305E-3</v>
      </c>
      <c r="BL52">
        <f t="shared" si="80"/>
        <v>2.4810607662530625E-3</v>
      </c>
      <c r="BM52">
        <f t="shared" si="81"/>
        <v>9.2378381852066061E-4</v>
      </c>
      <c r="BN52">
        <f t="shared" si="82"/>
        <v>9.6807139203825818E-5</v>
      </c>
      <c r="BO52">
        <f t="shared" si="83"/>
        <v>0</v>
      </c>
      <c r="BP52">
        <f t="shared" si="84"/>
        <v>1.9170994545717557</v>
      </c>
      <c r="BQ52">
        <f t="shared" si="85"/>
        <v>2.0873166166548303</v>
      </c>
    </row>
    <row r="53" spans="1:69" x14ac:dyDescent="0.15">
      <c r="A53" t="s">
        <v>127</v>
      </c>
      <c r="B53">
        <v>572</v>
      </c>
      <c r="C53">
        <f t="shared" si="46"/>
        <v>5.0990195136031975</v>
      </c>
      <c r="D53" s="1">
        <v>54.46</v>
      </c>
      <c r="E53" s="1">
        <v>0.111</v>
      </c>
      <c r="F53" s="1">
        <v>4.1779999999999999</v>
      </c>
      <c r="G53" s="1">
        <v>0.42599999999999999</v>
      </c>
      <c r="H53" s="1">
        <v>6.577</v>
      </c>
      <c r="I53" s="1">
        <v>32.456000000000003</v>
      </c>
      <c r="J53" s="1">
        <v>0.54200000000000004</v>
      </c>
      <c r="K53" s="1">
        <v>0.17799999999999999</v>
      </c>
      <c r="L53" s="1">
        <v>7.0000000000000007E-2</v>
      </c>
      <c r="M53" s="1">
        <v>1.7000000000000001E-2</v>
      </c>
      <c r="O53">
        <f t="shared" si="49"/>
        <v>99.014999999999986</v>
      </c>
      <c r="P53">
        <f t="shared" si="47"/>
        <v>24.277000189422072</v>
      </c>
      <c r="Q53" s="1">
        <v>77.908000000000001</v>
      </c>
      <c r="R53" s="1">
        <v>87.114000000000004</v>
      </c>
      <c r="S53" s="1">
        <v>11.099</v>
      </c>
      <c r="V53" s="20">
        <v>12</v>
      </c>
      <c r="W53" s="20">
        <v>4</v>
      </c>
      <c r="X53" s="15">
        <v>0</v>
      </c>
      <c r="Z53" s="14">
        <f t="shared" si="50"/>
        <v>1.9034984277511202</v>
      </c>
      <c r="AA53" s="14">
        <f t="shared" si="51"/>
        <v>2.9185413742046779E-3</v>
      </c>
      <c r="AB53" s="14">
        <f t="shared" si="52"/>
        <v>0.17209704524451214</v>
      </c>
      <c r="AC53" s="14">
        <f t="shared" si="53"/>
        <v>1.1771434466953471E-2</v>
      </c>
      <c r="AD53" s="14">
        <f t="shared" si="54"/>
        <v>0</v>
      </c>
      <c r="AE53" s="14">
        <f t="shared" si="55"/>
        <v>0.1922392870243764</v>
      </c>
      <c r="AF53" s="14">
        <f t="shared" si="56"/>
        <v>1.691014547610308</v>
      </c>
      <c r="AG53" s="14">
        <f t="shared" si="57"/>
        <v>2.0296269753961538E-2</v>
      </c>
      <c r="AH53" s="14">
        <f t="shared" si="58"/>
        <v>5.2692589890659192E-3</v>
      </c>
      <c r="AI53" s="14">
        <f t="shared" si="59"/>
        <v>1.9679955376448546E-3</v>
      </c>
      <c r="AJ53" s="14">
        <f t="shared" si="60"/>
        <v>1.151966533588225E-3</v>
      </c>
      <c r="AK53" s="14">
        <f t="shared" si="61"/>
        <v>0</v>
      </c>
      <c r="AL53" s="14">
        <f t="shared" si="62"/>
        <v>4.002224774285736</v>
      </c>
      <c r="AM53" s="14">
        <f t="shared" si="63"/>
        <v>0.89792173339093873</v>
      </c>
      <c r="AN53" s="11">
        <f t="shared" si="64"/>
        <v>0</v>
      </c>
      <c r="AP53">
        <f t="shared" si="65"/>
        <v>54.46</v>
      </c>
      <c r="AQ53">
        <f t="shared" si="66"/>
        <v>0.111</v>
      </c>
      <c r="AR53">
        <f t="shared" si="67"/>
        <v>4.1779999999999999</v>
      </c>
      <c r="AS53">
        <f t="shared" si="68"/>
        <v>0.42599999999999999</v>
      </c>
      <c r="AT53">
        <f t="shared" si="69"/>
        <v>0</v>
      </c>
      <c r="AU53">
        <f t="shared" si="70"/>
        <v>6.577</v>
      </c>
      <c r="AV53">
        <f t="shared" si="86"/>
        <v>32.456000000000003</v>
      </c>
      <c r="AW53">
        <f t="shared" si="87"/>
        <v>0.54200000000000004</v>
      </c>
      <c r="AX53">
        <f t="shared" si="88"/>
        <v>0.17799999999999999</v>
      </c>
      <c r="AY53">
        <f t="shared" si="89"/>
        <v>7.0000000000000007E-2</v>
      </c>
      <c r="AZ53">
        <f t="shared" si="90"/>
        <v>1.7000000000000001E-2</v>
      </c>
      <c r="BA53">
        <f t="shared" si="91"/>
        <v>0</v>
      </c>
      <c r="BB53">
        <f t="shared" si="71"/>
        <v>99.014999999999986</v>
      </c>
      <c r="BD53">
        <f t="shared" si="72"/>
        <v>0.90645805592543283</v>
      </c>
      <c r="BE53">
        <f t="shared" si="73"/>
        <v>1.3898279618360754E-3</v>
      </c>
      <c r="BF53">
        <f t="shared" si="74"/>
        <v>8.1953707336210282E-2</v>
      </c>
      <c r="BG53">
        <f t="shared" si="75"/>
        <v>5.6056319494703598E-3</v>
      </c>
      <c r="BH53">
        <f t="shared" si="76"/>
        <v>9.1545570959300715E-2</v>
      </c>
      <c r="BI53">
        <f t="shared" si="77"/>
        <v>0</v>
      </c>
      <c r="BJ53">
        <f t="shared" si="78"/>
        <v>0.80527188098569891</v>
      </c>
      <c r="BK53">
        <f t="shared" si="79"/>
        <v>9.6652127238424038E-3</v>
      </c>
      <c r="BL53">
        <f t="shared" si="80"/>
        <v>2.5092546385968475E-3</v>
      </c>
      <c r="BM53">
        <f t="shared" si="81"/>
        <v>9.3717198980356874E-4</v>
      </c>
      <c r="BN53">
        <f t="shared" si="82"/>
        <v>5.4857378882167964E-4</v>
      </c>
      <c r="BO53">
        <f t="shared" si="83"/>
        <v>0</v>
      </c>
      <c r="BP53">
        <f t="shared" si="84"/>
        <v>1.9058848882590136</v>
      </c>
      <c r="BQ53">
        <f t="shared" si="85"/>
        <v>2.0999299584885658</v>
      </c>
    </row>
    <row r="54" spans="1:69" x14ac:dyDescent="0.15">
      <c r="A54" t="s">
        <v>128</v>
      </c>
      <c r="B54">
        <v>573</v>
      </c>
      <c r="C54">
        <f t="shared" si="46"/>
        <v>5.099019513589262</v>
      </c>
      <c r="D54" s="1">
        <v>55.293999999999997</v>
      </c>
      <c r="E54" s="1">
        <v>0.107</v>
      </c>
      <c r="F54" s="1">
        <v>4.1779999999999999</v>
      </c>
      <c r="G54" s="1">
        <v>0.41899999999999998</v>
      </c>
      <c r="H54" s="1">
        <v>6.57</v>
      </c>
      <c r="I54" s="1">
        <v>32.792999999999999</v>
      </c>
      <c r="J54" s="1">
        <v>0.61199999999999999</v>
      </c>
      <c r="K54" s="1">
        <v>0.17599999999999999</v>
      </c>
      <c r="L54" s="1">
        <v>0.09</v>
      </c>
      <c r="M54" s="1">
        <v>1.4E-2</v>
      </c>
      <c r="O54">
        <f t="shared" si="49"/>
        <v>100.25299999999999</v>
      </c>
      <c r="P54">
        <f t="shared" si="47"/>
        <v>24.59331431071891</v>
      </c>
      <c r="Q54" s="1">
        <v>77.906999999999996</v>
      </c>
      <c r="R54" s="1">
        <v>87.119</v>
      </c>
      <c r="S54" s="1">
        <v>11.099</v>
      </c>
      <c r="V54" s="20">
        <v>12</v>
      </c>
      <c r="W54" s="20">
        <v>4</v>
      </c>
      <c r="X54" s="15">
        <v>0</v>
      </c>
      <c r="Z54" s="14">
        <f t="shared" si="50"/>
        <v>1.9077912609521999</v>
      </c>
      <c r="AA54" s="14">
        <f t="shared" si="51"/>
        <v>2.7771837456693539E-3</v>
      </c>
      <c r="AB54" s="14">
        <f t="shared" si="52"/>
        <v>0.16988356864853443</v>
      </c>
      <c r="AC54" s="14">
        <f t="shared" si="53"/>
        <v>1.1429093207220641E-2</v>
      </c>
      <c r="AD54" s="14">
        <f t="shared" si="54"/>
        <v>0</v>
      </c>
      <c r="AE54" s="14">
        <f t="shared" si="55"/>
        <v>0.18956477348088568</v>
      </c>
      <c r="AF54" s="14">
        <f t="shared" si="56"/>
        <v>1.6865975284946506</v>
      </c>
      <c r="AG54" s="14">
        <f t="shared" si="57"/>
        <v>2.262279829979931E-2</v>
      </c>
      <c r="AH54" s="14">
        <f t="shared" si="58"/>
        <v>5.1430431972502915E-3</v>
      </c>
      <c r="AI54" s="14">
        <f t="shared" si="59"/>
        <v>2.4977360393213062E-3</v>
      </c>
      <c r="AJ54" s="14">
        <f t="shared" si="60"/>
        <v>9.3647661744721315E-4</v>
      </c>
      <c r="AK54" s="14">
        <f t="shared" si="61"/>
        <v>0</v>
      </c>
      <c r="AL54" s="14">
        <f t="shared" si="62"/>
        <v>3.9992434626829789</v>
      </c>
      <c r="AM54" s="14">
        <f t="shared" si="63"/>
        <v>0.89896142072501928</v>
      </c>
      <c r="AN54" s="11">
        <f t="shared" si="64"/>
        <v>0</v>
      </c>
      <c r="AP54">
        <f t="shared" si="65"/>
        <v>55.293999999999997</v>
      </c>
      <c r="AQ54">
        <f t="shared" si="66"/>
        <v>0.107</v>
      </c>
      <c r="AR54">
        <f t="shared" si="67"/>
        <v>4.1779999999999999</v>
      </c>
      <c r="AS54">
        <f t="shared" si="68"/>
        <v>0.41899999999999998</v>
      </c>
      <c r="AT54">
        <f t="shared" si="69"/>
        <v>0</v>
      </c>
      <c r="AU54">
        <f t="shared" si="70"/>
        <v>6.57</v>
      </c>
      <c r="AV54">
        <f t="shared" si="86"/>
        <v>32.792999999999999</v>
      </c>
      <c r="AW54">
        <f t="shared" si="87"/>
        <v>0.61199999999999999</v>
      </c>
      <c r="AX54">
        <f t="shared" si="88"/>
        <v>0.17599999999999999</v>
      </c>
      <c r="AY54">
        <f t="shared" si="89"/>
        <v>0.09</v>
      </c>
      <c r="AZ54">
        <f t="shared" si="90"/>
        <v>1.4E-2</v>
      </c>
      <c r="BA54">
        <f t="shared" si="91"/>
        <v>0</v>
      </c>
      <c r="BB54">
        <f t="shared" si="71"/>
        <v>100.25299999999999</v>
      </c>
      <c r="BD54">
        <f t="shared" si="72"/>
        <v>0.9203395472703062</v>
      </c>
      <c r="BE54">
        <f t="shared" si="73"/>
        <v>1.33974407131946E-3</v>
      </c>
      <c r="BF54">
        <f t="shared" si="74"/>
        <v>8.1953707336210282E-2</v>
      </c>
      <c r="BG54">
        <f t="shared" si="75"/>
        <v>5.5135206263569967E-3</v>
      </c>
      <c r="BH54">
        <f t="shared" si="76"/>
        <v>9.1448137631535004E-2</v>
      </c>
      <c r="BI54">
        <f t="shared" si="77"/>
        <v>0</v>
      </c>
      <c r="BJ54">
        <f t="shared" si="78"/>
        <v>0.8136332509601929</v>
      </c>
      <c r="BK54">
        <f t="shared" si="79"/>
        <v>1.0913487429873711E-2</v>
      </c>
      <c r="BL54">
        <f t="shared" si="80"/>
        <v>2.4810607662530625E-3</v>
      </c>
      <c r="BM54">
        <f t="shared" si="81"/>
        <v>1.2049354154617311E-3</v>
      </c>
      <c r="BN54">
        <f t="shared" si="82"/>
        <v>4.517666496178538E-4</v>
      </c>
      <c r="BO54">
        <f t="shared" si="83"/>
        <v>0</v>
      </c>
      <c r="BP54">
        <f t="shared" si="84"/>
        <v>1.9292791581571271</v>
      </c>
      <c r="BQ54">
        <f t="shared" si="85"/>
        <v>2.0729210937535387</v>
      </c>
    </row>
    <row r="55" spans="1:69" x14ac:dyDescent="0.15">
      <c r="A55" t="s">
        <v>129</v>
      </c>
      <c r="B55">
        <v>574</v>
      </c>
      <c r="C55">
        <f t="shared" si="46"/>
        <v>4.1231056256201146</v>
      </c>
      <c r="D55" s="1">
        <v>52.625999999999998</v>
      </c>
      <c r="E55" s="1">
        <v>0.129</v>
      </c>
      <c r="F55" s="1">
        <v>3.85</v>
      </c>
      <c r="G55" s="1">
        <v>0.38600000000000001</v>
      </c>
      <c r="H55" s="1">
        <v>5.9269999999999996</v>
      </c>
      <c r="I55" s="1">
        <v>26.128</v>
      </c>
      <c r="J55" s="1">
        <v>1.1659999999999999</v>
      </c>
      <c r="K55" s="1">
        <v>0.151</v>
      </c>
      <c r="L55" s="1">
        <v>5.8999999999999997E-2</v>
      </c>
      <c r="M55" s="1">
        <v>0.28999999999999998</v>
      </c>
      <c r="O55">
        <f t="shared" si="49"/>
        <v>90.711999999999989</v>
      </c>
      <c r="P55">
        <f t="shared" si="47"/>
        <v>22.389977182618832</v>
      </c>
      <c r="Q55" s="1">
        <v>77.906000000000006</v>
      </c>
      <c r="R55" s="1">
        <v>87.123000000000005</v>
      </c>
      <c r="S55" s="1">
        <v>11.099</v>
      </c>
      <c r="V55" s="20">
        <v>12</v>
      </c>
      <c r="W55" s="20">
        <v>4</v>
      </c>
      <c r="X55" s="15">
        <v>0</v>
      </c>
      <c r="Z55" s="14">
        <f t="shared" si="50"/>
        <v>1.9944199858630181</v>
      </c>
      <c r="AA55" s="14">
        <f t="shared" si="51"/>
        <v>3.6776801577869502E-3</v>
      </c>
      <c r="AB55" s="14">
        <f t="shared" si="52"/>
        <v>0.17195193941460224</v>
      </c>
      <c r="AC55" s="14">
        <f t="shared" si="53"/>
        <v>1.156507531798855E-2</v>
      </c>
      <c r="AD55" s="14">
        <f t="shared" si="54"/>
        <v>0</v>
      </c>
      <c r="AE55" s="14">
        <f t="shared" si="55"/>
        <v>0.18784109151187425</v>
      </c>
      <c r="AF55" s="14">
        <f t="shared" si="56"/>
        <v>1.4760459830482275</v>
      </c>
      <c r="AG55" s="14">
        <f t="shared" si="57"/>
        <v>4.734311843293023E-2</v>
      </c>
      <c r="AH55" s="14">
        <f t="shared" si="58"/>
        <v>4.8467192184878998E-3</v>
      </c>
      <c r="AI55" s="14">
        <f t="shared" si="59"/>
        <v>1.7985373106774484E-3</v>
      </c>
      <c r="AJ55" s="14">
        <f t="shared" si="60"/>
        <v>2.1307392674615188E-2</v>
      </c>
      <c r="AK55" s="14">
        <f t="shared" si="61"/>
        <v>0</v>
      </c>
      <c r="AL55" s="14">
        <f t="shared" si="62"/>
        <v>3.9207975229502083</v>
      </c>
      <c r="AM55" s="14">
        <f t="shared" si="63"/>
        <v>0.88710706731012046</v>
      </c>
      <c r="AN55" s="11">
        <f t="shared" si="64"/>
        <v>0</v>
      </c>
      <c r="AP55">
        <f t="shared" si="65"/>
        <v>52.625999999999998</v>
      </c>
      <c r="AQ55">
        <f t="shared" si="66"/>
        <v>0.129</v>
      </c>
      <c r="AR55">
        <f t="shared" si="67"/>
        <v>3.85</v>
      </c>
      <c r="AS55">
        <f t="shared" si="68"/>
        <v>0.38600000000000001</v>
      </c>
      <c r="AT55">
        <f t="shared" si="69"/>
        <v>0</v>
      </c>
      <c r="AU55">
        <f t="shared" si="70"/>
        <v>5.9269999999999996</v>
      </c>
      <c r="AV55">
        <f t="shared" si="86"/>
        <v>26.128</v>
      </c>
      <c r="AW55">
        <f t="shared" si="87"/>
        <v>1.1659999999999999</v>
      </c>
      <c r="AX55">
        <f t="shared" si="88"/>
        <v>0.151</v>
      </c>
      <c r="AY55">
        <f t="shared" si="89"/>
        <v>5.8999999999999997E-2</v>
      </c>
      <c r="AZ55">
        <f t="shared" si="90"/>
        <v>0.28999999999999998</v>
      </c>
      <c r="BA55">
        <f t="shared" si="91"/>
        <v>0</v>
      </c>
      <c r="BB55">
        <f t="shared" si="71"/>
        <v>90.711999999999989</v>
      </c>
      <c r="BD55">
        <f t="shared" si="72"/>
        <v>0.87593209054593868</v>
      </c>
      <c r="BE55">
        <f t="shared" si="73"/>
        <v>1.6152054691608445E-3</v>
      </c>
      <c r="BF55">
        <f t="shared" si="74"/>
        <v>7.5519811690859168E-2</v>
      </c>
      <c r="BG55">
        <f t="shared" si="75"/>
        <v>5.0792815316797156E-3</v>
      </c>
      <c r="BH55">
        <f t="shared" si="76"/>
        <v>8.2498190523912926E-2</v>
      </c>
      <c r="BI55">
        <f t="shared" si="77"/>
        <v>0</v>
      </c>
      <c r="BJ55">
        <f t="shared" si="78"/>
        <v>0.64826669048540608</v>
      </c>
      <c r="BK55">
        <f t="shared" si="79"/>
        <v>2.0792690103321479E-2</v>
      </c>
      <c r="BL55">
        <f t="shared" si="80"/>
        <v>2.1286373619557528E-3</v>
      </c>
      <c r="BM55">
        <f t="shared" si="81"/>
        <v>7.8990210569157928E-4</v>
      </c>
      <c r="BN55">
        <f t="shared" si="82"/>
        <v>9.3580234563698274E-3</v>
      </c>
      <c r="BO55">
        <f t="shared" si="83"/>
        <v>0</v>
      </c>
      <c r="BP55">
        <f t="shared" si="84"/>
        <v>1.7219805232742962</v>
      </c>
      <c r="BQ55">
        <f t="shared" si="85"/>
        <v>2.2769116548977717</v>
      </c>
    </row>
    <row r="56" spans="1:69" x14ac:dyDescent="0.15">
      <c r="A56" t="s">
        <v>130</v>
      </c>
      <c r="B56">
        <v>575</v>
      </c>
      <c r="C56">
        <f t="shared" si="46"/>
        <v>6.0827625302992292</v>
      </c>
      <c r="D56" s="1">
        <v>54.978000000000002</v>
      </c>
      <c r="E56" s="1">
        <v>0.107</v>
      </c>
      <c r="F56" s="1">
        <v>4.1710000000000003</v>
      </c>
      <c r="G56" s="1">
        <v>0.42099999999999999</v>
      </c>
      <c r="H56" s="1">
        <v>6.5519999999999996</v>
      </c>
      <c r="I56" s="1">
        <v>33.037999999999997</v>
      </c>
      <c r="J56" s="1">
        <v>0.54</v>
      </c>
      <c r="K56" s="1">
        <v>0.17199999999999999</v>
      </c>
      <c r="L56" s="1">
        <v>7.8E-2</v>
      </c>
      <c r="M56" s="1">
        <v>1.2999999999999999E-2</v>
      </c>
      <c r="O56">
        <f t="shared" si="49"/>
        <v>100.07000000000001</v>
      </c>
      <c r="P56">
        <f t="shared" si="47"/>
        <v>24.539150469418246</v>
      </c>
      <c r="Q56" s="1">
        <v>77.905000000000001</v>
      </c>
      <c r="R56" s="1">
        <v>87.129000000000005</v>
      </c>
      <c r="S56" s="1">
        <v>11.099</v>
      </c>
      <c r="V56" s="20">
        <v>12</v>
      </c>
      <c r="W56" s="20">
        <v>4</v>
      </c>
      <c r="X56" s="15">
        <v>0</v>
      </c>
      <c r="Z56" s="14">
        <f t="shared" si="50"/>
        <v>1.9010753052560798</v>
      </c>
      <c r="AA56" s="14">
        <f t="shared" si="51"/>
        <v>2.7833136620187679E-3</v>
      </c>
      <c r="AB56" s="14">
        <f t="shared" si="52"/>
        <v>0.16997328433183054</v>
      </c>
      <c r="AC56" s="14">
        <f t="shared" si="53"/>
        <v>1.1508994539097565E-2</v>
      </c>
      <c r="AD56" s="14">
        <f t="shared" si="54"/>
        <v>0</v>
      </c>
      <c r="AE56" s="14">
        <f t="shared" si="55"/>
        <v>0.18946268690607196</v>
      </c>
      <c r="AF56" s="14">
        <f t="shared" si="56"/>
        <v>1.7029488201365808</v>
      </c>
      <c r="AG56" s="14">
        <f t="shared" si="57"/>
        <v>2.000535201907136E-2</v>
      </c>
      <c r="AH56" s="14">
        <f t="shared" si="58"/>
        <v>5.0372497936901585E-3</v>
      </c>
      <c r="AI56" s="14">
        <f t="shared" si="59"/>
        <v>2.1694825940512391E-3</v>
      </c>
      <c r="AJ56" s="14">
        <f t="shared" si="60"/>
        <v>8.7150481589137795E-4</v>
      </c>
      <c r="AK56" s="14">
        <f t="shared" si="61"/>
        <v>0</v>
      </c>
      <c r="AL56" s="14">
        <f t="shared" si="62"/>
        <v>4.0058359940543831</v>
      </c>
      <c r="AM56" s="14">
        <f t="shared" si="63"/>
        <v>0.8998829344458209</v>
      </c>
      <c r="AN56" s="11">
        <f t="shared" si="64"/>
        <v>0</v>
      </c>
      <c r="AP56">
        <f t="shared" si="65"/>
        <v>54.978000000000002</v>
      </c>
      <c r="AQ56">
        <f t="shared" si="66"/>
        <v>0.107</v>
      </c>
      <c r="AR56">
        <f t="shared" si="67"/>
        <v>4.1710000000000003</v>
      </c>
      <c r="AS56">
        <f t="shared" si="68"/>
        <v>0.42099999999999999</v>
      </c>
      <c r="AT56">
        <f t="shared" si="69"/>
        <v>0</v>
      </c>
      <c r="AU56">
        <f t="shared" si="70"/>
        <v>6.5519999999999996</v>
      </c>
      <c r="AV56">
        <f t="shared" si="86"/>
        <v>33.037999999999997</v>
      </c>
      <c r="AW56">
        <f t="shared" si="87"/>
        <v>0.54</v>
      </c>
      <c r="AX56">
        <f t="shared" si="88"/>
        <v>0.17199999999999999</v>
      </c>
      <c r="AY56">
        <f t="shared" si="89"/>
        <v>7.8E-2</v>
      </c>
      <c r="AZ56">
        <f t="shared" si="90"/>
        <v>1.2999999999999999E-2</v>
      </c>
      <c r="BA56">
        <f t="shared" si="91"/>
        <v>0</v>
      </c>
      <c r="BB56">
        <f t="shared" si="71"/>
        <v>100.07000000000001</v>
      </c>
      <c r="BD56">
        <f t="shared" si="72"/>
        <v>0.91507989347536622</v>
      </c>
      <c r="BE56">
        <f t="shared" si="73"/>
        <v>1.33974407131946E-3</v>
      </c>
      <c r="BF56">
        <f t="shared" si="74"/>
        <v>8.1816398587681458E-2</v>
      </c>
      <c r="BG56">
        <f t="shared" si="75"/>
        <v>5.5398381472465293E-3</v>
      </c>
      <c r="BH56">
        <f t="shared" si="76"/>
        <v>9.1197594788708869E-2</v>
      </c>
      <c r="BI56">
        <f t="shared" si="77"/>
        <v>0</v>
      </c>
      <c r="BJ56">
        <f t="shared" si="78"/>
        <v>0.81971199174283693</v>
      </c>
      <c r="BK56">
        <f t="shared" si="79"/>
        <v>9.6295477322415109E-3</v>
      </c>
      <c r="BL56">
        <f t="shared" si="80"/>
        <v>2.4246730215654929E-3</v>
      </c>
      <c r="BM56">
        <f t="shared" si="81"/>
        <v>1.0442773600668337E-3</v>
      </c>
      <c r="BN56">
        <f t="shared" si="82"/>
        <v>4.1949760321657848E-4</v>
      </c>
      <c r="BO56">
        <f t="shared" si="83"/>
        <v>0</v>
      </c>
      <c r="BP56">
        <f t="shared" si="84"/>
        <v>1.9282034565302499</v>
      </c>
      <c r="BQ56">
        <f t="shared" si="85"/>
        <v>2.0774965320634666</v>
      </c>
    </row>
    <row r="57" spans="1:69" x14ac:dyDescent="0.15">
      <c r="A57" t="s">
        <v>131</v>
      </c>
      <c r="B57">
        <v>576</v>
      </c>
      <c r="C57">
        <f t="shared" si="46"/>
        <v>4.4721359549891568</v>
      </c>
      <c r="D57" s="1">
        <v>55.033000000000001</v>
      </c>
      <c r="E57" s="1">
        <v>0.108</v>
      </c>
      <c r="F57" s="1">
        <v>4.1580000000000004</v>
      </c>
      <c r="G57" s="1">
        <v>0.43099999999999999</v>
      </c>
      <c r="H57" s="1">
        <v>6.5279999999999996</v>
      </c>
      <c r="I57" s="1">
        <v>33.033999999999999</v>
      </c>
      <c r="J57" s="1">
        <v>0.53900000000000003</v>
      </c>
      <c r="K57" s="1">
        <v>0.17799999999999999</v>
      </c>
      <c r="L57" s="1">
        <v>7.4999999999999997E-2</v>
      </c>
      <c r="M57" s="1">
        <v>2.3E-2</v>
      </c>
      <c r="O57">
        <f t="shared" si="49"/>
        <v>100.107</v>
      </c>
      <c r="P57">
        <f t="shared" si="47"/>
        <v>24.551261962383073</v>
      </c>
      <c r="Q57" s="1">
        <v>77.903000000000006</v>
      </c>
      <c r="R57" s="1">
        <v>87.132999999999996</v>
      </c>
      <c r="S57" s="1">
        <v>11.099</v>
      </c>
      <c r="V57" s="20">
        <v>12</v>
      </c>
      <c r="W57" s="20">
        <v>4</v>
      </c>
      <c r="X57" s="15">
        <v>0</v>
      </c>
      <c r="Z57" s="14">
        <f t="shared" si="50"/>
        <v>1.9020383751217627</v>
      </c>
      <c r="AA57" s="14">
        <f t="shared" si="51"/>
        <v>2.8079400580762982E-3</v>
      </c>
      <c r="AB57" s="14">
        <f t="shared" si="52"/>
        <v>0.16935992970018407</v>
      </c>
      <c r="AC57" s="14">
        <f t="shared" si="53"/>
        <v>1.1776554918617527E-2</v>
      </c>
      <c r="AD57" s="14">
        <f t="shared" si="54"/>
        <v>0</v>
      </c>
      <c r="AE57" s="14">
        <f t="shared" si="55"/>
        <v>0.18867556206504055</v>
      </c>
      <c r="AF57" s="14">
        <f t="shared" si="56"/>
        <v>1.7019026519224985</v>
      </c>
      <c r="AG57" s="14">
        <f t="shared" si="57"/>
        <v>1.9958454416907002E-2</v>
      </c>
      <c r="AH57" s="14">
        <f t="shared" si="58"/>
        <v>5.2103961772582757E-3</v>
      </c>
      <c r="AI57" s="14">
        <f t="shared" si="59"/>
        <v>2.0850118816145152E-3</v>
      </c>
      <c r="AJ57" s="14">
        <f t="shared" si="60"/>
        <v>1.5411324976013034E-3</v>
      </c>
      <c r="AK57" s="14">
        <f t="shared" si="61"/>
        <v>0</v>
      </c>
      <c r="AL57" s="14">
        <f t="shared" si="62"/>
        <v>4.005356008759561</v>
      </c>
      <c r="AM57" s="14">
        <f t="shared" si="63"/>
        <v>0.90020219175852412</v>
      </c>
      <c r="AN57" s="11">
        <f t="shared" si="64"/>
        <v>0</v>
      </c>
      <c r="AP57">
        <f t="shared" si="65"/>
        <v>55.033000000000001</v>
      </c>
      <c r="AQ57">
        <f t="shared" si="66"/>
        <v>0.108</v>
      </c>
      <c r="AR57">
        <f t="shared" si="67"/>
        <v>4.1580000000000004</v>
      </c>
      <c r="AS57">
        <f t="shared" si="68"/>
        <v>0.43099999999999999</v>
      </c>
      <c r="AT57">
        <f t="shared" si="69"/>
        <v>0</v>
      </c>
      <c r="AU57">
        <f t="shared" si="70"/>
        <v>6.5279999999999996</v>
      </c>
      <c r="AV57">
        <f t="shared" si="86"/>
        <v>33.033999999999999</v>
      </c>
      <c r="AW57">
        <f t="shared" si="87"/>
        <v>0.53900000000000003</v>
      </c>
      <c r="AX57">
        <f t="shared" si="88"/>
        <v>0.17799999999999999</v>
      </c>
      <c r="AY57">
        <f t="shared" si="89"/>
        <v>7.4999999999999997E-2</v>
      </c>
      <c r="AZ57">
        <f t="shared" si="90"/>
        <v>2.3E-2</v>
      </c>
      <c r="BA57">
        <f t="shared" si="91"/>
        <v>0</v>
      </c>
      <c r="BB57">
        <f t="shared" si="71"/>
        <v>100.107</v>
      </c>
      <c r="BD57">
        <f t="shared" si="72"/>
        <v>0.9159953395472703</v>
      </c>
      <c r="BE57">
        <f t="shared" si="73"/>
        <v>1.3522650439486139E-3</v>
      </c>
      <c r="BF57">
        <f t="shared" si="74"/>
        <v>8.1561396626127908E-2</v>
      </c>
      <c r="BG57">
        <f t="shared" si="75"/>
        <v>5.6714257516941903E-3</v>
      </c>
      <c r="BH57">
        <f t="shared" si="76"/>
        <v>9.0863537664940708E-2</v>
      </c>
      <c r="BI57">
        <f t="shared" si="77"/>
        <v>0</v>
      </c>
      <c r="BJ57">
        <f t="shared" si="78"/>
        <v>0.81961274699536524</v>
      </c>
      <c r="BK57">
        <f t="shared" si="79"/>
        <v>9.6117152364410628E-3</v>
      </c>
      <c r="BL57">
        <f t="shared" si="80"/>
        <v>2.5092546385968475E-3</v>
      </c>
      <c r="BM57">
        <f t="shared" si="81"/>
        <v>1.0041128462181092E-3</v>
      </c>
      <c r="BN57">
        <f t="shared" si="82"/>
        <v>7.4218806722933122E-4</v>
      </c>
      <c r="BO57">
        <f t="shared" si="83"/>
        <v>0</v>
      </c>
      <c r="BP57">
        <f t="shared" si="84"/>
        <v>1.9289239824178321</v>
      </c>
      <c r="BQ57">
        <f t="shared" si="85"/>
        <v>2.0764716729474224</v>
      </c>
    </row>
    <row r="58" spans="1:69" x14ac:dyDescent="0.15">
      <c r="A58" t="s">
        <v>132</v>
      </c>
      <c r="B58">
        <v>577</v>
      </c>
      <c r="C58">
        <f t="shared" si="46"/>
        <v>5.0990195136031975</v>
      </c>
      <c r="D58" s="1">
        <v>54.856000000000002</v>
      </c>
      <c r="E58" s="1">
        <v>0.121</v>
      </c>
      <c r="F58" s="1">
        <v>4.1849999999999996</v>
      </c>
      <c r="G58" s="1">
        <v>0.437</v>
      </c>
      <c r="H58" s="1">
        <v>6.5279999999999996</v>
      </c>
      <c r="I58" s="1">
        <v>32.81</v>
      </c>
      <c r="J58" s="1">
        <v>0.89</v>
      </c>
      <c r="K58" s="1">
        <v>0.17599999999999999</v>
      </c>
      <c r="L58" s="1">
        <v>7.8E-2</v>
      </c>
      <c r="M58" s="1">
        <v>1.6E-2</v>
      </c>
      <c r="O58">
        <f t="shared" si="49"/>
        <v>100.09700000000002</v>
      </c>
      <c r="P58">
        <f t="shared" si="47"/>
        <v>24.51682317668617</v>
      </c>
      <c r="Q58" s="1">
        <v>77.902000000000001</v>
      </c>
      <c r="R58" s="1">
        <v>87.138000000000005</v>
      </c>
      <c r="S58" s="1">
        <v>11.099</v>
      </c>
      <c r="V58" s="20">
        <v>12</v>
      </c>
      <c r="W58" s="20">
        <v>4</v>
      </c>
      <c r="X58" s="15">
        <v>0</v>
      </c>
      <c r="Z58" s="14">
        <f t="shared" si="50"/>
        <v>1.8985841407344597</v>
      </c>
      <c r="AA58" s="14">
        <f t="shared" si="51"/>
        <v>3.1503519352455303E-3</v>
      </c>
      <c r="AB58" s="14">
        <f t="shared" si="52"/>
        <v>0.17069911423025025</v>
      </c>
      <c r="AC58" s="14">
        <f t="shared" si="53"/>
        <v>1.1957270497630566E-2</v>
      </c>
      <c r="AD58" s="14">
        <f t="shared" si="54"/>
        <v>0</v>
      </c>
      <c r="AE58" s="14">
        <f t="shared" si="55"/>
        <v>0.18894059465924629</v>
      </c>
      <c r="AF58" s="14">
        <f t="shared" si="56"/>
        <v>1.6927366852580545</v>
      </c>
      <c r="AG58" s="14">
        <f t="shared" si="57"/>
        <v>3.3001811047299587E-2</v>
      </c>
      <c r="AH58" s="14">
        <f t="shared" si="58"/>
        <v>5.1590892079304649E-3</v>
      </c>
      <c r="AI58" s="14">
        <f t="shared" si="59"/>
        <v>2.1714583260865621E-3</v>
      </c>
      <c r="AJ58" s="14">
        <f t="shared" si="60"/>
        <v>1.0735981403015499E-3</v>
      </c>
      <c r="AK58" s="14">
        <f t="shared" si="61"/>
        <v>0</v>
      </c>
      <c r="AL58" s="14">
        <f t="shared" si="62"/>
        <v>4.0074741140365058</v>
      </c>
      <c r="AM58" s="14">
        <f t="shared" si="63"/>
        <v>0.89958926715236198</v>
      </c>
      <c r="AN58" s="11">
        <f t="shared" si="64"/>
        <v>0</v>
      </c>
      <c r="AP58">
        <f t="shared" si="65"/>
        <v>54.856000000000002</v>
      </c>
      <c r="AQ58">
        <f t="shared" si="66"/>
        <v>0.121</v>
      </c>
      <c r="AR58">
        <f t="shared" si="67"/>
        <v>4.1849999999999996</v>
      </c>
      <c r="AS58">
        <f t="shared" si="68"/>
        <v>0.437</v>
      </c>
      <c r="AT58">
        <f t="shared" si="69"/>
        <v>0</v>
      </c>
      <c r="AU58">
        <f t="shared" si="70"/>
        <v>6.5279999999999996</v>
      </c>
      <c r="AV58">
        <f t="shared" si="86"/>
        <v>32.81</v>
      </c>
      <c r="AW58">
        <f t="shared" si="87"/>
        <v>0.89</v>
      </c>
      <c r="AX58">
        <f t="shared" si="88"/>
        <v>0.17599999999999999</v>
      </c>
      <c r="AY58">
        <f t="shared" si="89"/>
        <v>7.8E-2</v>
      </c>
      <c r="AZ58">
        <f t="shared" si="90"/>
        <v>1.6E-2</v>
      </c>
      <c r="BA58">
        <f t="shared" si="91"/>
        <v>0</v>
      </c>
      <c r="BB58">
        <f t="shared" si="71"/>
        <v>100.09700000000002</v>
      </c>
      <c r="BD58">
        <f t="shared" si="72"/>
        <v>0.91304926764314254</v>
      </c>
      <c r="BE58">
        <f t="shared" si="73"/>
        <v>1.5150376881276138E-3</v>
      </c>
      <c r="BF58">
        <f t="shared" si="74"/>
        <v>8.2091016084739107E-2</v>
      </c>
      <c r="BG58">
        <f t="shared" si="75"/>
        <v>5.7503783143627871E-3</v>
      </c>
      <c r="BH58">
        <f t="shared" si="76"/>
        <v>9.0863537664940708E-2</v>
      </c>
      <c r="BI58">
        <f t="shared" si="77"/>
        <v>0</v>
      </c>
      <c r="BJ58">
        <f t="shared" si="78"/>
        <v>0.81405504113694782</v>
      </c>
      <c r="BK58">
        <f t="shared" si="79"/>
        <v>1.5870921262398044E-2</v>
      </c>
      <c r="BL58">
        <f t="shared" si="80"/>
        <v>2.4810607662530625E-3</v>
      </c>
      <c r="BM58">
        <f t="shared" si="81"/>
        <v>1.0442773600668337E-3</v>
      </c>
      <c r="BN58">
        <f t="shared" si="82"/>
        <v>5.1630474242040432E-4</v>
      </c>
      <c r="BO58">
        <f t="shared" si="83"/>
        <v>0</v>
      </c>
      <c r="BP58">
        <f t="shared" si="84"/>
        <v>1.9272368426633988</v>
      </c>
      <c r="BQ58">
        <f t="shared" si="85"/>
        <v>2.0793884930604918</v>
      </c>
    </row>
    <row r="59" spans="1:69" x14ac:dyDescent="0.15">
      <c r="A59" t="s">
        <v>133</v>
      </c>
      <c r="B59">
        <v>578</v>
      </c>
      <c r="C59">
        <f t="shared" si="46"/>
        <v>6.0827625302992292</v>
      </c>
      <c r="D59" s="1">
        <v>55.206000000000003</v>
      </c>
      <c r="E59" s="1">
        <v>0.106</v>
      </c>
      <c r="F59" s="1">
        <v>4.1360000000000001</v>
      </c>
      <c r="G59" s="1">
        <v>0.442</v>
      </c>
      <c r="H59" s="1">
        <v>6.556</v>
      </c>
      <c r="I59" s="1">
        <v>32.878999999999998</v>
      </c>
      <c r="J59" s="1">
        <v>0.53600000000000003</v>
      </c>
      <c r="K59" s="1">
        <v>0.18</v>
      </c>
      <c r="L59" s="1">
        <v>7.8E-2</v>
      </c>
      <c r="M59" s="1">
        <v>6.0000000000000001E-3</v>
      </c>
      <c r="O59">
        <f t="shared" si="49"/>
        <v>100.12500000000003</v>
      </c>
      <c r="P59">
        <f t="shared" si="47"/>
        <v>24.564544668427899</v>
      </c>
      <c r="Q59" s="1">
        <v>77.900999999999996</v>
      </c>
      <c r="R59" s="1">
        <v>87.144000000000005</v>
      </c>
      <c r="S59" s="1">
        <v>11.099</v>
      </c>
      <c r="V59" s="20">
        <v>12</v>
      </c>
      <c r="W59" s="20">
        <v>4</v>
      </c>
      <c r="X59" s="15">
        <v>0</v>
      </c>
      <c r="Z59" s="14">
        <f t="shared" si="50"/>
        <v>1.9069858467539473</v>
      </c>
      <c r="AA59" s="14">
        <f t="shared" si="51"/>
        <v>2.7544509570411701E-3</v>
      </c>
      <c r="AB59" s="14">
        <f t="shared" si="52"/>
        <v>0.16837275251089354</v>
      </c>
      <c r="AC59" s="14">
        <f t="shared" si="53"/>
        <v>1.2070586225222384E-2</v>
      </c>
      <c r="AD59" s="14">
        <f t="shared" si="54"/>
        <v>0</v>
      </c>
      <c r="AE59" s="14">
        <f t="shared" si="55"/>
        <v>0.18938237273072114</v>
      </c>
      <c r="AF59" s="14">
        <f t="shared" si="56"/>
        <v>1.6930011480230522</v>
      </c>
      <c r="AG59" s="14">
        <f t="shared" si="57"/>
        <v>1.983663639702344E-2</v>
      </c>
      <c r="AH59" s="14">
        <f t="shared" si="58"/>
        <v>5.2660908978302765E-3</v>
      </c>
      <c r="AI59" s="14">
        <f t="shared" si="59"/>
        <v>2.1672398383443879E-3</v>
      </c>
      <c r="AJ59" s="14">
        <f t="shared" si="60"/>
        <v>4.0181717375402002E-4</v>
      </c>
      <c r="AK59" s="14">
        <f t="shared" si="61"/>
        <v>0</v>
      </c>
      <c r="AL59" s="14">
        <f t="shared" si="62"/>
        <v>4.0002389415078294</v>
      </c>
      <c r="AM59" s="14">
        <f t="shared" si="63"/>
        <v>0.89939224890000857</v>
      </c>
      <c r="AN59" s="11">
        <f t="shared" si="64"/>
        <v>0</v>
      </c>
      <c r="AP59">
        <f t="shared" si="65"/>
        <v>55.206000000000003</v>
      </c>
      <c r="AQ59">
        <f t="shared" si="66"/>
        <v>0.106</v>
      </c>
      <c r="AR59">
        <f t="shared" si="67"/>
        <v>4.1360000000000001</v>
      </c>
      <c r="AS59">
        <f t="shared" si="68"/>
        <v>0.442</v>
      </c>
      <c r="AT59">
        <f t="shared" si="69"/>
        <v>0</v>
      </c>
      <c r="AU59">
        <f t="shared" si="70"/>
        <v>6.556</v>
      </c>
      <c r="AV59">
        <f t="shared" si="86"/>
        <v>32.878999999999998</v>
      </c>
      <c r="AW59">
        <f t="shared" si="87"/>
        <v>0.53600000000000003</v>
      </c>
      <c r="AX59">
        <f t="shared" si="88"/>
        <v>0.18</v>
      </c>
      <c r="AY59">
        <f t="shared" si="89"/>
        <v>7.8E-2</v>
      </c>
      <c r="AZ59">
        <f t="shared" si="90"/>
        <v>6.0000000000000001E-3</v>
      </c>
      <c r="BA59">
        <f t="shared" si="91"/>
        <v>0</v>
      </c>
      <c r="BB59">
        <f t="shared" si="71"/>
        <v>100.12500000000003</v>
      </c>
      <c r="BD59">
        <f t="shared" si="72"/>
        <v>0.91887483355525978</v>
      </c>
      <c r="BE59">
        <f t="shared" si="73"/>
        <v>1.3272230986903061E-3</v>
      </c>
      <c r="BF59">
        <f t="shared" si="74"/>
        <v>8.1129854845037278E-2</v>
      </c>
      <c r="BG59">
        <f t="shared" si="75"/>
        <v>5.8161721165866176E-3</v>
      </c>
      <c r="BH59">
        <f t="shared" si="76"/>
        <v>9.1253270976003567E-2</v>
      </c>
      <c r="BI59">
        <f t="shared" si="77"/>
        <v>0</v>
      </c>
      <c r="BJ59">
        <f t="shared" si="78"/>
        <v>0.81576701303083532</v>
      </c>
      <c r="BK59">
        <f t="shared" si="79"/>
        <v>9.5582177490397217E-3</v>
      </c>
      <c r="BL59">
        <f t="shared" si="80"/>
        <v>2.5374485109406321E-3</v>
      </c>
      <c r="BM59">
        <f t="shared" si="81"/>
        <v>1.0442773600668337E-3</v>
      </c>
      <c r="BN59">
        <f t="shared" si="82"/>
        <v>1.9361427840765164E-4</v>
      </c>
      <c r="BO59">
        <f t="shared" si="83"/>
        <v>0</v>
      </c>
      <c r="BP59">
        <f t="shared" si="84"/>
        <v>1.9275019255208676</v>
      </c>
      <c r="BQ59">
        <f t="shared" si="85"/>
        <v>2.075348869198586</v>
      </c>
    </row>
    <row r="60" spans="1:69" x14ac:dyDescent="0.15">
      <c r="A60" t="s">
        <v>134</v>
      </c>
      <c r="B60">
        <v>579</v>
      </c>
      <c r="C60">
        <f t="shared" si="46"/>
        <v>4.1231056256063283</v>
      </c>
      <c r="D60" s="1">
        <v>55.042000000000002</v>
      </c>
      <c r="E60" s="1">
        <v>9.9000000000000005E-2</v>
      </c>
      <c r="F60" s="1">
        <v>4.1210000000000004</v>
      </c>
      <c r="G60" s="1">
        <v>0.442</v>
      </c>
      <c r="H60" s="1">
        <v>6.5819999999999999</v>
      </c>
      <c r="I60" s="1">
        <v>32.965000000000003</v>
      </c>
      <c r="J60" s="1">
        <v>0.54400000000000004</v>
      </c>
      <c r="K60" s="1">
        <v>0.184</v>
      </c>
      <c r="L60" s="1">
        <v>7.9000000000000001E-2</v>
      </c>
      <c r="M60" s="1">
        <v>1.2999999999999999E-2</v>
      </c>
      <c r="O60">
        <f t="shared" si="49"/>
        <v>100.071</v>
      </c>
      <c r="P60">
        <f t="shared" si="47"/>
        <v>24.536888053976512</v>
      </c>
      <c r="Q60" s="1">
        <v>77.900000000000006</v>
      </c>
      <c r="R60" s="1">
        <v>87.147999999999996</v>
      </c>
      <c r="S60" s="1">
        <v>11.099</v>
      </c>
      <c r="V60" s="20">
        <v>12</v>
      </c>
      <c r="W60" s="20">
        <v>4</v>
      </c>
      <c r="X60" s="15">
        <v>0</v>
      </c>
      <c r="Z60" s="14">
        <f t="shared" si="50"/>
        <v>1.9034638428864354</v>
      </c>
      <c r="AA60" s="14">
        <f t="shared" si="51"/>
        <v>2.5754528911644385E-3</v>
      </c>
      <c r="AB60" s="14">
        <f t="shared" si="52"/>
        <v>0.16795120843908895</v>
      </c>
      <c r="AC60" s="14">
        <f t="shared" si="53"/>
        <v>1.2084191518147014E-2</v>
      </c>
      <c r="AD60" s="14">
        <f t="shared" si="54"/>
        <v>0</v>
      </c>
      <c r="AE60" s="14">
        <f t="shared" si="55"/>
        <v>0.1903477393818726</v>
      </c>
      <c r="AF60" s="14">
        <f t="shared" si="56"/>
        <v>1.6993426967164191</v>
      </c>
      <c r="AG60" s="14">
        <f t="shared" si="57"/>
        <v>2.0155398062108823E-2</v>
      </c>
      <c r="AH60" s="14">
        <f t="shared" si="58"/>
        <v>5.3891826877571613E-3</v>
      </c>
      <c r="AI60" s="14">
        <f t="shared" si="59"/>
        <v>2.1974990744383109E-3</v>
      </c>
      <c r="AJ60" s="14">
        <f t="shared" si="60"/>
        <v>8.7158517269737064E-4</v>
      </c>
      <c r="AK60" s="14">
        <f t="shared" si="61"/>
        <v>0</v>
      </c>
      <c r="AL60" s="14">
        <f t="shared" si="62"/>
        <v>4.004378796830129</v>
      </c>
      <c r="AM60" s="14">
        <f t="shared" si="63"/>
        <v>0.89927041183798861</v>
      </c>
      <c r="AN60" s="11">
        <f t="shared" si="64"/>
        <v>0</v>
      </c>
      <c r="AP60">
        <f t="shared" si="65"/>
        <v>55.042000000000002</v>
      </c>
      <c r="AQ60">
        <f t="shared" si="66"/>
        <v>9.9000000000000005E-2</v>
      </c>
      <c r="AR60">
        <f t="shared" si="67"/>
        <v>4.1210000000000004</v>
      </c>
      <c r="AS60">
        <f t="shared" si="68"/>
        <v>0.442</v>
      </c>
      <c r="AT60">
        <f t="shared" si="69"/>
        <v>0</v>
      </c>
      <c r="AU60">
        <f t="shared" si="70"/>
        <v>6.5819999999999999</v>
      </c>
      <c r="AV60">
        <f t="shared" si="86"/>
        <v>32.965000000000003</v>
      </c>
      <c r="AW60">
        <f t="shared" si="87"/>
        <v>0.54400000000000004</v>
      </c>
      <c r="AX60">
        <f t="shared" si="88"/>
        <v>0.184</v>
      </c>
      <c r="AY60">
        <f t="shared" si="89"/>
        <v>7.9000000000000001E-2</v>
      </c>
      <c r="AZ60">
        <f t="shared" si="90"/>
        <v>1.2999999999999999E-2</v>
      </c>
      <c r="BA60">
        <f t="shared" si="91"/>
        <v>0</v>
      </c>
      <c r="BB60">
        <f t="shared" si="71"/>
        <v>100.071</v>
      </c>
      <c r="BD60">
        <f t="shared" si="72"/>
        <v>0.91614513981358192</v>
      </c>
      <c r="BE60">
        <f t="shared" si="73"/>
        <v>1.2395762902862296E-3</v>
      </c>
      <c r="BF60">
        <f t="shared" si="74"/>
        <v>8.08356218124755E-2</v>
      </c>
      <c r="BG60">
        <f t="shared" si="75"/>
        <v>5.8161721165866176E-3</v>
      </c>
      <c r="BH60">
        <f t="shared" si="76"/>
        <v>9.1615166193419084E-2</v>
      </c>
      <c r="BI60">
        <f t="shared" si="77"/>
        <v>0</v>
      </c>
      <c r="BJ60">
        <f t="shared" si="78"/>
        <v>0.81790077510147785</v>
      </c>
      <c r="BK60">
        <f t="shared" si="79"/>
        <v>9.7008777154432985E-3</v>
      </c>
      <c r="BL60">
        <f t="shared" si="80"/>
        <v>2.5938362556282017E-3</v>
      </c>
      <c r="BM60">
        <f t="shared" si="81"/>
        <v>1.0576655313497417E-3</v>
      </c>
      <c r="BN60">
        <f t="shared" si="82"/>
        <v>4.1949760321657848E-4</v>
      </c>
      <c r="BO60">
        <f t="shared" si="83"/>
        <v>0</v>
      </c>
      <c r="BP60">
        <f t="shared" si="84"/>
        <v>1.9273243284334649</v>
      </c>
      <c r="BQ60">
        <f t="shared" si="85"/>
        <v>2.0776880869266567</v>
      </c>
    </row>
    <row r="61" spans="1:69" x14ac:dyDescent="0.15">
      <c r="A61" t="s">
        <v>135</v>
      </c>
      <c r="B61">
        <v>580</v>
      </c>
      <c r="C61">
        <f t="shared" si="46"/>
        <v>5.0990195136031975</v>
      </c>
      <c r="D61" s="1">
        <v>55.039000000000001</v>
      </c>
      <c r="E61" s="1">
        <v>0.111</v>
      </c>
      <c r="F61" s="1">
        <v>4.1360000000000001</v>
      </c>
      <c r="G61" s="1">
        <v>0.44500000000000001</v>
      </c>
      <c r="H61" s="1">
        <v>6.5449999999999999</v>
      </c>
      <c r="I61" s="1">
        <v>33.048000000000002</v>
      </c>
      <c r="J61" s="1">
        <v>0.52800000000000002</v>
      </c>
      <c r="K61" s="1">
        <v>0.17699999999999999</v>
      </c>
      <c r="L61" s="1">
        <v>7.3999999999999996E-2</v>
      </c>
      <c r="M61" s="1">
        <v>4.0000000000000001E-3</v>
      </c>
      <c r="O61">
        <f t="shared" si="49"/>
        <v>100.10700000000001</v>
      </c>
      <c r="P61">
        <f t="shared" si="47"/>
        <v>24.550902236729097</v>
      </c>
      <c r="Q61" s="1">
        <v>77.899000000000001</v>
      </c>
      <c r="R61" s="1">
        <v>87.153000000000006</v>
      </c>
      <c r="S61" s="1">
        <v>11.099</v>
      </c>
      <c r="V61" s="20">
        <v>12</v>
      </c>
      <c r="W61" s="20">
        <v>4</v>
      </c>
      <c r="X61" s="15">
        <v>0</v>
      </c>
      <c r="Z61" s="14">
        <f t="shared" si="50"/>
        <v>1.9022736179515538</v>
      </c>
      <c r="AA61" s="14">
        <f t="shared" si="51"/>
        <v>2.8859806784780257E-3</v>
      </c>
      <c r="AB61" s="14">
        <f t="shared" si="52"/>
        <v>0.16846631378835375</v>
      </c>
      <c r="AC61" s="14">
        <f t="shared" si="53"/>
        <v>1.2159266182870028E-2</v>
      </c>
      <c r="AD61" s="14">
        <f t="shared" si="54"/>
        <v>0</v>
      </c>
      <c r="AE61" s="14">
        <f t="shared" si="55"/>
        <v>0.18916967639302684</v>
      </c>
      <c r="AF61" s="14">
        <f t="shared" si="56"/>
        <v>1.7026488753467621</v>
      </c>
      <c r="AG61" s="14">
        <f t="shared" si="57"/>
        <v>1.9551425488578762E-2</v>
      </c>
      <c r="AH61" s="14">
        <f t="shared" si="58"/>
        <v>5.181200203686339E-3</v>
      </c>
      <c r="AI61" s="14">
        <f t="shared" si="59"/>
        <v>2.0572418659480433E-3</v>
      </c>
      <c r="AJ61" s="14">
        <f t="shared" si="60"/>
        <v>2.6802697019841757E-4</v>
      </c>
      <c r="AK61" s="14">
        <f t="shared" si="61"/>
        <v>0</v>
      </c>
      <c r="AL61" s="14">
        <f t="shared" si="62"/>
        <v>4.0046616248694571</v>
      </c>
      <c r="AM61" s="14">
        <f t="shared" si="63"/>
        <v>0.90000643760520316</v>
      </c>
      <c r="AN61" s="11">
        <f t="shared" si="64"/>
        <v>0</v>
      </c>
      <c r="AP61">
        <f t="shared" si="65"/>
        <v>55.039000000000001</v>
      </c>
      <c r="AQ61">
        <f t="shared" si="66"/>
        <v>0.111</v>
      </c>
      <c r="AR61">
        <f t="shared" si="67"/>
        <v>4.1360000000000001</v>
      </c>
      <c r="AS61">
        <f t="shared" si="68"/>
        <v>0.44500000000000001</v>
      </c>
      <c r="AT61">
        <f t="shared" si="69"/>
        <v>0</v>
      </c>
      <c r="AU61">
        <f t="shared" si="70"/>
        <v>6.5449999999999999</v>
      </c>
      <c r="AV61">
        <f t="shared" si="86"/>
        <v>33.048000000000002</v>
      </c>
      <c r="AW61">
        <f t="shared" si="87"/>
        <v>0.52800000000000002</v>
      </c>
      <c r="AX61">
        <f t="shared" si="88"/>
        <v>0.17699999999999999</v>
      </c>
      <c r="AY61">
        <f t="shared" si="89"/>
        <v>7.3999999999999996E-2</v>
      </c>
      <c r="AZ61">
        <f t="shared" si="90"/>
        <v>4.0000000000000001E-3</v>
      </c>
      <c r="BA61">
        <f t="shared" si="91"/>
        <v>0</v>
      </c>
      <c r="BB61">
        <f t="shared" si="71"/>
        <v>100.10700000000001</v>
      </c>
      <c r="BD61">
        <f t="shared" si="72"/>
        <v>0.91609520639147812</v>
      </c>
      <c r="BE61">
        <f t="shared" si="73"/>
        <v>1.3898279618360754E-3</v>
      </c>
      <c r="BF61">
        <f t="shared" si="74"/>
        <v>8.1129854845037278E-2</v>
      </c>
      <c r="BG61">
        <f t="shared" si="75"/>
        <v>5.8556483979209156E-3</v>
      </c>
      <c r="BH61">
        <f t="shared" si="76"/>
        <v>9.1100161460943158E-2</v>
      </c>
      <c r="BI61">
        <f t="shared" si="77"/>
        <v>0</v>
      </c>
      <c r="BJ61">
        <f t="shared" si="78"/>
        <v>0.81996010361151639</v>
      </c>
      <c r="BK61">
        <f t="shared" si="79"/>
        <v>9.4155577826361431E-3</v>
      </c>
      <c r="BL61">
        <f t="shared" si="80"/>
        <v>2.495157702424955E-3</v>
      </c>
      <c r="BM61">
        <f t="shared" si="81"/>
        <v>9.9072467493520116E-4</v>
      </c>
      <c r="BN61">
        <f t="shared" si="82"/>
        <v>1.2907618560510108E-4</v>
      </c>
      <c r="BO61">
        <f t="shared" si="83"/>
        <v>0</v>
      </c>
      <c r="BP61">
        <f t="shared" si="84"/>
        <v>1.9285613190143336</v>
      </c>
      <c r="BQ61">
        <f t="shared" si="85"/>
        <v>2.076502097903838</v>
      </c>
    </row>
    <row r="62" spans="1:69" x14ac:dyDescent="0.15">
      <c r="A62" t="s">
        <v>136</v>
      </c>
      <c r="B62">
        <v>581</v>
      </c>
      <c r="C62">
        <f t="shared" si="46"/>
        <v>5.099019513589262</v>
      </c>
      <c r="D62" s="1">
        <v>54.709000000000003</v>
      </c>
      <c r="E62" s="1">
        <v>0.11700000000000001</v>
      </c>
      <c r="F62" s="1">
        <v>4.1550000000000002</v>
      </c>
      <c r="G62" s="1">
        <v>0.46500000000000002</v>
      </c>
      <c r="H62" s="1">
        <v>6.47</v>
      </c>
      <c r="I62" s="1">
        <v>32.267000000000003</v>
      </c>
      <c r="J62" s="1">
        <v>1.2390000000000001</v>
      </c>
      <c r="K62" s="1">
        <v>0.17799999999999999</v>
      </c>
      <c r="L62" s="1">
        <v>7.0000000000000007E-2</v>
      </c>
      <c r="M62" s="1">
        <v>3.3000000000000002E-2</v>
      </c>
      <c r="O62">
        <f t="shared" si="49"/>
        <v>99.703000000000017</v>
      </c>
      <c r="P62">
        <f t="shared" si="47"/>
        <v>24.404798560129379</v>
      </c>
      <c r="Q62" s="1">
        <v>77.897999999999996</v>
      </c>
      <c r="R62" s="1">
        <v>87.158000000000001</v>
      </c>
      <c r="S62" s="1">
        <v>11.099</v>
      </c>
      <c r="V62" s="20">
        <v>12</v>
      </c>
      <c r="W62" s="20">
        <v>4</v>
      </c>
      <c r="X62" s="15">
        <v>0</v>
      </c>
      <c r="Z62" s="14">
        <f t="shared" si="50"/>
        <v>1.9021880825193507</v>
      </c>
      <c r="AA62" s="14">
        <f t="shared" si="51"/>
        <v>3.0601909873667391E-3</v>
      </c>
      <c r="AB62" s="14">
        <f t="shared" si="52"/>
        <v>0.1702534028200548</v>
      </c>
      <c r="AC62" s="14">
        <f t="shared" si="53"/>
        <v>1.2781815293698456E-2</v>
      </c>
      <c r="AD62" s="14">
        <f t="shared" si="54"/>
        <v>0</v>
      </c>
      <c r="AE62" s="14">
        <f t="shared" si="55"/>
        <v>0.18812147719379607</v>
      </c>
      <c r="AF62" s="14">
        <f t="shared" si="56"/>
        <v>1.6723637012679726</v>
      </c>
      <c r="AG62" s="14">
        <f t="shared" si="57"/>
        <v>4.6153861303682653E-2</v>
      </c>
      <c r="AH62" s="14">
        <f t="shared" si="58"/>
        <v>5.2416659437073063E-3</v>
      </c>
      <c r="AI62" s="14">
        <f t="shared" si="59"/>
        <v>1.9576899158774553E-3</v>
      </c>
      <c r="AJ62" s="14">
        <f t="shared" si="60"/>
        <v>2.2244603817960641E-3</v>
      </c>
      <c r="AK62" s="14">
        <f t="shared" si="61"/>
        <v>0</v>
      </c>
      <c r="AL62" s="14">
        <f t="shared" si="62"/>
        <v>4.004346347627302</v>
      </c>
      <c r="AM62" s="14">
        <f t="shared" si="63"/>
        <v>0.89888579636558408</v>
      </c>
      <c r="AN62" s="11">
        <f t="shared" si="64"/>
        <v>0</v>
      </c>
      <c r="AP62">
        <f t="shared" si="65"/>
        <v>54.709000000000003</v>
      </c>
      <c r="AQ62">
        <f t="shared" si="66"/>
        <v>0.11700000000000001</v>
      </c>
      <c r="AR62">
        <f t="shared" si="67"/>
        <v>4.1550000000000002</v>
      </c>
      <c r="AS62">
        <f t="shared" si="68"/>
        <v>0.46500000000000002</v>
      </c>
      <c r="AT62">
        <f t="shared" si="69"/>
        <v>0</v>
      </c>
      <c r="AU62">
        <f t="shared" si="70"/>
        <v>6.47</v>
      </c>
      <c r="AV62">
        <f t="shared" si="86"/>
        <v>32.267000000000003</v>
      </c>
      <c r="AW62">
        <f t="shared" si="87"/>
        <v>1.2390000000000001</v>
      </c>
      <c r="AX62">
        <f t="shared" si="88"/>
        <v>0.17799999999999999</v>
      </c>
      <c r="AY62">
        <f t="shared" si="89"/>
        <v>7.0000000000000007E-2</v>
      </c>
      <c r="AZ62">
        <f t="shared" si="90"/>
        <v>3.3000000000000002E-2</v>
      </c>
      <c r="BA62">
        <f t="shared" si="91"/>
        <v>0</v>
      </c>
      <c r="BB62">
        <f t="shared" si="71"/>
        <v>99.703000000000017</v>
      </c>
      <c r="BD62">
        <f t="shared" si="72"/>
        <v>0.91060252996005331</v>
      </c>
      <c r="BE62">
        <f t="shared" si="73"/>
        <v>1.4649537976109985E-3</v>
      </c>
      <c r="BF62">
        <f t="shared" si="74"/>
        <v>8.1502550019615552E-2</v>
      </c>
      <c r="BG62">
        <f t="shared" si="75"/>
        <v>6.1188236068162377E-3</v>
      </c>
      <c r="BH62">
        <f t="shared" si="76"/>
        <v>9.0056232949167647E-2</v>
      </c>
      <c r="BI62">
        <f t="shared" si="77"/>
        <v>0</v>
      </c>
      <c r="BJ62">
        <f t="shared" si="78"/>
        <v>0.80058256666765915</v>
      </c>
      <c r="BK62">
        <f t="shared" si="79"/>
        <v>2.209446229675413E-2</v>
      </c>
      <c r="BL62">
        <f t="shared" si="80"/>
        <v>2.5092546385968475E-3</v>
      </c>
      <c r="BM62">
        <f t="shared" si="81"/>
        <v>9.3717198980356874E-4</v>
      </c>
      <c r="BN62">
        <f t="shared" si="82"/>
        <v>1.064878531242084E-3</v>
      </c>
      <c r="BO62">
        <f t="shared" si="83"/>
        <v>0</v>
      </c>
      <c r="BP62">
        <f t="shared" si="84"/>
        <v>1.9169334244573193</v>
      </c>
      <c r="BQ62">
        <f t="shared" si="85"/>
        <v>2.08893344783788</v>
      </c>
    </row>
    <row r="63" spans="1:69" x14ac:dyDescent="0.15">
      <c r="A63" t="s">
        <v>137</v>
      </c>
      <c r="B63">
        <v>582</v>
      </c>
      <c r="C63">
        <f t="shared" si="46"/>
        <v>5.0990195135864749</v>
      </c>
      <c r="D63" s="1">
        <v>54.878999999999998</v>
      </c>
      <c r="E63" s="1">
        <v>0.115</v>
      </c>
      <c r="F63" s="1">
        <v>4.1680000000000001</v>
      </c>
      <c r="G63" s="1">
        <v>0.44700000000000001</v>
      </c>
      <c r="H63" s="1">
        <v>6.5140000000000002</v>
      </c>
      <c r="I63" s="1">
        <v>32.899000000000001</v>
      </c>
      <c r="J63" s="1">
        <v>0.54</v>
      </c>
      <c r="K63" s="1">
        <v>0.188</v>
      </c>
      <c r="L63" s="1">
        <v>7.0000000000000007E-2</v>
      </c>
      <c r="M63" s="1">
        <v>8.9999999999999993E-3</v>
      </c>
      <c r="O63">
        <f t="shared" si="49"/>
        <v>99.829000000000008</v>
      </c>
      <c r="P63">
        <f t="shared" si="47"/>
        <v>24.483122431624057</v>
      </c>
      <c r="Q63" s="1">
        <v>77.897000000000006</v>
      </c>
      <c r="R63" s="1">
        <v>87.162999999999997</v>
      </c>
      <c r="S63" s="1">
        <v>11.099</v>
      </c>
      <c r="V63" s="20">
        <v>12</v>
      </c>
      <c r="W63" s="20">
        <v>4</v>
      </c>
      <c r="X63" s="15">
        <v>0</v>
      </c>
      <c r="Z63" s="14">
        <f t="shared" si="50"/>
        <v>1.90199465391241</v>
      </c>
      <c r="AA63" s="14">
        <f t="shared" si="51"/>
        <v>2.9982575318139616E-3</v>
      </c>
      <c r="AB63" s="14">
        <f t="shared" si="52"/>
        <v>0.17023972377870927</v>
      </c>
      <c r="AC63" s="14">
        <f t="shared" si="53"/>
        <v>1.2247727934964448E-2</v>
      </c>
      <c r="AD63" s="14">
        <f t="shared" si="54"/>
        <v>0</v>
      </c>
      <c r="AE63" s="14">
        <f t="shared" si="55"/>
        <v>0.18879490804200794</v>
      </c>
      <c r="AF63" s="14">
        <f t="shared" si="56"/>
        <v>1.6996647354380026</v>
      </c>
      <c r="AG63" s="14">
        <f t="shared" si="57"/>
        <v>2.0051132969689113E-2</v>
      </c>
      <c r="AH63" s="14">
        <f t="shared" si="58"/>
        <v>5.5184309073904253E-3</v>
      </c>
      <c r="AI63" s="14">
        <f t="shared" si="59"/>
        <v>1.9514270769023273E-3</v>
      </c>
      <c r="AJ63" s="14">
        <f t="shared" si="60"/>
        <v>6.0473021409675654E-4</v>
      </c>
      <c r="AK63" s="14">
        <f t="shared" si="61"/>
        <v>0</v>
      </c>
      <c r="AL63" s="14">
        <f t="shared" si="62"/>
        <v>4.0040657278059868</v>
      </c>
      <c r="AM63" s="14">
        <f t="shared" si="63"/>
        <v>0.90002703595290978</v>
      </c>
      <c r="AN63" s="11">
        <f t="shared" si="64"/>
        <v>0</v>
      </c>
      <c r="AP63">
        <f t="shared" si="65"/>
        <v>54.878999999999998</v>
      </c>
      <c r="AQ63">
        <f t="shared" si="66"/>
        <v>0.115</v>
      </c>
      <c r="AR63">
        <f t="shared" si="67"/>
        <v>4.1680000000000001</v>
      </c>
      <c r="AS63">
        <f t="shared" si="68"/>
        <v>0.44700000000000001</v>
      </c>
      <c r="AT63">
        <f t="shared" si="69"/>
        <v>0</v>
      </c>
      <c r="AU63">
        <f t="shared" si="70"/>
        <v>6.5140000000000002</v>
      </c>
      <c r="AV63">
        <f t="shared" si="86"/>
        <v>32.899000000000001</v>
      </c>
      <c r="AW63">
        <f t="shared" si="87"/>
        <v>0.54</v>
      </c>
      <c r="AX63">
        <f t="shared" si="88"/>
        <v>0.188</v>
      </c>
      <c r="AY63">
        <f t="shared" si="89"/>
        <v>7.0000000000000007E-2</v>
      </c>
      <c r="AZ63">
        <f t="shared" si="90"/>
        <v>8.9999999999999993E-3</v>
      </c>
      <c r="BA63">
        <f t="shared" si="91"/>
        <v>0</v>
      </c>
      <c r="BB63">
        <f t="shared" si="71"/>
        <v>99.829000000000008</v>
      </c>
      <c r="BD63">
        <f t="shared" si="72"/>
        <v>0.91343209054593877</v>
      </c>
      <c r="BE63">
        <f t="shared" si="73"/>
        <v>1.4399118523526909E-3</v>
      </c>
      <c r="BF63">
        <f t="shared" si="74"/>
        <v>8.1757551981169088E-2</v>
      </c>
      <c r="BG63">
        <f t="shared" si="75"/>
        <v>5.8819659188104481E-3</v>
      </c>
      <c r="BH63">
        <f t="shared" si="76"/>
        <v>9.0668671009409285E-2</v>
      </c>
      <c r="BI63">
        <f t="shared" si="77"/>
        <v>0</v>
      </c>
      <c r="BJ63">
        <f t="shared" si="78"/>
        <v>0.81626323676819401</v>
      </c>
      <c r="BK63">
        <f t="shared" si="79"/>
        <v>9.6295477322415109E-3</v>
      </c>
      <c r="BL63">
        <f t="shared" si="80"/>
        <v>2.6502240003157713E-3</v>
      </c>
      <c r="BM63">
        <f t="shared" si="81"/>
        <v>9.3717198980356874E-4</v>
      </c>
      <c r="BN63">
        <f t="shared" si="82"/>
        <v>2.9042141761147743E-4</v>
      </c>
      <c r="BO63">
        <f t="shared" si="83"/>
        <v>0</v>
      </c>
      <c r="BP63">
        <f t="shared" si="84"/>
        <v>1.9229507932158463</v>
      </c>
      <c r="BQ63">
        <f t="shared" si="85"/>
        <v>2.0822507481378594</v>
      </c>
    </row>
    <row r="64" spans="1:69" x14ac:dyDescent="0.15">
      <c r="A64" t="s">
        <v>138</v>
      </c>
      <c r="B64">
        <v>583</v>
      </c>
      <c r="C64">
        <f t="shared" si="46"/>
        <v>5.0990195136031975</v>
      </c>
      <c r="D64" s="1">
        <v>55.271999999999998</v>
      </c>
      <c r="E64" s="1">
        <v>0.13</v>
      </c>
      <c r="F64" s="1">
        <v>4.0170000000000003</v>
      </c>
      <c r="G64" s="1">
        <v>0.441</v>
      </c>
      <c r="H64" s="1">
        <v>6.375</v>
      </c>
      <c r="I64" s="1">
        <v>31.75</v>
      </c>
      <c r="J64" s="1">
        <v>1.796</v>
      </c>
      <c r="K64" s="1">
        <v>0.17899999999999999</v>
      </c>
      <c r="L64" s="1">
        <v>7.4999999999999997E-2</v>
      </c>
      <c r="M64" s="1">
        <v>3.9E-2</v>
      </c>
      <c r="O64">
        <f t="shared" si="49"/>
        <v>100.07400000000003</v>
      </c>
      <c r="P64">
        <f t="shared" si="47"/>
        <v>24.49396210312349</v>
      </c>
      <c r="Q64" s="1">
        <v>77.896000000000001</v>
      </c>
      <c r="R64" s="1">
        <v>87.168000000000006</v>
      </c>
      <c r="S64" s="1">
        <v>11.099</v>
      </c>
      <c r="V64" s="20">
        <v>12</v>
      </c>
      <c r="W64" s="20">
        <v>4</v>
      </c>
      <c r="X64" s="15">
        <v>0</v>
      </c>
      <c r="Z64" s="14">
        <f t="shared" si="50"/>
        <v>1.914767490293503</v>
      </c>
      <c r="AA64" s="14">
        <f t="shared" si="51"/>
        <v>3.3878346693396837E-3</v>
      </c>
      <c r="AB64" s="14">
        <f t="shared" si="52"/>
        <v>0.16399960051737605</v>
      </c>
      <c r="AC64" s="14">
        <f t="shared" si="53"/>
        <v>1.2077981489911186E-2</v>
      </c>
      <c r="AD64" s="14">
        <f t="shared" si="54"/>
        <v>0</v>
      </c>
      <c r="AE64" s="14">
        <f t="shared" si="55"/>
        <v>0.18468451126981913</v>
      </c>
      <c r="AF64" s="14">
        <f t="shared" si="56"/>
        <v>1.6395779116160805</v>
      </c>
      <c r="AG64" s="14">
        <f t="shared" si="57"/>
        <v>6.6659070313512259E-2</v>
      </c>
      <c r="AH64" s="14">
        <f t="shared" si="58"/>
        <v>5.2519254639210042E-3</v>
      </c>
      <c r="AI64" s="14">
        <f t="shared" si="59"/>
        <v>2.0898894464146923E-3</v>
      </c>
      <c r="AJ64" s="14">
        <f t="shared" si="60"/>
        <v>2.6193379072698918E-3</v>
      </c>
      <c r="AK64" s="14">
        <f t="shared" si="61"/>
        <v>0</v>
      </c>
      <c r="AL64" s="14">
        <f t="shared" si="62"/>
        <v>3.9951155529871474</v>
      </c>
      <c r="AM64" s="14">
        <f t="shared" si="63"/>
        <v>0.898762092036267</v>
      </c>
      <c r="AN64" s="11">
        <f t="shared" si="64"/>
        <v>0</v>
      </c>
      <c r="AP64">
        <f t="shared" si="65"/>
        <v>55.271999999999998</v>
      </c>
      <c r="AQ64">
        <f t="shared" si="66"/>
        <v>0.13</v>
      </c>
      <c r="AR64">
        <f t="shared" si="67"/>
        <v>4.0170000000000003</v>
      </c>
      <c r="AS64">
        <f t="shared" si="68"/>
        <v>0.441</v>
      </c>
      <c r="AT64">
        <f t="shared" si="69"/>
        <v>0</v>
      </c>
      <c r="AU64">
        <f t="shared" si="70"/>
        <v>6.375</v>
      </c>
      <c r="AV64">
        <f t="shared" si="86"/>
        <v>31.75</v>
      </c>
      <c r="AW64">
        <f t="shared" si="87"/>
        <v>1.796</v>
      </c>
      <c r="AX64">
        <f t="shared" si="88"/>
        <v>0.17899999999999999</v>
      </c>
      <c r="AY64">
        <f t="shared" si="89"/>
        <v>7.4999999999999997E-2</v>
      </c>
      <c r="AZ64">
        <f t="shared" si="90"/>
        <v>3.9E-2</v>
      </c>
      <c r="BA64">
        <f t="shared" si="91"/>
        <v>0</v>
      </c>
      <c r="BB64">
        <f t="shared" si="71"/>
        <v>100.07400000000003</v>
      </c>
      <c r="BD64">
        <f t="shared" si="72"/>
        <v>0.91997336884154457</v>
      </c>
      <c r="BE64">
        <f t="shared" si="73"/>
        <v>1.6277264417899984E-3</v>
      </c>
      <c r="BF64">
        <f t="shared" si="74"/>
        <v>7.8795606120047088E-2</v>
      </c>
      <c r="BG64">
        <f t="shared" si="75"/>
        <v>5.8030133561418513E-3</v>
      </c>
      <c r="BH64">
        <f t="shared" si="76"/>
        <v>8.873392350091866E-2</v>
      </c>
      <c r="BI64">
        <f t="shared" si="77"/>
        <v>0</v>
      </c>
      <c r="BJ64">
        <f t="shared" si="78"/>
        <v>0.7877551830569367</v>
      </c>
      <c r="BK64">
        <f t="shared" si="79"/>
        <v>3.2027162457603245E-2</v>
      </c>
      <c r="BL64">
        <f t="shared" si="80"/>
        <v>2.5233515747687396E-3</v>
      </c>
      <c r="BM64">
        <f t="shared" si="81"/>
        <v>1.0041128462181092E-3</v>
      </c>
      <c r="BN64">
        <f t="shared" si="82"/>
        <v>1.2584928096497357E-3</v>
      </c>
      <c r="BO64">
        <f t="shared" si="83"/>
        <v>0</v>
      </c>
      <c r="BP64">
        <f t="shared" si="84"/>
        <v>1.9195019410056184</v>
      </c>
      <c r="BQ64">
        <f t="shared" si="85"/>
        <v>2.0813292592421782</v>
      </c>
    </row>
    <row r="65" spans="1:69" x14ac:dyDescent="0.15">
      <c r="A65" t="s">
        <v>139</v>
      </c>
      <c r="B65">
        <v>584</v>
      </c>
      <c r="C65">
        <f t="shared" si="46"/>
        <v>5.099019513589262</v>
      </c>
      <c r="D65" s="1">
        <v>54.994</v>
      </c>
      <c r="E65" s="1">
        <v>0.12</v>
      </c>
      <c r="F65" s="1">
        <v>4.4420000000000002</v>
      </c>
      <c r="G65" s="1">
        <v>0.65400000000000003</v>
      </c>
      <c r="H65" s="1">
        <v>6.7519999999999998</v>
      </c>
      <c r="I65" s="1">
        <v>32.938000000000002</v>
      </c>
      <c r="J65" s="1">
        <v>0.504</v>
      </c>
      <c r="K65" s="1">
        <v>0.17599999999999999</v>
      </c>
      <c r="L65" s="1">
        <v>8.5999999999999993E-2</v>
      </c>
      <c r="M65" s="1">
        <v>1.4E-2</v>
      </c>
      <c r="O65">
        <f t="shared" ref="O65:O71" si="92">SUM(D65:N65)</f>
        <v>100.68</v>
      </c>
      <c r="P65">
        <f t="shared" si="47"/>
        <v>24.651911592524179</v>
      </c>
      <c r="Q65" s="1">
        <v>77.894999999999996</v>
      </c>
      <c r="R65" s="1">
        <v>87.173000000000002</v>
      </c>
      <c r="S65" s="1">
        <v>11.099</v>
      </c>
      <c r="V65" s="37">
        <v>12</v>
      </c>
      <c r="W65" s="37">
        <v>4</v>
      </c>
      <c r="X65" s="15">
        <v>0</v>
      </c>
      <c r="Z65" s="14">
        <f t="shared" ref="Z65:Z71" si="93">IFERROR(BD65*$BQ65,"NA")</f>
        <v>1.8929302646090103</v>
      </c>
      <c r="AA65" s="14">
        <f t="shared" ref="AA65:AA71" si="94">IFERROR(BE65*$BQ65,"NA")</f>
        <v>3.1071952318432097E-3</v>
      </c>
      <c r="AB65" s="14">
        <f t="shared" ref="AB65:AB71" si="95">IFERROR(BF65*$BQ65,"NA")</f>
        <v>0.18018886621948862</v>
      </c>
      <c r="AC65" s="14">
        <f t="shared" ref="AC65:AC71" si="96">IFERROR(BG65*$BQ65,"NA")</f>
        <v>1.7796801584391397E-2</v>
      </c>
      <c r="AD65" s="14">
        <f t="shared" ref="AD65:AD71" si="97">IFERROR(IF(OR($X65="spinel", $X65="Spinel", $X65="SPINEL"),((BH65+BI65)*BQ65-AE65),BI65*$BQ65),"NA")</f>
        <v>0</v>
      </c>
      <c r="AE65" s="14">
        <f t="shared" ref="AE65:AE71" si="98">IFERROR(IF(OR($X65="spinel", $X65="Spinel", $X65="SPINEL"),(1-AF65-AG65-AH65-AI65),BH65*$BQ65),"NA")</f>
        <v>0.19435295984087098</v>
      </c>
      <c r="AF65" s="14">
        <f t="shared" ref="AF65:AF71" si="99">IFERROR(BJ65*$BQ65,"NA")</f>
        <v>1.6900283676593846</v>
      </c>
      <c r="AG65" s="14">
        <f t="shared" ref="AG65:AG71" si="100">IFERROR(BK65*$BQ65,"NA")</f>
        <v>1.858625521908714E-2</v>
      </c>
      <c r="AH65" s="14">
        <f t="shared" ref="AH65:AH71" si="101">IFERROR(BL65*$BQ65,"NA")</f>
        <v>5.130818248672374E-3</v>
      </c>
      <c r="AI65" s="14">
        <f t="shared" ref="AI65:AI71" si="102">IFERROR(BM65*$BQ65,"NA")</f>
        <v>2.381052332267358E-3</v>
      </c>
      <c r="AJ65" s="14">
        <f t="shared" ref="AJ65:AJ71" si="103">IFERROR(BN65*$BQ65,"NA")</f>
        <v>9.3425062438170006E-4</v>
      </c>
      <c r="AK65" s="14">
        <f t="shared" ref="AK65:AK71" si="104">IFERROR(BO65*$BQ65,"NA")</f>
        <v>0</v>
      </c>
      <c r="AL65" s="14">
        <f t="shared" ref="AL65:AL71" si="105">IFERROR(SUM(Z65:AK65),"NA")</f>
        <v>4.0054368315693978</v>
      </c>
      <c r="AM65" s="14">
        <f t="shared" ref="AM65:AM71" si="106">IFERROR(AF65/(AF65+AE65),"NA")</f>
        <v>0.89686113049172911</v>
      </c>
      <c r="AN65" s="11">
        <f t="shared" ref="AN65:AN71" si="107">IFERROR(AD65/(AD65+AE65),"NA")</f>
        <v>0</v>
      </c>
      <c r="AP65">
        <f t="shared" ref="AP65:AP71" si="108">D65</f>
        <v>54.994</v>
      </c>
      <c r="AQ65">
        <f t="shared" ref="AQ65:AQ71" si="109">E65</f>
        <v>0.12</v>
      </c>
      <c r="AR65">
        <f t="shared" ref="AR65:AR71" si="110">F65</f>
        <v>4.4420000000000002</v>
      </c>
      <c r="AS65">
        <f t="shared" ref="AS65:AS71" si="111">G65</f>
        <v>0.65400000000000003</v>
      </c>
      <c r="AT65">
        <f t="shared" ref="AT65:AT71" si="112">BI65*AT$1/2</f>
        <v>0</v>
      </c>
      <c r="AU65">
        <f t="shared" ref="AU65:AU71" si="113">BH65*AU$1</f>
        <v>6.7519999999999998</v>
      </c>
      <c r="AV65">
        <f t="shared" ref="AV65:AV71" si="114">I65</f>
        <v>32.938000000000002</v>
      </c>
      <c r="AW65">
        <f t="shared" ref="AW65:AW71" si="115">J65</f>
        <v>0.504</v>
      </c>
      <c r="AX65">
        <f t="shared" ref="AX65:AX71" si="116">K65</f>
        <v>0.17599999999999999</v>
      </c>
      <c r="AY65">
        <f t="shared" ref="AY65:AY71" si="117">L65</f>
        <v>8.5999999999999993E-2</v>
      </c>
      <c r="AZ65">
        <f t="shared" ref="AZ65:AZ71" si="118">M65</f>
        <v>1.4E-2</v>
      </c>
      <c r="BA65">
        <f t="shared" ref="BA65:BA71" si="119">N65</f>
        <v>0</v>
      </c>
      <c r="BB65">
        <f t="shared" ref="BB65:BB71" si="120">SUM(AP65:BA65)</f>
        <v>100.68</v>
      </c>
      <c r="BD65">
        <f t="shared" ref="BD65:BD71" si="121">D65/AP$1</f>
        <v>0.91534620505992015</v>
      </c>
      <c r="BE65">
        <f t="shared" ref="BE65:BE71" si="122">E65/AQ$1</f>
        <v>1.5025167154984599E-3</v>
      </c>
      <c r="BF65">
        <f t="shared" ref="BF65:BF71" si="123">F65/AR$1*2</f>
        <v>8.7132208709297776E-2</v>
      </c>
      <c r="BG65">
        <f t="shared" ref="BG65:BG71" si="124">G65/AS$1*2</f>
        <v>8.6058293308770312E-3</v>
      </c>
      <c r="BH65">
        <f t="shared" ref="BH65:BH71" si="125">IF(OR($X65="spinel", $X65="Spinel", $X65="SPINEL"),H65/AU$1,H65/AU$1*(1-$X65))</f>
        <v>9.3981404153443582E-2</v>
      </c>
      <c r="BI65">
        <f t="shared" ref="BI65:BI71" si="126">IF(OR($X65="spinel", $X65="Spinel", $X65="SPINEL"),0,H65/AU$1*$X65)</f>
        <v>0</v>
      </c>
      <c r="BJ65">
        <f t="shared" ref="BJ65:BJ71" si="127">I65/AV$1</f>
        <v>0.81723087305604358</v>
      </c>
      <c r="BK65">
        <f t="shared" ref="BK65:BK71" si="128">J65/AW$1</f>
        <v>8.9875778834254093E-3</v>
      </c>
      <c r="BL65">
        <f t="shared" ref="BL65:BL71" si="129">K65/AX$1</f>
        <v>2.4810607662530625E-3</v>
      </c>
      <c r="BM65">
        <f t="shared" ref="BM65:BM71" si="130">L65/AY$1</f>
        <v>1.1513827303300985E-3</v>
      </c>
      <c r="BN65">
        <f t="shared" ref="BN65:BN71" si="131">M65/AZ$1*2</f>
        <v>4.517666496178538E-4</v>
      </c>
      <c r="BO65">
        <f t="shared" ref="BO65:BO71" si="132">N65/BA$1*2</f>
        <v>0</v>
      </c>
      <c r="BP65">
        <f t="shared" ref="BP65:BP71" si="133">SUM(BD65:BO65)</f>
        <v>1.9368708250547071</v>
      </c>
      <c r="BQ65">
        <f t="shared" ref="BQ65:BQ71" si="134">IFERROR(IF(OR($U65="Total",$U65="total", $U65="TOTAL"),$W65/$BP65,V65/(BD65*4+BE65*4+BF65*3+BG65*3+BH65*2+BI65*3+BJ65*2+BK65*2+BL65*2+BM65*2+BN65+BO65)),"NA")</f>
        <v>2.0679937865532483</v>
      </c>
    </row>
    <row r="66" spans="1:69" x14ac:dyDescent="0.15">
      <c r="A66" t="s">
        <v>140</v>
      </c>
      <c r="B66">
        <v>585</v>
      </c>
      <c r="C66">
        <f t="shared" si="46"/>
        <v>5.0990195135864749</v>
      </c>
      <c r="D66" s="1">
        <v>55.386000000000003</v>
      </c>
      <c r="E66" s="1">
        <v>0.129</v>
      </c>
      <c r="F66" s="1">
        <v>4.04</v>
      </c>
      <c r="G66" s="1">
        <v>0.44900000000000001</v>
      </c>
      <c r="H66" s="1">
        <v>6.4749999999999996</v>
      </c>
      <c r="I66" s="1">
        <v>32.482999999999997</v>
      </c>
      <c r="J66" s="1">
        <v>1.2110000000000001</v>
      </c>
      <c r="K66" s="1">
        <v>0.18</v>
      </c>
      <c r="L66" s="1">
        <v>7.0999999999999994E-2</v>
      </c>
      <c r="M66" s="1">
        <v>2.9000000000000001E-2</v>
      </c>
      <c r="O66">
        <f t="shared" si="92"/>
        <v>100.45299999999999</v>
      </c>
      <c r="P66">
        <f t="shared" si="47"/>
        <v>24.609093915051801</v>
      </c>
      <c r="Q66" s="1">
        <v>77.894000000000005</v>
      </c>
      <c r="R66" s="1">
        <v>87.177999999999997</v>
      </c>
      <c r="S66" s="1">
        <v>11.099</v>
      </c>
      <c r="V66" s="37">
        <v>12</v>
      </c>
      <c r="W66" s="37">
        <v>4</v>
      </c>
      <c r="X66" s="15">
        <v>0</v>
      </c>
      <c r="Z66" s="14">
        <f t="shared" si="93"/>
        <v>1.9097401768796289</v>
      </c>
      <c r="AA66" s="14">
        <f t="shared" si="94"/>
        <v>3.3460465916404915E-3</v>
      </c>
      <c r="AB66" s="14">
        <f t="shared" si="95"/>
        <v>0.16416695445779869</v>
      </c>
      <c r="AC66" s="14">
        <f t="shared" si="96"/>
        <v>1.2239552207636447E-2</v>
      </c>
      <c r="AD66" s="14">
        <f t="shared" si="97"/>
        <v>0</v>
      </c>
      <c r="AE66" s="14">
        <f t="shared" si="98"/>
        <v>0.18670393703417459</v>
      </c>
      <c r="AF66" s="14">
        <f t="shared" si="99"/>
        <v>1.6695824820188494</v>
      </c>
      <c r="AG66" s="14">
        <f t="shared" si="100"/>
        <v>4.473634315360845E-2</v>
      </c>
      <c r="AH66" s="14">
        <f t="shared" si="101"/>
        <v>5.2565578210351229E-3</v>
      </c>
      <c r="AI66" s="14">
        <f t="shared" si="102"/>
        <v>1.9691727448180847E-3</v>
      </c>
      <c r="AJ66" s="14">
        <f t="shared" si="103"/>
        <v>1.9386005736437924E-3</v>
      </c>
      <c r="AK66" s="14">
        <f t="shared" si="104"/>
        <v>0</v>
      </c>
      <c r="AL66" s="14">
        <f t="shared" si="105"/>
        <v>3.9996798234828344</v>
      </c>
      <c r="AM66" s="14">
        <f t="shared" si="106"/>
        <v>0.89942072779403259</v>
      </c>
      <c r="AN66" s="11">
        <f t="shared" si="107"/>
        <v>0</v>
      </c>
      <c r="AP66">
        <f t="shared" si="108"/>
        <v>55.386000000000003</v>
      </c>
      <c r="AQ66">
        <f t="shared" si="109"/>
        <v>0.129</v>
      </c>
      <c r="AR66">
        <f t="shared" si="110"/>
        <v>4.04</v>
      </c>
      <c r="AS66">
        <f t="shared" si="111"/>
        <v>0.44900000000000001</v>
      </c>
      <c r="AT66">
        <f t="shared" si="112"/>
        <v>0</v>
      </c>
      <c r="AU66">
        <f t="shared" si="113"/>
        <v>6.4749999999999996</v>
      </c>
      <c r="AV66">
        <f t="shared" si="114"/>
        <v>32.482999999999997</v>
      </c>
      <c r="AW66">
        <f t="shared" si="115"/>
        <v>1.2110000000000001</v>
      </c>
      <c r="AX66">
        <f t="shared" si="116"/>
        <v>0.18</v>
      </c>
      <c r="AY66">
        <f t="shared" si="117"/>
        <v>7.0999999999999994E-2</v>
      </c>
      <c r="AZ66">
        <f t="shared" si="118"/>
        <v>2.9000000000000001E-2</v>
      </c>
      <c r="BA66">
        <f t="shared" si="119"/>
        <v>0</v>
      </c>
      <c r="BB66">
        <f t="shared" si="120"/>
        <v>100.45299999999999</v>
      </c>
      <c r="BD66">
        <f t="shared" si="121"/>
        <v>0.92187083888149146</v>
      </c>
      <c r="BE66">
        <f t="shared" si="122"/>
        <v>1.6152054691608445E-3</v>
      </c>
      <c r="BF66">
        <f t="shared" si="123"/>
        <v>7.9246763436641832E-2</v>
      </c>
      <c r="BG66">
        <f t="shared" si="124"/>
        <v>5.9082834396999798E-3</v>
      </c>
      <c r="BH66">
        <f t="shared" si="125"/>
        <v>9.0125828183286016E-2</v>
      </c>
      <c r="BI66">
        <f t="shared" si="126"/>
        <v>0</v>
      </c>
      <c r="BJ66">
        <f t="shared" si="127"/>
        <v>0.80594178303113295</v>
      </c>
      <c r="BK66">
        <f t="shared" si="128"/>
        <v>2.1595152414341609E-2</v>
      </c>
      <c r="BL66">
        <f t="shared" si="129"/>
        <v>2.5374485109406321E-3</v>
      </c>
      <c r="BM66">
        <f t="shared" si="130"/>
        <v>9.5056016108647676E-4</v>
      </c>
      <c r="BN66">
        <f t="shared" si="131"/>
        <v>9.3580234563698291E-4</v>
      </c>
      <c r="BO66">
        <f t="shared" si="132"/>
        <v>0</v>
      </c>
      <c r="BP66">
        <f t="shared" si="133"/>
        <v>1.9307276658734185</v>
      </c>
      <c r="BQ66">
        <f t="shared" si="134"/>
        <v>2.0715919154105387</v>
      </c>
    </row>
    <row r="67" spans="1:69" x14ac:dyDescent="0.15">
      <c r="A67" t="s">
        <v>141</v>
      </c>
      <c r="B67">
        <v>586</v>
      </c>
      <c r="C67">
        <f t="shared" si="46"/>
        <v>5.0990195136031975</v>
      </c>
      <c r="D67" s="1">
        <v>55.682000000000002</v>
      </c>
      <c r="E67" s="1">
        <v>0.111</v>
      </c>
      <c r="F67" s="1">
        <v>4.0810000000000004</v>
      </c>
      <c r="G67" s="1">
        <v>0.46800000000000003</v>
      </c>
      <c r="H67" s="1">
        <v>6.6</v>
      </c>
      <c r="I67" s="1">
        <v>33.095999999999997</v>
      </c>
      <c r="J67" s="1">
        <v>0.503</v>
      </c>
      <c r="K67" s="1">
        <v>0.182</v>
      </c>
      <c r="L67" s="1">
        <v>7.6999999999999999E-2</v>
      </c>
      <c r="M67" s="1">
        <v>1.7999999999999999E-2</v>
      </c>
      <c r="O67">
        <f t="shared" si="92"/>
        <v>100.81800000000001</v>
      </c>
      <c r="P67">
        <f t="shared" si="47"/>
        <v>24.738574008674075</v>
      </c>
      <c r="Q67" s="1">
        <v>77.893000000000001</v>
      </c>
      <c r="R67" s="1">
        <v>87.183000000000007</v>
      </c>
      <c r="S67" s="1">
        <v>11.099</v>
      </c>
      <c r="V67" s="37">
        <v>12</v>
      </c>
      <c r="W67" s="37">
        <v>4</v>
      </c>
      <c r="X67" s="15">
        <v>0</v>
      </c>
      <c r="Z67" s="14">
        <f t="shared" si="93"/>
        <v>1.9098975468170554</v>
      </c>
      <c r="AA67" s="14">
        <f t="shared" si="94"/>
        <v>2.8640870516449257E-3</v>
      </c>
      <c r="AB67" s="14">
        <f t="shared" si="95"/>
        <v>0.1649650460276765</v>
      </c>
      <c r="AC67" s="14">
        <f t="shared" si="96"/>
        <v>1.2690712414864098E-2</v>
      </c>
      <c r="AD67" s="14">
        <f t="shared" si="97"/>
        <v>0</v>
      </c>
      <c r="AE67" s="14">
        <f t="shared" si="98"/>
        <v>0.18931219903886426</v>
      </c>
      <c r="AF67" s="14">
        <f t="shared" si="99"/>
        <v>1.6921864628959722</v>
      </c>
      <c r="AG67" s="14">
        <f t="shared" si="100"/>
        <v>1.8484396865429086E-2</v>
      </c>
      <c r="AH67" s="14">
        <f t="shared" si="101"/>
        <v>5.2871458417117533E-3</v>
      </c>
      <c r="AI67" s="14">
        <f t="shared" si="102"/>
        <v>2.1244042128611487E-3</v>
      </c>
      <c r="AJ67" s="14">
        <f t="shared" si="103"/>
        <v>1.1969714878991657E-3</v>
      </c>
      <c r="AK67" s="14">
        <f t="shared" si="104"/>
        <v>0</v>
      </c>
      <c r="AL67" s="14">
        <f t="shared" si="105"/>
        <v>3.9990089726539781</v>
      </c>
      <c r="AM67" s="14">
        <f t="shared" si="106"/>
        <v>0.89938223030986097</v>
      </c>
      <c r="AN67" s="11">
        <f t="shared" si="107"/>
        <v>0</v>
      </c>
      <c r="AP67">
        <f t="shared" si="108"/>
        <v>55.682000000000002</v>
      </c>
      <c r="AQ67">
        <f t="shared" si="109"/>
        <v>0.111</v>
      </c>
      <c r="AR67">
        <f t="shared" si="110"/>
        <v>4.0810000000000004</v>
      </c>
      <c r="AS67">
        <f t="shared" si="111"/>
        <v>0.46800000000000003</v>
      </c>
      <c r="AT67">
        <f t="shared" si="112"/>
        <v>0</v>
      </c>
      <c r="AU67">
        <f t="shared" si="113"/>
        <v>6.6</v>
      </c>
      <c r="AV67">
        <f t="shared" si="114"/>
        <v>33.095999999999997</v>
      </c>
      <c r="AW67">
        <f t="shared" si="115"/>
        <v>0.503</v>
      </c>
      <c r="AX67">
        <f t="shared" si="116"/>
        <v>0.182</v>
      </c>
      <c r="AY67">
        <f t="shared" si="117"/>
        <v>7.6999999999999999E-2</v>
      </c>
      <c r="AZ67">
        <f t="shared" si="118"/>
        <v>1.7999999999999999E-2</v>
      </c>
      <c r="BA67">
        <f t="shared" si="119"/>
        <v>0</v>
      </c>
      <c r="BB67">
        <f t="shared" si="120"/>
        <v>100.81800000000001</v>
      </c>
      <c r="BD67">
        <f t="shared" si="121"/>
        <v>0.92679760319573912</v>
      </c>
      <c r="BE67">
        <f t="shared" si="122"/>
        <v>1.3898279618360754E-3</v>
      </c>
      <c r="BF67">
        <f t="shared" si="123"/>
        <v>8.0051000392310723E-2</v>
      </c>
      <c r="BG67">
        <f t="shared" si="124"/>
        <v>6.1582998881505365E-3</v>
      </c>
      <c r="BH67">
        <f t="shared" si="125"/>
        <v>9.1865709036245205E-2</v>
      </c>
      <c r="BI67">
        <f t="shared" si="126"/>
        <v>0</v>
      </c>
      <c r="BJ67">
        <f t="shared" si="127"/>
        <v>0.82115104058117716</v>
      </c>
      <c r="BK67">
        <f t="shared" si="128"/>
        <v>8.9697453876249611E-3</v>
      </c>
      <c r="BL67">
        <f t="shared" si="129"/>
        <v>2.5656423832844171E-3</v>
      </c>
      <c r="BM67">
        <f t="shared" si="130"/>
        <v>1.0308891887839255E-3</v>
      </c>
      <c r="BN67">
        <f t="shared" si="131"/>
        <v>5.8084283522295485E-4</v>
      </c>
      <c r="BO67">
        <f t="shared" si="132"/>
        <v>0</v>
      </c>
      <c r="BP67">
        <f t="shared" si="133"/>
        <v>1.9405606008503755</v>
      </c>
      <c r="BQ67">
        <f t="shared" si="134"/>
        <v>2.0607493375376005</v>
      </c>
    </row>
    <row r="68" spans="1:69" x14ac:dyDescent="0.15">
      <c r="A68" t="s">
        <v>142</v>
      </c>
      <c r="B68">
        <v>587</v>
      </c>
      <c r="C68">
        <f t="shared" si="46"/>
        <v>5.099019513589262</v>
      </c>
      <c r="D68" s="1">
        <v>55.484000000000002</v>
      </c>
      <c r="E68" s="1">
        <v>0.11799999999999999</v>
      </c>
      <c r="F68" s="1">
        <v>4.0860000000000003</v>
      </c>
      <c r="G68" s="1">
        <v>0.47</v>
      </c>
      <c r="H68" s="1">
        <v>6.51</v>
      </c>
      <c r="I68" s="1">
        <v>32.485999999999997</v>
      </c>
      <c r="J68" s="1">
        <v>1.1160000000000001</v>
      </c>
      <c r="K68" s="1">
        <v>0.182</v>
      </c>
      <c r="L68" s="1">
        <v>6.9000000000000006E-2</v>
      </c>
      <c r="M68" s="1">
        <v>2.8000000000000001E-2</v>
      </c>
      <c r="O68">
        <f t="shared" si="92"/>
        <v>100.54900000000001</v>
      </c>
      <c r="P68">
        <f t="shared" si="47"/>
        <v>24.639746698071228</v>
      </c>
      <c r="Q68" s="1">
        <v>77.891999999999996</v>
      </c>
      <c r="R68" s="1">
        <v>87.188000000000002</v>
      </c>
      <c r="S68" s="1">
        <v>11.099</v>
      </c>
      <c r="V68" s="37">
        <v>12</v>
      </c>
      <c r="W68" s="37">
        <v>4</v>
      </c>
      <c r="X68" s="15">
        <v>0</v>
      </c>
      <c r="Z68" s="14">
        <f t="shared" si="93"/>
        <v>1.910739278335184</v>
      </c>
      <c r="AA68" s="14">
        <f t="shared" si="94"/>
        <v>3.0569171310815078E-3</v>
      </c>
      <c r="AB68" s="14">
        <f t="shared" si="95"/>
        <v>0.16582962682485075</v>
      </c>
      <c r="AC68" s="14">
        <f t="shared" si="96"/>
        <v>1.2796064804413891E-2</v>
      </c>
      <c r="AD68" s="14">
        <f t="shared" si="97"/>
        <v>0</v>
      </c>
      <c r="AE68" s="14">
        <f t="shared" si="98"/>
        <v>0.18747962520219441</v>
      </c>
      <c r="AF68" s="14">
        <f t="shared" si="99"/>
        <v>1.6676594619807221</v>
      </c>
      <c r="AG68" s="14">
        <f t="shared" si="100"/>
        <v>4.1175598195228501E-2</v>
      </c>
      <c r="AH68" s="14">
        <f t="shared" si="101"/>
        <v>5.3083520014464347E-3</v>
      </c>
      <c r="AI68" s="14">
        <f t="shared" si="102"/>
        <v>1.911322370528662E-3</v>
      </c>
      <c r="AJ68" s="14">
        <f t="shared" si="103"/>
        <v>1.8694237469024818E-3</v>
      </c>
      <c r="AK68" s="14">
        <f t="shared" si="104"/>
        <v>0</v>
      </c>
      <c r="AL68" s="14">
        <f t="shared" si="105"/>
        <v>3.9978256705925532</v>
      </c>
      <c r="AM68" s="14">
        <f t="shared" si="106"/>
        <v>0.89894039401278114</v>
      </c>
      <c r="AN68" s="11">
        <f t="shared" si="107"/>
        <v>0</v>
      </c>
      <c r="AP68">
        <f t="shared" si="108"/>
        <v>55.484000000000002</v>
      </c>
      <c r="AQ68">
        <f t="shared" si="109"/>
        <v>0.11799999999999999</v>
      </c>
      <c r="AR68">
        <f t="shared" si="110"/>
        <v>4.0860000000000003</v>
      </c>
      <c r="AS68">
        <f t="shared" si="111"/>
        <v>0.47</v>
      </c>
      <c r="AT68">
        <f t="shared" si="112"/>
        <v>0</v>
      </c>
      <c r="AU68">
        <f t="shared" si="113"/>
        <v>6.51</v>
      </c>
      <c r="AV68">
        <f t="shared" si="114"/>
        <v>32.485999999999997</v>
      </c>
      <c r="AW68">
        <f t="shared" si="115"/>
        <v>1.1160000000000001</v>
      </c>
      <c r="AX68">
        <f t="shared" si="116"/>
        <v>0.182</v>
      </c>
      <c r="AY68">
        <f t="shared" si="117"/>
        <v>6.9000000000000006E-2</v>
      </c>
      <c r="AZ68">
        <f t="shared" si="118"/>
        <v>2.8000000000000001E-2</v>
      </c>
      <c r="BA68">
        <f t="shared" si="119"/>
        <v>0</v>
      </c>
      <c r="BB68">
        <f t="shared" si="120"/>
        <v>100.54900000000001</v>
      </c>
      <c r="BD68">
        <f t="shared" si="121"/>
        <v>0.92350199733688421</v>
      </c>
      <c r="BE68">
        <f t="shared" si="122"/>
        <v>1.4774747702401521E-3</v>
      </c>
      <c r="BF68">
        <f t="shared" si="123"/>
        <v>8.014907806983132E-2</v>
      </c>
      <c r="BG68">
        <f t="shared" si="124"/>
        <v>6.1846174090400673E-3</v>
      </c>
      <c r="BH68">
        <f t="shared" si="125"/>
        <v>9.0612994822114587E-2</v>
      </c>
      <c r="BI68">
        <f t="shared" si="126"/>
        <v>0</v>
      </c>
      <c r="BJ68">
        <f t="shared" si="127"/>
        <v>0.80601621659173683</v>
      </c>
      <c r="BK68">
        <f t="shared" si="128"/>
        <v>1.9901065313299122E-2</v>
      </c>
      <c r="BL68">
        <f t="shared" si="129"/>
        <v>2.5656423832844171E-3</v>
      </c>
      <c r="BM68">
        <f t="shared" si="130"/>
        <v>9.2378381852066061E-4</v>
      </c>
      <c r="BN68">
        <f t="shared" si="131"/>
        <v>9.0353329923570759E-4</v>
      </c>
      <c r="BO68">
        <f t="shared" si="132"/>
        <v>0</v>
      </c>
      <c r="BP68">
        <f t="shared" si="133"/>
        <v>1.9322364038141875</v>
      </c>
      <c r="BQ68">
        <f t="shared" si="134"/>
        <v>2.0690147761945399</v>
      </c>
    </row>
    <row r="69" spans="1:69" x14ac:dyDescent="0.15">
      <c r="A69" t="s">
        <v>143</v>
      </c>
      <c r="B69">
        <v>588</v>
      </c>
      <c r="C69">
        <f t="shared" si="46"/>
        <v>4.1231056256063283</v>
      </c>
      <c r="D69" s="1">
        <v>55.433999999999997</v>
      </c>
      <c r="E69" s="1">
        <v>0.113</v>
      </c>
      <c r="F69" s="1">
        <v>4.1580000000000004</v>
      </c>
      <c r="G69" s="1">
        <v>0.47399999999999998</v>
      </c>
      <c r="H69" s="1">
        <v>6.5780000000000003</v>
      </c>
      <c r="I69" s="1">
        <v>33.03</v>
      </c>
      <c r="J69" s="1">
        <v>0.497</v>
      </c>
      <c r="K69" s="1">
        <v>0.17499999999999999</v>
      </c>
      <c r="L69" s="1">
        <v>6.6000000000000003E-2</v>
      </c>
      <c r="M69" s="1">
        <v>0.01</v>
      </c>
      <c r="O69">
        <f t="shared" si="92"/>
        <v>100.535</v>
      </c>
      <c r="P69">
        <f t="shared" si="47"/>
        <v>24.668499203295767</v>
      </c>
      <c r="Q69" s="1">
        <v>77.891000000000005</v>
      </c>
      <c r="R69" s="1">
        <v>87.191999999999993</v>
      </c>
      <c r="S69" s="1">
        <v>11.099</v>
      </c>
      <c r="V69" s="37">
        <v>12</v>
      </c>
      <c r="W69" s="37">
        <v>4</v>
      </c>
      <c r="X69" s="15">
        <v>0</v>
      </c>
      <c r="Z69" s="14">
        <f t="shared" si="93"/>
        <v>1.9067923294513094</v>
      </c>
      <c r="AA69" s="14">
        <f t="shared" si="94"/>
        <v>2.923974712415213E-3</v>
      </c>
      <c r="AB69" s="14">
        <f t="shared" si="95"/>
        <v>0.16855504527184542</v>
      </c>
      <c r="AC69" s="14">
        <f t="shared" si="96"/>
        <v>1.2889926027614894E-2</v>
      </c>
      <c r="AD69" s="14">
        <f t="shared" si="97"/>
        <v>0</v>
      </c>
      <c r="AE69" s="14">
        <f t="shared" si="98"/>
        <v>0.18921713729097089</v>
      </c>
      <c r="AF69" s="14">
        <f t="shared" si="99"/>
        <v>1.6936092463629029</v>
      </c>
      <c r="AG69" s="14">
        <f t="shared" si="100"/>
        <v>1.8315788582116712E-2</v>
      </c>
      <c r="AH69" s="14">
        <f t="shared" si="101"/>
        <v>5.0982354062599584E-3</v>
      </c>
      <c r="AI69" s="14">
        <f t="shared" si="102"/>
        <v>1.8260905043691082E-3</v>
      </c>
      <c r="AJ69" s="14">
        <f t="shared" si="103"/>
        <v>6.6687315348200338E-4</v>
      </c>
      <c r="AK69" s="14">
        <f t="shared" si="104"/>
        <v>0</v>
      </c>
      <c r="AL69" s="14">
        <f t="shared" si="105"/>
        <v>3.9998946467632868</v>
      </c>
      <c r="AM69" s="14">
        <f t="shared" si="106"/>
        <v>0.89950367228030348</v>
      </c>
      <c r="AN69" s="11">
        <f t="shared" si="107"/>
        <v>0</v>
      </c>
      <c r="AP69">
        <f t="shared" si="108"/>
        <v>55.433999999999997</v>
      </c>
      <c r="AQ69">
        <f t="shared" si="109"/>
        <v>0.113</v>
      </c>
      <c r="AR69">
        <f t="shared" si="110"/>
        <v>4.1580000000000004</v>
      </c>
      <c r="AS69">
        <f t="shared" si="111"/>
        <v>0.47399999999999998</v>
      </c>
      <c r="AT69">
        <f t="shared" si="112"/>
        <v>0</v>
      </c>
      <c r="AU69">
        <f t="shared" si="113"/>
        <v>6.5780000000000003</v>
      </c>
      <c r="AV69">
        <f t="shared" si="114"/>
        <v>33.03</v>
      </c>
      <c r="AW69">
        <f t="shared" si="115"/>
        <v>0.497</v>
      </c>
      <c r="AX69">
        <f t="shared" si="116"/>
        <v>0.17499999999999999</v>
      </c>
      <c r="AY69">
        <f t="shared" si="117"/>
        <v>6.6000000000000003E-2</v>
      </c>
      <c r="AZ69">
        <f t="shared" si="118"/>
        <v>0.01</v>
      </c>
      <c r="BA69">
        <f t="shared" si="119"/>
        <v>0</v>
      </c>
      <c r="BB69">
        <f t="shared" si="120"/>
        <v>100.535</v>
      </c>
      <c r="BD69">
        <f t="shared" si="121"/>
        <v>0.92266977363515312</v>
      </c>
      <c r="BE69">
        <f t="shared" si="122"/>
        <v>1.4148699070943831E-3</v>
      </c>
      <c r="BF69">
        <f t="shared" si="123"/>
        <v>8.1561396626127908E-2</v>
      </c>
      <c r="BG69">
        <f t="shared" si="124"/>
        <v>6.2372524508191324E-3</v>
      </c>
      <c r="BH69">
        <f t="shared" si="125"/>
        <v>9.1559490006124386E-2</v>
      </c>
      <c r="BI69">
        <f t="shared" si="126"/>
        <v>0</v>
      </c>
      <c r="BJ69">
        <f t="shared" si="127"/>
        <v>0.81951350224789354</v>
      </c>
      <c r="BK69">
        <f t="shared" si="128"/>
        <v>8.8627504128222789E-3</v>
      </c>
      <c r="BL69">
        <f t="shared" si="129"/>
        <v>2.46696383008117E-3</v>
      </c>
      <c r="BM69">
        <f t="shared" si="130"/>
        <v>8.8361930467193621E-4</v>
      </c>
      <c r="BN69">
        <f t="shared" si="131"/>
        <v>3.2269046401275274E-4</v>
      </c>
      <c r="BO69">
        <f t="shared" si="132"/>
        <v>0</v>
      </c>
      <c r="BP69">
        <f t="shared" si="133"/>
        <v>1.9354923088848004</v>
      </c>
      <c r="BQ69">
        <f t="shared" si="134"/>
        <v>2.0666032246172867</v>
      </c>
    </row>
    <row r="70" spans="1:69" s="27" customFormat="1" x14ac:dyDescent="0.15">
      <c r="A70" s="27" t="s">
        <v>144</v>
      </c>
      <c r="B70" s="27">
        <v>589</v>
      </c>
      <c r="C70" s="27">
        <f t="shared" ref="C70:C128" si="135">SQRT((Q69-Q70)^2 + (R69-R70)^2)*1000</f>
        <v>6.0827625302992292</v>
      </c>
      <c r="D70" s="28">
        <v>55.392000000000003</v>
      </c>
      <c r="E70" s="28">
        <v>0.11799999999999999</v>
      </c>
      <c r="F70" s="28">
        <v>4.149</v>
      </c>
      <c r="G70" s="28">
        <v>0.47099999999999997</v>
      </c>
      <c r="H70" s="28">
        <v>6.5410000000000004</v>
      </c>
      <c r="I70" s="28">
        <v>32.835999999999999</v>
      </c>
      <c r="J70" s="28">
        <v>0.58799999999999997</v>
      </c>
      <c r="K70" s="28">
        <v>0.17</v>
      </c>
      <c r="L70" s="28">
        <v>8.7999999999999995E-2</v>
      </c>
      <c r="M70" s="28">
        <v>2E-3</v>
      </c>
      <c r="N70" s="28"/>
      <c r="O70" s="27">
        <f t="shared" si="92"/>
        <v>100.35499999999999</v>
      </c>
      <c r="P70">
        <f t="shared" si="47"/>
        <v>24.624252053648437</v>
      </c>
      <c r="Q70" s="28">
        <v>77.89</v>
      </c>
      <c r="R70" s="28">
        <v>87.197999999999993</v>
      </c>
      <c r="S70" s="28">
        <v>11.099</v>
      </c>
      <c r="U70" s="28"/>
      <c r="V70" s="29">
        <v>12</v>
      </c>
      <c r="W70" s="29">
        <v>4</v>
      </c>
      <c r="X70" s="15">
        <v>0</v>
      </c>
      <c r="Z70" s="30">
        <f t="shared" si="93"/>
        <v>1.9087713395514934</v>
      </c>
      <c r="AA70" s="30">
        <f t="shared" si="94"/>
        <v>3.0588406755559894E-3</v>
      </c>
      <c r="AB70" s="30">
        <f t="shared" si="95"/>
        <v>0.16849242734198158</v>
      </c>
      <c r="AC70" s="30">
        <f t="shared" si="96"/>
        <v>1.2831359443200727E-2</v>
      </c>
      <c r="AD70" s="30">
        <f t="shared" si="97"/>
        <v>0</v>
      </c>
      <c r="AE70" s="30">
        <f t="shared" si="98"/>
        <v>0.18849091737439802</v>
      </c>
      <c r="AF70" s="30">
        <f t="shared" si="99"/>
        <v>1.6866872804356925</v>
      </c>
      <c r="AG70" s="30">
        <f t="shared" si="100"/>
        <v>2.1708321241537855E-2</v>
      </c>
      <c r="AH70" s="30">
        <f t="shared" si="101"/>
        <v>4.9614707793417447E-3</v>
      </c>
      <c r="AI70" s="30">
        <f t="shared" si="102"/>
        <v>2.4391623918312922E-3</v>
      </c>
      <c r="AJ70" s="30">
        <f t="shared" si="103"/>
        <v>1.3361429065564422E-4</v>
      </c>
      <c r="AK70" s="30">
        <f t="shared" si="104"/>
        <v>0</v>
      </c>
      <c r="AL70" s="30">
        <f t="shared" si="105"/>
        <v>3.9975747335256888</v>
      </c>
      <c r="AM70" s="30">
        <f t="shared" si="106"/>
        <v>0.89948106393593663</v>
      </c>
      <c r="AN70" s="31">
        <f t="shared" si="107"/>
        <v>0</v>
      </c>
      <c r="AP70" s="27">
        <f t="shared" si="108"/>
        <v>55.392000000000003</v>
      </c>
      <c r="AQ70" s="27">
        <f t="shared" si="109"/>
        <v>0.11799999999999999</v>
      </c>
      <c r="AR70" s="27">
        <f t="shared" si="110"/>
        <v>4.149</v>
      </c>
      <c r="AS70" s="27">
        <f t="shared" si="111"/>
        <v>0.47099999999999997</v>
      </c>
      <c r="AT70" s="27">
        <f t="shared" si="112"/>
        <v>0</v>
      </c>
      <c r="AU70" s="27">
        <f t="shared" si="113"/>
        <v>6.5410000000000004</v>
      </c>
      <c r="AV70" s="27">
        <f t="shared" si="114"/>
        <v>32.835999999999999</v>
      </c>
      <c r="AW70" s="27">
        <f t="shared" si="115"/>
        <v>0.58799999999999997</v>
      </c>
      <c r="AX70" s="27">
        <f t="shared" si="116"/>
        <v>0.17</v>
      </c>
      <c r="AY70" s="27">
        <f t="shared" si="117"/>
        <v>8.7999999999999995E-2</v>
      </c>
      <c r="AZ70" s="27">
        <f t="shared" si="118"/>
        <v>2E-3</v>
      </c>
      <c r="BA70" s="27">
        <f t="shared" si="119"/>
        <v>0</v>
      </c>
      <c r="BB70" s="27">
        <f t="shared" si="120"/>
        <v>100.35499999999999</v>
      </c>
      <c r="BD70" s="27">
        <f t="shared" si="121"/>
        <v>0.92197070572569917</v>
      </c>
      <c r="BE70" s="27">
        <f t="shared" si="122"/>
        <v>1.4774747702401521E-3</v>
      </c>
      <c r="BF70" s="27">
        <f t="shared" si="123"/>
        <v>8.1384856806590827E-2</v>
      </c>
      <c r="BG70" s="27">
        <f t="shared" si="124"/>
        <v>6.1977761694848336E-3</v>
      </c>
      <c r="BH70" s="27">
        <f t="shared" si="125"/>
        <v>9.1044485273648473E-2</v>
      </c>
      <c r="BI70" s="27">
        <f t="shared" si="126"/>
        <v>0</v>
      </c>
      <c r="BJ70" s="27">
        <f t="shared" si="127"/>
        <v>0.81470013199551405</v>
      </c>
      <c r="BK70" s="27">
        <f t="shared" si="128"/>
        <v>1.0485507530662977E-2</v>
      </c>
      <c r="BL70" s="27">
        <f t="shared" si="129"/>
        <v>2.3964791492217083E-3</v>
      </c>
      <c r="BM70" s="27">
        <f t="shared" si="130"/>
        <v>1.1781590728959148E-3</v>
      </c>
      <c r="BN70" s="27">
        <f t="shared" si="131"/>
        <v>6.453809280255054E-5</v>
      </c>
      <c r="BO70" s="27">
        <f t="shared" si="132"/>
        <v>0</v>
      </c>
      <c r="BP70" s="27">
        <f t="shared" si="133"/>
        <v>1.9309001145867608</v>
      </c>
      <c r="BQ70" s="27">
        <f t="shared" si="134"/>
        <v>2.0703166897792769</v>
      </c>
    </row>
    <row r="71" spans="1:69" s="27" customFormat="1" x14ac:dyDescent="0.15">
      <c r="A71" s="27" t="s">
        <v>145</v>
      </c>
      <c r="B71" s="27">
        <v>590</v>
      </c>
      <c r="C71" s="27">
        <f t="shared" si="135"/>
        <v>4.4721359550018667</v>
      </c>
      <c r="D71" s="28">
        <v>55.601999999999997</v>
      </c>
      <c r="E71" s="28">
        <v>0.115</v>
      </c>
      <c r="F71" s="28">
        <v>4.1040000000000001</v>
      </c>
      <c r="G71" s="28">
        <v>0.47799999999999998</v>
      </c>
      <c r="H71" s="28">
        <v>6.6139999999999999</v>
      </c>
      <c r="I71" s="28">
        <v>32.994999999999997</v>
      </c>
      <c r="J71" s="28">
        <v>0.51500000000000001</v>
      </c>
      <c r="K71" s="28">
        <v>0.17699999999999999</v>
      </c>
      <c r="L71" s="28">
        <v>6.7000000000000004E-2</v>
      </c>
      <c r="M71" s="28">
        <v>1.2E-2</v>
      </c>
      <c r="N71" s="28"/>
      <c r="O71" s="27">
        <f t="shared" si="92"/>
        <v>100.67899999999999</v>
      </c>
      <c r="P71">
        <f t="shared" si="47"/>
        <v>24.703847473648629</v>
      </c>
      <c r="Q71" s="28">
        <v>77.888000000000005</v>
      </c>
      <c r="R71" s="28">
        <v>87.201999999999998</v>
      </c>
      <c r="S71" s="28">
        <v>11.099</v>
      </c>
      <c r="U71" s="28"/>
      <c r="V71" s="29">
        <v>12</v>
      </c>
      <c r="W71" s="29">
        <v>4</v>
      </c>
      <c r="X71" s="15">
        <v>0</v>
      </c>
      <c r="Z71" s="30">
        <f t="shared" si="93"/>
        <v>1.9098344514287799</v>
      </c>
      <c r="AA71" s="30">
        <f t="shared" si="94"/>
        <v>2.9714685662321407E-3</v>
      </c>
      <c r="AB71" s="30">
        <f t="shared" si="95"/>
        <v>0.16612796870518651</v>
      </c>
      <c r="AC71" s="30">
        <f t="shared" si="96"/>
        <v>1.2980102176986787E-2</v>
      </c>
      <c r="AD71" s="30">
        <f t="shared" si="97"/>
        <v>0</v>
      </c>
      <c r="AE71" s="30">
        <f t="shared" si="98"/>
        <v>0.18998045360233939</v>
      </c>
      <c r="AF71" s="30">
        <f t="shared" si="99"/>
        <v>1.6893938399023469</v>
      </c>
      <c r="AG71" s="30">
        <f t="shared" si="100"/>
        <v>1.8951980171971708E-2</v>
      </c>
      <c r="AH71" s="30">
        <f t="shared" si="101"/>
        <v>5.149122613605458E-3</v>
      </c>
      <c r="AI71" s="30">
        <f t="shared" si="102"/>
        <v>1.8511060341089439E-3</v>
      </c>
      <c r="AJ71" s="30">
        <f t="shared" si="103"/>
        <v>7.9910272468697904E-4</v>
      </c>
      <c r="AK71" s="30">
        <f t="shared" si="104"/>
        <v>0</v>
      </c>
      <c r="AL71" s="30">
        <f t="shared" si="105"/>
        <v>3.9980395959262442</v>
      </c>
      <c r="AM71" s="30">
        <f t="shared" si="106"/>
        <v>0.89891292316866755</v>
      </c>
      <c r="AN71" s="31">
        <f t="shared" si="107"/>
        <v>0</v>
      </c>
      <c r="AP71" s="27">
        <f t="shared" si="108"/>
        <v>55.601999999999997</v>
      </c>
      <c r="AQ71" s="27">
        <f t="shared" si="109"/>
        <v>0.115</v>
      </c>
      <c r="AR71" s="27">
        <f t="shared" si="110"/>
        <v>4.1040000000000001</v>
      </c>
      <c r="AS71" s="27">
        <f t="shared" si="111"/>
        <v>0.47799999999999998</v>
      </c>
      <c r="AT71" s="27">
        <f t="shared" si="112"/>
        <v>0</v>
      </c>
      <c r="AU71" s="27">
        <f t="shared" si="113"/>
        <v>6.6139999999999999</v>
      </c>
      <c r="AV71" s="27">
        <f t="shared" si="114"/>
        <v>32.994999999999997</v>
      </c>
      <c r="AW71" s="27">
        <f t="shared" si="115"/>
        <v>0.51500000000000001</v>
      </c>
      <c r="AX71" s="27">
        <f t="shared" si="116"/>
        <v>0.17699999999999999</v>
      </c>
      <c r="AY71" s="27">
        <f t="shared" si="117"/>
        <v>6.7000000000000004E-2</v>
      </c>
      <c r="AZ71" s="27">
        <f t="shared" si="118"/>
        <v>1.2E-2</v>
      </c>
      <c r="BA71" s="27">
        <f t="shared" si="119"/>
        <v>0</v>
      </c>
      <c r="BB71" s="27">
        <f t="shared" si="120"/>
        <v>100.67899999999999</v>
      </c>
      <c r="BD71" s="27">
        <f t="shared" si="121"/>
        <v>0.92546604527296938</v>
      </c>
      <c r="BE71" s="27">
        <f t="shared" si="122"/>
        <v>1.4399118523526909E-3</v>
      </c>
      <c r="BF71" s="27">
        <f t="shared" si="123"/>
        <v>8.0502157708905453E-2</v>
      </c>
      <c r="BG71" s="27">
        <f t="shared" si="124"/>
        <v>6.2898874925981967E-3</v>
      </c>
      <c r="BH71" s="27">
        <f t="shared" si="125"/>
        <v>9.2060575691776628E-2</v>
      </c>
      <c r="BI71" s="27">
        <f t="shared" si="126"/>
        <v>0</v>
      </c>
      <c r="BJ71" s="27">
        <f t="shared" si="127"/>
        <v>0.81864511070751567</v>
      </c>
      <c r="BK71" s="27">
        <f t="shared" si="128"/>
        <v>9.1837353372303289E-3</v>
      </c>
      <c r="BL71" s="27">
        <f t="shared" si="129"/>
        <v>2.495157702424955E-3</v>
      </c>
      <c r="BM71" s="27">
        <f t="shared" si="130"/>
        <v>8.9700747595484434E-4</v>
      </c>
      <c r="BN71" s="27">
        <f t="shared" si="131"/>
        <v>3.8722855681530327E-4</v>
      </c>
      <c r="BO71" s="27">
        <f t="shared" si="132"/>
        <v>0</v>
      </c>
      <c r="BP71" s="27">
        <f t="shared" si="133"/>
        <v>1.9373668177985439</v>
      </c>
      <c r="BQ71" s="27">
        <f t="shared" si="134"/>
        <v>2.0636461609625751</v>
      </c>
    </row>
    <row r="72" spans="1:69" s="27" customFormat="1" x14ac:dyDescent="0.15">
      <c r="A72" s="27" t="s">
        <v>146</v>
      </c>
      <c r="B72" s="27">
        <v>591</v>
      </c>
      <c r="C72" s="27">
        <f t="shared" si="135"/>
        <v>5.099019513589262</v>
      </c>
      <c r="D72" s="28">
        <v>55.360999999999997</v>
      </c>
      <c r="E72" s="28">
        <v>0.13</v>
      </c>
      <c r="F72" s="28">
        <v>4.1520000000000001</v>
      </c>
      <c r="G72" s="28">
        <v>0.48699999999999999</v>
      </c>
      <c r="H72" s="28">
        <v>6.3689999999999998</v>
      </c>
      <c r="I72" s="28">
        <v>32.140999999999998</v>
      </c>
      <c r="J72" s="28">
        <v>1.5620000000000001</v>
      </c>
      <c r="K72" s="28">
        <v>0.17799999999999999</v>
      </c>
      <c r="L72" s="28">
        <v>8.3000000000000004E-2</v>
      </c>
      <c r="M72" s="28">
        <v>3.5000000000000003E-2</v>
      </c>
      <c r="N72" s="28"/>
      <c r="O72" s="27">
        <f t="shared" ref="O72:O99" si="136">SUM(D72:N72)</f>
        <v>100.49799999999998</v>
      </c>
      <c r="P72">
        <f t="shared" si="47"/>
        <v>24.607104930603629</v>
      </c>
      <c r="Q72" s="28">
        <v>77.887</v>
      </c>
      <c r="R72" s="28">
        <v>87.206999999999994</v>
      </c>
      <c r="S72" s="28">
        <v>11.099</v>
      </c>
      <c r="U72" s="28"/>
      <c r="V72" s="29">
        <v>12</v>
      </c>
      <c r="W72" s="29">
        <v>4</v>
      </c>
      <c r="X72" s="15">
        <v>0</v>
      </c>
      <c r="Z72" s="30">
        <f t="shared" ref="Z72:Z99" si="137">IFERROR(BD72*$BQ72,"NA")</f>
        <v>1.9090324569469357</v>
      </c>
      <c r="AA72" s="30">
        <f t="shared" ref="AA72:AA99" si="138">IFERROR(BE72*$BQ72,"NA")</f>
        <v>3.3722574937798066E-3</v>
      </c>
      <c r="AB72" s="30">
        <f t="shared" ref="AB72:AB99" si="139">IFERROR(BF72*$BQ72,"NA")</f>
        <v>0.16873175498334206</v>
      </c>
      <c r="AC72" s="30">
        <f t="shared" ref="AC72:AC99" si="140">IFERROR(BG72*$BQ72,"NA")</f>
        <v>1.3276489361965326E-2</v>
      </c>
      <c r="AD72" s="30">
        <f t="shared" ref="AD72:AD99" si="141">IFERROR(IF(OR($X72="spinel", $X72="Spinel", $X72="SPINEL"),((BH72+BI72)*BQ72-AE72),BI72*$BQ72),"NA")</f>
        <v>0</v>
      </c>
      <c r="AE72" s="30">
        <f t="shared" ref="AE72:AE99" si="142">IFERROR(IF(OR($X72="spinel", $X72="Spinel", $X72="SPINEL"),(1-AF72-AG72-AH72-AI72),BH72*$BQ72),"NA")</f>
        <v>0.18366231520448692</v>
      </c>
      <c r="AF72" s="30">
        <f t="shared" ref="AF72:AF99" si="143">IFERROR(BJ72*$BQ72,"NA")</f>
        <v>1.6521376732755506</v>
      </c>
      <c r="AG72" s="30">
        <f t="shared" ref="AG72:AG99" si="144">IFERROR(BK72*$BQ72,"NA")</f>
        <v>5.7707527857954639E-2</v>
      </c>
      <c r="AH72" s="30">
        <f t="shared" ref="AH72:AH99" si="145">IFERROR(BL72*$BQ72,"NA")</f>
        <v>5.1985717879624313E-3</v>
      </c>
      <c r="AI72" s="30">
        <f t="shared" ref="AI72:AI99" si="146">IFERROR(BM72*$BQ72,"NA")</f>
        <v>2.3021767426921274E-3</v>
      </c>
      <c r="AJ72" s="30">
        <f t="shared" ref="AJ72:AJ99" si="147">IFERROR(BN72*$BQ72,"NA")</f>
        <v>2.3398794639261553E-3</v>
      </c>
      <c r="AK72" s="30">
        <f t="shared" ref="AK72:AK99" si="148">IFERROR(BO72*$BQ72,"NA")</f>
        <v>0</v>
      </c>
      <c r="AL72" s="30">
        <f t="shared" ref="AL72:AL99" si="149">IFERROR(SUM(Z72:AK72),"NA")</f>
        <v>3.9977611031185964</v>
      </c>
      <c r="AM72" s="30">
        <f t="shared" ref="AM72:AM99" si="150">IFERROR(AF72/(AF72+AE72),"NA")</f>
        <v>0.8999551604984205</v>
      </c>
      <c r="AN72" s="31">
        <f t="shared" ref="AN72:AN99" si="151">IFERROR(AD72/(AD72+AE72),"NA")</f>
        <v>0</v>
      </c>
      <c r="AP72" s="27">
        <f t="shared" ref="AP72:AP99" si="152">D72</f>
        <v>55.360999999999997</v>
      </c>
      <c r="AQ72" s="27">
        <f t="shared" ref="AQ72:AQ99" si="153">E72</f>
        <v>0.13</v>
      </c>
      <c r="AR72" s="27">
        <f t="shared" ref="AR72:AR99" si="154">F72</f>
        <v>4.1520000000000001</v>
      </c>
      <c r="AS72" s="27">
        <f t="shared" ref="AS72:AS99" si="155">G72</f>
        <v>0.48699999999999999</v>
      </c>
      <c r="AT72" s="27">
        <f t="shared" ref="AT72:AT99" si="156">BI72*AT$1/2</f>
        <v>0</v>
      </c>
      <c r="AU72" s="27">
        <f t="shared" ref="AU72:AU99" si="157">BH72*AU$1</f>
        <v>6.3689999999999998</v>
      </c>
      <c r="AV72" s="27">
        <f t="shared" ref="AV72:AV99" si="158">I72</f>
        <v>32.140999999999998</v>
      </c>
      <c r="AW72" s="27">
        <f t="shared" ref="AW72:AW99" si="159">J72</f>
        <v>1.5620000000000001</v>
      </c>
      <c r="AX72" s="27">
        <f t="shared" ref="AX72:AX99" si="160">K72</f>
        <v>0.17799999999999999</v>
      </c>
      <c r="AY72" s="27">
        <f t="shared" ref="AY72:AY99" si="161">L72</f>
        <v>8.3000000000000004E-2</v>
      </c>
      <c r="AZ72" s="27">
        <f t="shared" ref="AZ72:AZ99" si="162">M72</f>
        <v>3.5000000000000003E-2</v>
      </c>
      <c r="BA72" s="27">
        <f t="shared" ref="BA72:BA99" si="163">N72</f>
        <v>0</v>
      </c>
      <c r="BB72" s="27">
        <f t="shared" ref="BB72:BB99" si="164">SUM(AP72:BA72)</f>
        <v>100.49799999999998</v>
      </c>
      <c r="BD72" s="27">
        <f t="shared" ref="BD72:BD99" si="165">D72/AP$1</f>
        <v>0.92145472703062581</v>
      </c>
      <c r="BE72" s="27">
        <f t="shared" ref="BE72:BE99" si="166">E72/AQ$1</f>
        <v>1.6277264417899984E-3</v>
      </c>
      <c r="BF72" s="27">
        <f t="shared" ref="BF72:BF99" si="167">F72/AR$1*2</f>
        <v>8.1443703413103183E-2</v>
      </c>
      <c r="BG72" s="27">
        <f t="shared" ref="BG72:BG99" si="168">G72/AS$1*2</f>
        <v>6.4083163366010915E-3</v>
      </c>
      <c r="BH72" s="27">
        <f t="shared" ref="BH72:BH99" si="169">IF(OR($X72="spinel", $X72="Spinel", $X72="SPINEL"),H72/AU$1,H72/AU$1*(1-$X72))</f>
        <v>8.865040921997662E-2</v>
      </c>
      <c r="BI72" s="27">
        <f t="shared" ref="BI72:BI99" si="170">IF(OR($X72="spinel", $X72="Spinel", $X72="SPINEL"),0,H72/AU$1*$X72)</f>
        <v>0</v>
      </c>
      <c r="BJ72" s="27">
        <f t="shared" ref="BJ72:BJ99" si="171">I72/AV$1</f>
        <v>0.79745635712229923</v>
      </c>
      <c r="BK72" s="27">
        <f t="shared" ref="BK72:BK99" si="172">J72/AW$1</f>
        <v>2.7854358440298588E-2</v>
      </c>
      <c r="BL72" s="27">
        <f t="shared" ref="BL72:BL99" si="173">K72/AX$1</f>
        <v>2.5092546385968475E-3</v>
      </c>
      <c r="BM72" s="27">
        <f t="shared" ref="BM72:BM99" si="174">L72/AY$1</f>
        <v>1.1112182164813742E-3</v>
      </c>
      <c r="BN72" s="27">
        <f t="shared" ref="BN72:BN99" si="175">M72/AZ$1*2</f>
        <v>1.1294166240446346E-3</v>
      </c>
      <c r="BO72" s="27">
        <f t="shared" ref="BO72:BO99" si="176">N72/BA$1*2</f>
        <v>0</v>
      </c>
      <c r="BP72" s="27">
        <f t="shared" ref="BP72:BP99" si="177">SUM(BD72:BO72)</f>
        <v>1.9296454874838174</v>
      </c>
      <c r="BQ72" s="27">
        <f t="shared" ref="BQ72:BQ99" si="178">IFERROR(IF(OR($U72="Total",$U72="total", $U72="TOTAL"),$W72/$BP72,V72/(BD72*4+BE72*4+BF72*3+BG72*3+BH72*2+BI72*3+BJ72*2+BK72*2+BL72*2+BM72*2+BN72+BO72)),"NA")</f>
        <v>2.0717593615247538</v>
      </c>
    </row>
    <row r="73" spans="1:69" x14ac:dyDescent="0.15">
      <c r="A73" t="s">
        <v>147</v>
      </c>
      <c r="B73">
        <v>592</v>
      </c>
      <c r="C73">
        <f t="shared" si="135"/>
        <v>5.0990195136031975</v>
      </c>
      <c r="D73" s="1">
        <v>55.271999999999998</v>
      </c>
      <c r="E73" s="1">
        <v>0.109</v>
      </c>
      <c r="F73" s="1">
        <v>4.1079999999999997</v>
      </c>
      <c r="G73" s="1">
        <v>0.47199999999999998</v>
      </c>
      <c r="H73" s="1">
        <v>6.5430000000000001</v>
      </c>
      <c r="I73" s="1">
        <v>32.905000000000001</v>
      </c>
      <c r="J73" s="1">
        <v>0.52</v>
      </c>
      <c r="K73" s="1">
        <v>0.185</v>
      </c>
      <c r="L73" s="1">
        <v>7.6999999999999999E-2</v>
      </c>
      <c r="M73" s="1">
        <v>2E-3</v>
      </c>
      <c r="O73">
        <f t="shared" si="136"/>
        <v>100.193</v>
      </c>
      <c r="P73">
        <f t="shared" si="47"/>
        <v>24.58333818943192</v>
      </c>
      <c r="Q73" s="1">
        <v>77.885999999999996</v>
      </c>
      <c r="R73" s="1">
        <v>87.212000000000003</v>
      </c>
      <c r="S73" s="1">
        <v>11.099</v>
      </c>
      <c r="V73" s="37">
        <v>12</v>
      </c>
      <c r="W73" s="37">
        <v>4</v>
      </c>
      <c r="X73" s="15">
        <v>0</v>
      </c>
      <c r="Z73" s="14">
        <f t="shared" si="137"/>
        <v>1.9078060913510837</v>
      </c>
      <c r="AA73" s="14">
        <f t="shared" si="138"/>
        <v>2.8302417917776853E-3</v>
      </c>
      <c r="AB73" s="14">
        <f t="shared" si="139"/>
        <v>0.16710505173646348</v>
      </c>
      <c r="AC73" s="14">
        <f t="shared" si="140"/>
        <v>1.2880002719237206E-2</v>
      </c>
      <c r="AD73" s="14">
        <f t="shared" si="141"/>
        <v>0</v>
      </c>
      <c r="AE73" s="14">
        <f t="shared" si="142"/>
        <v>0.18886235097480181</v>
      </c>
      <c r="AF73" s="14">
        <f t="shared" si="143"/>
        <v>1.6930446441229825</v>
      </c>
      <c r="AG73" s="14">
        <f t="shared" si="144"/>
        <v>1.9229785923652876E-2</v>
      </c>
      <c r="AH73" s="14">
        <f t="shared" si="145"/>
        <v>5.4082335398665847E-3</v>
      </c>
      <c r="AI73" s="14">
        <f t="shared" si="146"/>
        <v>2.1378191374675534E-3</v>
      </c>
      <c r="AJ73" s="14">
        <f t="shared" si="147"/>
        <v>1.3383666391118612E-4</v>
      </c>
      <c r="AK73" s="14">
        <f t="shared" si="148"/>
        <v>0</v>
      </c>
      <c r="AL73" s="14">
        <f t="shared" si="149"/>
        <v>3.9994380579612447</v>
      </c>
      <c r="AM73" s="14">
        <f t="shared" si="150"/>
        <v>0.89964310060657993</v>
      </c>
      <c r="AN73" s="11">
        <f t="shared" si="151"/>
        <v>0</v>
      </c>
      <c r="AP73">
        <f t="shared" si="152"/>
        <v>55.271999999999998</v>
      </c>
      <c r="AQ73">
        <f t="shared" si="153"/>
        <v>0.109</v>
      </c>
      <c r="AR73">
        <f t="shared" si="154"/>
        <v>4.1079999999999997</v>
      </c>
      <c r="AS73">
        <f t="shared" si="155"/>
        <v>0.47199999999999998</v>
      </c>
      <c r="AT73">
        <f t="shared" si="156"/>
        <v>0</v>
      </c>
      <c r="AU73">
        <f t="shared" si="157"/>
        <v>6.5430000000000001</v>
      </c>
      <c r="AV73">
        <f t="shared" si="158"/>
        <v>32.905000000000001</v>
      </c>
      <c r="AW73">
        <f t="shared" si="159"/>
        <v>0.52</v>
      </c>
      <c r="AX73">
        <f t="shared" si="160"/>
        <v>0.185</v>
      </c>
      <c r="AY73">
        <f t="shared" si="161"/>
        <v>7.6999999999999999E-2</v>
      </c>
      <c r="AZ73">
        <f t="shared" si="162"/>
        <v>2E-3</v>
      </c>
      <c r="BA73">
        <f t="shared" si="163"/>
        <v>0</v>
      </c>
      <c r="BB73">
        <f t="shared" si="164"/>
        <v>100.193</v>
      </c>
      <c r="BD73">
        <f t="shared" si="165"/>
        <v>0.91997336884154457</v>
      </c>
      <c r="BE73">
        <f t="shared" si="166"/>
        <v>1.3647860165777678E-3</v>
      </c>
      <c r="BF73">
        <f t="shared" si="167"/>
        <v>8.0580619850921922E-2</v>
      </c>
      <c r="BG73">
        <f t="shared" si="168"/>
        <v>6.2109349299295999E-3</v>
      </c>
      <c r="BH73">
        <f t="shared" si="169"/>
        <v>9.1072323367295815E-2</v>
      </c>
      <c r="BI73">
        <f t="shared" si="170"/>
        <v>0</v>
      </c>
      <c r="BJ73">
        <f t="shared" si="171"/>
        <v>0.81641210388940166</v>
      </c>
      <c r="BK73">
        <f t="shared" si="172"/>
        <v>9.2728978162325646E-3</v>
      </c>
      <c r="BL73">
        <f t="shared" si="173"/>
        <v>2.6079331918000942E-3</v>
      </c>
      <c r="BM73">
        <f t="shared" si="174"/>
        <v>1.0308891887839255E-3</v>
      </c>
      <c r="BN73">
        <f t="shared" si="175"/>
        <v>6.453809280255054E-5</v>
      </c>
      <c r="BO73">
        <f t="shared" si="176"/>
        <v>0</v>
      </c>
      <c r="BP73">
        <f t="shared" si="177"/>
        <v>1.9285903951852907</v>
      </c>
      <c r="BQ73">
        <f t="shared" si="178"/>
        <v>2.0737623022212532</v>
      </c>
    </row>
    <row r="74" spans="1:69" x14ac:dyDescent="0.15">
      <c r="A74" t="s">
        <v>148</v>
      </c>
      <c r="B74">
        <v>593</v>
      </c>
      <c r="C74">
        <f t="shared" si="135"/>
        <v>5.0990195135864749</v>
      </c>
      <c r="D74" s="1">
        <v>55.363</v>
      </c>
      <c r="E74" s="1">
        <v>0.11</v>
      </c>
      <c r="F74" s="1">
        <v>4.077</v>
      </c>
      <c r="G74" s="1">
        <v>0.46899999999999997</v>
      </c>
      <c r="H74" s="1">
        <v>6.5330000000000004</v>
      </c>
      <c r="I74" s="1">
        <v>32.957999999999998</v>
      </c>
      <c r="J74" s="1">
        <v>0.52900000000000003</v>
      </c>
      <c r="K74" s="1">
        <v>0.184</v>
      </c>
      <c r="L74" s="1">
        <v>7.9000000000000001E-2</v>
      </c>
      <c r="M74" s="1">
        <v>1.4999999999999999E-2</v>
      </c>
      <c r="O74">
        <f t="shared" si="136"/>
        <v>100.31699999999998</v>
      </c>
      <c r="P74">
        <f t="shared" si="47"/>
        <v>24.614280691628903</v>
      </c>
      <c r="Q74" s="1">
        <v>77.885000000000005</v>
      </c>
      <c r="R74" s="1">
        <v>87.216999999999999</v>
      </c>
      <c r="S74" s="1">
        <v>11.099</v>
      </c>
      <c r="V74" s="37">
        <v>12</v>
      </c>
      <c r="W74" s="37">
        <v>4</v>
      </c>
      <c r="X74" s="15">
        <v>0</v>
      </c>
      <c r="Z74" s="14">
        <f t="shared" si="137"/>
        <v>1.9085448664185622</v>
      </c>
      <c r="AA74" s="14">
        <f t="shared" si="138"/>
        <v>2.8526167873615094E-3</v>
      </c>
      <c r="AB74" s="14">
        <f t="shared" si="139"/>
        <v>0.16563555324151932</v>
      </c>
      <c r="AC74" s="14">
        <f t="shared" si="140"/>
        <v>1.278204981274908E-2</v>
      </c>
      <c r="AD74" s="14">
        <f t="shared" si="141"/>
        <v>0</v>
      </c>
      <c r="AE74" s="14">
        <f t="shared" si="142"/>
        <v>0.18833664787005605</v>
      </c>
      <c r="AF74" s="14">
        <f t="shared" si="143"/>
        <v>1.6936398799053782</v>
      </c>
      <c r="AG74" s="14">
        <f t="shared" si="144"/>
        <v>1.9538017073082781E-2</v>
      </c>
      <c r="AH74" s="14">
        <f t="shared" si="145"/>
        <v>5.3722379284029719E-3</v>
      </c>
      <c r="AI74" s="14">
        <f t="shared" si="146"/>
        <v>2.1905896606821207E-3</v>
      </c>
      <c r="AJ74" s="14">
        <f t="shared" si="147"/>
        <v>1.0025131382956616E-3</v>
      </c>
      <c r="AK74" s="14">
        <f t="shared" si="148"/>
        <v>0</v>
      </c>
      <c r="AL74" s="14">
        <f t="shared" si="149"/>
        <v>3.9998949718360901</v>
      </c>
      <c r="AM74" s="14">
        <f t="shared" si="150"/>
        <v>0.89992614408816407</v>
      </c>
      <c r="AN74" s="11">
        <f t="shared" si="151"/>
        <v>0</v>
      </c>
      <c r="AP74">
        <f t="shared" si="152"/>
        <v>55.363</v>
      </c>
      <c r="AQ74">
        <f t="shared" si="153"/>
        <v>0.11</v>
      </c>
      <c r="AR74">
        <f t="shared" si="154"/>
        <v>4.077</v>
      </c>
      <c r="AS74">
        <f t="shared" si="155"/>
        <v>0.46899999999999997</v>
      </c>
      <c r="AT74">
        <f t="shared" si="156"/>
        <v>0</v>
      </c>
      <c r="AU74">
        <f t="shared" si="157"/>
        <v>6.5330000000000004</v>
      </c>
      <c r="AV74">
        <f t="shared" si="158"/>
        <v>32.957999999999998</v>
      </c>
      <c r="AW74">
        <f t="shared" si="159"/>
        <v>0.52900000000000003</v>
      </c>
      <c r="AX74">
        <f t="shared" si="160"/>
        <v>0.184</v>
      </c>
      <c r="AY74">
        <f t="shared" si="161"/>
        <v>7.9000000000000001E-2</v>
      </c>
      <c r="AZ74">
        <f t="shared" si="162"/>
        <v>1.4999999999999999E-2</v>
      </c>
      <c r="BA74">
        <f t="shared" si="163"/>
        <v>0</v>
      </c>
      <c r="BB74">
        <f t="shared" si="164"/>
        <v>100.31699999999998</v>
      </c>
      <c r="BD74">
        <f t="shared" si="165"/>
        <v>0.92148801597869512</v>
      </c>
      <c r="BE74">
        <f t="shared" si="166"/>
        <v>1.3773069892069217E-3</v>
      </c>
      <c r="BF74">
        <f t="shared" si="167"/>
        <v>7.9972538250294239E-2</v>
      </c>
      <c r="BG74">
        <f t="shared" si="168"/>
        <v>6.1714586485953019E-3</v>
      </c>
      <c r="BH74">
        <f t="shared" si="169"/>
        <v>9.0933132899059091E-2</v>
      </c>
      <c r="BI74">
        <f t="shared" si="170"/>
        <v>0</v>
      </c>
      <c r="BJ74">
        <f t="shared" si="171"/>
        <v>0.81772709679340216</v>
      </c>
      <c r="BK74">
        <f t="shared" si="172"/>
        <v>9.4333902784365896E-3</v>
      </c>
      <c r="BL74">
        <f t="shared" si="173"/>
        <v>2.5938362556282017E-3</v>
      </c>
      <c r="BM74">
        <f t="shared" si="174"/>
        <v>1.0576655313497417E-3</v>
      </c>
      <c r="BN74">
        <f t="shared" si="175"/>
        <v>4.8403569601912906E-4</v>
      </c>
      <c r="BO74">
        <f t="shared" si="176"/>
        <v>0</v>
      </c>
      <c r="BP74">
        <f t="shared" si="177"/>
        <v>1.9312384773206863</v>
      </c>
      <c r="BQ74">
        <f t="shared" si="178"/>
        <v>2.0711553849037663</v>
      </c>
    </row>
    <row r="75" spans="1:69" x14ac:dyDescent="0.15">
      <c r="A75" t="s">
        <v>149</v>
      </c>
      <c r="B75">
        <v>594</v>
      </c>
      <c r="C75">
        <f t="shared" si="135"/>
        <v>5.099019513589262</v>
      </c>
      <c r="D75" s="1">
        <v>55.375</v>
      </c>
      <c r="E75" s="1">
        <v>0.14299999999999999</v>
      </c>
      <c r="F75" s="1">
        <v>4.0389999999999997</v>
      </c>
      <c r="G75" s="1">
        <v>0.45400000000000001</v>
      </c>
      <c r="H75" s="1">
        <v>6.3920000000000003</v>
      </c>
      <c r="I75" s="1">
        <v>32.075000000000003</v>
      </c>
      <c r="J75" s="1">
        <v>1.7689999999999999</v>
      </c>
      <c r="K75" s="1">
        <v>0.17599999999999999</v>
      </c>
      <c r="L75" s="1">
        <v>9.4E-2</v>
      </c>
      <c r="M75" s="1">
        <v>2.9000000000000001E-2</v>
      </c>
      <c r="O75">
        <f t="shared" si="136"/>
        <v>100.54600000000001</v>
      </c>
      <c r="P75">
        <f t="shared" si="47"/>
        <v>24.600406106759365</v>
      </c>
      <c r="Q75" s="1">
        <v>77.884</v>
      </c>
      <c r="R75" s="1">
        <v>87.221999999999994</v>
      </c>
      <c r="S75" s="1">
        <v>11.099</v>
      </c>
      <c r="V75" s="37">
        <v>12</v>
      </c>
      <c r="W75" s="37">
        <v>4</v>
      </c>
      <c r="X75" s="15">
        <v>0</v>
      </c>
      <c r="Z75" s="14">
        <f t="shared" si="137"/>
        <v>1.9100351951148751</v>
      </c>
      <c r="AA75" s="14">
        <f t="shared" si="138"/>
        <v>3.7104933555393185E-3</v>
      </c>
      <c r="AB75" s="14">
        <f t="shared" si="139"/>
        <v>0.16418428144933014</v>
      </c>
      <c r="AC75" s="14">
        <f t="shared" si="140"/>
        <v>1.2380220735851729E-2</v>
      </c>
      <c r="AD75" s="14">
        <f t="shared" si="141"/>
        <v>0</v>
      </c>
      <c r="AE75" s="14">
        <f t="shared" si="142"/>
        <v>0.18437575711202489</v>
      </c>
      <c r="AF75" s="14">
        <f t="shared" si="143"/>
        <v>1.6491940501224696</v>
      </c>
      <c r="AG75" s="14">
        <f t="shared" si="144"/>
        <v>6.5372864900683503E-2</v>
      </c>
      <c r="AH75" s="14">
        <f t="shared" si="145"/>
        <v>5.1415605626456478E-3</v>
      </c>
      <c r="AI75" s="14">
        <f t="shared" si="146"/>
        <v>2.6079944814659493E-3</v>
      </c>
      <c r="AJ75" s="14">
        <f t="shared" si="147"/>
        <v>1.93928520421722E-3</v>
      </c>
      <c r="AK75" s="14">
        <f t="shared" si="148"/>
        <v>0</v>
      </c>
      <c r="AL75" s="14">
        <f t="shared" si="149"/>
        <v>3.9989417030391032</v>
      </c>
      <c r="AM75" s="14">
        <f t="shared" si="150"/>
        <v>0.89944437545570632</v>
      </c>
      <c r="AN75" s="11">
        <f t="shared" si="151"/>
        <v>0</v>
      </c>
      <c r="AP75">
        <f t="shared" si="152"/>
        <v>55.375</v>
      </c>
      <c r="AQ75">
        <f t="shared" si="153"/>
        <v>0.14299999999999999</v>
      </c>
      <c r="AR75">
        <f t="shared" si="154"/>
        <v>4.0389999999999997</v>
      </c>
      <c r="AS75">
        <f t="shared" si="155"/>
        <v>0.45400000000000001</v>
      </c>
      <c r="AT75">
        <f t="shared" si="156"/>
        <v>0</v>
      </c>
      <c r="AU75">
        <f t="shared" si="157"/>
        <v>6.3920000000000003</v>
      </c>
      <c r="AV75">
        <f t="shared" si="158"/>
        <v>32.075000000000003</v>
      </c>
      <c r="AW75">
        <f t="shared" si="159"/>
        <v>1.7689999999999999</v>
      </c>
      <c r="AX75">
        <f t="shared" si="160"/>
        <v>0.17599999999999999</v>
      </c>
      <c r="AY75">
        <f t="shared" si="161"/>
        <v>9.4E-2</v>
      </c>
      <c r="AZ75">
        <f t="shared" si="162"/>
        <v>2.9000000000000001E-2</v>
      </c>
      <c r="BA75">
        <f t="shared" si="163"/>
        <v>0</v>
      </c>
      <c r="BB75">
        <f t="shared" si="164"/>
        <v>100.54600000000001</v>
      </c>
      <c r="BD75">
        <f t="shared" si="165"/>
        <v>0.92168774966711053</v>
      </c>
      <c r="BE75">
        <f t="shared" si="166"/>
        <v>1.7904990859689978E-3</v>
      </c>
      <c r="BF75">
        <f t="shared" si="167"/>
        <v>7.9227147901137704E-2</v>
      </c>
      <c r="BG75">
        <f t="shared" si="168"/>
        <v>5.9740772419238104E-3</v>
      </c>
      <c r="BH75">
        <f t="shared" si="169"/>
        <v>8.8970547296921124E-2</v>
      </c>
      <c r="BI75">
        <f t="shared" si="170"/>
        <v>0</v>
      </c>
      <c r="BJ75">
        <f t="shared" si="171"/>
        <v>0.79581881878901561</v>
      </c>
      <c r="BK75">
        <f t="shared" si="172"/>
        <v>3.1545685070991168E-2</v>
      </c>
      <c r="BL75">
        <f t="shared" si="173"/>
        <v>2.4810607662530625E-3</v>
      </c>
      <c r="BM75">
        <f t="shared" si="174"/>
        <v>1.2584881005933636E-3</v>
      </c>
      <c r="BN75">
        <f t="shared" si="175"/>
        <v>9.3580234563698291E-4</v>
      </c>
      <c r="BO75">
        <f t="shared" si="176"/>
        <v>0</v>
      </c>
      <c r="BP75">
        <f t="shared" si="177"/>
        <v>1.9296898762655523</v>
      </c>
      <c r="BQ75">
        <f t="shared" si="178"/>
        <v>2.072323512821701</v>
      </c>
    </row>
    <row r="76" spans="1:69" s="27" customFormat="1" x14ac:dyDescent="0.15">
      <c r="A76" s="27" t="s">
        <v>150</v>
      </c>
      <c r="B76" s="27">
        <v>595</v>
      </c>
      <c r="C76" s="27">
        <f t="shared" si="135"/>
        <v>5.0990195136031975</v>
      </c>
      <c r="D76" s="28">
        <v>55.628999999999998</v>
      </c>
      <c r="E76" s="28">
        <v>0.11600000000000001</v>
      </c>
      <c r="F76" s="28">
        <v>4.1239999999999997</v>
      </c>
      <c r="G76" s="28">
        <v>0.41799999999999998</v>
      </c>
      <c r="H76" s="28">
        <v>6.6319999999999997</v>
      </c>
      <c r="I76" s="28">
        <v>33.118000000000002</v>
      </c>
      <c r="J76" s="28">
        <v>0.51400000000000001</v>
      </c>
      <c r="K76" s="28">
        <v>0.17799999999999999</v>
      </c>
      <c r="L76" s="28">
        <v>6.9000000000000006E-2</v>
      </c>
      <c r="M76" s="28">
        <v>1.9E-2</v>
      </c>
      <c r="N76" s="28"/>
      <c r="O76" s="27">
        <f t="shared" si="136"/>
        <v>100.81700000000001</v>
      </c>
      <c r="P76">
        <f t="shared" si="47"/>
        <v>24.735848659990232</v>
      </c>
      <c r="Q76" s="28">
        <v>77.882999999999996</v>
      </c>
      <c r="R76" s="28">
        <v>87.227000000000004</v>
      </c>
      <c r="S76" s="28">
        <v>11.099</v>
      </c>
      <c r="U76" s="28"/>
      <c r="V76" s="29">
        <v>12</v>
      </c>
      <c r="W76" s="29">
        <v>4</v>
      </c>
      <c r="X76" s="15">
        <v>0</v>
      </c>
      <c r="Z76" s="30">
        <f t="shared" si="137"/>
        <v>1.9082898706886051</v>
      </c>
      <c r="AA76" s="30">
        <f t="shared" si="138"/>
        <v>2.9934297559533851E-3</v>
      </c>
      <c r="AB76" s="30">
        <f t="shared" si="139"/>
        <v>0.16672158924834027</v>
      </c>
      <c r="AC76" s="30">
        <f t="shared" si="140"/>
        <v>1.1336115925456839E-2</v>
      </c>
      <c r="AD76" s="30">
        <f t="shared" si="141"/>
        <v>0</v>
      </c>
      <c r="AE76" s="30">
        <f t="shared" si="142"/>
        <v>0.1902510355549655</v>
      </c>
      <c r="AF76" s="30">
        <f t="shared" si="143"/>
        <v>1.693497880722745</v>
      </c>
      <c r="AG76" s="30">
        <f t="shared" si="144"/>
        <v>1.8890709321484008E-2</v>
      </c>
      <c r="AH76" s="30">
        <f t="shared" si="145"/>
        <v>5.1715145590528443E-3</v>
      </c>
      <c r="AI76" s="30">
        <f t="shared" si="146"/>
        <v>1.9038966366396691E-3</v>
      </c>
      <c r="AJ76" s="30">
        <f t="shared" si="147"/>
        <v>1.2636091106006787E-3</v>
      </c>
      <c r="AK76" s="30">
        <f t="shared" si="148"/>
        <v>0</v>
      </c>
      <c r="AL76" s="30">
        <f t="shared" si="149"/>
        <v>4.0003196515238431</v>
      </c>
      <c r="AM76" s="30">
        <f t="shared" si="150"/>
        <v>0.89900403715644772</v>
      </c>
      <c r="AN76" s="31">
        <f t="shared" si="151"/>
        <v>0</v>
      </c>
      <c r="AP76" s="27">
        <f t="shared" si="152"/>
        <v>55.628999999999998</v>
      </c>
      <c r="AQ76" s="27">
        <f t="shared" si="153"/>
        <v>0.11600000000000001</v>
      </c>
      <c r="AR76" s="27">
        <f t="shared" si="154"/>
        <v>4.1239999999999997</v>
      </c>
      <c r="AS76" s="27">
        <f t="shared" si="155"/>
        <v>0.41799999999999998</v>
      </c>
      <c r="AT76" s="27">
        <f t="shared" si="156"/>
        <v>0</v>
      </c>
      <c r="AU76" s="27">
        <f t="shared" si="157"/>
        <v>6.6319999999999997</v>
      </c>
      <c r="AV76" s="27">
        <f t="shared" si="158"/>
        <v>33.118000000000002</v>
      </c>
      <c r="AW76" s="27">
        <f t="shared" si="159"/>
        <v>0.51400000000000001</v>
      </c>
      <c r="AX76" s="27">
        <f t="shared" si="160"/>
        <v>0.17799999999999999</v>
      </c>
      <c r="AY76" s="27">
        <f t="shared" si="161"/>
        <v>6.9000000000000006E-2</v>
      </c>
      <c r="AZ76" s="27">
        <f t="shared" si="162"/>
        <v>1.9E-2</v>
      </c>
      <c r="BA76" s="27">
        <f t="shared" si="163"/>
        <v>0</v>
      </c>
      <c r="BB76" s="27">
        <f t="shared" si="164"/>
        <v>100.81700000000001</v>
      </c>
      <c r="BD76" s="27">
        <f t="shared" si="165"/>
        <v>0.92591544607190412</v>
      </c>
      <c r="BE76" s="27">
        <f t="shared" si="166"/>
        <v>1.4524328249818446E-3</v>
      </c>
      <c r="BF76" s="27">
        <f t="shared" si="167"/>
        <v>8.0894468418987842E-2</v>
      </c>
      <c r="BG76" s="27">
        <f t="shared" si="168"/>
        <v>5.5003618659122304E-3</v>
      </c>
      <c r="BH76" s="27">
        <f t="shared" si="169"/>
        <v>9.2311118534602749E-2</v>
      </c>
      <c r="BI76" s="27">
        <f t="shared" si="170"/>
        <v>0</v>
      </c>
      <c r="BJ76" s="27">
        <f t="shared" si="171"/>
        <v>0.82169688669227181</v>
      </c>
      <c r="BK76" s="27">
        <f t="shared" si="172"/>
        <v>9.1659028414298807E-3</v>
      </c>
      <c r="BL76" s="27">
        <f t="shared" si="173"/>
        <v>2.5092546385968475E-3</v>
      </c>
      <c r="BM76" s="27">
        <f t="shared" si="174"/>
        <v>9.2378381852066061E-4</v>
      </c>
      <c r="BN76" s="27">
        <f t="shared" si="175"/>
        <v>6.1311188162423017E-4</v>
      </c>
      <c r="BO76" s="27">
        <f t="shared" si="176"/>
        <v>0</v>
      </c>
      <c r="BP76" s="27">
        <f t="shared" si="177"/>
        <v>1.9409827675888323</v>
      </c>
      <c r="BQ76" s="27">
        <f t="shared" si="178"/>
        <v>2.0609763869739055</v>
      </c>
    </row>
    <row r="77" spans="1:69" s="27" customFormat="1" x14ac:dyDescent="0.15">
      <c r="A77" s="27" t="s">
        <v>151</v>
      </c>
      <c r="B77" s="27">
        <v>596</v>
      </c>
      <c r="C77" s="27">
        <f t="shared" si="135"/>
        <v>5.0990195135864749</v>
      </c>
      <c r="D77" s="28">
        <v>55.634</v>
      </c>
      <c r="E77" s="28">
        <v>0.13100000000000001</v>
      </c>
      <c r="F77" s="28">
        <v>4.0810000000000004</v>
      </c>
      <c r="G77" s="28">
        <v>0.48599999999999999</v>
      </c>
      <c r="H77" s="28">
        <v>6.476</v>
      </c>
      <c r="I77" s="28">
        <v>32.502000000000002</v>
      </c>
      <c r="J77" s="28">
        <v>1.256</v>
      </c>
      <c r="K77" s="28">
        <v>0.17699999999999999</v>
      </c>
      <c r="L77" s="28">
        <v>7.8E-2</v>
      </c>
      <c r="M77" s="28">
        <v>3.5000000000000003E-2</v>
      </c>
      <c r="N77" s="28"/>
      <c r="O77" s="27">
        <f t="shared" si="136"/>
        <v>100.85600000000001</v>
      </c>
      <c r="P77">
        <f t="shared" si="47"/>
        <v>24.708321702175148</v>
      </c>
      <c r="Q77" s="28">
        <v>77.882000000000005</v>
      </c>
      <c r="R77" s="28">
        <v>87.231999999999999</v>
      </c>
      <c r="S77" s="28">
        <v>11.099</v>
      </c>
      <c r="U77" s="28"/>
      <c r="V77" s="29">
        <v>12</v>
      </c>
      <c r="W77" s="29">
        <v>4</v>
      </c>
      <c r="X77" s="15">
        <v>0</v>
      </c>
      <c r="Z77" s="30">
        <f t="shared" si="137"/>
        <v>1.910587561801953</v>
      </c>
      <c r="AA77" s="30">
        <f t="shared" si="138"/>
        <v>3.3842773376116055E-3</v>
      </c>
      <c r="AB77" s="30">
        <f t="shared" si="139"/>
        <v>0.16516702547388062</v>
      </c>
      <c r="AC77" s="30">
        <f t="shared" si="140"/>
        <v>1.3194952581653834E-2</v>
      </c>
      <c r="AD77" s="30">
        <f t="shared" si="141"/>
        <v>0</v>
      </c>
      <c r="AE77" s="30">
        <f t="shared" si="142"/>
        <v>0.1859828591023425</v>
      </c>
      <c r="AF77" s="30">
        <f t="shared" si="143"/>
        <v>1.6638501475853804</v>
      </c>
      <c r="AG77" s="30">
        <f t="shared" si="144"/>
        <v>4.6212381903641082E-2</v>
      </c>
      <c r="AH77" s="30">
        <f t="shared" si="145"/>
        <v>5.1481902009729019E-3</v>
      </c>
      <c r="AI77" s="30">
        <f t="shared" si="146"/>
        <v>2.1546287302678492E-3</v>
      </c>
      <c r="AJ77" s="30">
        <f t="shared" si="147"/>
        <v>2.3302942299284835E-3</v>
      </c>
      <c r="AK77" s="30">
        <f t="shared" si="148"/>
        <v>0</v>
      </c>
      <c r="AL77" s="30">
        <f t="shared" si="149"/>
        <v>3.9980123189476329</v>
      </c>
      <c r="AM77" s="30">
        <f t="shared" si="150"/>
        <v>0.89945964936837197</v>
      </c>
      <c r="AN77" s="31">
        <f t="shared" si="151"/>
        <v>0</v>
      </c>
      <c r="AP77" s="27">
        <f t="shared" si="152"/>
        <v>55.634</v>
      </c>
      <c r="AQ77" s="27">
        <f t="shared" si="153"/>
        <v>0.13100000000000001</v>
      </c>
      <c r="AR77" s="27">
        <f t="shared" si="154"/>
        <v>4.0810000000000004</v>
      </c>
      <c r="AS77" s="27">
        <f t="shared" si="155"/>
        <v>0.48599999999999999</v>
      </c>
      <c r="AT77" s="27">
        <f t="shared" si="156"/>
        <v>0</v>
      </c>
      <c r="AU77" s="27">
        <f t="shared" si="157"/>
        <v>6.476</v>
      </c>
      <c r="AV77" s="27">
        <f t="shared" si="158"/>
        <v>32.502000000000002</v>
      </c>
      <c r="AW77" s="27">
        <f t="shared" si="159"/>
        <v>1.256</v>
      </c>
      <c r="AX77" s="27">
        <f t="shared" si="160"/>
        <v>0.17699999999999999</v>
      </c>
      <c r="AY77" s="27">
        <f t="shared" si="161"/>
        <v>7.8E-2</v>
      </c>
      <c r="AZ77" s="27">
        <f t="shared" si="162"/>
        <v>3.5000000000000003E-2</v>
      </c>
      <c r="BA77" s="27">
        <f t="shared" si="163"/>
        <v>0</v>
      </c>
      <c r="BB77" s="27">
        <f t="shared" si="164"/>
        <v>100.85600000000001</v>
      </c>
      <c r="BD77" s="27">
        <f t="shared" si="165"/>
        <v>0.92599866844207723</v>
      </c>
      <c r="BE77" s="27">
        <f t="shared" si="166"/>
        <v>1.640247414419152E-3</v>
      </c>
      <c r="BF77" s="27">
        <f t="shared" si="167"/>
        <v>8.0051000392310723E-2</v>
      </c>
      <c r="BG77" s="27">
        <f t="shared" si="168"/>
        <v>6.3951575761563252E-3</v>
      </c>
      <c r="BH77" s="27">
        <f t="shared" si="169"/>
        <v>9.0139747230109687E-2</v>
      </c>
      <c r="BI77" s="27">
        <f t="shared" si="170"/>
        <v>0</v>
      </c>
      <c r="BJ77" s="27">
        <f t="shared" si="171"/>
        <v>0.80641319558162383</v>
      </c>
      <c r="BK77" s="27">
        <f t="shared" si="172"/>
        <v>2.2397614725361732E-2</v>
      </c>
      <c r="BL77" s="27">
        <f t="shared" si="173"/>
        <v>2.495157702424955E-3</v>
      </c>
      <c r="BM77" s="27">
        <f t="shared" si="174"/>
        <v>1.0442773600668337E-3</v>
      </c>
      <c r="BN77" s="27">
        <f t="shared" si="175"/>
        <v>1.1294166240446346E-3</v>
      </c>
      <c r="BO77" s="27">
        <f t="shared" si="176"/>
        <v>0</v>
      </c>
      <c r="BP77" s="27">
        <f t="shared" si="177"/>
        <v>1.937704483048595</v>
      </c>
      <c r="BQ77" s="27">
        <f t="shared" si="178"/>
        <v>2.0632724721044924</v>
      </c>
    </row>
    <row r="78" spans="1:69" s="27" customFormat="1" x14ac:dyDescent="0.15">
      <c r="A78" s="27" t="s">
        <v>152</v>
      </c>
      <c r="B78" s="27">
        <v>597</v>
      </c>
      <c r="C78" s="27">
        <f t="shared" si="135"/>
        <v>5.099019513589262</v>
      </c>
      <c r="D78" s="28">
        <v>55.661000000000001</v>
      </c>
      <c r="E78" s="28">
        <v>0.114</v>
      </c>
      <c r="F78" s="28">
        <v>4.0780000000000003</v>
      </c>
      <c r="G78" s="28">
        <v>0.47899999999999998</v>
      </c>
      <c r="H78" s="28">
        <v>6.5789999999999997</v>
      </c>
      <c r="I78" s="28">
        <v>33.058999999999997</v>
      </c>
      <c r="J78" s="28">
        <v>0.502</v>
      </c>
      <c r="K78" s="28">
        <v>0.18099999999999999</v>
      </c>
      <c r="L78" s="28">
        <v>7.3999999999999996E-2</v>
      </c>
      <c r="M78" s="28">
        <v>7.0000000000000001E-3</v>
      </c>
      <c r="N78" s="28"/>
      <c r="O78" s="27">
        <f t="shared" si="136"/>
        <v>100.73399999999999</v>
      </c>
      <c r="P78">
        <f t="shared" si="47"/>
        <v>24.721963194980525</v>
      </c>
      <c r="Q78" s="28">
        <v>77.881</v>
      </c>
      <c r="R78" s="28">
        <v>87.236999999999995</v>
      </c>
      <c r="S78" s="28">
        <v>11.099</v>
      </c>
      <c r="U78" s="28"/>
      <c r="V78" s="29">
        <v>12</v>
      </c>
      <c r="W78" s="29">
        <v>4</v>
      </c>
      <c r="X78" s="15">
        <v>0</v>
      </c>
      <c r="Z78" s="30">
        <f t="shared" si="137"/>
        <v>1.9104600309208573</v>
      </c>
      <c r="AA78" s="30">
        <f t="shared" si="138"/>
        <v>2.9434712152261672E-3</v>
      </c>
      <c r="AB78" s="30">
        <f t="shared" si="139"/>
        <v>0.16495453730098528</v>
      </c>
      <c r="AC78" s="30">
        <f t="shared" si="140"/>
        <v>1.2997725764973711E-2</v>
      </c>
      <c r="AD78" s="30">
        <f t="shared" si="141"/>
        <v>0</v>
      </c>
      <c r="AE78" s="30">
        <f t="shared" si="142"/>
        <v>0.18883663715133886</v>
      </c>
      <c r="AF78" s="30">
        <f t="shared" si="143"/>
        <v>1.6914303839743998</v>
      </c>
      <c r="AG78" s="30">
        <f t="shared" si="144"/>
        <v>1.8460043631076735E-2</v>
      </c>
      <c r="AH78" s="30">
        <f t="shared" si="145"/>
        <v>5.2616285311923401E-3</v>
      </c>
      <c r="AI78" s="30">
        <f t="shared" si="146"/>
        <v>2.0430070027145485E-3</v>
      </c>
      <c r="AJ78" s="30">
        <f t="shared" si="147"/>
        <v>4.6580167634490983E-4</v>
      </c>
      <c r="AK78" s="30">
        <f t="shared" si="148"/>
        <v>0</v>
      </c>
      <c r="AL78" s="30">
        <f t="shared" si="149"/>
        <v>3.9978532671691096</v>
      </c>
      <c r="AM78" s="30">
        <f t="shared" si="150"/>
        <v>0.89956924467128074</v>
      </c>
      <c r="AN78" s="31">
        <f t="shared" si="151"/>
        <v>0</v>
      </c>
      <c r="AP78" s="27">
        <f t="shared" si="152"/>
        <v>55.661000000000001</v>
      </c>
      <c r="AQ78" s="27">
        <f t="shared" si="153"/>
        <v>0.114</v>
      </c>
      <c r="AR78" s="27">
        <f t="shared" si="154"/>
        <v>4.0780000000000003</v>
      </c>
      <c r="AS78" s="27">
        <f t="shared" si="155"/>
        <v>0.47899999999999998</v>
      </c>
      <c r="AT78" s="27">
        <f t="shared" si="156"/>
        <v>0</v>
      </c>
      <c r="AU78" s="27">
        <f t="shared" si="157"/>
        <v>6.5789999999999997</v>
      </c>
      <c r="AV78" s="27">
        <f t="shared" si="158"/>
        <v>33.058999999999997</v>
      </c>
      <c r="AW78" s="27">
        <f t="shared" si="159"/>
        <v>0.502</v>
      </c>
      <c r="AX78" s="27">
        <f t="shared" si="160"/>
        <v>0.18099999999999999</v>
      </c>
      <c r="AY78" s="27">
        <f t="shared" si="161"/>
        <v>7.3999999999999996E-2</v>
      </c>
      <c r="AZ78" s="27">
        <f t="shared" si="162"/>
        <v>7.0000000000000001E-3</v>
      </c>
      <c r="BA78" s="27">
        <f t="shared" si="163"/>
        <v>0</v>
      </c>
      <c r="BB78" s="27">
        <f t="shared" si="164"/>
        <v>100.73399999999999</v>
      </c>
      <c r="BD78" s="27">
        <f t="shared" si="165"/>
        <v>0.92644806924101208</v>
      </c>
      <c r="BE78" s="27">
        <f t="shared" si="166"/>
        <v>1.427390879723537E-3</v>
      </c>
      <c r="BF78" s="27">
        <f t="shared" si="167"/>
        <v>7.9992153785798367E-2</v>
      </c>
      <c r="BG78" s="27">
        <f t="shared" si="168"/>
        <v>6.303046253042963E-3</v>
      </c>
      <c r="BH78" s="27">
        <f t="shared" si="169"/>
        <v>9.1573409052948057E-2</v>
      </c>
      <c r="BI78" s="27">
        <f t="shared" si="170"/>
        <v>0</v>
      </c>
      <c r="BJ78" s="27">
        <f t="shared" si="171"/>
        <v>0.82023302666706355</v>
      </c>
      <c r="BK78" s="27">
        <f t="shared" si="172"/>
        <v>8.9519128918245146E-3</v>
      </c>
      <c r="BL78" s="27">
        <f t="shared" si="173"/>
        <v>2.5515454471125246E-3</v>
      </c>
      <c r="BM78" s="27">
        <f t="shared" si="174"/>
        <v>9.9072467493520116E-4</v>
      </c>
      <c r="BN78" s="27">
        <f t="shared" si="175"/>
        <v>2.258833248089269E-4</v>
      </c>
      <c r="BO78" s="27">
        <f t="shared" si="176"/>
        <v>0</v>
      </c>
      <c r="BP78" s="27">
        <f t="shared" si="177"/>
        <v>1.9386971622182696</v>
      </c>
      <c r="BQ78" s="27">
        <f t="shared" si="178"/>
        <v>2.0621339655723951</v>
      </c>
    </row>
    <row r="79" spans="1:69" x14ac:dyDescent="0.15">
      <c r="A79" t="s">
        <v>153</v>
      </c>
      <c r="B79">
        <v>598</v>
      </c>
      <c r="C79" s="27">
        <f t="shared" si="135"/>
        <v>5.0990195136031975</v>
      </c>
      <c r="D79" s="1">
        <v>54.69</v>
      </c>
      <c r="E79" s="1">
        <v>0.13200000000000001</v>
      </c>
      <c r="F79" s="1">
        <v>3.8540000000000001</v>
      </c>
      <c r="G79" s="1">
        <v>0.45500000000000002</v>
      </c>
      <c r="H79" s="1">
        <v>6.3520000000000003</v>
      </c>
      <c r="I79" s="1">
        <v>30.707999999999998</v>
      </c>
      <c r="J79" s="1">
        <v>1.641</v>
      </c>
      <c r="K79" s="1">
        <v>0.17</v>
      </c>
      <c r="L79" s="1">
        <v>8.3000000000000004E-2</v>
      </c>
      <c r="M79" s="1">
        <v>8.4000000000000005E-2</v>
      </c>
      <c r="O79">
        <f t="shared" si="136"/>
        <v>98.168999999999997</v>
      </c>
      <c r="P79">
        <f t="shared" si="47"/>
        <v>24.051499091344546</v>
      </c>
      <c r="Q79" s="1">
        <v>77.88</v>
      </c>
      <c r="R79" s="1">
        <v>87.242000000000004</v>
      </c>
      <c r="S79" s="1">
        <v>11.099</v>
      </c>
      <c r="V79" s="37">
        <v>12</v>
      </c>
      <c r="W79" s="37">
        <v>4</v>
      </c>
      <c r="X79" s="15">
        <v>0</v>
      </c>
      <c r="Z79" s="14">
        <f t="shared" si="137"/>
        <v>1.9294595580374634</v>
      </c>
      <c r="AA79" s="14">
        <f t="shared" si="138"/>
        <v>3.5032382826417981E-3</v>
      </c>
      <c r="AB79" s="14">
        <f t="shared" si="139"/>
        <v>0.16023949215651784</v>
      </c>
      <c r="AC79" s="14">
        <f t="shared" si="140"/>
        <v>1.2690655590386606E-2</v>
      </c>
      <c r="AD79" s="14">
        <f t="shared" si="141"/>
        <v>0</v>
      </c>
      <c r="AE79" s="14">
        <f t="shared" si="142"/>
        <v>0.18740348631891582</v>
      </c>
      <c r="AF79" s="14">
        <f t="shared" si="143"/>
        <v>1.6149413413827167</v>
      </c>
      <c r="AG79" s="14">
        <f t="shared" si="144"/>
        <v>6.2026659455082706E-2</v>
      </c>
      <c r="AH79" s="14">
        <f t="shared" si="145"/>
        <v>5.0796212977547465E-3</v>
      </c>
      <c r="AI79" s="14">
        <f t="shared" si="146"/>
        <v>2.3553585770712793E-3</v>
      </c>
      <c r="AJ79" s="14">
        <f t="shared" si="147"/>
        <v>5.7454374157841362E-3</v>
      </c>
      <c r="AK79" s="14">
        <f t="shared" si="148"/>
        <v>0</v>
      </c>
      <c r="AL79" s="14">
        <f t="shared" si="149"/>
        <v>3.9834448485143357</v>
      </c>
      <c r="AM79" s="14">
        <f t="shared" si="150"/>
        <v>0.8960224017965005</v>
      </c>
      <c r="AN79" s="11">
        <f t="shared" si="151"/>
        <v>0</v>
      </c>
      <c r="AP79">
        <f t="shared" si="152"/>
        <v>54.69</v>
      </c>
      <c r="AQ79">
        <f t="shared" si="153"/>
        <v>0.13200000000000001</v>
      </c>
      <c r="AR79">
        <f t="shared" si="154"/>
        <v>3.8540000000000001</v>
      </c>
      <c r="AS79">
        <f t="shared" si="155"/>
        <v>0.45500000000000002</v>
      </c>
      <c r="AT79">
        <f t="shared" si="156"/>
        <v>0</v>
      </c>
      <c r="AU79">
        <f t="shared" si="157"/>
        <v>6.3520000000000003</v>
      </c>
      <c r="AV79">
        <f t="shared" si="158"/>
        <v>30.707999999999998</v>
      </c>
      <c r="AW79">
        <f t="shared" si="159"/>
        <v>1.641</v>
      </c>
      <c r="AX79">
        <f t="shared" si="160"/>
        <v>0.17</v>
      </c>
      <c r="AY79">
        <f t="shared" si="161"/>
        <v>8.3000000000000004E-2</v>
      </c>
      <c r="AZ79">
        <f t="shared" si="162"/>
        <v>8.4000000000000005E-2</v>
      </c>
      <c r="BA79">
        <f t="shared" si="163"/>
        <v>0</v>
      </c>
      <c r="BB79">
        <f t="shared" si="164"/>
        <v>98.168999999999997</v>
      </c>
      <c r="BD79">
        <f t="shared" si="165"/>
        <v>0.91028628495339547</v>
      </c>
      <c r="BE79">
        <f t="shared" si="166"/>
        <v>1.6527683870483059E-3</v>
      </c>
      <c r="BF79">
        <f t="shared" si="167"/>
        <v>7.5598273832875637E-2</v>
      </c>
      <c r="BG79">
        <f t="shared" si="168"/>
        <v>5.9872360023685766E-3</v>
      </c>
      <c r="BH79">
        <f t="shared" si="169"/>
        <v>8.8413785423974184E-2</v>
      </c>
      <c r="BI79">
        <f t="shared" si="170"/>
        <v>0</v>
      </c>
      <c r="BJ79">
        <f t="shared" si="171"/>
        <v>0.76190192634054832</v>
      </c>
      <c r="BK79">
        <f t="shared" si="172"/>
        <v>2.9263125608533922E-2</v>
      </c>
      <c r="BL79">
        <f t="shared" si="173"/>
        <v>2.3964791492217083E-3</v>
      </c>
      <c r="BM79">
        <f t="shared" si="174"/>
        <v>1.1112182164813742E-3</v>
      </c>
      <c r="BN79">
        <f t="shared" si="175"/>
        <v>2.7105998977071228E-3</v>
      </c>
      <c r="BO79">
        <f t="shared" si="176"/>
        <v>0</v>
      </c>
      <c r="BP79">
        <f t="shared" si="177"/>
        <v>1.8793216978121547</v>
      </c>
      <c r="BQ79">
        <f t="shared" si="178"/>
        <v>2.1196183991020443</v>
      </c>
    </row>
    <row r="80" spans="1:69" x14ac:dyDescent="0.15">
      <c r="A80" t="s">
        <v>154</v>
      </c>
      <c r="B80">
        <v>599</v>
      </c>
      <c r="C80" s="27">
        <f t="shared" si="135"/>
        <v>4.1231056256063283</v>
      </c>
      <c r="D80" s="1">
        <v>54.228000000000002</v>
      </c>
      <c r="E80" s="1">
        <v>0.115</v>
      </c>
      <c r="F80" s="1">
        <v>4.032</v>
      </c>
      <c r="G80" s="1">
        <v>0.49099999999999999</v>
      </c>
      <c r="H80" s="1">
        <v>6.601</v>
      </c>
      <c r="I80" s="1">
        <v>31.745999999999999</v>
      </c>
      <c r="J80" s="1">
        <v>0.51100000000000001</v>
      </c>
      <c r="K80" s="1">
        <v>0.17699999999999999</v>
      </c>
      <c r="L80" s="1">
        <v>5.8999999999999997E-2</v>
      </c>
      <c r="M80" s="1">
        <v>0.03</v>
      </c>
      <c r="O80">
        <f t="shared" si="136"/>
        <v>97.99</v>
      </c>
      <c r="P80">
        <f t="shared" si="47"/>
        <v>24.035507910355353</v>
      </c>
      <c r="Q80" s="1">
        <v>77.879000000000005</v>
      </c>
      <c r="R80" s="1">
        <v>87.245999999999995</v>
      </c>
      <c r="S80" s="1">
        <v>11.099</v>
      </c>
      <c r="V80" s="37">
        <v>12</v>
      </c>
      <c r="W80" s="37">
        <v>4</v>
      </c>
      <c r="X80" s="15">
        <v>0</v>
      </c>
      <c r="Z80" s="14">
        <f t="shared" si="137"/>
        <v>1.9144330827656788</v>
      </c>
      <c r="AA80" s="14">
        <f t="shared" si="138"/>
        <v>3.0540942386873362E-3</v>
      </c>
      <c r="AB80" s="14">
        <f t="shared" si="139"/>
        <v>0.16775181182099633</v>
      </c>
      <c r="AC80" s="14">
        <f t="shared" si="140"/>
        <v>1.3703862739173154E-2</v>
      </c>
      <c r="AD80" s="14">
        <f t="shared" si="141"/>
        <v>0</v>
      </c>
      <c r="AE80" s="14">
        <f t="shared" si="142"/>
        <v>0.19487932009361894</v>
      </c>
      <c r="AF80" s="14">
        <f t="shared" si="143"/>
        <v>1.6706407821619798</v>
      </c>
      <c r="AG80" s="14">
        <f t="shared" si="144"/>
        <v>1.9327672486930476E-2</v>
      </c>
      <c r="AH80" s="14">
        <f t="shared" si="145"/>
        <v>5.2923008801832126E-3</v>
      </c>
      <c r="AI80" s="14">
        <f t="shared" si="146"/>
        <v>1.675404967448485E-3</v>
      </c>
      <c r="AJ80" s="14">
        <f t="shared" si="147"/>
        <v>2.0533071217042047E-3</v>
      </c>
      <c r="AK80" s="14">
        <f t="shared" si="148"/>
        <v>0</v>
      </c>
      <c r="AL80" s="14">
        <f t="shared" si="149"/>
        <v>3.9928116392764008</v>
      </c>
      <c r="AM80" s="14">
        <f t="shared" si="150"/>
        <v>0.89553619933765893</v>
      </c>
      <c r="AN80" s="11">
        <f t="shared" si="151"/>
        <v>0</v>
      </c>
      <c r="AP80">
        <f t="shared" si="152"/>
        <v>54.228000000000002</v>
      </c>
      <c r="AQ80">
        <f t="shared" si="153"/>
        <v>0.115</v>
      </c>
      <c r="AR80">
        <f t="shared" si="154"/>
        <v>4.032</v>
      </c>
      <c r="AS80">
        <f t="shared" si="155"/>
        <v>0.49099999999999999</v>
      </c>
      <c r="AT80">
        <f t="shared" si="156"/>
        <v>0</v>
      </c>
      <c r="AU80">
        <f t="shared" si="157"/>
        <v>6.601</v>
      </c>
      <c r="AV80">
        <f t="shared" si="158"/>
        <v>31.745999999999999</v>
      </c>
      <c r="AW80">
        <f t="shared" si="159"/>
        <v>0.51100000000000001</v>
      </c>
      <c r="AX80">
        <f t="shared" si="160"/>
        <v>0.17699999999999999</v>
      </c>
      <c r="AY80">
        <f t="shared" si="161"/>
        <v>5.8999999999999997E-2</v>
      </c>
      <c r="AZ80">
        <f t="shared" si="162"/>
        <v>0.03</v>
      </c>
      <c r="BA80">
        <f t="shared" si="163"/>
        <v>0</v>
      </c>
      <c r="BB80">
        <f t="shared" si="164"/>
        <v>97.99</v>
      </c>
      <c r="BD80">
        <f t="shared" si="165"/>
        <v>0.90259653794940087</v>
      </c>
      <c r="BE80">
        <f t="shared" si="166"/>
        <v>1.4399118523526909E-3</v>
      </c>
      <c r="BF80">
        <f t="shared" si="167"/>
        <v>7.9089839152608865E-2</v>
      </c>
      <c r="BG80">
        <f t="shared" si="168"/>
        <v>6.4609513783801557E-3</v>
      </c>
      <c r="BH80">
        <f t="shared" si="169"/>
        <v>9.1879628083068876E-2</v>
      </c>
      <c r="BI80">
        <f t="shared" si="170"/>
        <v>0</v>
      </c>
      <c r="BJ80">
        <f t="shared" si="171"/>
        <v>0.7876559383094649</v>
      </c>
      <c r="BK80">
        <f t="shared" si="172"/>
        <v>9.1124053540285396E-3</v>
      </c>
      <c r="BL80">
        <f t="shared" si="173"/>
        <v>2.495157702424955E-3</v>
      </c>
      <c r="BM80">
        <f t="shared" si="174"/>
        <v>7.8990210569157928E-4</v>
      </c>
      <c r="BN80">
        <f t="shared" si="175"/>
        <v>9.6807139203825812E-4</v>
      </c>
      <c r="BO80">
        <f t="shared" si="176"/>
        <v>0</v>
      </c>
      <c r="BP80">
        <f t="shared" si="177"/>
        <v>1.8824883432794599</v>
      </c>
      <c r="BQ80">
        <f t="shared" si="178"/>
        <v>2.1210286127565459</v>
      </c>
    </row>
    <row r="81" spans="1:69" x14ac:dyDescent="0.15">
      <c r="A81" t="s">
        <v>155</v>
      </c>
      <c r="B81">
        <v>600</v>
      </c>
      <c r="C81" s="27">
        <f t="shared" si="135"/>
        <v>6.0827625302992292</v>
      </c>
      <c r="D81" s="1">
        <v>55.95</v>
      </c>
      <c r="E81" s="1">
        <v>0.12</v>
      </c>
      <c r="F81" s="1">
        <v>4.149</v>
      </c>
      <c r="G81" s="1">
        <v>0.501</v>
      </c>
      <c r="H81" s="1">
        <v>6.524</v>
      </c>
      <c r="I81" s="1">
        <v>32.762</v>
      </c>
      <c r="J81" s="1">
        <v>0.97</v>
      </c>
      <c r="K81" s="1">
        <v>0.17499999999999999</v>
      </c>
      <c r="L81" s="1">
        <v>7.0000000000000007E-2</v>
      </c>
      <c r="M81" s="1">
        <v>2.1000000000000001E-2</v>
      </c>
      <c r="O81">
        <f t="shared" si="136"/>
        <v>101.24199999999999</v>
      </c>
      <c r="P81">
        <f t="shared" ref="P81:P116" si="179">F81/AB81</f>
        <v>24.828961193828246</v>
      </c>
      <c r="Q81" s="1">
        <v>77.878</v>
      </c>
      <c r="R81" s="1">
        <v>87.251999999999995</v>
      </c>
      <c r="S81" s="1">
        <v>11.099</v>
      </c>
      <c r="V81" s="37">
        <v>12</v>
      </c>
      <c r="W81" s="37">
        <v>4</v>
      </c>
      <c r="X81" s="15">
        <v>0</v>
      </c>
      <c r="Z81" s="14">
        <f t="shared" si="137"/>
        <v>1.9121037282640796</v>
      </c>
      <c r="AA81" s="14">
        <f t="shared" si="138"/>
        <v>3.085038538589829E-3</v>
      </c>
      <c r="AB81" s="14">
        <f t="shared" si="139"/>
        <v>0.16710324558529335</v>
      </c>
      <c r="AC81" s="14">
        <f t="shared" si="140"/>
        <v>1.353611352166049E-2</v>
      </c>
      <c r="AD81" s="14">
        <f t="shared" si="141"/>
        <v>0</v>
      </c>
      <c r="AE81" s="14">
        <f t="shared" si="142"/>
        <v>0.18645100542028006</v>
      </c>
      <c r="AF81" s="14">
        <f t="shared" si="143"/>
        <v>1.669011107913327</v>
      </c>
      <c r="AG81" s="14">
        <f t="shared" si="144"/>
        <v>3.5516089857548797E-2</v>
      </c>
      <c r="AH81" s="14">
        <f t="shared" si="145"/>
        <v>5.0652870684255499E-3</v>
      </c>
      <c r="AI81" s="14">
        <f t="shared" si="146"/>
        <v>1.9242459508157714E-3</v>
      </c>
      <c r="AJ81" s="14">
        <f t="shared" si="147"/>
        <v>1.391383047667115E-3</v>
      </c>
      <c r="AK81" s="14">
        <f t="shared" si="148"/>
        <v>0</v>
      </c>
      <c r="AL81" s="14">
        <f t="shared" si="149"/>
        <v>3.995187245167688</v>
      </c>
      <c r="AM81" s="14">
        <f t="shared" si="150"/>
        <v>0.89951236186370098</v>
      </c>
      <c r="AN81" s="11">
        <f t="shared" si="151"/>
        <v>0</v>
      </c>
      <c r="AP81">
        <f t="shared" si="152"/>
        <v>55.95</v>
      </c>
      <c r="AQ81">
        <f t="shared" si="153"/>
        <v>0.12</v>
      </c>
      <c r="AR81">
        <f t="shared" si="154"/>
        <v>4.149</v>
      </c>
      <c r="AS81">
        <f t="shared" si="155"/>
        <v>0.501</v>
      </c>
      <c r="AT81">
        <f t="shared" si="156"/>
        <v>0</v>
      </c>
      <c r="AU81">
        <f t="shared" si="157"/>
        <v>6.524</v>
      </c>
      <c r="AV81">
        <f t="shared" si="158"/>
        <v>32.762</v>
      </c>
      <c r="AW81">
        <f t="shared" si="159"/>
        <v>0.97</v>
      </c>
      <c r="AX81">
        <f t="shared" si="160"/>
        <v>0.17499999999999999</v>
      </c>
      <c r="AY81">
        <f t="shared" si="161"/>
        <v>7.0000000000000007E-2</v>
      </c>
      <c r="AZ81">
        <f t="shared" si="162"/>
        <v>2.1000000000000001E-2</v>
      </c>
      <c r="BA81">
        <f t="shared" si="163"/>
        <v>0</v>
      </c>
      <c r="BB81">
        <f t="shared" si="164"/>
        <v>101.24199999999999</v>
      </c>
      <c r="BD81">
        <f t="shared" si="165"/>
        <v>0.93125832223701743</v>
      </c>
      <c r="BE81">
        <f t="shared" si="166"/>
        <v>1.5025167154984599E-3</v>
      </c>
      <c r="BF81">
        <f t="shared" si="167"/>
        <v>8.1384856806590827E-2</v>
      </c>
      <c r="BG81">
        <f t="shared" si="168"/>
        <v>6.5925389828278176E-3</v>
      </c>
      <c r="BH81">
        <f t="shared" si="169"/>
        <v>9.0807861477646024E-2</v>
      </c>
      <c r="BI81">
        <f t="shared" si="170"/>
        <v>0</v>
      </c>
      <c r="BJ81">
        <f t="shared" si="171"/>
        <v>0.81286410416728694</v>
      </c>
      <c r="BK81">
        <f t="shared" si="172"/>
        <v>1.7297520926433822E-2</v>
      </c>
      <c r="BL81">
        <f t="shared" si="173"/>
        <v>2.46696383008117E-3</v>
      </c>
      <c r="BM81">
        <f t="shared" si="174"/>
        <v>9.3717198980356874E-4</v>
      </c>
      <c r="BN81">
        <f t="shared" si="175"/>
        <v>6.776499744267807E-4</v>
      </c>
      <c r="BO81">
        <f t="shared" si="176"/>
        <v>0</v>
      </c>
      <c r="BP81">
        <f t="shared" si="177"/>
        <v>1.9457895071076128</v>
      </c>
      <c r="BQ81">
        <f t="shared" si="178"/>
        <v>2.0532473993584608</v>
      </c>
    </row>
    <row r="82" spans="1:69" x14ac:dyDescent="0.15">
      <c r="A82" t="s">
        <v>156</v>
      </c>
      <c r="B82">
        <v>601</v>
      </c>
      <c r="C82" s="27">
        <f t="shared" si="135"/>
        <v>5.0990195136031975</v>
      </c>
      <c r="D82" s="1">
        <v>46.512999999999998</v>
      </c>
      <c r="E82" s="1">
        <v>9.7000000000000003E-2</v>
      </c>
      <c r="F82" s="1">
        <v>3.5830000000000002</v>
      </c>
      <c r="G82" s="1">
        <v>0.42499999999999999</v>
      </c>
      <c r="H82" s="1">
        <v>5.6050000000000004</v>
      </c>
      <c r="I82" s="1">
        <v>24.567</v>
      </c>
      <c r="J82" s="1">
        <v>0.46600000000000003</v>
      </c>
      <c r="K82" s="1">
        <v>0.14899999999999999</v>
      </c>
      <c r="L82" s="1">
        <v>5.7000000000000002E-2</v>
      </c>
      <c r="M82" s="1">
        <v>0.13100000000000001</v>
      </c>
      <c r="O82">
        <f t="shared" si="136"/>
        <v>81.592999999999989</v>
      </c>
      <c r="P82">
        <f t="shared" si="179"/>
        <v>20.09844131925114</v>
      </c>
      <c r="Q82" s="1">
        <v>77.876999999999995</v>
      </c>
      <c r="R82" s="1">
        <v>87.257000000000005</v>
      </c>
      <c r="S82" s="1">
        <v>11.099</v>
      </c>
      <c r="V82" s="37">
        <v>12</v>
      </c>
      <c r="W82" s="37">
        <v>4</v>
      </c>
      <c r="X82" s="15">
        <v>0</v>
      </c>
      <c r="Z82" s="14">
        <f t="shared" si="137"/>
        <v>1.9637304776051456</v>
      </c>
      <c r="AA82" s="14">
        <f t="shared" si="138"/>
        <v>3.0806847121133099E-3</v>
      </c>
      <c r="AB82" s="14">
        <f t="shared" si="139"/>
        <v>0.17827253084387448</v>
      </c>
      <c r="AC82" s="14">
        <f t="shared" si="140"/>
        <v>1.4185392720152869E-2</v>
      </c>
      <c r="AD82" s="14">
        <f t="shared" si="141"/>
        <v>0</v>
      </c>
      <c r="AE82" s="14">
        <f t="shared" si="142"/>
        <v>0.19788941547535147</v>
      </c>
      <c r="AF82" s="14">
        <f t="shared" si="143"/>
        <v>1.546098356328393</v>
      </c>
      <c r="AG82" s="14">
        <f t="shared" si="144"/>
        <v>2.10782960530769E-2</v>
      </c>
      <c r="AH82" s="14">
        <f t="shared" si="145"/>
        <v>5.3278066393064906E-3</v>
      </c>
      <c r="AI82" s="14">
        <f t="shared" si="146"/>
        <v>1.9356800254399509E-3</v>
      </c>
      <c r="AJ82" s="14">
        <f t="shared" si="147"/>
        <v>1.072247099574478E-2</v>
      </c>
      <c r="AK82" s="14">
        <f t="shared" si="148"/>
        <v>0</v>
      </c>
      <c r="AL82" s="14">
        <f t="shared" si="149"/>
        <v>3.9423211113985985</v>
      </c>
      <c r="AM82" s="14">
        <f t="shared" si="150"/>
        <v>0.88653050286546364</v>
      </c>
      <c r="AN82" s="11">
        <f t="shared" si="151"/>
        <v>0</v>
      </c>
      <c r="AP82">
        <f t="shared" si="152"/>
        <v>46.512999999999998</v>
      </c>
      <c r="AQ82">
        <f t="shared" si="153"/>
        <v>9.7000000000000003E-2</v>
      </c>
      <c r="AR82">
        <f t="shared" si="154"/>
        <v>3.5830000000000002</v>
      </c>
      <c r="AS82">
        <f t="shared" si="155"/>
        <v>0.42499999999999999</v>
      </c>
      <c r="AT82">
        <f t="shared" si="156"/>
        <v>0</v>
      </c>
      <c r="AU82">
        <f t="shared" si="157"/>
        <v>5.6050000000000004</v>
      </c>
      <c r="AV82">
        <f t="shared" si="158"/>
        <v>24.567</v>
      </c>
      <c r="AW82">
        <f t="shared" si="159"/>
        <v>0.46600000000000003</v>
      </c>
      <c r="AX82">
        <f t="shared" si="160"/>
        <v>0.14899999999999999</v>
      </c>
      <c r="AY82">
        <f t="shared" si="161"/>
        <v>5.7000000000000002E-2</v>
      </c>
      <c r="AZ82">
        <f t="shared" si="162"/>
        <v>0.13100000000000001</v>
      </c>
      <c r="BA82">
        <f t="shared" si="163"/>
        <v>0</v>
      </c>
      <c r="BB82">
        <f t="shared" si="164"/>
        <v>81.592999999999989</v>
      </c>
      <c r="BD82">
        <f t="shared" si="165"/>
        <v>0.77418442077230354</v>
      </c>
      <c r="BE82">
        <f t="shared" si="166"/>
        <v>1.2145343450279218E-3</v>
      </c>
      <c r="BF82">
        <f t="shared" si="167"/>
        <v>7.0282463711259319E-2</v>
      </c>
      <c r="BG82">
        <f t="shared" si="168"/>
        <v>5.5924731890255935E-3</v>
      </c>
      <c r="BH82">
        <f t="shared" si="169"/>
        <v>7.8016257446690065E-2</v>
      </c>
      <c r="BI82">
        <f t="shared" si="170"/>
        <v>0</v>
      </c>
      <c r="BJ82">
        <f t="shared" si="171"/>
        <v>0.60953642778455952</v>
      </c>
      <c r="BK82">
        <f t="shared" si="172"/>
        <v>8.3099430430084147E-3</v>
      </c>
      <c r="BL82">
        <f t="shared" si="173"/>
        <v>2.1004434896119677E-3</v>
      </c>
      <c r="BM82">
        <f t="shared" si="174"/>
        <v>7.6312576312576313E-4</v>
      </c>
      <c r="BN82">
        <f t="shared" si="175"/>
        <v>4.227245078567061E-3</v>
      </c>
      <c r="BO82">
        <f t="shared" si="176"/>
        <v>0</v>
      </c>
      <c r="BP82">
        <f t="shared" si="177"/>
        <v>1.554227334623179</v>
      </c>
      <c r="BQ82">
        <f t="shared" si="178"/>
        <v>2.5365151053365116</v>
      </c>
    </row>
    <row r="83" spans="1:69" x14ac:dyDescent="0.15">
      <c r="A83" t="s">
        <v>157</v>
      </c>
      <c r="B83">
        <v>602</v>
      </c>
      <c r="C83" s="27">
        <f t="shared" si="135"/>
        <v>4.1231056256063283</v>
      </c>
      <c r="D83" s="1">
        <v>55.247999999999998</v>
      </c>
      <c r="E83" s="1">
        <v>0.13500000000000001</v>
      </c>
      <c r="F83" s="1">
        <v>4.0570000000000004</v>
      </c>
      <c r="G83" s="1">
        <v>0.499</v>
      </c>
      <c r="H83" s="1">
        <v>6.5640000000000001</v>
      </c>
      <c r="I83" s="1">
        <v>32.79</v>
      </c>
      <c r="J83" s="1">
        <v>0.81</v>
      </c>
      <c r="K83" s="1">
        <v>0.19</v>
      </c>
      <c r="L83" s="1">
        <v>7.1999999999999995E-2</v>
      </c>
      <c r="M83" s="1">
        <v>1.2999999999999999E-2</v>
      </c>
      <c r="O83">
        <f t="shared" si="136"/>
        <v>100.37800000000001</v>
      </c>
      <c r="P83">
        <f t="shared" si="179"/>
        <v>24.597578245992505</v>
      </c>
      <c r="Q83" s="1">
        <v>77.876000000000005</v>
      </c>
      <c r="R83" s="1">
        <v>87.260999999999996</v>
      </c>
      <c r="S83" s="1">
        <v>11.099</v>
      </c>
      <c r="V83" s="37">
        <v>12</v>
      </c>
      <c r="W83" s="37">
        <v>4</v>
      </c>
      <c r="X83" s="15">
        <v>0</v>
      </c>
      <c r="Z83" s="14">
        <f t="shared" si="137"/>
        <v>1.9058737013798859</v>
      </c>
      <c r="AA83" s="14">
        <f t="shared" si="138"/>
        <v>3.5033160201315729E-3</v>
      </c>
      <c r="AB83" s="14">
        <f t="shared" si="139"/>
        <v>0.16493493625377434</v>
      </c>
      <c r="AC83" s="14">
        <f t="shared" si="140"/>
        <v>1.3608899493353631E-2</v>
      </c>
      <c r="AD83" s="14">
        <f t="shared" si="141"/>
        <v>0</v>
      </c>
      <c r="AE83" s="14">
        <f t="shared" si="142"/>
        <v>0.18935882434572937</v>
      </c>
      <c r="AF83" s="14">
        <f t="shared" si="143"/>
        <v>1.6861508924273181</v>
      </c>
      <c r="AG83" s="14">
        <f t="shared" si="144"/>
        <v>2.9936748557939014E-2</v>
      </c>
      <c r="AH83" s="14">
        <f t="shared" si="145"/>
        <v>5.5511864535050526E-3</v>
      </c>
      <c r="AI83" s="14">
        <f t="shared" si="146"/>
        <v>1.99784244988417E-3</v>
      </c>
      <c r="AJ83" s="14">
        <f t="shared" si="147"/>
        <v>8.694346897937167E-4</v>
      </c>
      <c r="AK83" s="14">
        <f t="shared" si="148"/>
        <v>0</v>
      </c>
      <c r="AL83" s="14">
        <f t="shared" si="149"/>
        <v>4.0017857820713143</v>
      </c>
      <c r="AM83" s="14">
        <f t="shared" si="150"/>
        <v>0.89903607395245322</v>
      </c>
      <c r="AN83" s="11">
        <f t="shared" si="151"/>
        <v>0</v>
      </c>
      <c r="AP83">
        <f t="shared" si="152"/>
        <v>55.247999999999998</v>
      </c>
      <c r="AQ83">
        <f t="shared" si="153"/>
        <v>0.13500000000000001</v>
      </c>
      <c r="AR83">
        <f t="shared" si="154"/>
        <v>4.0570000000000004</v>
      </c>
      <c r="AS83">
        <f t="shared" si="155"/>
        <v>0.499</v>
      </c>
      <c r="AT83">
        <f t="shared" si="156"/>
        <v>0</v>
      </c>
      <c r="AU83">
        <f t="shared" si="157"/>
        <v>6.5640000000000001</v>
      </c>
      <c r="AV83">
        <f t="shared" si="158"/>
        <v>32.79</v>
      </c>
      <c r="AW83">
        <f t="shared" si="159"/>
        <v>0.81</v>
      </c>
      <c r="AX83">
        <f t="shared" si="160"/>
        <v>0.19</v>
      </c>
      <c r="AY83">
        <f t="shared" si="161"/>
        <v>7.1999999999999995E-2</v>
      </c>
      <c r="AZ83">
        <f t="shared" si="162"/>
        <v>1.2999999999999999E-2</v>
      </c>
      <c r="BA83">
        <f t="shared" si="163"/>
        <v>0</v>
      </c>
      <c r="BB83">
        <f t="shared" si="164"/>
        <v>100.37800000000001</v>
      </c>
      <c r="BD83">
        <f t="shared" si="165"/>
        <v>0.91957390146471374</v>
      </c>
      <c r="BE83">
        <f t="shared" si="166"/>
        <v>1.6903313049357676E-3</v>
      </c>
      <c r="BF83">
        <f t="shared" si="167"/>
        <v>7.9580227540211865E-2</v>
      </c>
      <c r="BG83">
        <f t="shared" si="168"/>
        <v>6.5662214619382851E-3</v>
      </c>
      <c r="BH83">
        <f t="shared" si="169"/>
        <v>9.1364623350592963E-2</v>
      </c>
      <c r="BI83">
        <f t="shared" si="170"/>
        <v>0</v>
      </c>
      <c r="BJ83">
        <f t="shared" si="171"/>
        <v>0.81355881739958913</v>
      </c>
      <c r="BK83">
        <f t="shared" si="172"/>
        <v>1.4444321598362266E-2</v>
      </c>
      <c r="BL83">
        <f t="shared" si="173"/>
        <v>2.6784178726595564E-3</v>
      </c>
      <c r="BM83">
        <f t="shared" si="174"/>
        <v>9.639483323693849E-4</v>
      </c>
      <c r="BN83">
        <f t="shared" si="175"/>
        <v>4.1949760321657848E-4</v>
      </c>
      <c r="BO83">
        <f t="shared" si="176"/>
        <v>0</v>
      </c>
      <c r="BP83">
        <f t="shared" si="177"/>
        <v>1.9308403079285894</v>
      </c>
      <c r="BQ83">
        <f t="shared" si="178"/>
        <v>2.0725617575098383</v>
      </c>
    </row>
    <row r="84" spans="1:69" x14ac:dyDescent="0.15">
      <c r="A84" t="s">
        <v>158</v>
      </c>
      <c r="B84">
        <v>603</v>
      </c>
      <c r="C84" s="27">
        <f t="shared" si="135"/>
        <v>6.3245553203399947</v>
      </c>
      <c r="D84" s="1">
        <v>55.283000000000001</v>
      </c>
      <c r="E84" s="1">
        <v>0.11600000000000001</v>
      </c>
      <c r="F84" s="1">
        <v>4.1070000000000002</v>
      </c>
      <c r="G84" s="1">
        <v>0.498</v>
      </c>
      <c r="H84" s="1">
        <v>6.6029999999999998</v>
      </c>
      <c r="I84" s="1">
        <v>32.972999999999999</v>
      </c>
      <c r="J84" s="1">
        <v>0.50900000000000001</v>
      </c>
      <c r="K84" s="1">
        <v>0.18</v>
      </c>
      <c r="L84" s="1">
        <v>8.4000000000000005E-2</v>
      </c>
      <c r="M84" s="1">
        <v>8.0000000000000002E-3</v>
      </c>
      <c r="O84">
        <f t="shared" si="136"/>
        <v>100.361</v>
      </c>
      <c r="P84">
        <f t="shared" si="179"/>
        <v>24.612833740028297</v>
      </c>
      <c r="Q84" s="1">
        <v>77.873999999999995</v>
      </c>
      <c r="R84" s="1">
        <v>87.266999999999996</v>
      </c>
      <c r="S84" s="1">
        <v>11.099</v>
      </c>
      <c r="V84" s="37">
        <v>12</v>
      </c>
      <c r="W84" s="37">
        <v>4</v>
      </c>
      <c r="X84" s="15">
        <v>0</v>
      </c>
      <c r="Z84" s="14">
        <f t="shared" si="137"/>
        <v>1.9058990414176158</v>
      </c>
      <c r="AA84" s="14">
        <f t="shared" si="138"/>
        <v>3.008390915067763E-3</v>
      </c>
      <c r="AB84" s="14">
        <f t="shared" si="139"/>
        <v>0.16686416701871723</v>
      </c>
      <c r="AC84" s="14">
        <f t="shared" si="140"/>
        <v>1.357320900351377E-2</v>
      </c>
      <c r="AD84" s="14">
        <f t="shared" si="141"/>
        <v>0</v>
      </c>
      <c r="AE84" s="14">
        <f t="shared" si="142"/>
        <v>0.19036583414891284</v>
      </c>
      <c r="AF84" s="14">
        <f t="shared" si="143"/>
        <v>1.6945103091196358</v>
      </c>
      <c r="AG84" s="14">
        <f t="shared" si="144"/>
        <v>1.8800444864014644E-2</v>
      </c>
      <c r="AH84" s="14">
        <f t="shared" si="145"/>
        <v>5.2557591073869054E-3</v>
      </c>
      <c r="AI84" s="14">
        <f t="shared" si="146"/>
        <v>2.3293715081243306E-3</v>
      </c>
      <c r="AJ84" s="14">
        <f t="shared" si="147"/>
        <v>5.3470510642148329E-4</v>
      </c>
      <c r="AK84" s="14">
        <f t="shared" si="148"/>
        <v>0</v>
      </c>
      <c r="AL84" s="14">
        <f t="shared" si="149"/>
        <v>4.0011412322094104</v>
      </c>
      <c r="AM84" s="14">
        <f t="shared" si="150"/>
        <v>0.89900353143692446</v>
      </c>
      <c r="AN84" s="11">
        <f t="shared" si="151"/>
        <v>0</v>
      </c>
      <c r="AP84">
        <f t="shared" si="152"/>
        <v>55.283000000000001</v>
      </c>
      <c r="AQ84">
        <f t="shared" si="153"/>
        <v>0.11600000000000001</v>
      </c>
      <c r="AR84">
        <f t="shared" si="154"/>
        <v>4.1070000000000002</v>
      </c>
      <c r="AS84">
        <f t="shared" si="155"/>
        <v>0.498</v>
      </c>
      <c r="AT84">
        <f t="shared" si="156"/>
        <v>0</v>
      </c>
      <c r="AU84">
        <f t="shared" si="157"/>
        <v>6.6029999999999998</v>
      </c>
      <c r="AV84">
        <f t="shared" si="158"/>
        <v>32.972999999999999</v>
      </c>
      <c r="AW84">
        <f t="shared" si="159"/>
        <v>0.50900000000000001</v>
      </c>
      <c r="AX84">
        <f t="shared" si="160"/>
        <v>0.18</v>
      </c>
      <c r="AY84">
        <f t="shared" si="161"/>
        <v>8.4000000000000005E-2</v>
      </c>
      <c r="AZ84">
        <f t="shared" si="162"/>
        <v>8.0000000000000002E-3</v>
      </c>
      <c r="BA84">
        <f t="shared" si="163"/>
        <v>0</v>
      </c>
      <c r="BB84">
        <f t="shared" si="164"/>
        <v>100.361</v>
      </c>
      <c r="BD84">
        <f t="shared" si="165"/>
        <v>0.9201564580559255</v>
      </c>
      <c r="BE84">
        <f t="shared" si="166"/>
        <v>1.4524328249818446E-3</v>
      </c>
      <c r="BF84">
        <f t="shared" si="167"/>
        <v>8.0561004315417822E-2</v>
      </c>
      <c r="BG84">
        <f t="shared" si="168"/>
        <v>6.5530627014935188E-3</v>
      </c>
      <c r="BH84">
        <f t="shared" si="169"/>
        <v>9.1907466176716218E-2</v>
      </c>
      <c r="BI84">
        <f t="shared" si="170"/>
        <v>0</v>
      </c>
      <c r="BJ84">
        <f t="shared" si="171"/>
        <v>0.81809926459642124</v>
      </c>
      <c r="BK84">
        <f t="shared" si="172"/>
        <v>9.076740362427645E-3</v>
      </c>
      <c r="BL84">
        <f t="shared" si="173"/>
        <v>2.5374485109406321E-3</v>
      </c>
      <c r="BM84">
        <f t="shared" si="174"/>
        <v>1.1246063877642825E-3</v>
      </c>
      <c r="BN84">
        <f t="shared" si="175"/>
        <v>2.5815237121020216E-4</v>
      </c>
      <c r="BO84">
        <f t="shared" si="176"/>
        <v>0</v>
      </c>
      <c r="BP84">
        <f t="shared" si="177"/>
        <v>1.931726636303299</v>
      </c>
      <c r="BQ84">
        <f t="shared" si="178"/>
        <v>2.0712771450241547</v>
      </c>
    </row>
    <row r="85" spans="1:69" x14ac:dyDescent="0.15">
      <c r="A85" t="s">
        <v>159</v>
      </c>
      <c r="B85">
        <v>604</v>
      </c>
      <c r="C85" s="27">
        <f t="shared" si="135"/>
        <v>4.1231056256201146</v>
      </c>
      <c r="D85" s="1">
        <v>55.215000000000003</v>
      </c>
      <c r="E85" s="1">
        <v>0.115</v>
      </c>
      <c r="F85" s="1">
        <v>4.0940000000000003</v>
      </c>
      <c r="G85" s="1">
        <v>0.5</v>
      </c>
      <c r="H85" s="1">
        <v>6.4779999999999998</v>
      </c>
      <c r="I85" s="1">
        <v>32.527999999999999</v>
      </c>
      <c r="J85" s="1">
        <v>1.137</v>
      </c>
      <c r="K85" s="1">
        <v>0.17499999999999999</v>
      </c>
      <c r="L85" s="1">
        <v>0.08</v>
      </c>
      <c r="M85" s="1">
        <v>1.9E-2</v>
      </c>
      <c r="O85">
        <f t="shared" si="136"/>
        <v>100.34100000000001</v>
      </c>
      <c r="P85">
        <f t="shared" si="179"/>
        <v>24.577484833958557</v>
      </c>
      <c r="Q85" s="1">
        <v>77.873000000000005</v>
      </c>
      <c r="R85" s="1">
        <v>87.271000000000001</v>
      </c>
      <c r="S85" s="1">
        <v>11.099</v>
      </c>
      <c r="V85" s="37">
        <v>12</v>
      </c>
      <c r="W85" s="37">
        <v>4</v>
      </c>
      <c r="X85" s="15">
        <v>0</v>
      </c>
      <c r="Z85" s="14">
        <f t="shared" si="137"/>
        <v>1.9062925335422749</v>
      </c>
      <c r="AA85" s="14">
        <f t="shared" si="138"/>
        <v>2.9867460697815011E-3</v>
      </c>
      <c r="AB85" s="14">
        <f t="shared" si="139"/>
        <v>0.16657522230848235</v>
      </c>
      <c r="AC85" s="14">
        <f t="shared" si="140"/>
        <v>1.3647320138863217E-2</v>
      </c>
      <c r="AD85" s="14">
        <f t="shared" si="141"/>
        <v>0</v>
      </c>
      <c r="AE85" s="14">
        <f t="shared" si="142"/>
        <v>0.18703067180632904</v>
      </c>
      <c r="AF85" s="14">
        <f t="shared" si="143"/>
        <v>1.6740456446492322</v>
      </c>
      <c r="AG85" s="14">
        <f t="shared" si="144"/>
        <v>4.2056680331986111E-2</v>
      </c>
      <c r="AH85" s="14">
        <f t="shared" si="145"/>
        <v>5.1171149898857097E-3</v>
      </c>
      <c r="AI85" s="14">
        <f t="shared" si="146"/>
        <v>2.2216397702652145E-3</v>
      </c>
      <c r="AJ85" s="14">
        <f t="shared" si="147"/>
        <v>1.2717511143376403E-3</v>
      </c>
      <c r="AK85" s="14">
        <f t="shared" si="148"/>
        <v>0</v>
      </c>
      <c r="AL85" s="14">
        <f t="shared" si="149"/>
        <v>4.0012453247214381</v>
      </c>
      <c r="AM85" s="14">
        <f t="shared" si="150"/>
        <v>0.89950402885007374</v>
      </c>
      <c r="AN85" s="11">
        <f t="shared" si="151"/>
        <v>0</v>
      </c>
      <c r="AP85">
        <f t="shared" si="152"/>
        <v>55.215000000000003</v>
      </c>
      <c r="AQ85">
        <f t="shared" si="153"/>
        <v>0.115</v>
      </c>
      <c r="AR85">
        <f t="shared" si="154"/>
        <v>4.0940000000000003</v>
      </c>
      <c r="AS85">
        <f t="shared" si="155"/>
        <v>0.5</v>
      </c>
      <c r="AT85">
        <f t="shared" si="156"/>
        <v>0</v>
      </c>
      <c r="AU85">
        <f t="shared" si="157"/>
        <v>6.4779999999999998</v>
      </c>
      <c r="AV85">
        <f t="shared" si="158"/>
        <v>32.527999999999999</v>
      </c>
      <c r="AW85">
        <f t="shared" si="159"/>
        <v>1.137</v>
      </c>
      <c r="AX85">
        <f t="shared" si="160"/>
        <v>0.17499999999999999</v>
      </c>
      <c r="AY85">
        <f t="shared" si="161"/>
        <v>0.08</v>
      </c>
      <c r="AZ85">
        <f t="shared" si="162"/>
        <v>1.9E-2</v>
      </c>
      <c r="BA85">
        <f t="shared" si="163"/>
        <v>0</v>
      </c>
      <c r="BB85">
        <f t="shared" si="164"/>
        <v>100.34100000000001</v>
      </c>
      <c r="BD85">
        <f t="shared" si="165"/>
        <v>0.91902463382157129</v>
      </c>
      <c r="BE85">
        <f t="shared" si="166"/>
        <v>1.4399118523526909E-3</v>
      </c>
      <c r="BF85">
        <f t="shared" si="167"/>
        <v>8.0306002353864273E-2</v>
      </c>
      <c r="BG85">
        <f t="shared" si="168"/>
        <v>6.5793802223830513E-3</v>
      </c>
      <c r="BH85">
        <f t="shared" si="169"/>
        <v>9.016758532375703E-2</v>
      </c>
      <c r="BI85">
        <f t="shared" si="170"/>
        <v>0</v>
      </c>
      <c r="BJ85">
        <f t="shared" si="171"/>
        <v>0.80705828644019006</v>
      </c>
      <c r="BK85">
        <f t="shared" si="172"/>
        <v>2.0275547725108513E-2</v>
      </c>
      <c r="BL85">
        <f t="shared" si="173"/>
        <v>2.46696383008117E-3</v>
      </c>
      <c r="BM85">
        <f t="shared" si="174"/>
        <v>1.07105370263265E-3</v>
      </c>
      <c r="BN85">
        <f t="shared" si="175"/>
        <v>6.1311188162423017E-4</v>
      </c>
      <c r="BO85">
        <f t="shared" si="176"/>
        <v>0</v>
      </c>
      <c r="BP85">
        <f t="shared" si="177"/>
        <v>1.9290024771535648</v>
      </c>
      <c r="BQ85">
        <f t="shared" si="178"/>
        <v>2.0742561879058203</v>
      </c>
    </row>
    <row r="86" spans="1:69" x14ac:dyDescent="0.15">
      <c r="A86" t="s">
        <v>160</v>
      </c>
      <c r="B86">
        <v>605</v>
      </c>
      <c r="C86" s="27">
        <f t="shared" si="135"/>
        <v>5.099019513589262</v>
      </c>
      <c r="D86" s="1">
        <v>55.424999999999997</v>
      </c>
      <c r="E86" s="1">
        <v>0.122</v>
      </c>
      <c r="F86" s="1">
        <v>4.048</v>
      </c>
      <c r="G86" s="1">
        <v>0.495</v>
      </c>
      <c r="H86" s="1">
        <v>6.6289999999999996</v>
      </c>
      <c r="I86" s="1">
        <v>32.948999999999998</v>
      </c>
      <c r="J86" s="1">
        <v>0.497</v>
      </c>
      <c r="K86" s="1">
        <v>0.18</v>
      </c>
      <c r="L86" s="1">
        <v>8.3000000000000004E-2</v>
      </c>
      <c r="M86" s="1">
        <v>2.1000000000000001E-2</v>
      </c>
      <c r="O86">
        <f t="shared" si="136"/>
        <v>100.449</v>
      </c>
      <c r="P86">
        <f t="shared" si="179"/>
        <v>24.636886872097822</v>
      </c>
      <c r="Q86" s="1">
        <v>77.872</v>
      </c>
      <c r="R86" s="1">
        <v>87.275999999999996</v>
      </c>
      <c r="S86" s="1">
        <v>11.099</v>
      </c>
      <c r="V86" s="37">
        <v>12</v>
      </c>
      <c r="W86" s="37">
        <v>4</v>
      </c>
      <c r="X86" s="15">
        <v>0</v>
      </c>
      <c r="Z86" s="14">
        <f t="shared" si="137"/>
        <v>1.908929017148137</v>
      </c>
      <c r="AA86" s="14">
        <f t="shared" si="138"/>
        <v>3.1609083131999209E-3</v>
      </c>
      <c r="AB86" s="14">
        <f t="shared" si="139"/>
        <v>0.16430647350110247</v>
      </c>
      <c r="AC86" s="14">
        <f t="shared" si="140"/>
        <v>1.3478270912376926E-2</v>
      </c>
      <c r="AD86" s="14">
        <f t="shared" si="141"/>
        <v>0</v>
      </c>
      <c r="AE86" s="14">
        <f t="shared" si="142"/>
        <v>0.19092883237614594</v>
      </c>
      <c r="AF86" s="14">
        <f t="shared" si="143"/>
        <v>1.691623773008792</v>
      </c>
      <c r="AG86" s="14">
        <f t="shared" si="144"/>
        <v>1.8339290121812665E-2</v>
      </c>
      <c r="AH86" s="14">
        <f t="shared" si="145"/>
        <v>5.2506278800288431E-3</v>
      </c>
      <c r="AI86" s="14">
        <f t="shared" si="146"/>
        <v>2.2993937899020247E-3</v>
      </c>
      <c r="AJ86" s="14">
        <f t="shared" si="147"/>
        <v>1.4022305608507122E-3</v>
      </c>
      <c r="AK86" s="14">
        <f t="shared" si="148"/>
        <v>0</v>
      </c>
      <c r="AL86" s="14">
        <f t="shared" si="149"/>
        <v>3.9997188176123482</v>
      </c>
      <c r="AM86" s="14">
        <f t="shared" si="150"/>
        <v>0.89857981560249389</v>
      </c>
      <c r="AN86" s="11">
        <f t="shared" si="151"/>
        <v>0</v>
      </c>
      <c r="AP86">
        <f t="shared" si="152"/>
        <v>55.424999999999997</v>
      </c>
      <c r="AQ86">
        <f t="shared" si="153"/>
        <v>0.122</v>
      </c>
      <c r="AR86">
        <f t="shared" si="154"/>
        <v>4.048</v>
      </c>
      <c r="AS86">
        <f t="shared" si="155"/>
        <v>0.495</v>
      </c>
      <c r="AT86">
        <f t="shared" si="156"/>
        <v>0</v>
      </c>
      <c r="AU86">
        <f t="shared" si="157"/>
        <v>6.6289999999999996</v>
      </c>
      <c r="AV86">
        <f t="shared" si="158"/>
        <v>32.948999999999998</v>
      </c>
      <c r="AW86">
        <f t="shared" si="159"/>
        <v>0.497</v>
      </c>
      <c r="AX86">
        <f t="shared" si="160"/>
        <v>0.18</v>
      </c>
      <c r="AY86">
        <f t="shared" si="161"/>
        <v>8.3000000000000004E-2</v>
      </c>
      <c r="AZ86">
        <f t="shared" si="162"/>
        <v>2.1000000000000001E-2</v>
      </c>
      <c r="BA86">
        <f t="shared" si="163"/>
        <v>0</v>
      </c>
      <c r="BB86">
        <f t="shared" si="164"/>
        <v>100.449</v>
      </c>
      <c r="BD86">
        <f t="shared" si="165"/>
        <v>0.92251997336884151</v>
      </c>
      <c r="BE86">
        <f t="shared" si="166"/>
        <v>1.5275586607567675E-3</v>
      </c>
      <c r="BF86">
        <f t="shared" si="167"/>
        <v>7.9403687720674784E-2</v>
      </c>
      <c r="BG86">
        <f t="shared" si="168"/>
        <v>6.5135864201592208E-3</v>
      </c>
      <c r="BH86">
        <f t="shared" si="169"/>
        <v>9.2269361394131735E-2</v>
      </c>
      <c r="BI86">
        <f t="shared" si="170"/>
        <v>0</v>
      </c>
      <c r="BJ86">
        <f t="shared" si="171"/>
        <v>0.81750379611159074</v>
      </c>
      <c r="BK86">
        <f t="shared" si="172"/>
        <v>8.8627504128222789E-3</v>
      </c>
      <c r="BL86">
        <f t="shared" si="173"/>
        <v>2.5374485109406321E-3</v>
      </c>
      <c r="BM86">
        <f t="shared" si="174"/>
        <v>1.1112182164813742E-3</v>
      </c>
      <c r="BN86">
        <f t="shared" si="175"/>
        <v>6.776499744267807E-4</v>
      </c>
      <c r="BO86">
        <f t="shared" si="176"/>
        <v>0</v>
      </c>
      <c r="BP86">
        <f t="shared" si="177"/>
        <v>1.932927030790826</v>
      </c>
      <c r="BQ86">
        <f t="shared" si="178"/>
        <v>2.0692549454264335</v>
      </c>
    </row>
    <row r="87" spans="1:69" x14ac:dyDescent="0.15">
      <c r="A87" t="s">
        <v>161</v>
      </c>
      <c r="B87">
        <v>606</v>
      </c>
      <c r="C87" s="27">
        <f t="shared" si="135"/>
        <v>5.0990195136031975</v>
      </c>
      <c r="D87" s="1">
        <v>55.228000000000002</v>
      </c>
      <c r="E87" s="1">
        <v>0.14000000000000001</v>
      </c>
      <c r="F87" s="1">
        <v>4.0430000000000001</v>
      </c>
      <c r="G87" s="1">
        <v>0.503</v>
      </c>
      <c r="H87" s="1">
        <v>6.4320000000000004</v>
      </c>
      <c r="I87" s="1">
        <v>32.213000000000001</v>
      </c>
      <c r="J87" s="1">
        <v>1.597</v>
      </c>
      <c r="K87" s="1">
        <v>0.16800000000000001</v>
      </c>
      <c r="L87" s="1">
        <v>7.3999999999999996E-2</v>
      </c>
      <c r="M87" s="1">
        <v>3.2000000000000001E-2</v>
      </c>
      <c r="O87">
        <f t="shared" si="136"/>
        <v>100.42999999999999</v>
      </c>
      <c r="P87">
        <f t="shared" si="179"/>
        <v>24.57234707112125</v>
      </c>
      <c r="Q87" s="1">
        <v>77.870999999999995</v>
      </c>
      <c r="R87" s="1">
        <v>87.281000000000006</v>
      </c>
      <c r="S87" s="1">
        <v>11.099</v>
      </c>
      <c r="V87" s="37">
        <v>12</v>
      </c>
      <c r="W87" s="37">
        <v>4</v>
      </c>
      <c r="X87" s="15">
        <v>0</v>
      </c>
      <c r="Z87" s="14">
        <f t="shared" si="137"/>
        <v>1.9071400324644292</v>
      </c>
      <c r="AA87" s="14">
        <f t="shared" si="138"/>
        <v>3.6367989427360378E-3</v>
      </c>
      <c r="AB87" s="14">
        <f t="shared" si="139"/>
        <v>0.16453454724117714</v>
      </c>
      <c r="AC87" s="14">
        <f t="shared" si="140"/>
        <v>1.3732074660302823E-2</v>
      </c>
      <c r="AD87" s="14">
        <f t="shared" si="141"/>
        <v>0</v>
      </c>
      <c r="AE87" s="14">
        <f t="shared" si="142"/>
        <v>0.18574140306050996</v>
      </c>
      <c r="AF87" s="14">
        <f t="shared" si="143"/>
        <v>1.6581808778067835</v>
      </c>
      <c r="AG87" s="14">
        <f t="shared" si="144"/>
        <v>5.9084047256089477E-2</v>
      </c>
      <c r="AH87" s="14">
        <f t="shared" si="145"/>
        <v>4.9134575165239733E-3</v>
      </c>
      <c r="AI87" s="14">
        <f t="shared" si="146"/>
        <v>2.0554464651671503E-3</v>
      </c>
      <c r="AJ87" s="14">
        <f t="shared" si="147"/>
        <v>2.1423444567512497E-3</v>
      </c>
      <c r="AK87" s="14">
        <f t="shared" si="148"/>
        <v>0</v>
      </c>
      <c r="AL87" s="14">
        <f t="shared" si="149"/>
        <v>4.0011610298704703</v>
      </c>
      <c r="AM87" s="14">
        <f t="shared" si="150"/>
        <v>0.89926831245124605</v>
      </c>
      <c r="AN87" s="11">
        <f t="shared" si="151"/>
        <v>0</v>
      </c>
      <c r="AP87">
        <f t="shared" si="152"/>
        <v>55.228000000000002</v>
      </c>
      <c r="AQ87">
        <f t="shared" si="153"/>
        <v>0.14000000000000001</v>
      </c>
      <c r="AR87">
        <f t="shared" si="154"/>
        <v>4.0430000000000001</v>
      </c>
      <c r="AS87">
        <f t="shared" si="155"/>
        <v>0.503</v>
      </c>
      <c r="AT87">
        <f t="shared" si="156"/>
        <v>0</v>
      </c>
      <c r="AU87">
        <f t="shared" si="157"/>
        <v>6.4320000000000004</v>
      </c>
      <c r="AV87">
        <f t="shared" si="158"/>
        <v>32.213000000000001</v>
      </c>
      <c r="AW87">
        <f t="shared" si="159"/>
        <v>1.597</v>
      </c>
      <c r="AX87">
        <f t="shared" si="160"/>
        <v>0.16800000000000001</v>
      </c>
      <c r="AY87">
        <f t="shared" si="161"/>
        <v>7.3999999999999996E-2</v>
      </c>
      <c r="AZ87">
        <f t="shared" si="162"/>
        <v>3.2000000000000001E-2</v>
      </c>
      <c r="BA87">
        <f t="shared" si="163"/>
        <v>0</v>
      </c>
      <c r="BB87">
        <f t="shared" si="164"/>
        <v>100.42999999999999</v>
      </c>
      <c r="BD87">
        <f t="shared" si="165"/>
        <v>0.91924101198402131</v>
      </c>
      <c r="BE87">
        <f t="shared" si="166"/>
        <v>1.7529361680815368E-3</v>
      </c>
      <c r="BF87">
        <f t="shared" si="167"/>
        <v>7.9305610043154187E-2</v>
      </c>
      <c r="BG87">
        <f t="shared" si="168"/>
        <v>6.6188565037173493E-3</v>
      </c>
      <c r="BH87">
        <f t="shared" si="169"/>
        <v>8.9527309169868063E-2</v>
      </c>
      <c r="BI87">
        <f t="shared" si="170"/>
        <v>0</v>
      </c>
      <c r="BJ87">
        <f t="shared" si="171"/>
        <v>0.79924276257679061</v>
      </c>
      <c r="BK87">
        <f t="shared" si="172"/>
        <v>2.847849579331424E-2</v>
      </c>
      <c r="BL87">
        <f t="shared" si="173"/>
        <v>2.3682852768779237E-3</v>
      </c>
      <c r="BM87">
        <f t="shared" si="174"/>
        <v>9.9072467493520116E-4</v>
      </c>
      <c r="BN87">
        <f t="shared" si="175"/>
        <v>1.0326094848408086E-3</v>
      </c>
      <c r="BO87">
        <f t="shared" si="176"/>
        <v>0</v>
      </c>
      <c r="BP87">
        <f t="shared" si="177"/>
        <v>1.9285586016756011</v>
      </c>
      <c r="BQ87">
        <f t="shared" si="178"/>
        <v>2.0746898882896883</v>
      </c>
    </row>
    <row r="88" spans="1:69" x14ac:dyDescent="0.15">
      <c r="A88" t="s">
        <v>162</v>
      </c>
      <c r="B88">
        <v>607</v>
      </c>
      <c r="C88" s="27">
        <f t="shared" si="135"/>
        <v>5.0990195135864749</v>
      </c>
      <c r="D88" s="1">
        <v>56.116</v>
      </c>
      <c r="E88" s="1">
        <v>0.11700000000000001</v>
      </c>
      <c r="F88" s="1">
        <v>4.101</v>
      </c>
      <c r="G88" s="1">
        <v>0.498</v>
      </c>
      <c r="H88" s="1">
        <v>6.6520000000000001</v>
      </c>
      <c r="I88" s="1">
        <v>33.524999999999999</v>
      </c>
      <c r="J88" s="1">
        <v>0.497</v>
      </c>
      <c r="K88" s="1">
        <v>0.17699999999999999</v>
      </c>
      <c r="L88" s="1">
        <v>7.0999999999999994E-2</v>
      </c>
      <c r="M88" s="1">
        <v>8.9999999999999993E-3</v>
      </c>
      <c r="O88">
        <f t="shared" si="136"/>
        <v>101.76299999999999</v>
      </c>
      <c r="P88">
        <f t="shared" si="179"/>
        <v>24.965800668057845</v>
      </c>
      <c r="Q88" s="1">
        <v>77.87</v>
      </c>
      <c r="R88" s="1">
        <v>87.286000000000001</v>
      </c>
      <c r="S88" s="1">
        <v>11.099</v>
      </c>
      <c r="V88" s="37">
        <v>12</v>
      </c>
      <c r="W88" s="37">
        <v>4</v>
      </c>
      <c r="X88" s="15">
        <v>0</v>
      </c>
      <c r="Z88" s="14">
        <f t="shared" si="137"/>
        <v>1.9072653330156806</v>
      </c>
      <c r="AA88" s="14">
        <f t="shared" si="138"/>
        <v>2.9914259748841658E-3</v>
      </c>
      <c r="AB88" s="14">
        <f t="shared" si="139"/>
        <v>0.16426470973338214</v>
      </c>
      <c r="AC88" s="14">
        <f t="shared" si="140"/>
        <v>1.3381310736393386E-2</v>
      </c>
      <c r="AD88" s="14">
        <f t="shared" si="141"/>
        <v>0</v>
      </c>
      <c r="AE88" s="14">
        <f t="shared" si="142"/>
        <v>0.18906714612500605</v>
      </c>
      <c r="AF88" s="14">
        <f t="shared" si="143"/>
        <v>1.6985199749905489</v>
      </c>
      <c r="AG88" s="14">
        <f t="shared" si="144"/>
        <v>1.8097677781420348E-2</v>
      </c>
      <c r="AH88" s="14">
        <f t="shared" si="145"/>
        <v>5.0950955413327694E-3</v>
      </c>
      <c r="AI88" s="14">
        <f t="shared" si="146"/>
        <v>1.9410375680115682E-3</v>
      </c>
      <c r="AJ88" s="14">
        <f t="shared" si="147"/>
        <v>5.9303861577233736E-4</v>
      </c>
      <c r="AK88" s="14">
        <f t="shared" si="148"/>
        <v>0</v>
      </c>
      <c r="AL88" s="14">
        <f t="shared" si="149"/>
        <v>4.001216750082432</v>
      </c>
      <c r="AM88" s="14">
        <f t="shared" si="150"/>
        <v>0.89983659879324229</v>
      </c>
      <c r="AN88" s="11">
        <f t="shared" si="151"/>
        <v>0</v>
      </c>
      <c r="AP88">
        <f t="shared" si="152"/>
        <v>56.116</v>
      </c>
      <c r="AQ88">
        <f t="shared" si="153"/>
        <v>0.11700000000000001</v>
      </c>
      <c r="AR88">
        <f t="shared" si="154"/>
        <v>4.101</v>
      </c>
      <c r="AS88">
        <f t="shared" si="155"/>
        <v>0.498</v>
      </c>
      <c r="AT88">
        <f t="shared" si="156"/>
        <v>0</v>
      </c>
      <c r="AU88">
        <f t="shared" si="157"/>
        <v>6.6520000000000001</v>
      </c>
      <c r="AV88">
        <f t="shared" si="158"/>
        <v>33.524999999999999</v>
      </c>
      <c r="AW88">
        <f t="shared" si="159"/>
        <v>0.497</v>
      </c>
      <c r="AX88">
        <f t="shared" si="160"/>
        <v>0.17699999999999999</v>
      </c>
      <c r="AY88">
        <f t="shared" si="161"/>
        <v>7.0999999999999994E-2</v>
      </c>
      <c r="AZ88">
        <f t="shared" si="162"/>
        <v>8.9999999999999993E-3</v>
      </c>
      <c r="BA88">
        <f t="shared" si="163"/>
        <v>0</v>
      </c>
      <c r="BB88">
        <f t="shared" si="164"/>
        <v>101.76299999999999</v>
      </c>
      <c r="BD88">
        <f t="shared" si="165"/>
        <v>0.93402130492676438</v>
      </c>
      <c r="BE88">
        <f t="shared" si="166"/>
        <v>1.4649537976109985E-3</v>
      </c>
      <c r="BF88">
        <f t="shared" si="167"/>
        <v>8.0443311102393097E-2</v>
      </c>
      <c r="BG88">
        <f t="shared" si="168"/>
        <v>6.5530627014935188E-3</v>
      </c>
      <c r="BH88">
        <f t="shared" si="169"/>
        <v>9.2589499471076225E-2</v>
      </c>
      <c r="BI88">
        <f t="shared" si="170"/>
        <v>0</v>
      </c>
      <c r="BJ88">
        <f t="shared" si="171"/>
        <v>0.83179503974752134</v>
      </c>
      <c r="BK88">
        <f t="shared" si="172"/>
        <v>8.8627504128222789E-3</v>
      </c>
      <c r="BL88">
        <f t="shared" si="173"/>
        <v>2.495157702424955E-3</v>
      </c>
      <c r="BM88">
        <f t="shared" si="174"/>
        <v>9.5056016108647676E-4</v>
      </c>
      <c r="BN88">
        <f t="shared" si="175"/>
        <v>2.9042141761147743E-4</v>
      </c>
      <c r="BO88">
        <f t="shared" si="176"/>
        <v>0</v>
      </c>
      <c r="BP88">
        <f t="shared" si="177"/>
        <v>1.9594660614408048</v>
      </c>
      <c r="BQ88">
        <f t="shared" si="178"/>
        <v>2.0419933923940068</v>
      </c>
    </row>
    <row r="89" spans="1:69" x14ac:dyDescent="0.15">
      <c r="A89" t="s">
        <v>163</v>
      </c>
      <c r="B89">
        <v>608</v>
      </c>
      <c r="C89" s="27">
        <f t="shared" si="135"/>
        <v>5.099019513589262</v>
      </c>
      <c r="D89" s="1">
        <v>53.563000000000002</v>
      </c>
      <c r="E89" s="1">
        <v>0.106</v>
      </c>
      <c r="F89" s="1">
        <v>4.0279999999999996</v>
      </c>
      <c r="G89" s="1">
        <v>0.50700000000000001</v>
      </c>
      <c r="H89" s="1">
        <v>6.6340000000000003</v>
      </c>
      <c r="I89" s="1">
        <v>32.036000000000001</v>
      </c>
      <c r="J89" s="1">
        <v>0.496</v>
      </c>
      <c r="K89" s="1">
        <v>0.184</v>
      </c>
      <c r="L89" s="1">
        <v>6.8000000000000005E-2</v>
      </c>
      <c r="M89" s="1">
        <v>1.7000000000000001E-2</v>
      </c>
      <c r="O89">
        <f t="shared" si="136"/>
        <v>97.638999999999982</v>
      </c>
      <c r="P89">
        <f t="shared" si="179"/>
        <v>23.910029966783519</v>
      </c>
      <c r="Q89" s="1">
        <v>77.869</v>
      </c>
      <c r="R89" s="1">
        <v>87.290999999999997</v>
      </c>
      <c r="S89" s="1">
        <v>11.099</v>
      </c>
      <c r="V89" s="37">
        <v>12</v>
      </c>
      <c r="W89" s="37">
        <v>4</v>
      </c>
      <c r="X89" s="15">
        <v>0</v>
      </c>
      <c r="Z89" s="14">
        <f t="shared" si="137"/>
        <v>1.9008799069855413</v>
      </c>
      <c r="AA89" s="14">
        <f t="shared" si="138"/>
        <v>2.8298514751018511E-3</v>
      </c>
      <c r="AB89" s="14">
        <f t="shared" si="139"/>
        <v>0.16846486623378598</v>
      </c>
      <c r="AC89" s="14">
        <f t="shared" si="140"/>
        <v>1.4224684764590472E-2</v>
      </c>
      <c r="AD89" s="14">
        <f t="shared" si="141"/>
        <v>0</v>
      </c>
      <c r="AE89" s="14">
        <f t="shared" si="142"/>
        <v>0.19688139309937702</v>
      </c>
      <c r="AF89" s="14">
        <f t="shared" si="143"/>
        <v>1.6947495816694111</v>
      </c>
      <c r="AG89" s="14">
        <f t="shared" si="144"/>
        <v>1.8858776673897737E-2</v>
      </c>
      <c r="AH89" s="14">
        <f t="shared" si="145"/>
        <v>5.5304728808633274E-3</v>
      </c>
      <c r="AI89" s="14">
        <f t="shared" si="146"/>
        <v>1.9411088217228263E-3</v>
      </c>
      <c r="AJ89" s="14">
        <f t="shared" si="147"/>
        <v>1.1696468717513437E-3</v>
      </c>
      <c r="AK89" s="14">
        <f t="shared" si="148"/>
        <v>0</v>
      </c>
      <c r="AL89" s="14">
        <f t="shared" si="149"/>
        <v>4.0055302894760434</v>
      </c>
      <c r="AM89" s="14">
        <f t="shared" si="150"/>
        <v>0.8959197667380967</v>
      </c>
      <c r="AN89" s="11">
        <f t="shared" si="151"/>
        <v>0</v>
      </c>
      <c r="AP89">
        <f t="shared" si="152"/>
        <v>53.563000000000002</v>
      </c>
      <c r="AQ89">
        <f t="shared" si="153"/>
        <v>0.106</v>
      </c>
      <c r="AR89">
        <f t="shared" si="154"/>
        <v>4.0279999999999996</v>
      </c>
      <c r="AS89">
        <f t="shared" si="155"/>
        <v>0.50700000000000001</v>
      </c>
      <c r="AT89">
        <f t="shared" si="156"/>
        <v>0</v>
      </c>
      <c r="AU89">
        <f t="shared" si="157"/>
        <v>6.6340000000000003</v>
      </c>
      <c r="AV89">
        <f t="shared" si="158"/>
        <v>32.036000000000001</v>
      </c>
      <c r="AW89">
        <f t="shared" si="159"/>
        <v>0.496</v>
      </c>
      <c r="AX89">
        <f t="shared" si="160"/>
        <v>0.184</v>
      </c>
      <c r="AY89">
        <f t="shared" si="161"/>
        <v>6.8000000000000005E-2</v>
      </c>
      <c r="AZ89">
        <f t="shared" si="162"/>
        <v>1.7000000000000001E-2</v>
      </c>
      <c r="BA89">
        <f t="shared" si="163"/>
        <v>0</v>
      </c>
      <c r="BB89">
        <f t="shared" si="164"/>
        <v>97.638999999999982</v>
      </c>
      <c r="BD89">
        <f t="shared" si="165"/>
        <v>0.89152796271637824</v>
      </c>
      <c r="BE89">
        <f t="shared" si="166"/>
        <v>1.3272230986903061E-3</v>
      </c>
      <c r="BF89">
        <f t="shared" si="167"/>
        <v>7.9011377010592382E-2</v>
      </c>
      <c r="BG89">
        <f t="shared" si="168"/>
        <v>6.6714915454964135E-3</v>
      </c>
      <c r="BH89">
        <f t="shared" si="169"/>
        <v>9.2338956628250105E-2</v>
      </c>
      <c r="BI89">
        <f t="shared" si="170"/>
        <v>0</v>
      </c>
      <c r="BJ89">
        <f t="shared" si="171"/>
        <v>0.79485118250116615</v>
      </c>
      <c r="BK89">
        <f t="shared" si="172"/>
        <v>8.8449179170218307E-3</v>
      </c>
      <c r="BL89">
        <f t="shared" si="173"/>
        <v>2.5938362556282017E-3</v>
      </c>
      <c r="BM89">
        <f t="shared" si="174"/>
        <v>9.1039564723775248E-4</v>
      </c>
      <c r="BN89">
        <f t="shared" si="175"/>
        <v>5.4857378882167964E-4</v>
      </c>
      <c r="BO89">
        <f t="shared" si="176"/>
        <v>0</v>
      </c>
      <c r="BP89">
        <f t="shared" si="177"/>
        <v>1.8786259171092832</v>
      </c>
      <c r="BQ89">
        <f t="shared" si="178"/>
        <v>2.1321596029290988</v>
      </c>
    </row>
    <row r="90" spans="1:69" x14ac:dyDescent="0.15">
      <c r="A90" t="s">
        <v>164</v>
      </c>
      <c r="B90">
        <v>609</v>
      </c>
      <c r="C90" s="27">
        <f t="shared" si="135"/>
        <v>5.0990195136031975</v>
      </c>
      <c r="D90" s="1">
        <v>55.442999999999998</v>
      </c>
      <c r="E90" s="1">
        <v>0.112</v>
      </c>
      <c r="F90" s="1">
        <v>4.09</v>
      </c>
      <c r="G90" s="1">
        <v>0.499</v>
      </c>
      <c r="H90" s="1">
        <v>6.6260000000000003</v>
      </c>
      <c r="I90" s="1">
        <v>33.006999999999998</v>
      </c>
      <c r="J90" s="1">
        <v>0.53200000000000003</v>
      </c>
      <c r="K90" s="1">
        <v>0.17</v>
      </c>
      <c r="L90" s="1">
        <v>7.8E-2</v>
      </c>
      <c r="M90" s="1">
        <v>1.6E-2</v>
      </c>
      <c r="O90">
        <f t="shared" si="136"/>
        <v>100.57299999999999</v>
      </c>
      <c r="P90">
        <f t="shared" si="179"/>
        <v>24.665744603495867</v>
      </c>
      <c r="Q90" s="1">
        <v>77.867999999999995</v>
      </c>
      <c r="R90" s="1">
        <v>87.296000000000006</v>
      </c>
      <c r="S90" s="1">
        <v>11.099</v>
      </c>
      <c r="V90" s="37">
        <v>12</v>
      </c>
      <c r="W90" s="37">
        <v>4</v>
      </c>
      <c r="X90" s="15">
        <v>0</v>
      </c>
      <c r="Z90" s="14">
        <f t="shared" si="137"/>
        <v>1.9073148868503627</v>
      </c>
      <c r="AA90" s="14">
        <f t="shared" si="138"/>
        <v>2.8984224813916573E-3</v>
      </c>
      <c r="AB90" s="14">
        <f t="shared" si="139"/>
        <v>0.16581700920637626</v>
      </c>
      <c r="AC90" s="14">
        <f t="shared" si="140"/>
        <v>1.357128988038619E-2</v>
      </c>
      <c r="AD90" s="14">
        <f t="shared" si="141"/>
        <v>0</v>
      </c>
      <c r="AE90" s="14">
        <f t="shared" si="142"/>
        <v>0.19061914977361938</v>
      </c>
      <c r="AF90" s="14">
        <f t="shared" si="143"/>
        <v>1.6926189298834426</v>
      </c>
      <c r="AG90" s="14">
        <f t="shared" si="144"/>
        <v>1.9607822349456717E-2</v>
      </c>
      <c r="AH90" s="14">
        <f t="shared" si="145"/>
        <v>4.9531246265319398E-3</v>
      </c>
      <c r="AI90" s="14">
        <f t="shared" si="146"/>
        <v>2.1583479709208486E-3</v>
      </c>
      <c r="AJ90" s="14">
        <f t="shared" si="147"/>
        <v>1.0671162047490637E-3</v>
      </c>
      <c r="AK90" s="14">
        <f t="shared" si="148"/>
        <v>0</v>
      </c>
      <c r="AL90" s="14">
        <f t="shared" si="149"/>
        <v>4.0006260992272376</v>
      </c>
      <c r="AM90" s="14">
        <f t="shared" si="150"/>
        <v>0.89878117279344139</v>
      </c>
      <c r="AN90" s="11">
        <f t="shared" si="151"/>
        <v>0</v>
      </c>
      <c r="AP90">
        <f t="shared" si="152"/>
        <v>55.442999999999998</v>
      </c>
      <c r="AQ90">
        <f t="shared" si="153"/>
        <v>0.112</v>
      </c>
      <c r="AR90">
        <f t="shared" si="154"/>
        <v>4.09</v>
      </c>
      <c r="AS90">
        <f t="shared" si="155"/>
        <v>0.499</v>
      </c>
      <c r="AT90">
        <f t="shared" si="156"/>
        <v>0</v>
      </c>
      <c r="AU90">
        <f t="shared" si="157"/>
        <v>6.6260000000000003</v>
      </c>
      <c r="AV90">
        <f t="shared" si="158"/>
        <v>33.006999999999998</v>
      </c>
      <c r="AW90">
        <f t="shared" si="159"/>
        <v>0.53200000000000003</v>
      </c>
      <c r="AX90">
        <f t="shared" si="160"/>
        <v>0.17</v>
      </c>
      <c r="AY90">
        <f t="shared" si="161"/>
        <v>7.8E-2</v>
      </c>
      <c r="AZ90">
        <f t="shared" si="162"/>
        <v>1.6E-2</v>
      </c>
      <c r="BA90">
        <f t="shared" si="163"/>
        <v>0</v>
      </c>
      <c r="BB90">
        <f t="shared" si="164"/>
        <v>100.57299999999999</v>
      </c>
      <c r="BD90">
        <f t="shared" si="165"/>
        <v>0.92281957390146474</v>
      </c>
      <c r="BE90">
        <f t="shared" si="166"/>
        <v>1.4023489344652292E-3</v>
      </c>
      <c r="BF90">
        <f t="shared" si="167"/>
        <v>8.0227540211847789E-2</v>
      </c>
      <c r="BG90">
        <f t="shared" si="168"/>
        <v>6.5662214619382851E-3</v>
      </c>
      <c r="BH90">
        <f t="shared" si="169"/>
        <v>9.2227604253660722E-2</v>
      </c>
      <c r="BI90">
        <f t="shared" si="170"/>
        <v>0</v>
      </c>
      <c r="BJ90">
        <f t="shared" si="171"/>
        <v>0.81894284494993097</v>
      </c>
      <c r="BK90">
        <f t="shared" si="172"/>
        <v>9.4868877658379324E-3</v>
      </c>
      <c r="BL90">
        <f t="shared" si="173"/>
        <v>2.3964791492217083E-3</v>
      </c>
      <c r="BM90">
        <f t="shared" si="174"/>
        <v>1.0442773600668337E-3</v>
      </c>
      <c r="BN90">
        <f t="shared" si="175"/>
        <v>5.1630474242040432E-4</v>
      </c>
      <c r="BO90">
        <f t="shared" si="176"/>
        <v>0</v>
      </c>
      <c r="BP90">
        <f t="shared" si="177"/>
        <v>1.9356300827308544</v>
      </c>
      <c r="BQ90">
        <f t="shared" si="178"/>
        <v>2.0668340169538046</v>
      </c>
    </row>
    <row r="91" spans="1:69" x14ac:dyDescent="0.15">
      <c r="A91" t="s">
        <v>165</v>
      </c>
      <c r="B91">
        <v>610</v>
      </c>
      <c r="C91" s="27">
        <f t="shared" si="135"/>
        <v>4.1231056256063283</v>
      </c>
      <c r="D91" s="1">
        <v>55.359000000000002</v>
      </c>
      <c r="E91" s="1">
        <v>0.127</v>
      </c>
      <c r="F91" s="1">
        <v>3.9830000000000001</v>
      </c>
      <c r="G91" s="1">
        <v>0.497</v>
      </c>
      <c r="H91" s="1">
        <v>6.4820000000000002</v>
      </c>
      <c r="I91" s="1">
        <v>32.317</v>
      </c>
      <c r="J91" s="1">
        <v>1.302</v>
      </c>
      <c r="K91" s="1">
        <v>0.17899999999999999</v>
      </c>
      <c r="L91" s="1">
        <v>7.8E-2</v>
      </c>
      <c r="M91" s="1">
        <v>2.3E-2</v>
      </c>
      <c r="O91">
        <f t="shared" si="136"/>
        <v>100.34700000000002</v>
      </c>
      <c r="P91">
        <f t="shared" si="179"/>
        <v>24.574306552487641</v>
      </c>
      <c r="Q91" s="1">
        <v>77.867000000000004</v>
      </c>
      <c r="R91" s="1">
        <v>87.3</v>
      </c>
      <c r="S91" s="1">
        <v>11.099</v>
      </c>
      <c r="V91" s="37">
        <v>12</v>
      </c>
      <c r="W91" s="37">
        <v>4</v>
      </c>
      <c r="X91" s="15">
        <v>0</v>
      </c>
      <c r="Z91" s="14">
        <f t="shared" si="137"/>
        <v>1.9115113101205119</v>
      </c>
      <c r="AA91" s="14">
        <f t="shared" si="138"/>
        <v>3.2988331237507494E-3</v>
      </c>
      <c r="AB91" s="14">
        <f t="shared" si="139"/>
        <v>0.16207985326026642</v>
      </c>
      <c r="AC91" s="14">
        <f t="shared" si="140"/>
        <v>1.3567190683592863E-2</v>
      </c>
      <c r="AD91" s="14">
        <f t="shared" si="141"/>
        <v>0</v>
      </c>
      <c r="AE91" s="14">
        <f t="shared" si="142"/>
        <v>0.18717036275303581</v>
      </c>
      <c r="AF91" s="14">
        <f t="shared" si="143"/>
        <v>1.6634016865027541</v>
      </c>
      <c r="AG91" s="14">
        <f t="shared" si="144"/>
        <v>4.816612120559853E-2</v>
      </c>
      <c r="AH91" s="14">
        <f t="shared" si="145"/>
        <v>5.2347545598875967E-3</v>
      </c>
      <c r="AI91" s="14">
        <f t="shared" si="146"/>
        <v>2.1663789251793963E-3</v>
      </c>
      <c r="AJ91" s="14">
        <f t="shared" si="147"/>
        <v>1.5396872984609657E-3</v>
      </c>
      <c r="AK91" s="14">
        <f t="shared" si="148"/>
        <v>0</v>
      </c>
      <c r="AL91" s="14">
        <f t="shared" si="149"/>
        <v>3.9981361784330387</v>
      </c>
      <c r="AM91" s="14">
        <f t="shared" si="150"/>
        <v>0.8988581056174999</v>
      </c>
      <c r="AN91" s="11">
        <f t="shared" si="151"/>
        <v>0</v>
      </c>
      <c r="AP91">
        <f t="shared" si="152"/>
        <v>55.359000000000002</v>
      </c>
      <c r="AQ91">
        <f t="shared" si="153"/>
        <v>0.127</v>
      </c>
      <c r="AR91">
        <f t="shared" si="154"/>
        <v>3.9830000000000001</v>
      </c>
      <c r="AS91">
        <f t="shared" si="155"/>
        <v>0.497</v>
      </c>
      <c r="AT91">
        <f t="shared" si="156"/>
        <v>0</v>
      </c>
      <c r="AU91">
        <f t="shared" si="157"/>
        <v>6.4820000000000002</v>
      </c>
      <c r="AV91">
        <f t="shared" si="158"/>
        <v>32.317</v>
      </c>
      <c r="AW91">
        <f t="shared" si="159"/>
        <v>1.302</v>
      </c>
      <c r="AX91">
        <f t="shared" si="160"/>
        <v>0.17899999999999999</v>
      </c>
      <c r="AY91">
        <f t="shared" si="161"/>
        <v>7.8E-2</v>
      </c>
      <c r="AZ91">
        <f t="shared" si="162"/>
        <v>2.3E-2</v>
      </c>
      <c r="BA91">
        <f t="shared" si="163"/>
        <v>0</v>
      </c>
      <c r="BB91">
        <f t="shared" si="164"/>
        <v>100.34700000000002</v>
      </c>
      <c r="BD91">
        <f t="shared" si="165"/>
        <v>0.92142143808255661</v>
      </c>
      <c r="BE91">
        <f t="shared" si="166"/>
        <v>1.5901635239025367E-3</v>
      </c>
      <c r="BF91">
        <f t="shared" si="167"/>
        <v>7.8128677912907035E-2</v>
      </c>
      <c r="BG91">
        <f t="shared" si="168"/>
        <v>6.5399039410487525E-3</v>
      </c>
      <c r="BH91">
        <f t="shared" si="169"/>
        <v>9.0223261511051728E-2</v>
      </c>
      <c r="BI91">
        <f t="shared" si="170"/>
        <v>0</v>
      </c>
      <c r="BJ91">
        <f t="shared" si="171"/>
        <v>0.80182312601105588</v>
      </c>
      <c r="BK91">
        <f t="shared" si="172"/>
        <v>2.3217909532182307E-2</v>
      </c>
      <c r="BL91">
        <f t="shared" si="173"/>
        <v>2.5233515747687396E-3</v>
      </c>
      <c r="BM91">
        <f t="shared" si="174"/>
        <v>1.0442773600668337E-3</v>
      </c>
      <c r="BN91">
        <f t="shared" si="175"/>
        <v>7.4218806722933122E-4</v>
      </c>
      <c r="BO91">
        <f t="shared" si="176"/>
        <v>0</v>
      </c>
      <c r="BP91">
        <f t="shared" si="177"/>
        <v>1.9272542975167695</v>
      </c>
      <c r="BQ91">
        <f t="shared" si="178"/>
        <v>2.0745244587517901</v>
      </c>
    </row>
    <row r="92" spans="1:69" x14ac:dyDescent="0.15">
      <c r="A92" t="s">
        <v>166</v>
      </c>
      <c r="B92">
        <v>611</v>
      </c>
      <c r="C92" s="27">
        <f t="shared" si="135"/>
        <v>5.0990195136031975</v>
      </c>
      <c r="D92" s="1">
        <v>55.323</v>
      </c>
      <c r="E92" s="1">
        <v>0.10199999999999999</v>
      </c>
      <c r="F92" s="1">
        <v>4.05</v>
      </c>
      <c r="G92" s="1">
        <v>0.501</v>
      </c>
      <c r="H92" s="1">
        <v>6.5919999999999996</v>
      </c>
      <c r="I92" s="1">
        <v>33.046999999999997</v>
      </c>
      <c r="J92" s="1">
        <v>0.50900000000000001</v>
      </c>
      <c r="K92" s="1">
        <v>0.186</v>
      </c>
      <c r="L92" s="1">
        <v>6.9000000000000006E-2</v>
      </c>
      <c r="M92" s="1">
        <v>1.2999999999999999E-2</v>
      </c>
      <c r="O92">
        <f t="shared" si="136"/>
        <v>100.39200000000001</v>
      </c>
      <c r="P92">
        <f t="shared" si="179"/>
        <v>24.621418829826951</v>
      </c>
      <c r="Q92" s="1">
        <v>77.866</v>
      </c>
      <c r="R92" s="1">
        <v>87.305000000000007</v>
      </c>
      <c r="S92" s="1">
        <v>11.099</v>
      </c>
      <c r="V92" s="37">
        <v>12</v>
      </c>
      <c r="W92" s="37">
        <v>4</v>
      </c>
      <c r="X92" s="15">
        <v>0</v>
      </c>
      <c r="Z92" s="14">
        <f t="shared" si="137"/>
        <v>1.9066130172106095</v>
      </c>
      <c r="AA92" s="14">
        <f t="shared" si="138"/>
        <v>2.6443868764305634E-3</v>
      </c>
      <c r="AB92" s="14">
        <f t="shared" si="139"/>
        <v>0.16449092670052537</v>
      </c>
      <c r="AC92" s="14">
        <f t="shared" si="140"/>
        <v>1.3650214054172128E-2</v>
      </c>
      <c r="AD92" s="14">
        <f t="shared" si="141"/>
        <v>0</v>
      </c>
      <c r="AE92" s="14">
        <f t="shared" si="142"/>
        <v>0.18998243500673553</v>
      </c>
      <c r="AF92" s="14">
        <f t="shared" si="143"/>
        <v>1.6977210572922277</v>
      </c>
      <c r="AG92" s="14">
        <f t="shared" si="144"/>
        <v>1.8793889453519102E-2</v>
      </c>
      <c r="AH92" s="14">
        <f t="shared" si="145"/>
        <v>5.4290573929914893E-3</v>
      </c>
      <c r="AI92" s="14">
        <f t="shared" si="146"/>
        <v>1.9127451343759249E-3</v>
      </c>
      <c r="AJ92" s="14">
        <f t="shared" si="147"/>
        <v>8.6859282804911686E-4</v>
      </c>
      <c r="AK92" s="14">
        <f t="shared" si="148"/>
        <v>0</v>
      </c>
      <c r="AL92" s="14">
        <f t="shared" si="149"/>
        <v>4.0021063219496371</v>
      </c>
      <c r="AM92" s="14">
        <f t="shared" si="150"/>
        <v>0.89935790457464104</v>
      </c>
      <c r="AN92" s="11">
        <f t="shared" si="151"/>
        <v>0</v>
      </c>
      <c r="AP92">
        <f t="shared" si="152"/>
        <v>55.323</v>
      </c>
      <c r="AQ92">
        <f t="shared" si="153"/>
        <v>0.10199999999999999</v>
      </c>
      <c r="AR92">
        <f t="shared" si="154"/>
        <v>4.05</v>
      </c>
      <c r="AS92">
        <f t="shared" si="155"/>
        <v>0.501</v>
      </c>
      <c r="AT92">
        <f t="shared" si="156"/>
        <v>0</v>
      </c>
      <c r="AU92">
        <f t="shared" si="157"/>
        <v>6.5919999999999996</v>
      </c>
      <c r="AV92">
        <f t="shared" si="158"/>
        <v>33.046999999999997</v>
      </c>
      <c r="AW92">
        <f t="shared" si="159"/>
        <v>0.50900000000000001</v>
      </c>
      <c r="AX92">
        <f t="shared" si="160"/>
        <v>0.186</v>
      </c>
      <c r="AY92">
        <f t="shared" si="161"/>
        <v>6.9000000000000006E-2</v>
      </c>
      <c r="AZ92">
        <f t="shared" si="162"/>
        <v>1.2999999999999999E-2</v>
      </c>
      <c r="BA92">
        <f t="shared" si="163"/>
        <v>0</v>
      </c>
      <c r="BB92">
        <f t="shared" si="164"/>
        <v>100.39200000000001</v>
      </c>
      <c r="BD92">
        <f t="shared" si="165"/>
        <v>0.92082223701731025</v>
      </c>
      <c r="BE92">
        <f t="shared" si="166"/>
        <v>1.2771392081736908E-3</v>
      </c>
      <c r="BF92">
        <f t="shared" si="167"/>
        <v>7.9442918791683012E-2</v>
      </c>
      <c r="BG92">
        <f t="shared" si="168"/>
        <v>6.5925389828278176E-3</v>
      </c>
      <c r="BH92">
        <f t="shared" si="169"/>
        <v>9.1754356661655809E-2</v>
      </c>
      <c r="BI92">
        <f t="shared" si="170"/>
        <v>0</v>
      </c>
      <c r="BJ92">
        <f t="shared" si="171"/>
        <v>0.81993529242464835</v>
      </c>
      <c r="BK92">
        <f t="shared" si="172"/>
        <v>9.076740362427645E-3</v>
      </c>
      <c r="BL92">
        <f t="shared" si="173"/>
        <v>2.6220301279719868E-3</v>
      </c>
      <c r="BM92">
        <f t="shared" si="174"/>
        <v>9.2378381852066061E-4</v>
      </c>
      <c r="BN92">
        <f t="shared" si="175"/>
        <v>4.1949760321657848E-4</v>
      </c>
      <c r="BO92">
        <f t="shared" si="176"/>
        <v>0</v>
      </c>
      <c r="BP92">
        <f t="shared" si="177"/>
        <v>1.9328665349984362</v>
      </c>
      <c r="BQ92">
        <f t="shared" si="178"/>
        <v>2.0705549242451315</v>
      </c>
    </row>
    <row r="93" spans="1:69" x14ac:dyDescent="0.15">
      <c r="A93" t="s">
        <v>167</v>
      </c>
      <c r="B93">
        <v>612</v>
      </c>
      <c r="C93" s="27">
        <f t="shared" si="135"/>
        <v>6.0827625302992292</v>
      </c>
      <c r="D93" s="1">
        <v>55.37</v>
      </c>
      <c r="E93" s="1">
        <v>0.113</v>
      </c>
      <c r="F93" s="1">
        <v>4.0410000000000004</v>
      </c>
      <c r="G93" s="1">
        <v>0.49299999999999999</v>
      </c>
      <c r="H93" s="1">
        <v>6.6109999999999998</v>
      </c>
      <c r="I93" s="1">
        <v>33.174999999999997</v>
      </c>
      <c r="J93" s="1">
        <v>0.503</v>
      </c>
      <c r="K93" s="1">
        <v>0.17499999999999999</v>
      </c>
      <c r="L93" s="1">
        <v>7.8E-2</v>
      </c>
      <c r="M93" s="1">
        <v>1.7000000000000001E-2</v>
      </c>
      <c r="O93">
        <f t="shared" si="136"/>
        <v>100.57599999999999</v>
      </c>
      <c r="P93">
        <f t="shared" si="179"/>
        <v>24.66203792034197</v>
      </c>
      <c r="Q93" s="1">
        <v>77.864999999999995</v>
      </c>
      <c r="R93" s="1">
        <v>87.311000000000007</v>
      </c>
      <c r="S93" s="1">
        <v>11.099</v>
      </c>
      <c r="V93" s="37">
        <v>12</v>
      </c>
      <c r="W93" s="37">
        <v>4</v>
      </c>
      <c r="X93" s="15">
        <v>0</v>
      </c>
      <c r="Z93" s="14">
        <f t="shared" si="137"/>
        <v>1.9050898775418958</v>
      </c>
      <c r="AA93" s="14">
        <f t="shared" si="138"/>
        <v>2.9247407735180178E-3</v>
      </c>
      <c r="AB93" s="14">
        <f t="shared" si="139"/>
        <v>0.16385507203631641</v>
      </c>
      <c r="AC93" s="14">
        <f t="shared" si="140"/>
        <v>1.3410123265278918E-2</v>
      </c>
      <c r="AD93" s="14">
        <f t="shared" si="141"/>
        <v>0</v>
      </c>
      <c r="AE93" s="14">
        <f t="shared" si="142"/>
        <v>0.19021620941861372</v>
      </c>
      <c r="AF93" s="14">
        <f t="shared" si="143"/>
        <v>1.7014897655490351</v>
      </c>
      <c r="AG93" s="14">
        <f t="shared" si="144"/>
        <v>1.8541761282588273E-2</v>
      </c>
      <c r="AH93" s="14">
        <f t="shared" si="145"/>
        <v>5.0995711085904515E-3</v>
      </c>
      <c r="AI93" s="14">
        <f t="shared" si="146"/>
        <v>2.1586723687702846E-3</v>
      </c>
      <c r="AJ93" s="14">
        <f t="shared" si="147"/>
        <v>1.1339813783621594E-3</v>
      </c>
      <c r="AK93" s="14">
        <f t="shared" si="148"/>
        <v>0</v>
      </c>
      <c r="AL93" s="14">
        <f t="shared" si="149"/>
        <v>4.0039197747229691</v>
      </c>
      <c r="AM93" s="14">
        <f t="shared" si="150"/>
        <v>0.89944726509527106</v>
      </c>
      <c r="AN93" s="11">
        <f t="shared" si="151"/>
        <v>0</v>
      </c>
      <c r="AP93">
        <f t="shared" si="152"/>
        <v>55.37</v>
      </c>
      <c r="AQ93">
        <f t="shared" si="153"/>
        <v>0.113</v>
      </c>
      <c r="AR93">
        <f t="shared" si="154"/>
        <v>4.0410000000000004</v>
      </c>
      <c r="AS93">
        <f t="shared" si="155"/>
        <v>0.49299999999999999</v>
      </c>
      <c r="AT93">
        <f t="shared" si="156"/>
        <v>0</v>
      </c>
      <c r="AU93">
        <f t="shared" si="157"/>
        <v>6.6109999999999998</v>
      </c>
      <c r="AV93">
        <f t="shared" si="158"/>
        <v>33.174999999999997</v>
      </c>
      <c r="AW93">
        <f t="shared" si="159"/>
        <v>0.503</v>
      </c>
      <c r="AX93">
        <f t="shared" si="160"/>
        <v>0.17499999999999999</v>
      </c>
      <c r="AY93">
        <f t="shared" si="161"/>
        <v>7.8E-2</v>
      </c>
      <c r="AZ93">
        <f t="shared" si="162"/>
        <v>1.7000000000000001E-2</v>
      </c>
      <c r="BA93">
        <f t="shared" si="163"/>
        <v>0</v>
      </c>
      <c r="BB93">
        <f t="shared" si="164"/>
        <v>100.57599999999999</v>
      </c>
      <c r="BD93">
        <f t="shared" si="165"/>
        <v>0.92160452729693743</v>
      </c>
      <c r="BE93">
        <f t="shared" si="166"/>
        <v>1.4148699070943831E-3</v>
      </c>
      <c r="BF93">
        <f t="shared" si="167"/>
        <v>7.9266378972145946E-2</v>
      </c>
      <c r="BG93">
        <f t="shared" si="168"/>
        <v>6.4872688992696883E-3</v>
      </c>
      <c r="BH93">
        <f t="shared" si="169"/>
        <v>9.2018818551305614E-2</v>
      </c>
      <c r="BI93">
        <f t="shared" si="170"/>
        <v>0</v>
      </c>
      <c r="BJ93">
        <f t="shared" si="171"/>
        <v>0.82311112434374401</v>
      </c>
      <c r="BK93">
        <f t="shared" si="172"/>
        <v>8.9697453876249611E-3</v>
      </c>
      <c r="BL93">
        <f t="shared" si="173"/>
        <v>2.46696383008117E-3</v>
      </c>
      <c r="BM93">
        <f t="shared" si="174"/>
        <v>1.0442773600668337E-3</v>
      </c>
      <c r="BN93">
        <f t="shared" si="175"/>
        <v>5.4857378882167964E-4</v>
      </c>
      <c r="BO93">
        <f t="shared" si="176"/>
        <v>0</v>
      </c>
      <c r="BP93">
        <f t="shared" si="177"/>
        <v>1.9369325483370916</v>
      </c>
      <c r="BQ93">
        <f t="shared" si="178"/>
        <v>2.0671446603344248</v>
      </c>
    </row>
    <row r="94" spans="1:69" x14ac:dyDescent="0.15">
      <c r="A94" t="s">
        <v>168</v>
      </c>
      <c r="B94">
        <v>613</v>
      </c>
      <c r="C94" s="27">
        <f t="shared" si="135"/>
        <v>4.1231056256063283</v>
      </c>
      <c r="D94" s="1">
        <v>55.369</v>
      </c>
      <c r="E94" s="1">
        <v>0.106</v>
      </c>
      <c r="F94" s="1">
        <v>4.0419999999999998</v>
      </c>
      <c r="G94" s="1">
        <v>0.498</v>
      </c>
      <c r="H94" s="1">
        <v>6.5979999999999999</v>
      </c>
      <c r="I94" s="1">
        <v>33.020000000000003</v>
      </c>
      <c r="J94" s="1">
        <v>0.57699999999999996</v>
      </c>
      <c r="K94" s="1">
        <v>0.183</v>
      </c>
      <c r="L94" s="1">
        <v>6.8000000000000005E-2</v>
      </c>
      <c r="M94" s="1">
        <v>8.9999999999999993E-3</v>
      </c>
      <c r="O94">
        <f t="shared" si="136"/>
        <v>100.47000000000001</v>
      </c>
      <c r="P94">
        <f t="shared" si="179"/>
        <v>24.637077026031672</v>
      </c>
      <c r="Q94" s="1">
        <v>77.864000000000004</v>
      </c>
      <c r="R94" s="1">
        <v>87.314999999999998</v>
      </c>
      <c r="S94" s="1">
        <v>11.099</v>
      </c>
      <c r="V94" s="37">
        <v>12</v>
      </c>
      <c r="W94" s="37">
        <v>4</v>
      </c>
      <c r="X94" s="15">
        <v>0</v>
      </c>
      <c r="Z94" s="14">
        <f t="shared" si="137"/>
        <v>1.9069855655632184</v>
      </c>
      <c r="AA94" s="14">
        <f t="shared" si="138"/>
        <v>2.7463417636653868E-3</v>
      </c>
      <c r="AB94" s="14">
        <f t="shared" si="139"/>
        <v>0.16406166996714749</v>
      </c>
      <c r="AC94" s="14">
        <f t="shared" si="140"/>
        <v>1.3559852744266453E-2</v>
      </c>
      <c r="AD94" s="14">
        <f t="shared" si="141"/>
        <v>0</v>
      </c>
      <c r="AE94" s="14">
        <f t="shared" si="142"/>
        <v>0.19003450188943774</v>
      </c>
      <c r="AF94" s="14">
        <f t="shared" si="143"/>
        <v>1.6952558762308529</v>
      </c>
      <c r="AG94" s="14">
        <f t="shared" si="144"/>
        <v>2.1291124201299538E-2</v>
      </c>
      <c r="AH94" s="14">
        <f t="shared" si="145"/>
        <v>5.3380971438666625E-3</v>
      </c>
      <c r="AI94" s="14">
        <f t="shared" si="146"/>
        <v>1.88382615547865E-3</v>
      </c>
      <c r="AJ94" s="14">
        <f t="shared" si="147"/>
        <v>6.0095131635093521E-4</v>
      </c>
      <c r="AK94" s="14">
        <f t="shared" si="148"/>
        <v>0</v>
      </c>
      <c r="AL94" s="14">
        <f t="shared" si="149"/>
        <v>4.0017578069755846</v>
      </c>
      <c r="AM94" s="14">
        <f t="shared" si="150"/>
        <v>0.89920146832823189</v>
      </c>
      <c r="AN94" s="11">
        <f t="shared" si="151"/>
        <v>0</v>
      </c>
      <c r="AP94">
        <f t="shared" si="152"/>
        <v>55.369</v>
      </c>
      <c r="AQ94">
        <f t="shared" si="153"/>
        <v>0.106</v>
      </c>
      <c r="AR94">
        <f t="shared" si="154"/>
        <v>4.0419999999999998</v>
      </c>
      <c r="AS94">
        <f t="shared" si="155"/>
        <v>0.498</v>
      </c>
      <c r="AT94">
        <f t="shared" si="156"/>
        <v>0</v>
      </c>
      <c r="AU94">
        <f t="shared" si="157"/>
        <v>6.5980000000000008</v>
      </c>
      <c r="AV94">
        <f t="shared" si="158"/>
        <v>33.020000000000003</v>
      </c>
      <c r="AW94">
        <f t="shared" si="159"/>
        <v>0.57699999999999996</v>
      </c>
      <c r="AX94">
        <f t="shared" si="160"/>
        <v>0.183</v>
      </c>
      <c r="AY94">
        <f t="shared" si="161"/>
        <v>6.8000000000000005E-2</v>
      </c>
      <c r="AZ94">
        <f t="shared" si="162"/>
        <v>8.9999999999999993E-3</v>
      </c>
      <c r="BA94">
        <f t="shared" si="163"/>
        <v>0</v>
      </c>
      <c r="BB94">
        <f t="shared" si="164"/>
        <v>100.47000000000001</v>
      </c>
      <c r="BD94">
        <f t="shared" si="165"/>
        <v>0.92158788282290283</v>
      </c>
      <c r="BE94">
        <f t="shared" si="166"/>
        <v>1.3272230986903061E-3</v>
      </c>
      <c r="BF94">
        <f t="shared" si="167"/>
        <v>7.9285994507650059E-2</v>
      </c>
      <c r="BG94">
        <f t="shared" si="168"/>
        <v>6.5530627014935188E-3</v>
      </c>
      <c r="BH94">
        <f t="shared" si="169"/>
        <v>9.1837870942597863E-2</v>
      </c>
      <c r="BI94">
        <f t="shared" si="170"/>
        <v>0</v>
      </c>
      <c r="BJ94">
        <f t="shared" si="171"/>
        <v>0.8192653903792142</v>
      </c>
      <c r="BK94">
        <f t="shared" si="172"/>
        <v>1.0289350076858057E-2</v>
      </c>
      <c r="BL94">
        <f t="shared" si="173"/>
        <v>2.5797393194563092E-3</v>
      </c>
      <c r="BM94">
        <f t="shared" si="174"/>
        <v>9.1039564723775248E-4</v>
      </c>
      <c r="BN94">
        <f t="shared" si="175"/>
        <v>2.9042141761147743E-4</v>
      </c>
      <c r="BO94">
        <f t="shared" si="176"/>
        <v>0</v>
      </c>
      <c r="BP94">
        <f t="shared" si="177"/>
        <v>1.9339273309137122</v>
      </c>
      <c r="BQ94">
        <f t="shared" si="178"/>
        <v>2.0692389744990547</v>
      </c>
    </row>
    <row r="95" spans="1:69" x14ac:dyDescent="0.15">
      <c r="A95" t="s">
        <v>169</v>
      </c>
      <c r="B95">
        <v>614</v>
      </c>
      <c r="C95" s="27">
        <f t="shared" si="135"/>
        <v>6.0827625302992292</v>
      </c>
      <c r="D95" s="1">
        <v>55.341000000000001</v>
      </c>
      <c r="E95" s="1">
        <v>0.126</v>
      </c>
      <c r="F95" s="1">
        <v>3.9910000000000001</v>
      </c>
      <c r="G95" s="1">
        <v>0.497</v>
      </c>
      <c r="H95" s="1">
        <v>6.59</v>
      </c>
      <c r="I95" s="1">
        <v>32.683</v>
      </c>
      <c r="J95" s="1">
        <v>1.06</v>
      </c>
      <c r="K95" s="1">
        <v>0.17299999999999999</v>
      </c>
      <c r="L95" s="1">
        <v>6.7000000000000004E-2</v>
      </c>
      <c r="M95" s="1">
        <v>2.4E-2</v>
      </c>
      <c r="O95">
        <f t="shared" si="136"/>
        <v>100.55200000000001</v>
      </c>
      <c r="P95">
        <f t="shared" si="179"/>
        <v>24.622432640296331</v>
      </c>
      <c r="Q95" s="1">
        <v>77.863</v>
      </c>
      <c r="R95" s="1">
        <v>87.320999999999998</v>
      </c>
      <c r="S95" s="1">
        <v>11.099</v>
      </c>
      <c r="V95" s="37">
        <v>12</v>
      </c>
      <c r="W95" s="37">
        <v>4</v>
      </c>
      <c r="X95" s="15">
        <v>0</v>
      </c>
      <c r="Z95" s="14">
        <f t="shared" si="137"/>
        <v>1.9071548276446195</v>
      </c>
      <c r="AA95" s="14">
        <f t="shared" si="138"/>
        <v>3.2664610535796802E-3</v>
      </c>
      <c r="AB95" s="14">
        <f t="shared" si="139"/>
        <v>0.1620879649993823</v>
      </c>
      <c r="AC95" s="14">
        <f t="shared" si="140"/>
        <v>1.3540672759076857E-2</v>
      </c>
      <c r="AD95" s="14">
        <f t="shared" si="141"/>
        <v>0</v>
      </c>
      <c r="AE95" s="14">
        <f t="shared" si="142"/>
        <v>0.1899169746917741</v>
      </c>
      <c r="AF95" s="14">
        <f t="shared" si="143"/>
        <v>1.6789521800773257</v>
      </c>
      <c r="AG95" s="14">
        <f t="shared" si="144"/>
        <v>3.9136940209722949E-2</v>
      </c>
      <c r="AH95" s="14">
        <f t="shared" si="145"/>
        <v>5.0493992312514091E-3</v>
      </c>
      <c r="AI95" s="14">
        <f t="shared" si="146"/>
        <v>1.8572267733342697E-3</v>
      </c>
      <c r="AJ95" s="14">
        <f t="shared" si="147"/>
        <v>1.6034899650115625E-3</v>
      </c>
      <c r="AK95" s="14">
        <f t="shared" si="148"/>
        <v>0</v>
      </c>
      <c r="AL95" s="14">
        <f t="shared" si="149"/>
        <v>4.0025661374050792</v>
      </c>
      <c r="AM95" s="14">
        <f t="shared" si="150"/>
        <v>0.89837866700986968</v>
      </c>
      <c r="AN95" s="11">
        <f t="shared" si="151"/>
        <v>0</v>
      </c>
      <c r="AP95">
        <f t="shared" si="152"/>
        <v>55.341000000000001</v>
      </c>
      <c r="AQ95">
        <f t="shared" si="153"/>
        <v>0.126</v>
      </c>
      <c r="AR95">
        <f t="shared" si="154"/>
        <v>3.9910000000000001</v>
      </c>
      <c r="AS95">
        <f t="shared" si="155"/>
        <v>0.497</v>
      </c>
      <c r="AT95">
        <f t="shared" si="156"/>
        <v>0</v>
      </c>
      <c r="AU95">
        <f t="shared" si="157"/>
        <v>6.59</v>
      </c>
      <c r="AV95">
        <f t="shared" si="158"/>
        <v>32.683</v>
      </c>
      <c r="AW95">
        <f t="shared" si="159"/>
        <v>1.06</v>
      </c>
      <c r="AX95">
        <f t="shared" si="160"/>
        <v>0.17299999999999999</v>
      </c>
      <c r="AY95">
        <f t="shared" si="161"/>
        <v>6.7000000000000004E-2</v>
      </c>
      <c r="AZ95">
        <f t="shared" si="162"/>
        <v>2.4E-2</v>
      </c>
      <c r="BA95">
        <f t="shared" si="163"/>
        <v>0</v>
      </c>
      <c r="BB95">
        <f t="shared" si="164"/>
        <v>100.55200000000001</v>
      </c>
      <c r="BD95">
        <f t="shared" si="165"/>
        <v>0.92112183754993349</v>
      </c>
      <c r="BE95">
        <f t="shared" si="166"/>
        <v>1.577642551273383E-3</v>
      </c>
      <c r="BF95">
        <f t="shared" si="167"/>
        <v>7.8285602196939988E-2</v>
      </c>
      <c r="BG95">
        <f t="shared" si="168"/>
        <v>6.5399039410487525E-3</v>
      </c>
      <c r="BH95">
        <f t="shared" si="169"/>
        <v>9.1726518568008467E-2</v>
      </c>
      <c r="BI95">
        <f t="shared" si="170"/>
        <v>0</v>
      </c>
      <c r="BJ95">
        <f t="shared" si="171"/>
        <v>0.81090402040472009</v>
      </c>
      <c r="BK95">
        <f t="shared" si="172"/>
        <v>1.8902445548474076E-2</v>
      </c>
      <c r="BL95">
        <f t="shared" si="173"/>
        <v>2.4387699577373854E-3</v>
      </c>
      <c r="BM95">
        <f t="shared" si="174"/>
        <v>8.9700747595484434E-4</v>
      </c>
      <c r="BN95">
        <f t="shared" si="175"/>
        <v>7.7445711363060654E-4</v>
      </c>
      <c r="BO95">
        <f t="shared" si="176"/>
        <v>0</v>
      </c>
      <c r="BP95">
        <f t="shared" si="177"/>
        <v>1.933168205307721</v>
      </c>
      <c r="BQ95">
        <f t="shared" si="178"/>
        <v>2.0704696706761485</v>
      </c>
    </row>
    <row r="96" spans="1:69" x14ac:dyDescent="0.15">
      <c r="A96" t="s">
        <v>170</v>
      </c>
      <c r="B96">
        <v>615</v>
      </c>
      <c r="C96" s="27">
        <f t="shared" si="135"/>
        <v>5.099019513589262</v>
      </c>
      <c r="D96" s="1">
        <v>55.453000000000003</v>
      </c>
      <c r="E96" s="1">
        <v>0.108</v>
      </c>
      <c r="F96" s="1">
        <v>3.9359999999999999</v>
      </c>
      <c r="G96" s="1">
        <v>0.48299999999999998</v>
      </c>
      <c r="H96" s="1">
        <v>6.6150000000000002</v>
      </c>
      <c r="I96" s="1">
        <v>33.082000000000001</v>
      </c>
      <c r="J96" s="1">
        <v>0.52</v>
      </c>
      <c r="K96" s="1">
        <v>0.185</v>
      </c>
      <c r="L96" s="1">
        <v>7.9000000000000001E-2</v>
      </c>
      <c r="M96" s="1">
        <v>1.9E-2</v>
      </c>
      <c r="O96">
        <f t="shared" si="136"/>
        <v>100.47999999999999</v>
      </c>
      <c r="P96">
        <f t="shared" si="179"/>
        <v>24.641552113161048</v>
      </c>
      <c r="Q96" s="1">
        <v>77.861999999999995</v>
      </c>
      <c r="R96" s="1">
        <v>87.325999999999993</v>
      </c>
      <c r="S96" s="1">
        <v>11.099</v>
      </c>
      <c r="V96" s="37">
        <v>12</v>
      </c>
      <c r="W96" s="37">
        <v>4</v>
      </c>
      <c r="X96" s="15">
        <v>0</v>
      </c>
      <c r="Z96" s="14">
        <f t="shared" si="137"/>
        <v>1.909531794680583</v>
      </c>
      <c r="AA96" s="14">
        <f t="shared" si="138"/>
        <v>2.797651366436464E-3</v>
      </c>
      <c r="AB96" s="14">
        <f t="shared" si="139"/>
        <v>0.15973019807862604</v>
      </c>
      <c r="AC96" s="14">
        <f t="shared" si="140"/>
        <v>1.3149035049499658E-2</v>
      </c>
      <c r="AD96" s="14">
        <f t="shared" si="141"/>
        <v>0</v>
      </c>
      <c r="AE96" s="14">
        <f t="shared" si="142"/>
        <v>0.19048953248634051</v>
      </c>
      <c r="AF96" s="14">
        <f t="shared" si="143"/>
        <v>1.6981305242614104</v>
      </c>
      <c r="AG96" s="14">
        <f t="shared" si="144"/>
        <v>1.9184356914719262E-2</v>
      </c>
      <c r="AH96" s="14">
        <f t="shared" si="145"/>
        <v>5.3954569707059547E-3</v>
      </c>
      <c r="AI96" s="14">
        <f t="shared" si="146"/>
        <v>2.1881652803603753E-3</v>
      </c>
      <c r="AJ96" s="14">
        <f t="shared" si="147"/>
        <v>1.2684446004725975E-3</v>
      </c>
      <c r="AK96" s="14">
        <f t="shared" si="148"/>
        <v>0</v>
      </c>
      <c r="AL96" s="14">
        <f t="shared" si="149"/>
        <v>4.0018651596891539</v>
      </c>
      <c r="AM96" s="14">
        <f t="shared" si="150"/>
        <v>0.8991382455111866</v>
      </c>
      <c r="AN96" s="11">
        <f t="shared" si="151"/>
        <v>0</v>
      </c>
      <c r="AP96">
        <f t="shared" si="152"/>
        <v>55.453000000000003</v>
      </c>
      <c r="AQ96">
        <f t="shared" si="153"/>
        <v>0.108</v>
      </c>
      <c r="AR96">
        <f t="shared" si="154"/>
        <v>3.9359999999999999</v>
      </c>
      <c r="AS96">
        <f t="shared" si="155"/>
        <v>0.48299999999999998</v>
      </c>
      <c r="AT96">
        <f t="shared" si="156"/>
        <v>0</v>
      </c>
      <c r="AU96">
        <f t="shared" si="157"/>
        <v>6.6150000000000002</v>
      </c>
      <c r="AV96">
        <f t="shared" si="158"/>
        <v>33.082000000000001</v>
      </c>
      <c r="AW96">
        <f t="shared" si="159"/>
        <v>0.52</v>
      </c>
      <c r="AX96">
        <f t="shared" si="160"/>
        <v>0.185</v>
      </c>
      <c r="AY96">
        <f t="shared" si="161"/>
        <v>7.9000000000000001E-2</v>
      </c>
      <c r="AZ96">
        <f t="shared" si="162"/>
        <v>1.9E-2</v>
      </c>
      <c r="BA96">
        <f t="shared" si="163"/>
        <v>0</v>
      </c>
      <c r="BB96">
        <f t="shared" si="164"/>
        <v>100.47999999999999</v>
      </c>
      <c r="BD96">
        <f t="shared" si="165"/>
        <v>0.92298601864181096</v>
      </c>
      <c r="BE96">
        <f t="shared" si="166"/>
        <v>1.3522650439486139E-3</v>
      </c>
      <c r="BF96">
        <f t="shared" si="167"/>
        <v>7.7206747744213419E-2</v>
      </c>
      <c r="BG96">
        <f t="shared" si="168"/>
        <v>6.3556812948220272E-3</v>
      </c>
      <c r="BH96">
        <f t="shared" si="169"/>
        <v>9.2074494738600313E-2</v>
      </c>
      <c r="BI96">
        <f t="shared" si="170"/>
        <v>0</v>
      </c>
      <c r="BJ96">
        <f t="shared" si="171"/>
        <v>0.82080368396502612</v>
      </c>
      <c r="BK96">
        <f t="shared" si="172"/>
        <v>9.2728978162325646E-3</v>
      </c>
      <c r="BL96">
        <f t="shared" si="173"/>
        <v>2.6079331918000942E-3</v>
      </c>
      <c r="BM96">
        <f t="shared" si="174"/>
        <v>1.0576655313497417E-3</v>
      </c>
      <c r="BN96">
        <f t="shared" si="175"/>
        <v>6.1311188162423017E-4</v>
      </c>
      <c r="BO96">
        <f t="shared" si="176"/>
        <v>0</v>
      </c>
      <c r="BP96">
        <f t="shared" si="177"/>
        <v>1.934330499849428</v>
      </c>
      <c r="BQ96">
        <f t="shared" si="178"/>
        <v>2.0688631854797652</v>
      </c>
    </row>
    <row r="97" spans="1:69" s="27" customFormat="1" x14ac:dyDescent="0.15">
      <c r="A97" s="27" t="s">
        <v>171</v>
      </c>
      <c r="B97" s="27">
        <v>616</v>
      </c>
      <c r="C97" s="27">
        <f t="shared" si="135"/>
        <v>4.4721359550018667</v>
      </c>
      <c r="D97" s="28">
        <v>55.465000000000003</v>
      </c>
      <c r="E97" s="28">
        <v>0.111</v>
      </c>
      <c r="F97" s="28">
        <v>3.9860000000000002</v>
      </c>
      <c r="G97" s="28">
        <v>0.48</v>
      </c>
      <c r="H97" s="28">
        <v>6.6449999999999996</v>
      </c>
      <c r="I97" s="28">
        <v>33.055999999999997</v>
      </c>
      <c r="J97" s="28">
        <v>0.53300000000000003</v>
      </c>
      <c r="K97" s="28">
        <v>0.187</v>
      </c>
      <c r="L97" s="28">
        <v>7.2999999999999995E-2</v>
      </c>
      <c r="M97" s="28">
        <v>1.4E-2</v>
      </c>
      <c r="N97" s="28"/>
      <c r="O97" s="27">
        <f t="shared" si="136"/>
        <v>100.54999999999998</v>
      </c>
      <c r="P97">
        <f t="shared" si="179"/>
        <v>24.656489586006117</v>
      </c>
      <c r="Q97" s="28">
        <v>77.86</v>
      </c>
      <c r="R97" s="28">
        <v>87.33</v>
      </c>
      <c r="S97" s="28">
        <v>11.099</v>
      </c>
      <c r="U97" s="28"/>
      <c r="V97" s="29">
        <v>12</v>
      </c>
      <c r="W97" s="29">
        <v>4</v>
      </c>
      <c r="X97" s="15">
        <v>0</v>
      </c>
      <c r="Z97" s="30">
        <f t="shared" si="137"/>
        <v>1.9087879273984849</v>
      </c>
      <c r="AA97" s="30">
        <f t="shared" si="138"/>
        <v>2.8736219422985597E-3</v>
      </c>
      <c r="AB97" s="30">
        <f t="shared" si="139"/>
        <v>0.16166129351447781</v>
      </c>
      <c r="AC97" s="30">
        <f t="shared" si="140"/>
        <v>1.3059447512364323E-2</v>
      </c>
      <c r="AD97" s="30">
        <f t="shared" si="141"/>
        <v>0</v>
      </c>
      <c r="AE97" s="30">
        <f t="shared" si="142"/>
        <v>0.19123750424967734</v>
      </c>
      <c r="AF97" s="30">
        <f t="shared" si="143"/>
        <v>1.6957679612388008</v>
      </c>
      <c r="AG97" s="30">
        <f t="shared" si="144"/>
        <v>1.9652052951338744E-2</v>
      </c>
      <c r="AH97" s="30">
        <f t="shared" si="145"/>
        <v>5.4504822051525273E-3</v>
      </c>
      <c r="AI97" s="30">
        <f t="shared" si="146"/>
        <v>2.0207505526038888E-3</v>
      </c>
      <c r="AJ97" s="30">
        <f t="shared" si="147"/>
        <v>9.3407716119449347E-4</v>
      </c>
      <c r="AK97" s="30">
        <f t="shared" si="148"/>
        <v>0</v>
      </c>
      <c r="AL97" s="30">
        <f t="shared" si="149"/>
        <v>4.0014451187263935</v>
      </c>
      <c r="AM97" s="30">
        <f t="shared" si="150"/>
        <v>0.89865556420093728</v>
      </c>
      <c r="AN97" s="31">
        <f t="shared" si="151"/>
        <v>0</v>
      </c>
      <c r="AP97" s="27">
        <f t="shared" si="152"/>
        <v>55.465000000000003</v>
      </c>
      <c r="AQ97" s="27">
        <f t="shared" si="153"/>
        <v>0.111</v>
      </c>
      <c r="AR97" s="27">
        <f t="shared" si="154"/>
        <v>3.9860000000000002</v>
      </c>
      <c r="AS97" s="27">
        <f t="shared" si="155"/>
        <v>0.48</v>
      </c>
      <c r="AT97" s="27">
        <f t="shared" si="156"/>
        <v>0</v>
      </c>
      <c r="AU97" s="27">
        <f t="shared" si="157"/>
        <v>6.6450000000000005</v>
      </c>
      <c r="AV97" s="27">
        <f t="shared" si="158"/>
        <v>33.055999999999997</v>
      </c>
      <c r="AW97" s="27">
        <f t="shared" si="159"/>
        <v>0.53300000000000003</v>
      </c>
      <c r="AX97" s="27">
        <f t="shared" si="160"/>
        <v>0.187</v>
      </c>
      <c r="AY97" s="27">
        <f t="shared" si="161"/>
        <v>7.2999999999999995E-2</v>
      </c>
      <c r="AZ97" s="27">
        <f t="shared" si="162"/>
        <v>1.4E-2</v>
      </c>
      <c r="BA97" s="27">
        <f t="shared" si="163"/>
        <v>0</v>
      </c>
      <c r="BB97" s="27">
        <f t="shared" si="164"/>
        <v>100.54999999999998</v>
      </c>
      <c r="BD97" s="27">
        <f t="shared" si="165"/>
        <v>0.92318575233022648</v>
      </c>
      <c r="BE97" s="27">
        <f t="shared" si="166"/>
        <v>1.3898279618360754E-3</v>
      </c>
      <c r="BF97" s="27">
        <f t="shared" si="167"/>
        <v>7.8187524519419391E-2</v>
      </c>
      <c r="BG97" s="27">
        <f t="shared" si="168"/>
        <v>6.3162050134877292E-3</v>
      </c>
      <c r="BH97" s="27">
        <f t="shared" si="169"/>
        <v>9.2492066143310514E-2</v>
      </c>
      <c r="BI97" s="27">
        <f t="shared" si="170"/>
        <v>0</v>
      </c>
      <c r="BJ97" s="27">
        <f t="shared" si="171"/>
        <v>0.82015859310645978</v>
      </c>
      <c r="BK97" s="27">
        <f t="shared" si="172"/>
        <v>9.5047202616383789E-3</v>
      </c>
      <c r="BL97" s="27">
        <f t="shared" si="173"/>
        <v>2.6361270641438793E-3</v>
      </c>
      <c r="BM97" s="27">
        <f t="shared" si="174"/>
        <v>9.7733650365229292E-4</v>
      </c>
      <c r="BN97" s="27">
        <f t="shared" si="175"/>
        <v>4.517666496178538E-4</v>
      </c>
      <c r="BO97" s="27">
        <f t="shared" si="176"/>
        <v>0</v>
      </c>
      <c r="BP97" s="27">
        <f t="shared" si="177"/>
        <v>1.9352999195537923</v>
      </c>
      <c r="BQ97" s="27">
        <f t="shared" si="178"/>
        <v>2.067609820212764</v>
      </c>
    </row>
    <row r="98" spans="1:69" s="27" customFormat="1" x14ac:dyDescent="0.15">
      <c r="A98" s="27" t="s">
        <v>172</v>
      </c>
      <c r="B98" s="27">
        <v>617</v>
      </c>
      <c r="C98" s="27">
        <f t="shared" si="135"/>
        <v>5.099019513589262</v>
      </c>
      <c r="D98" s="28">
        <v>55.451999999999998</v>
      </c>
      <c r="E98" s="28">
        <v>0.107</v>
      </c>
      <c r="F98" s="28">
        <v>3.964</v>
      </c>
      <c r="G98" s="28">
        <v>0.48699999999999999</v>
      </c>
      <c r="H98" s="28">
        <v>6.6289999999999996</v>
      </c>
      <c r="I98" s="28">
        <v>33.026000000000003</v>
      </c>
      <c r="J98" s="28">
        <v>0.54900000000000004</v>
      </c>
      <c r="K98" s="28">
        <v>0.17499999999999999</v>
      </c>
      <c r="L98" s="28">
        <v>7.5999999999999998E-2</v>
      </c>
      <c r="M98" s="28">
        <v>8.9999999999999993E-3</v>
      </c>
      <c r="N98" s="28"/>
      <c r="O98" s="27">
        <f t="shared" si="136"/>
        <v>100.47399999999999</v>
      </c>
      <c r="P98">
        <f t="shared" si="179"/>
        <v>24.640061607689983</v>
      </c>
      <c r="Q98" s="28">
        <v>77.858999999999995</v>
      </c>
      <c r="R98" s="28">
        <v>87.334999999999994</v>
      </c>
      <c r="S98" s="28">
        <v>11.099</v>
      </c>
      <c r="U98" s="28"/>
      <c r="V98" s="29">
        <v>12</v>
      </c>
      <c r="W98" s="29">
        <v>4</v>
      </c>
      <c r="X98" s="15">
        <v>0</v>
      </c>
      <c r="Z98" s="30">
        <f t="shared" si="137"/>
        <v>1.9096128672173585</v>
      </c>
      <c r="AA98" s="30">
        <f t="shared" si="138"/>
        <v>2.7719148532709061E-3</v>
      </c>
      <c r="AB98" s="30">
        <f t="shared" si="139"/>
        <v>0.16087622113586211</v>
      </c>
      <c r="AC98" s="30">
        <f t="shared" si="140"/>
        <v>1.3258731737016605E-2</v>
      </c>
      <c r="AD98" s="30">
        <f t="shared" si="141"/>
        <v>0</v>
      </c>
      <c r="AE98" s="30">
        <f t="shared" si="142"/>
        <v>0.19090423225260056</v>
      </c>
      <c r="AF98" s="30">
        <f t="shared" si="143"/>
        <v>1.6953585389711128</v>
      </c>
      <c r="AG98" s="30">
        <f t="shared" si="144"/>
        <v>2.0255478945599269E-2</v>
      </c>
      <c r="AH98" s="30">
        <f t="shared" si="145"/>
        <v>5.1041193833008692E-3</v>
      </c>
      <c r="AI98" s="30">
        <f t="shared" si="146"/>
        <v>2.105197734408786E-3</v>
      </c>
      <c r="AJ98" s="30">
        <f t="shared" si="147"/>
        <v>6.0087852480094337E-4</v>
      </c>
      <c r="AK98" s="30">
        <f t="shared" si="148"/>
        <v>0</v>
      </c>
      <c r="AL98" s="30">
        <f t="shared" si="149"/>
        <v>4.0008481807553311</v>
      </c>
      <c r="AM98" s="30">
        <f t="shared" si="150"/>
        <v>0.89879234475441017</v>
      </c>
      <c r="AN98" s="31">
        <f t="shared" si="151"/>
        <v>0</v>
      </c>
      <c r="AP98" s="27">
        <f t="shared" si="152"/>
        <v>55.451999999999998</v>
      </c>
      <c r="AQ98" s="27">
        <f t="shared" si="153"/>
        <v>0.107</v>
      </c>
      <c r="AR98" s="27">
        <f t="shared" si="154"/>
        <v>3.964</v>
      </c>
      <c r="AS98" s="27">
        <f t="shared" si="155"/>
        <v>0.48699999999999999</v>
      </c>
      <c r="AT98" s="27">
        <f t="shared" si="156"/>
        <v>0</v>
      </c>
      <c r="AU98" s="27">
        <f t="shared" si="157"/>
        <v>6.6289999999999996</v>
      </c>
      <c r="AV98" s="27">
        <f t="shared" si="158"/>
        <v>33.026000000000003</v>
      </c>
      <c r="AW98" s="27">
        <f t="shared" si="159"/>
        <v>0.54900000000000004</v>
      </c>
      <c r="AX98" s="27">
        <f t="shared" si="160"/>
        <v>0.17499999999999999</v>
      </c>
      <c r="AY98" s="27">
        <f t="shared" si="161"/>
        <v>7.5999999999999998E-2</v>
      </c>
      <c r="AZ98" s="27">
        <f t="shared" si="162"/>
        <v>8.9999999999999993E-3</v>
      </c>
      <c r="BA98" s="27">
        <f t="shared" si="163"/>
        <v>0</v>
      </c>
      <c r="BB98" s="27">
        <f t="shared" si="164"/>
        <v>100.47399999999999</v>
      </c>
      <c r="BD98" s="27">
        <f t="shared" si="165"/>
        <v>0.92296937416777625</v>
      </c>
      <c r="BE98" s="27">
        <f t="shared" si="166"/>
        <v>1.33974407131946E-3</v>
      </c>
      <c r="BF98" s="27">
        <f t="shared" si="167"/>
        <v>7.7755982738328761E-2</v>
      </c>
      <c r="BG98" s="27">
        <f t="shared" si="168"/>
        <v>6.4083163366010915E-3</v>
      </c>
      <c r="BH98" s="27">
        <f t="shared" si="169"/>
        <v>9.2269361394131735E-2</v>
      </c>
      <c r="BI98" s="27">
        <f t="shared" si="170"/>
        <v>0</v>
      </c>
      <c r="BJ98" s="27">
        <f t="shared" si="171"/>
        <v>0.81941425750042185</v>
      </c>
      <c r="BK98" s="27">
        <f t="shared" si="172"/>
        <v>9.7900401944455359E-3</v>
      </c>
      <c r="BL98" s="27">
        <f t="shared" si="173"/>
        <v>2.46696383008117E-3</v>
      </c>
      <c r="BM98" s="27">
        <f t="shared" si="174"/>
        <v>1.0175010175010174E-3</v>
      </c>
      <c r="BN98" s="27">
        <f t="shared" si="175"/>
        <v>2.9042141761147743E-4</v>
      </c>
      <c r="BO98" s="27">
        <f t="shared" si="176"/>
        <v>0</v>
      </c>
      <c r="BP98" s="27">
        <f t="shared" si="177"/>
        <v>1.9337219626682181</v>
      </c>
      <c r="BQ98" s="27">
        <f t="shared" si="178"/>
        <v>2.068988333376955</v>
      </c>
    </row>
    <row r="99" spans="1:69" x14ac:dyDescent="0.15">
      <c r="A99" t="s">
        <v>173</v>
      </c>
      <c r="B99">
        <v>618</v>
      </c>
      <c r="C99" s="27">
        <f t="shared" si="135"/>
        <v>5.0990195136004104</v>
      </c>
      <c r="D99" s="1">
        <v>55.41</v>
      </c>
      <c r="E99" s="1">
        <v>0.112</v>
      </c>
      <c r="F99" s="1">
        <v>4.01</v>
      </c>
      <c r="G99" s="1">
        <v>0.48499999999999999</v>
      </c>
      <c r="H99" s="1">
        <v>6.5640000000000001</v>
      </c>
      <c r="I99" s="1">
        <v>32.704999999999998</v>
      </c>
      <c r="J99" s="1">
        <v>1.038</v>
      </c>
      <c r="K99" s="1">
        <v>0.184</v>
      </c>
      <c r="L99" s="1">
        <v>7.1999999999999995E-2</v>
      </c>
      <c r="M99" s="1">
        <v>1.6E-2</v>
      </c>
      <c r="O99">
        <f t="shared" si="136"/>
        <v>100.59599999999999</v>
      </c>
      <c r="P99">
        <f t="shared" si="179"/>
        <v>24.640726832089204</v>
      </c>
      <c r="Q99" s="1">
        <v>77.858000000000004</v>
      </c>
      <c r="R99" s="1">
        <v>87.34</v>
      </c>
      <c r="S99" s="1">
        <v>11.099</v>
      </c>
      <c r="V99" s="37">
        <v>12</v>
      </c>
      <c r="W99" s="37">
        <v>4</v>
      </c>
      <c r="X99" s="15">
        <v>0</v>
      </c>
      <c r="Z99" s="14">
        <f t="shared" si="137"/>
        <v>1.9081149891982636</v>
      </c>
      <c r="AA99" s="14">
        <f t="shared" si="138"/>
        <v>2.9013652546131421E-3</v>
      </c>
      <c r="AB99" s="14">
        <f t="shared" si="139"/>
        <v>0.16273870601811324</v>
      </c>
      <c r="AC99" s="14">
        <f t="shared" si="140"/>
        <v>1.320392461805436E-2</v>
      </c>
      <c r="AD99" s="14">
        <f t="shared" si="141"/>
        <v>0</v>
      </c>
      <c r="AE99" s="14">
        <f t="shared" si="142"/>
        <v>0.18902723649967559</v>
      </c>
      <c r="AF99" s="14">
        <f t="shared" si="143"/>
        <v>1.6788349822986448</v>
      </c>
      <c r="AG99" s="14">
        <f t="shared" si="144"/>
        <v>3.829621043655107E-2</v>
      </c>
      <c r="AH99" s="14">
        <f t="shared" si="145"/>
        <v>5.3664720693108727E-3</v>
      </c>
      <c r="AI99" s="14">
        <f t="shared" si="146"/>
        <v>1.9943440109970426E-3</v>
      </c>
      <c r="AJ99" s="14">
        <f t="shared" si="147"/>
        <v>1.068199649626996E-3</v>
      </c>
      <c r="AK99" s="14">
        <f t="shared" si="148"/>
        <v>0</v>
      </c>
      <c r="AL99" s="14">
        <f t="shared" si="149"/>
        <v>4.0015464300538506</v>
      </c>
      <c r="AM99" s="14">
        <f t="shared" si="150"/>
        <v>0.89880022487885358</v>
      </c>
      <c r="AN99" s="11">
        <f t="shared" si="151"/>
        <v>0</v>
      </c>
      <c r="AP99">
        <f t="shared" si="152"/>
        <v>55.41</v>
      </c>
      <c r="AQ99">
        <f t="shared" si="153"/>
        <v>0.112</v>
      </c>
      <c r="AR99">
        <f t="shared" si="154"/>
        <v>4.01</v>
      </c>
      <c r="AS99">
        <f t="shared" si="155"/>
        <v>0.48499999999999999</v>
      </c>
      <c r="AT99">
        <f t="shared" si="156"/>
        <v>0</v>
      </c>
      <c r="AU99">
        <f t="shared" si="157"/>
        <v>6.5640000000000001</v>
      </c>
      <c r="AV99">
        <f t="shared" si="158"/>
        <v>32.704999999999998</v>
      </c>
      <c r="AW99">
        <f t="shared" si="159"/>
        <v>1.038</v>
      </c>
      <c r="AX99">
        <f t="shared" si="160"/>
        <v>0.184</v>
      </c>
      <c r="AY99">
        <f t="shared" si="161"/>
        <v>7.1999999999999995E-2</v>
      </c>
      <c r="AZ99">
        <f t="shared" si="162"/>
        <v>1.6E-2</v>
      </c>
      <c r="BA99">
        <f t="shared" si="163"/>
        <v>0</v>
      </c>
      <c r="BB99">
        <f t="shared" si="164"/>
        <v>100.59599999999999</v>
      </c>
      <c r="BD99">
        <f t="shared" si="165"/>
        <v>0.92227030625832218</v>
      </c>
      <c r="BE99">
        <f t="shared" si="166"/>
        <v>1.4023489344652292E-3</v>
      </c>
      <c r="BF99">
        <f t="shared" si="167"/>
        <v>7.8658297371518249E-2</v>
      </c>
      <c r="BG99">
        <f t="shared" si="168"/>
        <v>6.3819988157115598E-3</v>
      </c>
      <c r="BH99">
        <f t="shared" si="169"/>
        <v>9.1364623350592963E-2</v>
      </c>
      <c r="BI99">
        <f t="shared" si="170"/>
        <v>0</v>
      </c>
      <c r="BJ99">
        <f t="shared" si="171"/>
        <v>0.81144986651581463</v>
      </c>
      <c r="BK99">
        <f t="shared" si="172"/>
        <v>1.8510130640864236E-2</v>
      </c>
      <c r="BL99">
        <f t="shared" si="173"/>
        <v>2.5938362556282017E-3</v>
      </c>
      <c r="BM99">
        <f t="shared" si="174"/>
        <v>9.639483323693849E-4</v>
      </c>
      <c r="BN99">
        <f t="shared" si="175"/>
        <v>5.1630474242040432E-4</v>
      </c>
      <c r="BO99">
        <f t="shared" si="176"/>
        <v>0</v>
      </c>
      <c r="BP99">
        <f t="shared" si="177"/>
        <v>1.9341116612177067</v>
      </c>
      <c r="BQ99">
        <f t="shared" si="178"/>
        <v>2.0689324770083322</v>
      </c>
    </row>
    <row r="100" spans="1:69" x14ac:dyDescent="0.15">
      <c r="A100" t="s">
        <v>174</v>
      </c>
      <c r="B100">
        <v>619</v>
      </c>
      <c r="C100" s="27">
        <f t="shared" si="135"/>
        <v>5.099019513589262</v>
      </c>
      <c r="D100" s="1">
        <v>55.372</v>
      </c>
      <c r="E100" s="1">
        <v>0.10100000000000001</v>
      </c>
      <c r="F100" s="1">
        <v>3.9750000000000001</v>
      </c>
      <c r="G100" s="1">
        <v>0.48499999999999999</v>
      </c>
      <c r="H100" s="1">
        <v>6.6449999999999996</v>
      </c>
      <c r="I100" s="1">
        <v>33.103000000000002</v>
      </c>
      <c r="J100" s="1">
        <v>0.54</v>
      </c>
      <c r="K100" s="1">
        <v>0.18</v>
      </c>
      <c r="L100" s="1">
        <v>8.3000000000000004E-2</v>
      </c>
      <c r="M100" s="1">
        <v>7.0000000000000001E-3</v>
      </c>
      <c r="O100">
        <f t="shared" ref="O100:O135" si="180">SUM(D100:N100)</f>
        <v>100.49100000000003</v>
      </c>
      <c r="P100">
        <f t="shared" si="179"/>
        <v>24.636454084856261</v>
      </c>
      <c r="Q100" s="1">
        <v>77.856999999999999</v>
      </c>
      <c r="R100" s="1">
        <v>87.344999999999999</v>
      </c>
      <c r="S100" s="1">
        <v>11.099</v>
      </c>
      <c r="V100" s="39">
        <v>12</v>
      </c>
      <c r="W100" s="39">
        <v>4</v>
      </c>
      <c r="X100" s="15">
        <v>0</v>
      </c>
      <c r="Z100" s="14">
        <f t="shared" ref="Z100:Z135" si="181">IFERROR(BD100*$BQ100,"NA")</f>
        <v>1.907137111141803</v>
      </c>
      <c r="AA100" s="14">
        <f t="shared" ref="AA100:AA135" si="182">IFERROR(BE100*$BQ100,"NA")</f>
        <v>2.616863507467562E-3</v>
      </c>
      <c r="AB100" s="14">
        <f t="shared" ref="AB100:AB135" si="183">IFERROR(BF100*$BQ100,"NA")</f>
        <v>0.16134627111144967</v>
      </c>
      <c r="AC100" s="14">
        <f t="shared" ref="AC100:AC135" si="184">IFERROR(BG100*$BQ100,"NA")</f>
        <v>1.3206214599891093E-2</v>
      </c>
      <c r="AD100" s="14">
        <f t="shared" ref="AD100:AD135" si="185">IFERROR(IF(OR($X100="spinel", $X100="Spinel", $X100="SPINEL"),((BH100+BI100)*BQ100-AE100),BI100*$BQ100),"NA")</f>
        <v>0</v>
      </c>
      <c r="AE100" s="14">
        <f t="shared" ref="AE100:AE135" si="186">IFERROR(IF(OR($X100="spinel", $X100="Spinel", $X100="SPINEL"),(1-AF100-AG100-AH100-AI100),BH100*$BQ100),"NA")</f>
        <v>0.19139302741153713</v>
      </c>
      <c r="AF100" s="14">
        <f t="shared" ref="AF100:AF135" si="187">IFERROR(BJ100*$BQ100,"NA")</f>
        <v>1.6995600919172782</v>
      </c>
      <c r="AG100" s="14">
        <f t="shared" ref="AG100:AG135" si="188">IFERROR(BK100*$BQ100,"NA")</f>
        <v>1.9926339305924367E-2</v>
      </c>
      <c r="AH100" s="14">
        <f t="shared" ref="AH100:AH135" si="189">IFERROR(BL100*$BQ100,"NA")</f>
        <v>5.2507201175216595E-3</v>
      </c>
      <c r="AI100" s="14">
        <f t="shared" ref="AI100:AI135" si="190">IFERROR(BM100*$BQ100,"NA")</f>
        <v>2.2994341832269804E-3</v>
      </c>
      <c r="AJ100" s="14">
        <f t="shared" ref="AJ100:AJ135" si="191">IFERROR(BN100*$BQ100,"NA")</f>
        <v>4.6741839791942928E-4</v>
      </c>
      <c r="AK100" s="14">
        <f t="shared" ref="AK100:AK135" si="192">IFERROR(BO100*$BQ100,"NA")</f>
        <v>0</v>
      </c>
      <c r="AL100" s="14">
        <f t="shared" ref="AL100:AL135" si="193">IFERROR(SUM(Z100:AK100),"NA")</f>
        <v>4.0032034916940189</v>
      </c>
      <c r="AM100" s="14">
        <f t="shared" ref="AM100:AM135" si="194">IFERROR(AF100/(AF100+AE100),"NA")</f>
        <v>0.89878489029941089</v>
      </c>
      <c r="AN100" s="11">
        <f t="shared" ref="AN100:AN135" si="195">IFERROR(AD100/(AD100+AE100),"NA")</f>
        <v>0</v>
      </c>
      <c r="AP100">
        <f t="shared" ref="AP100:AP135" si="196">D100</f>
        <v>55.372</v>
      </c>
      <c r="AQ100">
        <f t="shared" ref="AQ100:AQ135" si="197">E100</f>
        <v>0.10100000000000001</v>
      </c>
      <c r="AR100">
        <f t="shared" ref="AR100:AR135" si="198">F100</f>
        <v>3.9750000000000001</v>
      </c>
      <c r="AS100">
        <f t="shared" ref="AS100:AS135" si="199">G100</f>
        <v>0.48499999999999999</v>
      </c>
      <c r="AT100">
        <f t="shared" ref="AT100:AT135" si="200">BI100*AT$1/2</f>
        <v>0</v>
      </c>
      <c r="AU100">
        <f t="shared" ref="AU100:AU135" si="201">BH100*AU$1</f>
        <v>6.6450000000000005</v>
      </c>
      <c r="AV100">
        <f t="shared" ref="AV100:AV135" si="202">I100</f>
        <v>33.103000000000002</v>
      </c>
      <c r="AW100">
        <f t="shared" ref="AW100:AW135" si="203">J100</f>
        <v>0.54</v>
      </c>
      <c r="AX100">
        <f t="shared" ref="AX100:AX135" si="204">K100</f>
        <v>0.18</v>
      </c>
      <c r="AY100">
        <f t="shared" ref="AY100:AY135" si="205">L100</f>
        <v>8.3000000000000004E-2</v>
      </c>
      <c r="AZ100">
        <f t="shared" ref="AZ100:AZ135" si="206">M100</f>
        <v>7.0000000000000001E-3</v>
      </c>
      <c r="BA100">
        <f t="shared" ref="BA100:BA135" si="207">N100</f>
        <v>0</v>
      </c>
      <c r="BB100">
        <f t="shared" ref="BB100:BB135" si="208">SUM(AP100:BA100)</f>
        <v>100.49100000000003</v>
      </c>
      <c r="BD100">
        <f t="shared" ref="BD100:BD135" si="209">D100/AP$1</f>
        <v>0.92163781624500674</v>
      </c>
      <c r="BE100">
        <f t="shared" ref="BE100:BE135" si="210">E100/AQ$1</f>
        <v>1.2646182355445371E-3</v>
      </c>
      <c r="BF100">
        <f t="shared" ref="BF100:BF135" si="211">F100/AR$1*2</f>
        <v>7.7971753628874069E-2</v>
      </c>
      <c r="BG100">
        <f t="shared" ref="BG100:BG135" si="212">G100/AS$1*2</f>
        <v>6.3819988157115598E-3</v>
      </c>
      <c r="BH100">
        <f t="shared" ref="BH100:BH135" si="213">IF(OR($X100="spinel", $X100="Spinel", $X100="SPINEL"),H100/AU$1,H100/AU$1*(1-$X100))</f>
        <v>9.2492066143310514E-2</v>
      </c>
      <c r="BI100">
        <f t="shared" ref="BI100:BI135" si="214">IF(OR($X100="spinel", $X100="Spinel", $X100="SPINEL"),0,H100/AU$1*$X100)</f>
        <v>0</v>
      </c>
      <c r="BJ100">
        <f t="shared" ref="BJ100:BJ135" si="215">I100/AV$1</f>
        <v>0.82132471888925285</v>
      </c>
      <c r="BK100">
        <f t="shared" ref="BK100:BK135" si="216">J100/AW$1</f>
        <v>9.6295477322415109E-3</v>
      </c>
      <c r="BL100">
        <f t="shared" ref="BL100:BL135" si="217">K100/AX$1</f>
        <v>2.5374485109406321E-3</v>
      </c>
      <c r="BM100">
        <f t="shared" ref="BM100:BM135" si="218">L100/AY$1</f>
        <v>1.1112182164813742E-3</v>
      </c>
      <c r="BN100">
        <f t="shared" ref="BN100:BN135" si="219">M100/AZ$1*2</f>
        <v>2.258833248089269E-4</v>
      </c>
      <c r="BO100">
        <f t="shared" ref="BO100:BO135" si="220">N100/BA$1*2</f>
        <v>0</v>
      </c>
      <c r="BP100">
        <f t="shared" ref="BP100:BP135" si="221">SUM(BD100:BO100)</f>
        <v>1.9345770697421727</v>
      </c>
      <c r="BQ100">
        <f t="shared" ref="BQ100:BQ135" si="222">IFERROR(IF(OR($U100="Total",$U100="total", $U100="TOTAL"),$W100/$BP100,V100/(BD100*4+BE100*4+BF100*3+BG100*3+BH100*2+BI100*3+BJ100*2+BK100*2+BL100*2+BM100*2+BN100+BO100)),"NA")</f>
        <v>2.0692912959148941</v>
      </c>
    </row>
    <row r="101" spans="1:69" x14ac:dyDescent="0.15">
      <c r="A101" t="s">
        <v>175</v>
      </c>
      <c r="B101">
        <v>620</v>
      </c>
      <c r="C101" s="27">
        <f t="shared" si="135"/>
        <v>5.099019513589262</v>
      </c>
      <c r="D101" s="1">
        <v>55.207000000000001</v>
      </c>
      <c r="E101" s="1">
        <v>0.113</v>
      </c>
      <c r="F101" s="1">
        <v>3.9670000000000001</v>
      </c>
      <c r="G101" s="1">
        <v>0.48599999999999999</v>
      </c>
      <c r="H101" s="1">
        <v>6.3650000000000002</v>
      </c>
      <c r="I101" s="1">
        <v>32.164999999999999</v>
      </c>
      <c r="J101" s="1">
        <v>1.736</v>
      </c>
      <c r="K101" s="1">
        <v>0.17299999999999999</v>
      </c>
      <c r="L101" s="1">
        <v>6.5000000000000002E-2</v>
      </c>
      <c r="M101" s="1">
        <v>3.6999999999999998E-2</v>
      </c>
      <c r="O101">
        <f t="shared" si="180"/>
        <v>100.31400000000001</v>
      </c>
      <c r="P101">
        <f t="shared" si="179"/>
        <v>24.542089996698792</v>
      </c>
      <c r="Q101" s="1">
        <v>77.855999999999995</v>
      </c>
      <c r="R101" s="1">
        <v>87.35</v>
      </c>
      <c r="S101" s="1">
        <v>11.099</v>
      </c>
      <c r="V101" s="39">
        <v>12</v>
      </c>
      <c r="W101" s="39">
        <v>4</v>
      </c>
      <c r="X101" s="15">
        <v>0</v>
      </c>
      <c r="Z101" s="14">
        <f t="shared" si="181"/>
        <v>1.90876520932955</v>
      </c>
      <c r="AA101" s="14">
        <f t="shared" si="182"/>
        <v>2.9390352603781509E-3</v>
      </c>
      <c r="AB101" s="14">
        <f t="shared" si="183"/>
        <v>0.16164067528615572</v>
      </c>
      <c r="AC101" s="14">
        <f t="shared" si="184"/>
        <v>1.3284326366511726E-2</v>
      </c>
      <c r="AD101" s="14">
        <f t="shared" si="185"/>
        <v>0</v>
      </c>
      <c r="AE101" s="14">
        <f t="shared" si="186"/>
        <v>0.18403320542845605</v>
      </c>
      <c r="AF101" s="14">
        <f t="shared" si="187"/>
        <v>1.6577513192610758</v>
      </c>
      <c r="AG101" s="14">
        <f t="shared" si="188"/>
        <v>6.4305798900847158E-2</v>
      </c>
      <c r="AH101" s="14">
        <f t="shared" si="189"/>
        <v>5.0659292856547909E-3</v>
      </c>
      <c r="AI101" s="14">
        <f t="shared" si="190"/>
        <v>1.8076856203420408E-3</v>
      </c>
      <c r="AJ101" s="14">
        <f t="shared" si="191"/>
        <v>2.4801396895316147E-3</v>
      </c>
      <c r="AK101" s="14">
        <f t="shared" si="192"/>
        <v>0</v>
      </c>
      <c r="AL101" s="14">
        <f t="shared" si="193"/>
        <v>4.0020733244285029</v>
      </c>
      <c r="AM101" s="14">
        <f t="shared" si="194"/>
        <v>0.90007886212450483</v>
      </c>
      <c r="AN101" s="11">
        <f t="shared" si="195"/>
        <v>0</v>
      </c>
      <c r="AP101">
        <f t="shared" si="196"/>
        <v>55.207000000000001</v>
      </c>
      <c r="AQ101">
        <f t="shared" si="197"/>
        <v>0.113</v>
      </c>
      <c r="AR101">
        <f t="shared" si="198"/>
        <v>3.9670000000000001</v>
      </c>
      <c r="AS101">
        <f t="shared" si="199"/>
        <v>0.48599999999999999</v>
      </c>
      <c r="AT101">
        <f t="shared" si="200"/>
        <v>0</v>
      </c>
      <c r="AU101">
        <f t="shared" si="201"/>
        <v>6.3650000000000002</v>
      </c>
      <c r="AV101">
        <f t="shared" si="202"/>
        <v>32.164999999999999</v>
      </c>
      <c r="AW101">
        <f t="shared" si="203"/>
        <v>1.736</v>
      </c>
      <c r="AX101">
        <f t="shared" si="204"/>
        <v>0.17299999999999999</v>
      </c>
      <c r="AY101">
        <f t="shared" si="205"/>
        <v>6.5000000000000002E-2</v>
      </c>
      <c r="AZ101">
        <f t="shared" si="206"/>
        <v>3.6999999999999998E-2</v>
      </c>
      <c r="BA101">
        <f t="shared" si="207"/>
        <v>0</v>
      </c>
      <c r="BB101">
        <f t="shared" si="208"/>
        <v>100.31400000000001</v>
      </c>
      <c r="BD101">
        <f t="shared" si="209"/>
        <v>0.91889147802929427</v>
      </c>
      <c r="BE101">
        <f t="shared" si="210"/>
        <v>1.4148699070943831E-3</v>
      </c>
      <c r="BF101">
        <f t="shared" si="211"/>
        <v>7.7814829344841116E-2</v>
      </c>
      <c r="BG101">
        <f t="shared" si="212"/>
        <v>6.3951575761563252E-3</v>
      </c>
      <c r="BH101">
        <f t="shared" si="213"/>
        <v>8.8594733032681935E-2</v>
      </c>
      <c r="BI101">
        <f t="shared" si="214"/>
        <v>0</v>
      </c>
      <c r="BJ101">
        <f t="shared" si="215"/>
        <v>0.79805182560712973</v>
      </c>
      <c r="BK101">
        <f t="shared" si="216"/>
        <v>3.0957212709576409E-2</v>
      </c>
      <c r="BL101">
        <f t="shared" si="217"/>
        <v>2.4387699577373854E-3</v>
      </c>
      <c r="BM101">
        <f t="shared" si="218"/>
        <v>8.7023113338902808E-4</v>
      </c>
      <c r="BN101">
        <f t="shared" si="219"/>
        <v>1.193954716847185E-3</v>
      </c>
      <c r="BO101">
        <f t="shared" si="220"/>
        <v>0</v>
      </c>
      <c r="BP101">
        <f t="shared" si="221"/>
        <v>1.9266230620147475</v>
      </c>
      <c r="BQ101">
        <f t="shared" si="222"/>
        <v>2.0772477000474461</v>
      </c>
    </row>
    <row r="102" spans="1:69" x14ac:dyDescent="0.15">
      <c r="A102" t="s">
        <v>176</v>
      </c>
      <c r="B102">
        <v>621</v>
      </c>
      <c r="C102" s="27">
        <f t="shared" si="135"/>
        <v>5.0990195136004104</v>
      </c>
      <c r="D102" s="1">
        <v>55.366999999999997</v>
      </c>
      <c r="E102" s="1">
        <v>9.0999999999999998E-2</v>
      </c>
      <c r="F102" s="1">
        <v>3.903</v>
      </c>
      <c r="G102" s="1">
        <v>0.45900000000000002</v>
      </c>
      <c r="H102" s="1">
        <v>6.5759999999999996</v>
      </c>
      <c r="I102" s="1">
        <v>33.206000000000003</v>
      </c>
      <c r="J102" s="1">
        <v>0.51900000000000002</v>
      </c>
      <c r="K102" s="1">
        <v>0.18099999999999999</v>
      </c>
      <c r="L102" s="1">
        <v>7.2999999999999995E-2</v>
      </c>
      <c r="M102" s="1">
        <v>0.01</v>
      </c>
      <c r="O102">
        <f t="shared" si="180"/>
        <v>100.38500000000001</v>
      </c>
      <c r="P102">
        <f t="shared" si="179"/>
        <v>24.620316711780877</v>
      </c>
      <c r="Q102" s="1">
        <v>77.855000000000004</v>
      </c>
      <c r="R102" s="1">
        <v>87.355000000000004</v>
      </c>
      <c r="S102" s="1">
        <v>11.099</v>
      </c>
      <c r="V102" s="39">
        <v>12</v>
      </c>
      <c r="W102" s="39">
        <v>4</v>
      </c>
      <c r="X102" s="15">
        <v>0</v>
      </c>
      <c r="Z102" s="14">
        <f t="shared" si="181"/>
        <v>1.9082148189124866</v>
      </c>
      <c r="AA102" s="14">
        <f t="shared" si="182"/>
        <v>2.359313508502638E-3</v>
      </c>
      <c r="AB102" s="14">
        <f t="shared" si="183"/>
        <v>0.15852761139065305</v>
      </c>
      <c r="AC102" s="14">
        <f t="shared" si="184"/>
        <v>1.2506444552896831E-2</v>
      </c>
      <c r="AD102" s="14">
        <f t="shared" si="185"/>
        <v>0</v>
      </c>
      <c r="AE102" s="14">
        <f t="shared" si="186"/>
        <v>0.18952979643292939</v>
      </c>
      <c r="AF102" s="14">
        <f t="shared" si="187"/>
        <v>1.7059657158044865</v>
      </c>
      <c r="AG102" s="14">
        <f t="shared" si="188"/>
        <v>1.9163978902426586E-2</v>
      </c>
      <c r="AH102" s="14">
        <f t="shared" si="189"/>
        <v>5.2833514863581746E-3</v>
      </c>
      <c r="AI102" s="14">
        <f t="shared" si="190"/>
        <v>2.0237194971725408E-3</v>
      </c>
      <c r="AJ102" s="14">
        <f t="shared" si="191"/>
        <v>6.6817823864541957E-4</v>
      </c>
      <c r="AK102" s="14">
        <f t="shared" si="192"/>
        <v>0</v>
      </c>
      <c r="AL102" s="14">
        <f t="shared" si="193"/>
        <v>4.0042429287265575</v>
      </c>
      <c r="AM102" s="14">
        <f t="shared" si="194"/>
        <v>0.90001042196654368</v>
      </c>
      <c r="AN102" s="11">
        <f t="shared" si="195"/>
        <v>0</v>
      </c>
      <c r="AP102">
        <f t="shared" si="196"/>
        <v>55.366999999999997</v>
      </c>
      <c r="AQ102">
        <f t="shared" si="197"/>
        <v>9.0999999999999998E-2</v>
      </c>
      <c r="AR102">
        <f t="shared" si="198"/>
        <v>3.903</v>
      </c>
      <c r="AS102">
        <f t="shared" si="199"/>
        <v>0.45900000000000002</v>
      </c>
      <c r="AT102">
        <f t="shared" si="200"/>
        <v>0</v>
      </c>
      <c r="AU102">
        <f t="shared" si="201"/>
        <v>6.5759999999999996</v>
      </c>
      <c r="AV102">
        <f t="shared" si="202"/>
        <v>33.206000000000003</v>
      </c>
      <c r="AW102">
        <f t="shared" si="203"/>
        <v>0.51900000000000002</v>
      </c>
      <c r="AX102">
        <f t="shared" si="204"/>
        <v>0.18099999999999999</v>
      </c>
      <c r="AY102">
        <f t="shared" si="205"/>
        <v>7.2999999999999995E-2</v>
      </c>
      <c r="AZ102">
        <f t="shared" si="206"/>
        <v>0.01</v>
      </c>
      <c r="BA102">
        <f t="shared" si="207"/>
        <v>0</v>
      </c>
      <c r="BB102">
        <f t="shared" si="208"/>
        <v>100.38500000000001</v>
      </c>
      <c r="BD102">
        <f t="shared" si="209"/>
        <v>0.92155459387483352</v>
      </c>
      <c r="BE102">
        <f t="shared" si="210"/>
        <v>1.1394085092529987E-3</v>
      </c>
      <c r="BF102">
        <f t="shared" si="211"/>
        <v>7.6559435072577481E-2</v>
      </c>
      <c r="BG102">
        <f t="shared" si="212"/>
        <v>6.0398710441476409E-3</v>
      </c>
      <c r="BH102">
        <f t="shared" si="213"/>
        <v>9.153165191247703E-2</v>
      </c>
      <c r="BI102">
        <f t="shared" si="214"/>
        <v>0</v>
      </c>
      <c r="BJ102">
        <f t="shared" si="215"/>
        <v>0.82388027113665019</v>
      </c>
      <c r="BK102">
        <f t="shared" si="216"/>
        <v>9.2550653204321182E-3</v>
      </c>
      <c r="BL102">
        <f t="shared" si="217"/>
        <v>2.5515454471125246E-3</v>
      </c>
      <c r="BM102">
        <f t="shared" si="218"/>
        <v>9.7733650365229292E-4</v>
      </c>
      <c r="BN102">
        <f t="shared" si="219"/>
        <v>3.2269046401275274E-4</v>
      </c>
      <c r="BO102">
        <f t="shared" si="220"/>
        <v>0</v>
      </c>
      <c r="BP102">
        <f t="shared" si="221"/>
        <v>1.9338118692851487</v>
      </c>
      <c r="BQ102">
        <f t="shared" si="222"/>
        <v>2.0706476117590298</v>
      </c>
    </row>
    <row r="103" spans="1:69" x14ac:dyDescent="0.15">
      <c r="A103" t="s">
        <v>177</v>
      </c>
      <c r="B103">
        <v>622</v>
      </c>
      <c r="C103" s="27">
        <f t="shared" si="135"/>
        <v>4.1231056256097753</v>
      </c>
      <c r="D103" s="1">
        <v>55.598999999999997</v>
      </c>
      <c r="E103" s="1">
        <v>8.2000000000000003E-2</v>
      </c>
      <c r="F103" s="1">
        <v>3.8719999999999999</v>
      </c>
      <c r="G103" s="1">
        <v>0.45900000000000002</v>
      </c>
      <c r="H103" s="1">
        <v>6.5960000000000001</v>
      </c>
      <c r="I103" s="1">
        <v>33.247</v>
      </c>
      <c r="J103" s="1">
        <v>0.5</v>
      </c>
      <c r="K103" s="1">
        <v>0.17699999999999999</v>
      </c>
      <c r="L103" s="1">
        <v>6.7000000000000004E-2</v>
      </c>
      <c r="M103" s="1">
        <v>1.4999999999999999E-2</v>
      </c>
      <c r="O103">
        <f t="shared" si="180"/>
        <v>100.614</v>
      </c>
      <c r="P103">
        <f t="shared" si="179"/>
        <v>24.683925426955415</v>
      </c>
      <c r="Q103" s="1">
        <v>77.853999999999999</v>
      </c>
      <c r="R103" s="1">
        <v>87.358999999999995</v>
      </c>
      <c r="S103" s="1">
        <v>11.099</v>
      </c>
      <c r="V103" s="39">
        <v>12</v>
      </c>
      <c r="W103" s="39">
        <v>4</v>
      </c>
      <c r="X103" s="15">
        <v>0</v>
      </c>
      <c r="Z103" s="14">
        <f t="shared" si="181"/>
        <v>1.9112727236907776</v>
      </c>
      <c r="AA103" s="14">
        <f t="shared" si="182"/>
        <v>2.1204963244156722E-3</v>
      </c>
      <c r="AB103" s="14">
        <f t="shared" si="183"/>
        <v>0.15686321899885852</v>
      </c>
      <c r="AC103" s="14">
        <f t="shared" si="184"/>
        <v>1.2474216337341507E-2</v>
      </c>
      <c r="AD103" s="14">
        <f t="shared" si="185"/>
        <v>0</v>
      </c>
      <c r="AE103" s="14">
        <f t="shared" si="186"/>
        <v>0.18961633507158099</v>
      </c>
      <c r="AF103" s="14">
        <f t="shared" si="187"/>
        <v>1.7036705200539493</v>
      </c>
      <c r="AG103" s="14">
        <f t="shared" si="188"/>
        <v>1.8414831113410374E-2</v>
      </c>
      <c r="AH103" s="14">
        <f t="shared" si="189"/>
        <v>5.1532783975564694E-3</v>
      </c>
      <c r="AI103" s="14">
        <f t="shared" si="190"/>
        <v>1.8526000355778241E-3</v>
      </c>
      <c r="AJ103" s="14">
        <f t="shared" si="191"/>
        <v>9.9968458647619642E-4</v>
      </c>
      <c r="AK103" s="14">
        <f t="shared" si="192"/>
        <v>0</v>
      </c>
      <c r="AL103" s="14">
        <f t="shared" si="193"/>
        <v>4.0024379046099448</v>
      </c>
      <c r="AM103" s="14">
        <f t="shared" si="194"/>
        <v>0.89984806868634348</v>
      </c>
      <c r="AN103" s="11">
        <f t="shared" si="195"/>
        <v>0</v>
      </c>
      <c r="AP103">
        <f t="shared" si="196"/>
        <v>55.598999999999997</v>
      </c>
      <c r="AQ103">
        <f t="shared" si="197"/>
        <v>8.2000000000000003E-2</v>
      </c>
      <c r="AR103">
        <f t="shared" si="198"/>
        <v>3.8719999999999999</v>
      </c>
      <c r="AS103">
        <f t="shared" si="199"/>
        <v>0.45900000000000002</v>
      </c>
      <c r="AT103">
        <f t="shared" si="200"/>
        <v>0</v>
      </c>
      <c r="AU103">
        <f t="shared" si="201"/>
        <v>6.5960000000000001</v>
      </c>
      <c r="AV103">
        <f t="shared" si="202"/>
        <v>33.247</v>
      </c>
      <c r="AW103">
        <f t="shared" si="203"/>
        <v>0.5</v>
      </c>
      <c r="AX103">
        <f t="shared" si="204"/>
        <v>0.17699999999999999</v>
      </c>
      <c r="AY103">
        <f t="shared" si="205"/>
        <v>6.7000000000000004E-2</v>
      </c>
      <c r="AZ103">
        <f t="shared" si="206"/>
        <v>1.4999999999999999E-2</v>
      </c>
      <c r="BA103">
        <f t="shared" si="207"/>
        <v>0</v>
      </c>
      <c r="BB103">
        <f t="shared" si="208"/>
        <v>100.614</v>
      </c>
      <c r="BD103">
        <f t="shared" si="209"/>
        <v>0.92541611185086547</v>
      </c>
      <c r="BE103">
        <f t="shared" si="210"/>
        <v>1.0267197555906143E-3</v>
      </c>
      <c r="BF103">
        <f t="shared" si="211"/>
        <v>7.5951353471949784E-2</v>
      </c>
      <c r="BG103">
        <f t="shared" si="212"/>
        <v>6.0398710441476409E-3</v>
      </c>
      <c r="BH103">
        <f t="shared" si="213"/>
        <v>9.1810032848950507E-2</v>
      </c>
      <c r="BI103">
        <f t="shared" si="214"/>
        <v>0</v>
      </c>
      <c r="BJ103">
        <f t="shared" si="215"/>
        <v>0.82489752979823538</v>
      </c>
      <c r="BK103">
        <f t="shared" si="216"/>
        <v>8.91624790022362E-3</v>
      </c>
      <c r="BL103">
        <f t="shared" si="217"/>
        <v>2.495157702424955E-3</v>
      </c>
      <c r="BM103">
        <f t="shared" si="218"/>
        <v>8.9700747595484434E-4</v>
      </c>
      <c r="BN103">
        <f t="shared" si="219"/>
        <v>4.8403569601912906E-4</v>
      </c>
      <c r="BO103">
        <f t="shared" si="220"/>
        <v>0</v>
      </c>
      <c r="BP103">
        <f t="shared" si="221"/>
        <v>1.9379340675443621</v>
      </c>
      <c r="BQ103">
        <f t="shared" si="222"/>
        <v>2.0653117005583179</v>
      </c>
    </row>
    <row r="104" spans="1:69" x14ac:dyDescent="0.15">
      <c r="A104" t="s">
        <v>178</v>
      </c>
      <c r="B104">
        <v>623</v>
      </c>
      <c r="C104" s="27">
        <f t="shared" si="135"/>
        <v>6.0827625302992292</v>
      </c>
      <c r="D104" s="1">
        <v>55.56</v>
      </c>
      <c r="E104" s="1">
        <v>7.9000000000000001E-2</v>
      </c>
      <c r="F104" s="1">
        <v>3.831</v>
      </c>
      <c r="G104" s="1">
        <v>0.45800000000000002</v>
      </c>
      <c r="H104" s="1">
        <v>6.6050000000000004</v>
      </c>
      <c r="I104" s="1">
        <v>33.210999999999999</v>
      </c>
      <c r="J104" s="1">
        <v>0.49399999999999999</v>
      </c>
      <c r="K104" s="1">
        <v>0.187</v>
      </c>
      <c r="L104" s="1">
        <v>7.1999999999999995E-2</v>
      </c>
      <c r="M104" s="1">
        <v>1.2E-2</v>
      </c>
      <c r="O104">
        <f t="shared" si="180"/>
        <v>100.509</v>
      </c>
      <c r="P104">
        <f t="shared" si="179"/>
        <v>24.655759758506438</v>
      </c>
      <c r="Q104" s="1">
        <v>77.852999999999994</v>
      </c>
      <c r="R104" s="1">
        <v>87.364999999999995</v>
      </c>
      <c r="S104" s="1">
        <v>11.099</v>
      </c>
      <c r="V104" s="39">
        <v>12</v>
      </c>
      <c r="W104" s="39">
        <v>4</v>
      </c>
      <c r="X104" s="15">
        <v>0</v>
      </c>
      <c r="Z104" s="14">
        <f t="shared" si="181"/>
        <v>1.9121138820200718</v>
      </c>
      <c r="AA104" s="14">
        <f t="shared" si="182"/>
        <v>2.0452509304122713E-3</v>
      </c>
      <c r="AB104" s="14">
        <f t="shared" si="183"/>
        <v>0.15537951527444915</v>
      </c>
      <c r="AC104" s="14">
        <f t="shared" si="184"/>
        <v>1.2461258352307382E-2</v>
      </c>
      <c r="AD104" s="14">
        <f t="shared" si="185"/>
        <v>0</v>
      </c>
      <c r="AE104" s="14">
        <f t="shared" si="186"/>
        <v>0.1900919646204019</v>
      </c>
      <c r="AF104" s="14">
        <f t="shared" si="187"/>
        <v>1.7037698698206223</v>
      </c>
      <c r="AG104" s="14">
        <f t="shared" si="188"/>
        <v>1.8214637007201436E-2</v>
      </c>
      <c r="AH104" s="14">
        <f t="shared" si="189"/>
        <v>5.4506435431862692E-3</v>
      </c>
      <c r="AI104" s="14">
        <f t="shared" si="190"/>
        <v>1.9931280344032726E-3</v>
      </c>
      <c r="AJ104" s="14">
        <f t="shared" si="191"/>
        <v>8.006612661624992E-4</v>
      </c>
      <c r="AK104" s="14">
        <f t="shared" si="192"/>
        <v>0</v>
      </c>
      <c r="AL104" s="14">
        <f t="shared" si="193"/>
        <v>4.0023208108692199</v>
      </c>
      <c r="AM104" s="14">
        <f t="shared" si="194"/>
        <v>0.89962733227764335</v>
      </c>
      <c r="AN104" s="11">
        <f t="shared" si="195"/>
        <v>0</v>
      </c>
      <c r="AP104">
        <f t="shared" si="196"/>
        <v>55.56</v>
      </c>
      <c r="AQ104">
        <f t="shared" si="197"/>
        <v>7.9000000000000001E-2</v>
      </c>
      <c r="AR104">
        <f t="shared" si="198"/>
        <v>3.831</v>
      </c>
      <c r="AS104">
        <f t="shared" si="199"/>
        <v>0.45800000000000002</v>
      </c>
      <c r="AT104">
        <f t="shared" si="200"/>
        <v>0</v>
      </c>
      <c r="AU104">
        <f t="shared" si="201"/>
        <v>6.6050000000000004</v>
      </c>
      <c r="AV104">
        <f t="shared" si="202"/>
        <v>33.210999999999999</v>
      </c>
      <c r="AW104">
        <f t="shared" si="203"/>
        <v>0.49399999999999999</v>
      </c>
      <c r="AX104">
        <f t="shared" si="204"/>
        <v>0.187</v>
      </c>
      <c r="AY104">
        <f t="shared" si="205"/>
        <v>7.1999999999999995E-2</v>
      </c>
      <c r="AZ104">
        <f t="shared" si="206"/>
        <v>1.2E-2</v>
      </c>
      <c r="BA104">
        <f t="shared" si="207"/>
        <v>0</v>
      </c>
      <c r="BB104">
        <f t="shared" si="208"/>
        <v>100.509</v>
      </c>
      <c r="BD104">
        <f t="shared" si="209"/>
        <v>0.92476697736351543</v>
      </c>
      <c r="BE104">
        <f t="shared" si="210"/>
        <v>9.8915683770315287E-4</v>
      </c>
      <c r="BF104">
        <f t="shared" si="211"/>
        <v>7.5147116516280893E-2</v>
      </c>
      <c r="BG104">
        <f t="shared" si="212"/>
        <v>6.0267122837028755E-3</v>
      </c>
      <c r="BH104">
        <f t="shared" si="213"/>
        <v>9.1935304270363574E-2</v>
      </c>
      <c r="BI104">
        <f t="shared" si="214"/>
        <v>0</v>
      </c>
      <c r="BJ104">
        <f t="shared" si="215"/>
        <v>0.82400432707098969</v>
      </c>
      <c r="BK104">
        <f t="shared" si="216"/>
        <v>8.8092529254209361E-3</v>
      </c>
      <c r="BL104">
        <f t="shared" si="217"/>
        <v>2.6361270641438793E-3</v>
      </c>
      <c r="BM104">
        <f t="shared" si="218"/>
        <v>9.639483323693849E-4</v>
      </c>
      <c r="BN104">
        <f t="shared" si="219"/>
        <v>3.8722855681530327E-4</v>
      </c>
      <c r="BO104">
        <f t="shared" si="220"/>
        <v>0</v>
      </c>
      <c r="BP104">
        <f t="shared" si="221"/>
        <v>1.9356661512213051</v>
      </c>
      <c r="BQ104">
        <f t="shared" si="222"/>
        <v>2.0676710228899551</v>
      </c>
    </row>
    <row r="105" spans="1:69" x14ac:dyDescent="0.15">
      <c r="A105" t="s">
        <v>179</v>
      </c>
      <c r="B105">
        <v>624</v>
      </c>
      <c r="C105" s="27">
        <f t="shared" si="135"/>
        <v>4.1231056256201146</v>
      </c>
      <c r="D105" s="1">
        <v>55.606000000000002</v>
      </c>
      <c r="E105" s="1">
        <v>7.4999999999999997E-2</v>
      </c>
      <c r="F105" s="1">
        <v>3.7719999999999998</v>
      </c>
      <c r="G105" s="1">
        <v>0.434</v>
      </c>
      <c r="H105" s="1">
        <v>6.6150000000000002</v>
      </c>
      <c r="I105" s="1">
        <v>33.262999999999998</v>
      </c>
      <c r="J105" s="1">
        <v>0.47899999999999998</v>
      </c>
      <c r="K105" s="1">
        <v>0.18</v>
      </c>
      <c r="L105" s="1">
        <v>8.5000000000000006E-2</v>
      </c>
      <c r="M105" s="1">
        <v>2.3E-2</v>
      </c>
      <c r="O105">
        <f t="shared" si="180"/>
        <v>100.53199999999998</v>
      </c>
      <c r="P105">
        <f t="shared" si="179"/>
        <v>24.661165046736066</v>
      </c>
      <c r="Q105" s="1">
        <v>77.852000000000004</v>
      </c>
      <c r="R105" s="1">
        <v>87.369</v>
      </c>
      <c r="S105" s="1">
        <v>11.099</v>
      </c>
      <c r="V105" s="39">
        <v>12</v>
      </c>
      <c r="W105" s="39">
        <v>4</v>
      </c>
      <c r="X105" s="15">
        <v>0</v>
      </c>
      <c r="Z105" s="14">
        <f t="shared" si="181"/>
        <v>1.9132775373645996</v>
      </c>
      <c r="AA105" s="14">
        <f t="shared" si="182"/>
        <v>1.9412683365462432E-3</v>
      </c>
      <c r="AB105" s="14">
        <f t="shared" si="183"/>
        <v>0.1529530333563551</v>
      </c>
      <c r="AC105" s="14">
        <f t="shared" si="184"/>
        <v>1.1805678486480318E-2</v>
      </c>
      <c r="AD105" s="14">
        <f t="shared" si="185"/>
        <v>0</v>
      </c>
      <c r="AE105" s="14">
        <f t="shared" si="186"/>
        <v>0.19033803686395973</v>
      </c>
      <c r="AF105" s="14">
        <f t="shared" si="187"/>
        <v>1.7060635204494101</v>
      </c>
      <c r="AG105" s="14">
        <f t="shared" si="188"/>
        <v>1.7657689885052324E-2</v>
      </c>
      <c r="AH105" s="14">
        <f t="shared" si="189"/>
        <v>5.24545879493533E-3</v>
      </c>
      <c r="AI105" s="14">
        <f t="shared" si="190"/>
        <v>2.3524826386052728E-3</v>
      </c>
      <c r="AJ105" s="14">
        <f t="shared" si="191"/>
        <v>1.5342644029852535E-3</v>
      </c>
      <c r="AK105" s="14">
        <f t="shared" si="192"/>
        <v>0</v>
      </c>
      <c r="AL105" s="14">
        <f t="shared" si="193"/>
        <v>4.0031689705789288</v>
      </c>
      <c r="AM105" s="14">
        <f t="shared" si="194"/>
        <v>0.89963199717384146</v>
      </c>
      <c r="AN105" s="11">
        <f t="shared" si="195"/>
        <v>0</v>
      </c>
      <c r="AP105">
        <f t="shared" si="196"/>
        <v>55.606000000000002</v>
      </c>
      <c r="AQ105">
        <f t="shared" si="197"/>
        <v>7.4999999999999997E-2</v>
      </c>
      <c r="AR105">
        <f t="shared" si="198"/>
        <v>3.7719999999999998</v>
      </c>
      <c r="AS105">
        <f t="shared" si="199"/>
        <v>0.434</v>
      </c>
      <c r="AT105">
        <f t="shared" si="200"/>
        <v>0</v>
      </c>
      <c r="AU105">
        <f t="shared" si="201"/>
        <v>6.6150000000000002</v>
      </c>
      <c r="AV105">
        <f t="shared" si="202"/>
        <v>33.262999999999998</v>
      </c>
      <c r="AW105">
        <f t="shared" si="203"/>
        <v>0.47899999999999998</v>
      </c>
      <c r="AX105">
        <f t="shared" si="204"/>
        <v>0.18</v>
      </c>
      <c r="AY105">
        <f t="shared" si="205"/>
        <v>8.5000000000000006E-2</v>
      </c>
      <c r="AZ105">
        <f t="shared" si="206"/>
        <v>2.3E-2</v>
      </c>
      <c r="BA105">
        <f t="shared" si="207"/>
        <v>0</v>
      </c>
      <c r="BB105">
        <f t="shared" si="208"/>
        <v>100.53199999999998</v>
      </c>
      <c r="BD105">
        <f t="shared" si="209"/>
        <v>0.92553262316910789</v>
      </c>
      <c r="BE105">
        <f t="shared" si="210"/>
        <v>9.3907294718653743E-4</v>
      </c>
      <c r="BF105">
        <f t="shared" si="211"/>
        <v>7.3989799921537855E-2</v>
      </c>
      <c r="BG105">
        <f t="shared" si="212"/>
        <v>5.7109020330284883E-3</v>
      </c>
      <c r="BH105">
        <f t="shared" si="213"/>
        <v>9.2074494738600313E-2</v>
      </c>
      <c r="BI105">
        <f t="shared" si="214"/>
        <v>0</v>
      </c>
      <c r="BJ105">
        <f t="shared" si="215"/>
        <v>0.82529450878812227</v>
      </c>
      <c r="BK105">
        <f t="shared" si="216"/>
        <v>8.5417654884142272E-3</v>
      </c>
      <c r="BL105">
        <f t="shared" si="217"/>
        <v>2.5374485109406321E-3</v>
      </c>
      <c r="BM105">
        <f t="shared" si="218"/>
        <v>1.1379945590471907E-3</v>
      </c>
      <c r="BN105">
        <f t="shared" si="219"/>
        <v>7.4218806722933122E-4</v>
      </c>
      <c r="BO105">
        <f t="shared" si="220"/>
        <v>0</v>
      </c>
      <c r="BP105">
        <f t="shared" si="221"/>
        <v>1.9365007982232147</v>
      </c>
      <c r="BQ105">
        <f t="shared" si="222"/>
        <v>2.0672178262213636</v>
      </c>
    </row>
    <row r="106" spans="1:69" x14ac:dyDescent="0.15">
      <c r="A106" t="s">
        <v>180</v>
      </c>
      <c r="B106">
        <v>625</v>
      </c>
      <c r="C106" s="27">
        <f t="shared" si="135"/>
        <v>5.099019513589262</v>
      </c>
      <c r="D106" s="1">
        <v>55.798000000000002</v>
      </c>
      <c r="E106" s="1">
        <v>6.9000000000000006E-2</v>
      </c>
      <c r="F106" s="1">
        <v>3.7130000000000001</v>
      </c>
      <c r="G106" s="1">
        <v>0.42299999999999999</v>
      </c>
      <c r="H106" s="1">
        <v>6.55</v>
      </c>
      <c r="I106" s="1">
        <v>33.311</v>
      </c>
      <c r="J106" s="1">
        <v>0.47299999999999998</v>
      </c>
      <c r="K106" s="1">
        <v>0.17399999999999999</v>
      </c>
      <c r="L106" s="1">
        <v>7.9000000000000001E-2</v>
      </c>
      <c r="M106" s="1">
        <v>1E-3</v>
      </c>
      <c r="O106">
        <f t="shared" si="180"/>
        <v>100.59100000000001</v>
      </c>
      <c r="P106">
        <f t="shared" si="179"/>
        <v>24.694705347089997</v>
      </c>
      <c r="Q106" s="1">
        <v>77.850999999999999</v>
      </c>
      <c r="R106" s="1">
        <v>87.373999999999995</v>
      </c>
      <c r="S106" s="1">
        <v>11.099</v>
      </c>
      <c r="V106" s="39">
        <v>12</v>
      </c>
      <c r="W106" s="39">
        <v>4</v>
      </c>
      <c r="X106" s="15">
        <v>0</v>
      </c>
      <c r="Z106" s="14">
        <f t="shared" si="181"/>
        <v>1.9172762435777395</v>
      </c>
      <c r="AA106" s="14">
        <f t="shared" si="182"/>
        <v>1.7835411729241067E-3</v>
      </c>
      <c r="AB106" s="14">
        <f t="shared" si="183"/>
        <v>0.15035611673890803</v>
      </c>
      <c r="AC106" s="14">
        <f t="shared" si="184"/>
        <v>1.1490828174429491E-2</v>
      </c>
      <c r="AD106" s="14">
        <f t="shared" si="185"/>
        <v>0</v>
      </c>
      <c r="AE106" s="14">
        <f t="shared" si="186"/>
        <v>0.18821176972909023</v>
      </c>
      <c r="AF106" s="14">
        <f t="shared" si="187"/>
        <v>1.7062049306734024</v>
      </c>
      <c r="AG106" s="14">
        <f t="shared" si="188"/>
        <v>1.7412825734913571E-2</v>
      </c>
      <c r="AH106" s="14">
        <f t="shared" si="189"/>
        <v>5.0637232756547308E-3</v>
      </c>
      <c r="AI106" s="14">
        <f t="shared" si="190"/>
        <v>2.1834554423854945E-3</v>
      </c>
      <c r="AJ106" s="14">
        <f t="shared" si="191"/>
        <v>6.6616546438399494E-5</v>
      </c>
      <c r="AK106" s="14">
        <f t="shared" si="192"/>
        <v>0</v>
      </c>
      <c r="AL106" s="14">
        <f t="shared" si="193"/>
        <v>4.0000500510658865</v>
      </c>
      <c r="AM106" s="14">
        <f t="shared" si="194"/>
        <v>0.90064922374834311</v>
      </c>
      <c r="AN106" s="11">
        <f t="shared" si="195"/>
        <v>0</v>
      </c>
      <c r="AP106">
        <f t="shared" si="196"/>
        <v>55.798000000000002</v>
      </c>
      <c r="AQ106">
        <f t="shared" si="197"/>
        <v>6.9000000000000006E-2</v>
      </c>
      <c r="AR106">
        <f t="shared" si="198"/>
        <v>3.7130000000000001</v>
      </c>
      <c r="AS106">
        <f t="shared" si="199"/>
        <v>0.42299999999999999</v>
      </c>
      <c r="AT106">
        <f t="shared" si="200"/>
        <v>0</v>
      </c>
      <c r="AU106">
        <f t="shared" si="201"/>
        <v>6.55</v>
      </c>
      <c r="AV106">
        <f t="shared" si="202"/>
        <v>33.311</v>
      </c>
      <c r="AW106">
        <f t="shared" si="203"/>
        <v>0.47299999999999998</v>
      </c>
      <c r="AX106">
        <f t="shared" si="204"/>
        <v>0.17399999999999999</v>
      </c>
      <c r="AY106">
        <f t="shared" si="205"/>
        <v>7.9000000000000001E-2</v>
      </c>
      <c r="AZ106">
        <f t="shared" si="206"/>
        <v>1E-3</v>
      </c>
      <c r="BA106">
        <f t="shared" si="207"/>
        <v>0</v>
      </c>
      <c r="BB106">
        <f t="shared" si="208"/>
        <v>100.59100000000001</v>
      </c>
      <c r="BD106">
        <f t="shared" si="209"/>
        <v>0.9287283621837551</v>
      </c>
      <c r="BE106">
        <f t="shared" si="210"/>
        <v>8.6394711141161453E-4</v>
      </c>
      <c r="BF106">
        <f t="shared" si="211"/>
        <v>7.2832483326794831E-2</v>
      </c>
      <c r="BG106">
        <f t="shared" si="212"/>
        <v>5.5661556681360609E-3</v>
      </c>
      <c r="BH106">
        <f t="shared" si="213"/>
        <v>9.1169756695061527E-2</v>
      </c>
      <c r="BI106">
        <f t="shared" si="214"/>
        <v>0</v>
      </c>
      <c r="BJ106">
        <f t="shared" si="215"/>
        <v>0.82648544575778327</v>
      </c>
      <c r="BK106">
        <f t="shared" si="216"/>
        <v>8.4347705136115433E-3</v>
      </c>
      <c r="BL106">
        <f t="shared" si="217"/>
        <v>2.4528668939092775E-3</v>
      </c>
      <c r="BM106">
        <f t="shared" si="218"/>
        <v>1.0576655313497417E-3</v>
      </c>
      <c r="BN106">
        <f t="shared" si="219"/>
        <v>3.226904640127527E-5</v>
      </c>
      <c r="BO106">
        <f t="shared" si="220"/>
        <v>0</v>
      </c>
      <c r="BP106">
        <f t="shared" si="221"/>
        <v>1.9376237227282143</v>
      </c>
      <c r="BQ106">
        <f t="shared" si="222"/>
        <v>2.0644101350254593</v>
      </c>
    </row>
    <row r="107" spans="1:69" x14ac:dyDescent="0.15">
      <c r="A107" t="s">
        <v>181</v>
      </c>
      <c r="B107">
        <v>626</v>
      </c>
      <c r="C107" s="27">
        <f t="shared" si="135"/>
        <v>6.0827625302992292</v>
      </c>
      <c r="D107" s="1">
        <v>55.817</v>
      </c>
      <c r="E107" s="1">
        <v>6.5000000000000002E-2</v>
      </c>
      <c r="F107" s="1">
        <v>3.67</v>
      </c>
      <c r="G107" s="1">
        <v>0.39500000000000002</v>
      </c>
      <c r="H107" s="1">
        <v>6.6</v>
      </c>
      <c r="I107" s="1">
        <v>33.33</v>
      </c>
      <c r="J107" s="1">
        <v>0.47</v>
      </c>
      <c r="K107" s="1">
        <v>0.17299999999999999</v>
      </c>
      <c r="L107" s="1">
        <v>7.4999999999999997E-2</v>
      </c>
      <c r="M107" s="1">
        <v>1.7999999999999999E-2</v>
      </c>
      <c r="O107">
        <f t="shared" si="180"/>
        <v>100.613</v>
      </c>
      <c r="P107">
        <f t="shared" si="179"/>
        <v>24.695002364480107</v>
      </c>
      <c r="Q107" s="1">
        <v>77.849999999999994</v>
      </c>
      <c r="R107" s="1">
        <v>87.38</v>
      </c>
      <c r="S107" s="1">
        <v>11.099</v>
      </c>
      <c r="V107" s="39">
        <v>12</v>
      </c>
      <c r="W107" s="39">
        <v>4</v>
      </c>
      <c r="X107" s="15">
        <v>0</v>
      </c>
      <c r="Z107" s="14">
        <f t="shared" si="181"/>
        <v>1.9179060352183266</v>
      </c>
      <c r="AA107" s="14">
        <f t="shared" si="182"/>
        <v>1.6801272738853831E-3</v>
      </c>
      <c r="AB107" s="14">
        <f t="shared" si="183"/>
        <v>0.14861306534146035</v>
      </c>
      <c r="AC107" s="14">
        <f t="shared" si="184"/>
        <v>1.0730076921694514E-2</v>
      </c>
      <c r="AD107" s="14">
        <f t="shared" si="185"/>
        <v>0</v>
      </c>
      <c r="AE107" s="14">
        <f t="shared" si="186"/>
        <v>0.18964621981182694</v>
      </c>
      <c r="AF107" s="14">
        <f t="shared" si="187"/>
        <v>1.7071575865566166</v>
      </c>
      <c r="AG107" s="14">
        <f t="shared" si="188"/>
        <v>1.7302176876515207E-2</v>
      </c>
      <c r="AH107" s="14">
        <f t="shared" si="189"/>
        <v>5.0345608641965134E-3</v>
      </c>
      <c r="AI107" s="14">
        <f t="shared" si="190"/>
        <v>2.0728758047752825E-3</v>
      </c>
      <c r="AJ107" s="14">
        <f t="shared" si="191"/>
        <v>1.1990834138269834E-3</v>
      </c>
      <c r="AK107" s="14">
        <f t="shared" si="192"/>
        <v>0</v>
      </c>
      <c r="AL107" s="14">
        <f t="shared" si="193"/>
        <v>4.001341808083124</v>
      </c>
      <c r="AM107" s="14">
        <f t="shared" si="194"/>
        <v>0.90001800967759693</v>
      </c>
      <c r="AN107" s="11">
        <f t="shared" si="195"/>
        <v>0</v>
      </c>
      <c r="AP107">
        <f t="shared" si="196"/>
        <v>55.817</v>
      </c>
      <c r="AQ107">
        <f t="shared" si="197"/>
        <v>6.5000000000000002E-2</v>
      </c>
      <c r="AR107">
        <f t="shared" si="198"/>
        <v>3.67</v>
      </c>
      <c r="AS107">
        <f t="shared" si="199"/>
        <v>0.39500000000000002</v>
      </c>
      <c r="AT107">
        <f t="shared" si="200"/>
        <v>0</v>
      </c>
      <c r="AU107">
        <f t="shared" si="201"/>
        <v>6.6</v>
      </c>
      <c r="AV107">
        <f t="shared" si="202"/>
        <v>33.33</v>
      </c>
      <c r="AW107">
        <f t="shared" si="203"/>
        <v>0.47</v>
      </c>
      <c r="AX107">
        <f t="shared" si="204"/>
        <v>0.17299999999999999</v>
      </c>
      <c r="AY107">
        <f t="shared" si="205"/>
        <v>7.4999999999999997E-2</v>
      </c>
      <c r="AZ107">
        <f t="shared" si="206"/>
        <v>1.7999999999999999E-2</v>
      </c>
      <c r="BA107">
        <f t="shared" si="207"/>
        <v>0</v>
      </c>
      <c r="BB107">
        <f t="shared" si="208"/>
        <v>100.613</v>
      </c>
      <c r="BD107">
        <f t="shared" si="209"/>
        <v>0.92904460719041282</v>
      </c>
      <c r="BE107">
        <f t="shared" si="210"/>
        <v>8.1386322089499919E-4</v>
      </c>
      <c r="BF107">
        <f t="shared" si="211"/>
        <v>7.1989015300117698E-2</v>
      </c>
      <c r="BG107">
        <f t="shared" si="212"/>
        <v>5.1977103756826104E-3</v>
      </c>
      <c r="BH107">
        <f t="shared" si="213"/>
        <v>9.1865709036245205E-2</v>
      </c>
      <c r="BI107">
        <f t="shared" si="214"/>
        <v>0</v>
      </c>
      <c r="BJ107">
        <f t="shared" si="215"/>
        <v>0.82695685830827392</v>
      </c>
      <c r="BK107">
        <f t="shared" si="216"/>
        <v>8.3812730262102023E-3</v>
      </c>
      <c r="BL107">
        <f t="shared" si="217"/>
        <v>2.4387699577373854E-3</v>
      </c>
      <c r="BM107">
        <f t="shared" si="218"/>
        <v>1.0041128462181092E-3</v>
      </c>
      <c r="BN107">
        <f t="shared" si="219"/>
        <v>5.8084283522295485E-4</v>
      </c>
      <c r="BO107">
        <f t="shared" si="220"/>
        <v>0</v>
      </c>
      <c r="BP107">
        <f t="shared" si="221"/>
        <v>1.9382727620970157</v>
      </c>
      <c r="BQ107">
        <f t="shared" si="222"/>
        <v>2.0643853054789232</v>
      </c>
    </row>
    <row r="108" spans="1:69" x14ac:dyDescent="0.15">
      <c r="A108" t="s">
        <v>182</v>
      </c>
      <c r="B108">
        <v>627</v>
      </c>
      <c r="C108" s="27">
        <f t="shared" si="135"/>
        <v>4.1231056256201146</v>
      </c>
      <c r="D108" s="1">
        <v>55.87</v>
      </c>
      <c r="E108" s="1">
        <v>6.6000000000000003E-2</v>
      </c>
      <c r="F108" s="1">
        <v>3.577</v>
      </c>
      <c r="G108" s="1">
        <v>0.34599999999999997</v>
      </c>
      <c r="H108" s="1">
        <v>6.569</v>
      </c>
      <c r="I108" s="1">
        <v>33.377000000000002</v>
      </c>
      <c r="J108" s="1">
        <v>0.46300000000000002</v>
      </c>
      <c r="K108" s="1">
        <v>0.17599999999999999</v>
      </c>
      <c r="L108" s="1">
        <v>7.6999999999999999E-2</v>
      </c>
      <c r="M108" s="1">
        <v>7.0000000000000001E-3</v>
      </c>
      <c r="O108">
        <f t="shared" si="180"/>
        <v>100.52800000000001</v>
      </c>
      <c r="P108">
        <f t="shared" si="179"/>
        <v>24.682998404270787</v>
      </c>
      <c r="Q108" s="1">
        <v>77.849000000000004</v>
      </c>
      <c r="R108" s="1">
        <v>87.384</v>
      </c>
      <c r="S108" s="1">
        <v>11.099</v>
      </c>
      <c r="V108" s="39">
        <v>12</v>
      </c>
      <c r="W108" s="39">
        <v>4</v>
      </c>
      <c r="X108" s="15">
        <v>0</v>
      </c>
      <c r="Z108" s="14">
        <f t="shared" si="181"/>
        <v>1.9206607588054463</v>
      </c>
      <c r="AA108" s="14">
        <f t="shared" si="182"/>
        <v>1.7068050443406388E-3</v>
      </c>
      <c r="AB108" s="14">
        <f t="shared" si="183"/>
        <v>0.14491756396099301</v>
      </c>
      <c r="AC108" s="14">
        <f t="shared" si="184"/>
        <v>9.4035750594183964E-3</v>
      </c>
      <c r="AD108" s="14">
        <f t="shared" si="185"/>
        <v>0</v>
      </c>
      <c r="AE108" s="14">
        <f t="shared" si="186"/>
        <v>0.1888472537697064</v>
      </c>
      <c r="AF108" s="14">
        <f t="shared" si="187"/>
        <v>1.710396323716403</v>
      </c>
      <c r="AG108" s="14">
        <f t="shared" si="188"/>
        <v>1.7052774040289195E-2</v>
      </c>
      <c r="AH108" s="14">
        <f t="shared" si="189"/>
        <v>5.1243562792475036E-3</v>
      </c>
      <c r="AI108" s="14">
        <f t="shared" si="190"/>
        <v>2.129187466750847E-3</v>
      </c>
      <c r="AJ108" s="14">
        <f t="shared" si="191"/>
        <v>4.6653699482339281E-4</v>
      </c>
      <c r="AK108" s="14">
        <f t="shared" si="192"/>
        <v>0</v>
      </c>
      <c r="AL108" s="14">
        <f t="shared" si="193"/>
        <v>4.0007051351374185</v>
      </c>
      <c r="AM108" s="14">
        <f t="shared" si="194"/>
        <v>0.90056712261221927</v>
      </c>
      <c r="AN108" s="11">
        <f t="shared" si="195"/>
        <v>0</v>
      </c>
      <c r="AP108">
        <f t="shared" si="196"/>
        <v>55.87</v>
      </c>
      <c r="AQ108">
        <f t="shared" si="197"/>
        <v>6.6000000000000003E-2</v>
      </c>
      <c r="AR108">
        <f t="shared" si="198"/>
        <v>3.577</v>
      </c>
      <c r="AS108">
        <f t="shared" si="199"/>
        <v>0.34599999999999997</v>
      </c>
      <c r="AT108">
        <f t="shared" si="200"/>
        <v>0</v>
      </c>
      <c r="AU108">
        <f t="shared" si="201"/>
        <v>6.5690000000000008</v>
      </c>
      <c r="AV108">
        <f t="shared" si="202"/>
        <v>33.377000000000002</v>
      </c>
      <c r="AW108">
        <f t="shared" si="203"/>
        <v>0.46300000000000002</v>
      </c>
      <c r="AX108">
        <f t="shared" si="204"/>
        <v>0.17599999999999999</v>
      </c>
      <c r="AY108">
        <f t="shared" si="205"/>
        <v>7.6999999999999999E-2</v>
      </c>
      <c r="AZ108">
        <f t="shared" si="206"/>
        <v>7.0000000000000001E-3</v>
      </c>
      <c r="BA108">
        <f t="shared" si="207"/>
        <v>0</v>
      </c>
      <c r="BB108">
        <f t="shared" si="208"/>
        <v>100.52800000000001</v>
      </c>
      <c r="BD108">
        <f t="shared" si="209"/>
        <v>0.9299267643142477</v>
      </c>
      <c r="BE108">
        <f t="shared" si="210"/>
        <v>8.2638419352415297E-4</v>
      </c>
      <c r="BF108">
        <f t="shared" si="211"/>
        <v>7.0164770498234608E-2</v>
      </c>
      <c r="BG108">
        <f t="shared" si="212"/>
        <v>4.5529311138890714E-3</v>
      </c>
      <c r="BH108">
        <f t="shared" si="213"/>
        <v>9.1434218584711333E-2</v>
      </c>
      <c r="BI108">
        <f t="shared" si="214"/>
        <v>0</v>
      </c>
      <c r="BJ108">
        <f t="shared" si="215"/>
        <v>0.82812298409106699</v>
      </c>
      <c r="BK108">
        <f t="shared" si="216"/>
        <v>8.2564455556070719E-3</v>
      </c>
      <c r="BL108">
        <f t="shared" si="217"/>
        <v>2.4810607662530625E-3</v>
      </c>
      <c r="BM108">
        <f t="shared" si="218"/>
        <v>1.0308891887839255E-3</v>
      </c>
      <c r="BN108">
        <f t="shared" si="219"/>
        <v>2.258833248089269E-4</v>
      </c>
      <c r="BO108">
        <f t="shared" si="220"/>
        <v>0</v>
      </c>
      <c r="BP108">
        <f t="shared" si="221"/>
        <v>1.937022331631127</v>
      </c>
      <c r="BQ108">
        <f t="shared" si="222"/>
        <v>2.0653892677471131</v>
      </c>
    </row>
    <row r="109" spans="1:69" s="27" customFormat="1" x14ac:dyDescent="0.15">
      <c r="A109" s="27" t="s">
        <v>183</v>
      </c>
      <c r="B109" s="27">
        <v>628</v>
      </c>
      <c r="C109" s="27">
        <f t="shared" si="135"/>
        <v>5.099019513589262</v>
      </c>
      <c r="D109" s="28">
        <v>56.027000000000001</v>
      </c>
      <c r="E109" s="28">
        <v>5.7000000000000002E-2</v>
      </c>
      <c r="F109" s="28">
        <v>3.46</v>
      </c>
      <c r="G109" s="28">
        <v>0.30399999999999999</v>
      </c>
      <c r="H109" s="28">
        <v>6.5540000000000003</v>
      </c>
      <c r="I109" s="28">
        <v>33.496000000000002</v>
      </c>
      <c r="J109" s="28">
        <v>0.46500000000000002</v>
      </c>
      <c r="K109" s="28">
        <v>0.18</v>
      </c>
      <c r="L109" s="28">
        <v>7.8E-2</v>
      </c>
      <c r="M109" s="28">
        <v>1.2E-2</v>
      </c>
      <c r="N109" s="28"/>
      <c r="O109" s="27">
        <f t="shared" si="180"/>
        <v>100.63300000000001</v>
      </c>
      <c r="P109">
        <f t="shared" si="179"/>
        <v>24.714090409621068</v>
      </c>
      <c r="Q109" s="28">
        <v>77.847999999999999</v>
      </c>
      <c r="R109" s="28">
        <v>87.388999999999996</v>
      </c>
      <c r="S109" s="28">
        <v>11.099</v>
      </c>
      <c r="U109" s="28"/>
      <c r="V109" s="29">
        <v>12</v>
      </c>
      <c r="W109" s="29">
        <v>4</v>
      </c>
      <c r="X109" s="15">
        <v>0</v>
      </c>
      <c r="Z109" s="30">
        <f t="shared" si="181"/>
        <v>1.9236348858778822</v>
      </c>
      <c r="AA109" s="30">
        <f t="shared" si="182"/>
        <v>1.4722044356521727E-3</v>
      </c>
      <c r="AB109" s="30">
        <f t="shared" si="183"/>
        <v>0.14000110635886642</v>
      </c>
      <c r="AC109" s="30">
        <f t="shared" si="184"/>
        <v>8.2517063461400638E-3</v>
      </c>
      <c r="AD109" s="30">
        <f t="shared" si="185"/>
        <v>0</v>
      </c>
      <c r="AE109" s="30">
        <f t="shared" si="186"/>
        <v>0.1881789898499375</v>
      </c>
      <c r="AF109" s="30">
        <f t="shared" si="187"/>
        <v>1.7143349833723041</v>
      </c>
      <c r="AG109" s="30">
        <f t="shared" si="188"/>
        <v>1.7104889910578899E-2</v>
      </c>
      <c r="AH109" s="30">
        <f t="shared" si="189"/>
        <v>5.2342256155781721E-3</v>
      </c>
      <c r="AI109" s="30">
        <f t="shared" si="190"/>
        <v>2.1541258016715111E-3</v>
      </c>
      <c r="AJ109" s="30">
        <f t="shared" si="191"/>
        <v>7.9877153070376109E-4</v>
      </c>
      <c r="AK109" s="30">
        <f t="shared" si="192"/>
        <v>0</v>
      </c>
      <c r="AL109" s="30">
        <f t="shared" si="193"/>
        <v>4.0011658890993145</v>
      </c>
      <c r="AM109" s="30">
        <f t="shared" si="194"/>
        <v>0.90108929947503968</v>
      </c>
      <c r="AN109" s="31">
        <f t="shared" si="195"/>
        <v>0</v>
      </c>
      <c r="AP109" s="27">
        <f t="shared" si="196"/>
        <v>56.027000000000001</v>
      </c>
      <c r="AQ109" s="27">
        <f t="shared" si="197"/>
        <v>5.7000000000000002E-2</v>
      </c>
      <c r="AR109" s="27">
        <f t="shared" si="198"/>
        <v>3.46</v>
      </c>
      <c r="AS109" s="27">
        <f t="shared" si="199"/>
        <v>0.30399999999999999</v>
      </c>
      <c r="AT109" s="27">
        <f t="shared" si="200"/>
        <v>0</v>
      </c>
      <c r="AU109" s="27">
        <f t="shared" si="201"/>
        <v>6.5540000000000003</v>
      </c>
      <c r="AV109" s="27">
        <f t="shared" si="202"/>
        <v>33.496000000000002</v>
      </c>
      <c r="AW109" s="27">
        <f t="shared" si="203"/>
        <v>0.46500000000000002</v>
      </c>
      <c r="AX109" s="27">
        <f t="shared" si="204"/>
        <v>0.18</v>
      </c>
      <c r="AY109" s="27">
        <f t="shared" si="205"/>
        <v>7.8E-2</v>
      </c>
      <c r="AZ109" s="27">
        <f t="shared" si="206"/>
        <v>1.2E-2</v>
      </c>
      <c r="BA109" s="27">
        <f t="shared" si="207"/>
        <v>0</v>
      </c>
      <c r="BB109" s="27">
        <f t="shared" si="208"/>
        <v>100.63300000000001</v>
      </c>
      <c r="BD109" s="27">
        <f t="shared" si="209"/>
        <v>0.93253994673768315</v>
      </c>
      <c r="BE109" s="27">
        <f t="shared" si="210"/>
        <v>7.1369543986176851E-4</v>
      </c>
      <c r="BF109" s="27">
        <f t="shared" si="211"/>
        <v>6.7869752844252645E-2</v>
      </c>
      <c r="BG109" s="27">
        <f t="shared" si="212"/>
        <v>4.0002631752088947E-3</v>
      </c>
      <c r="BH109" s="27">
        <f t="shared" si="213"/>
        <v>9.1225432882356225E-2</v>
      </c>
      <c r="BI109" s="27">
        <f t="shared" si="214"/>
        <v>0</v>
      </c>
      <c r="BJ109" s="27">
        <f t="shared" si="215"/>
        <v>0.83107551532835133</v>
      </c>
      <c r="BK109" s="27">
        <f t="shared" si="216"/>
        <v>8.2921105472079665E-3</v>
      </c>
      <c r="BL109" s="27">
        <f t="shared" si="217"/>
        <v>2.5374485109406321E-3</v>
      </c>
      <c r="BM109" s="27">
        <f t="shared" si="218"/>
        <v>1.0442773600668337E-3</v>
      </c>
      <c r="BN109" s="27">
        <f t="shared" si="219"/>
        <v>3.8722855681530327E-4</v>
      </c>
      <c r="BO109" s="27">
        <f t="shared" si="220"/>
        <v>0</v>
      </c>
      <c r="BP109" s="27">
        <f t="shared" si="221"/>
        <v>1.9396856713827448</v>
      </c>
      <c r="BQ109" s="27">
        <f t="shared" si="222"/>
        <v>2.062790867680639</v>
      </c>
    </row>
    <row r="110" spans="1:69" s="27" customFormat="1" x14ac:dyDescent="0.15">
      <c r="A110" s="27" t="s">
        <v>184</v>
      </c>
      <c r="B110" s="27">
        <v>629</v>
      </c>
      <c r="C110" s="27">
        <f t="shared" si="135"/>
        <v>5.3851648071417451</v>
      </c>
      <c r="D110" s="28">
        <v>56.091999999999999</v>
      </c>
      <c r="E110" s="28">
        <v>5.1999999999999998E-2</v>
      </c>
      <c r="F110" s="28">
        <v>3.3140000000000001</v>
      </c>
      <c r="G110" s="28">
        <v>0.248</v>
      </c>
      <c r="H110" s="28">
        <v>6.5279999999999996</v>
      </c>
      <c r="I110" s="28">
        <v>33.545999999999999</v>
      </c>
      <c r="J110" s="28">
        <v>0.46</v>
      </c>
      <c r="K110" s="28">
        <v>0.18099999999999999</v>
      </c>
      <c r="L110" s="28">
        <v>0.08</v>
      </c>
      <c r="M110" s="28">
        <v>1.4E-2</v>
      </c>
      <c r="N110" s="28"/>
      <c r="O110" s="27">
        <f t="shared" si="180"/>
        <v>100.51499999999999</v>
      </c>
      <c r="P110">
        <f t="shared" si="179"/>
        <v>24.692849403294634</v>
      </c>
      <c r="Q110" s="28">
        <v>77.846000000000004</v>
      </c>
      <c r="R110" s="28">
        <v>87.394000000000005</v>
      </c>
      <c r="S110" s="28">
        <v>11.099</v>
      </c>
      <c r="U110" s="28"/>
      <c r="V110" s="29">
        <v>12</v>
      </c>
      <c r="W110" s="29">
        <v>4</v>
      </c>
      <c r="X110" s="15">
        <v>0</v>
      </c>
      <c r="Z110" s="30">
        <f t="shared" si="181"/>
        <v>1.9275232477603463</v>
      </c>
      <c r="AA110" s="30">
        <f t="shared" si="182"/>
        <v>1.3442190108911825E-3</v>
      </c>
      <c r="AB110" s="30">
        <f t="shared" si="183"/>
        <v>0.13420889367096819</v>
      </c>
      <c r="AC110" s="30">
        <f t="shared" si="184"/>
        <v>6.7374458061287244E-3</v>
      </c>
      <c r="AD110" s="30">
        <f t="shared" si="185"/>
        <v>0</v>
      </c>
      <c r="AE110" s="30">
        <f t="shared" si="186"/>
        <v>0.18759370676519108</v>
      </c>
      <c r="AF110" s="30">
        <f t="shared" si="187"/>
        <v>1.7183708851803998</v>
      </c>
      <c r="AG110" s="30">
        <f t="shared" si="188"/>
        <v>1.6935521927304662E-2</v>
      </c>
      <c r="AH110" s="30">
        <f t="shared" si="189"/>
        <v>5.2678321877442343E-3</v>
      </c>
      <c r="AI110" s="30">
        <f t="shared" si="190"/>
        <v>2.2112603073231067E-3</v>
      </c>
      <c r="AJ110" s="30">
        <f t="shared" si="191"/>
        <v>9.3270174783657302E-4</v>
      </c>
      <c r="AK110" s="30">
        <f t="shared" si="192"/>
        <v>0</v>
      </c>
      <c r="AL110" s="30">
        <f t="shared" si="193"/>
        <v>4.0011257143641332</v>
      </c>
      <c r="AM110" s="30">
        <f t="shared" si="194"/>
        <v>0.90157545026914832</v>
      </c>
      <c r="AN110" s="31">
        <f t="shared" si="195"/>
        <v>0</v>
      </c>
      <c r="AP110" s="27">
        <f t="shared" si="196"/>
        <v>56.091999999999999</v>
      </c>
      <c r="AQ110" s="27">
        <f t="shared" si="197"/>
        <v>5.1999999999999998E-2</v>
      </c>
      <c r="AR110" s="27">
        <f t="shared" si="198"/>
        <v>3.3140000000000001</v>
      </c>
      <c r="AS110" s="27">
        <f t="shared" si="199"/>
        <v>0.248</v>
      </c>
      <c r="AT110" s="27">
        <f t="shared" si="200"/>
        <v>0</v>
      </c>
      <c r="AU110" s="27">
        <f t="shared" si="201"/>
        <v>6.5279999999999996</v>
      </c>
      <c r="AV110" s="27">
        <f t="shared" si="202"/>
        <v>33.545999999999999</v>
      </c>
      <c r="AW110" s="27">
        <f t="shared" si="203"/>
        <v>0.46</v>
      </c>
      <c r="AX110" s="27">
        <f t="shared" si="204"/>
        <v>0.18099999999999999</v>
      </c>
      <c r="AY110" s="27">
        <f t="shared" si="205"/>
        <v>0.08</v>
      </c>
      <c r="AZ110" s="27">
        <f t="shared" si="206"/>
        <v>1.4E-2</v>
      </c>
      <c r="BA110" s="27">
        <f t="shared" si="207"/>
        <v>0</v>
      </c>
      <c r="BB110" s="27">
        <f t="shared" si="208"/>
        <v>100.51499999999999</v>
      </c>
      <c r="BD110" s="27">
        <f t="shared" si="209"/>
        <v>0.93362183754993344</v>
      </c>
      <c r="BE110" s="27">
        <f t="shared" si="210"/>
        <v>6.5109057671599929E-4</v>
      </c>
      <c r="BF110" s="27">
        <f t="shared" si="211"/>
        <v>6.5005884660651242E-2</v>
      </c>
      <c r="BG110" s="27">
        <f t="shared" si="212"/>
        <v>3.2633725903019935E-3</v>
      </c>
      <c r="BH110" s="27">
        <f t="shared" si="213"/>
        <v>9.0863537664940708E-2</v>
      </c>
      <c r="BI110" s="27">
        <f t="shared" si="214"/>
        <v>0</v>
      </c>
      <c r="BJ110" s="27">
        <f t="shared" si="215"/>
        <v>0.83231607467174795</v>
      </c>
      <c r="BK110" s="27">
        <f t="shared" si="216"/>
        <v>8.2029480682057308E-3</v>
      </c>
      <c r="BL110" s="27">
        <f t="shared" si="217"/>
        <v>2.5515454471125246E-3</v>
      </c>
      <c r="BM110" s="27">
        <f t="shared" si="218"/>
        <v>1.07105370263265E-3</v>
      </c>
      <c r="BN110" s="27">
        <f t="shared" si="219"/>
        <v>4.517666496178538E-4</v>
      </c>
      <c r="BO110" s="27">
        <f t="shared" si="220"/>
        <v>0</v>
      </c>
      <c r="BP110" s="27">
        <f t="shared" si="221"/>
        <v>1.93799911158186</v>
      </c>
      <c r="BQ110" s="27">
        <f t="shared" si="222"/>
        <v>2.064565298535292</v>
      </c>
    </row>
    <row r="111" spans="1:69" x14ac:dyDescent="0.15">
      <c r="A111" t="s">
        <v>185</v>
      </c>
      <c r="B111">
        <v>630</v>
      </c>
      <c r="C111" s="27">
        <f t="shared" si="135"/>
        <v>5.099019513589262</v>
      </c>
      <c r="D111" s="1">
        <v>56.143000000000001</v>
      </c>
      <c r="E111" s="1">
        <v>4.4999999999999998E-2</v>
      </c>
      <c r="F111" s="1">
        <v>3.1709999999999998</v>
      </c>
      <c r="G111" s="1">
        <v>0.20200000000000001</v>
      </c>
      <c r="H111" s="1">
        <v>6.5209999999999999</v>
      </c>
      <c r="I111" s="1">
        <v>33.597999999999999</v>
      </c>
      <c r="J111" s="1">
        <v>0.46400000000000002</v>
      </c>
      <c r="K111" s="1">
        <v>0.17299999999999999</v>
      </c>
      <c r="L111" s="1">
        <v>6.8000000000000005E-2</v>
      </c>
      <c r="M111" s="1">
        <v>1.0999999999999999E-2</v>
      </c>
      <c r="O111">
        <f t="shared" si="180"/>
        <v>100.39599999999999</v>
      </c>
      <c r="P111">
        <f t="shared" si="179"/>
        <v>24.670326415135197</v>
      </c>
      <c r="Q111" s="1">
        <v>77.844999999999999</v>
      </c>
      <c r="R111" s="1">
        <v>87.399000000000001</v>
      </c>
      <c r="S111" s="1">
        <v>11.099</v>
      </c>
      <c r="V111" s="39">
        <v>12</v>
      </c>
      <c r="W111" s="39">
        <v>4</v>
      </c>
      <c r="X111" s="15">
        <v>0</v>
      </c>
      <c r="Z111" s="14">
        <f t="shared" si="181"/>
        <v>1.9310371405815496</v>
      </c>
      <c r="AA111" s="14">
        <f t="shared" si="182"/>
        <v>1.1643284659143978E-3</v>
      </c>
      <c r="AB111" s="14">
        <f t="shared" si="183"/>
        <v>0.1285349835523294</v>
      </c>
      <c r="AC111" s="14">
        <f t="shared" si="184"/>
        <v>5.492768374019138E-3</v>
      </c>
      <c r="AD111" s="14">
        <f t="shared" si="185"/>
        <v>0</v>
      </c>
      <c r="AE111" s="14">
        <f t="shared" si="186"/>
        <v>0.1875636309485702</v>
      </c>
      <c r="AF111" s="14">
        <f t="shared" si="187"/>
        <v>1.7226057829795536</v>
      </c>
      <c r="AG111" s="14">
        <f t="shared" si="188"/>
        <v>1.7098383214012441E-2</v>
      </c>
      <c r="AH111" s="14">
        <f t="shared" si="189"/>
        <v>5.0395965725518986E-3</v>
      </c>
      <c r="AI111" s="14">
        <f t="shared" si="190"/>
        <v>1.881287232085708E-3</v>
      </c>
      <c r="AJ111" s="14">
        <f t="shared" si="191"/>
        <v>7.3350613755176683E-4</v>
      </c>
      <c r="AK111" s="14">
        <f t="shared" si="192"/>
        <v>0</v>
      </c>
      <c r="AL111" s="14">
        <f t="shared" si="193"/>
        <v>4.0011514080581385</v>
      </c>
      <c r="AM111" s="14">
        <f t="shared" si="194"/>
        <v>0.90180785558551102</v>
      </c>
      <c r="AN111" s="11">
        <f t="shared" si="195"/>
        <v>0</v>
      </c>
      <c r="AP111">
        <f t="shared" si="196"/>
        <v>56.143000000000001</v>
      </c>
      <c r="AQ111">
        <f t="shared" si="197"/>
        <v>4.4999999999999998E-2</v>
      </c>
      <c r="AR111">
        <f t="shared" si="198"/>
        <v>3.1709999999999998</v>
      </c>
      <c r="AS111">
        <f t="shared" si="199"/>
        <v>0.20200000000000001</v>
      </c>
      <c r="AT111">
        <f t="shared" si="200"/>
        <v>0</v>
      </c>
      <c r="AU111">
        <f t="shared" si="201"/>
        <v>6.5209999999999999</v>
      </c>
      <c r="AV111">
        <f t="shared" si="202"/>
        <v>33.597999999999999</v>
      </c>
      <c r="AW111">
        <f t="shared" si="203"/>
        <v>0.46400000000000002</v>
      </c>
      <c r="AX111">
        <f t="shared" si="204"/>
        <v>0.17299999999999999</v>
      </c>
      <c r="AY111">
        <f t="shared" si="205"/>
        <v>6.8000000000000005E-2</v>
      </c>
      <c r="AZ111">
        <f t="shared" si="206"/>
        <v>1.0999999999999999E-2</v>
      </c>
      <c r="BA111">
        <f t="shared" si="207"/>
        <v>0</v>
      </c>
      <c r="BB111">
        <f t="shared" si="208"/>
        <v>100.39599999999999</v>
      </c>
      <c r="BD111">
        <f t="shared" si="209"/>
        <v>0.93447070572569912</v>
      </c>
      <c r="BE111">
        <f t="shared" si="210"/>
        <v>5.634437683119225E-4</v>
      </c>
      <c r="BF111">
        <f t="shared" si="211"/>
        <v>6.220086308356218E-2</v>
      </c>
      <c r="BG111">
        <f t="shared" si="212"/>
        <v>2.658069609842753E-3</v>
      </c>
      <c r="BH111">
        <f t="shared" si="213"/>
        <v>9.0766104337174996E-2</v>
      </c>
      <c r="BI111">
        <f t="shared" si="214"/>
        <v>0</v>
      </c>
      <c r="BJ111">
        <f t="shared" si="215"/>
        <v>0.83360625638888053</v>
      </c>
      <c r="BK111">
        <f t="shared" si="216"/>
        <v>8.2742780514075201E-3</v>
      </c>
      <c r="BL111">
        <f t="shared" si="217"/>
        <v>2.4387699577373854E-3</v>
      </c>
      <c r="BM111">
        <f t="shared" si="218"/>
        <v>9.1039564723775248E-4</v>
      </c>
      <c r="BN111">
        <f t="shared" si="219"/>
        <v>3.5495951041402795E-4</v>
      </c>
      <c r="BO111">
        <f t="shared" si="220"/>
        <v>0</v>
      </c>
      <c r="BP111">
        <f t="shared" si="221"/>
        <v>1.936243846080268</v>
      </c>
      <c r="BQ111">
        <f t="shared" si="222"/>
        <v>2.0664501613048731</v>
      </c>
    </row>
    <row r="112" spans="1:69" x14ac:dyDescent="0.15">
      <c r="A112" t="s">
        <v>186</v>
      </c>
      <c r="B112">
        <v>631</v>
      </c>
      <c r="C112" s="27">
        <f t="shared" si="135"/>
        <v>5.099019513589262</v>
      </c>
      <c r="D112" s="1">
        <v>56.279000000000003</v>
      </c>
      <c r="E112" s="1">
        <v>5.2999999999999999E-2</v>
      </c>
      <c r="F112" s="1">
        <v>3.117</v>
      </c>
      <c r="G112" s="1">
        <v>0.17299999999999999</v>
      </c>
      <c r="H112" s="1">
        <v>6.4980000000000002</v>
      </c>
      <c r="I112" s="1">
        <v>33.692</v>
      </c>
      <c r="J112" s="1">
        <v>0.45700000000000002</v>
      </c>
      <c r="K112" s="1">
        <v>0.17599999999999999</v>
      </c>
      <c r="L112" s="1">
        <v>7.9000000000000001E-2</v>
      </c>
      <c r="M112" s="1">
        <v>1.7000000000000001E-2</v>
      </c>
      <c r="O112">
        <f t="shared" si="180"/>
        <v>100.541</v>
      </c>
      <c r="P112">
        <f t="shared" si="179"/>
        <v>24.710600801162681</v>
      </c>
      <c r="Q112" s="1">
        <v>77.843999999999994</v>
      </c>
      <c r="R112" s="1">
        <v>87.403999999999996</v>
      </c>
      <c r="S112" s="1">
        <v>11.099</v>
      </c>
      <c r="V112" s="39">
        <v>12</v>
      </c>
      <c r="W112" s="39">
        <v>4</v>
      </c>
      <c r="X112" s="15">
        <v>0</v>
      </c>
      <c r="Z112" s="14">
        <f t="shared" si="181"/>
        <v>1.932559947088941</v>
      </c>
      <c r="AA112" s="14">
        <f t="shared" si="182"/>
        <v>1.3690851573315082E-3</v>
      </c>
      <c r="AB112" s="14">
        <f t="shared" si="183"/>
        <v>0.12614019485326877</v>
      </c>
      <c r="AC112" s="14">
        <f t="shared" si="184"/>
        <v>4.6965355082573251E-3</v>
      </c>
      <c r="AD112" s="14">
        <f t="shared" si="185"/>
        <v>0</v>
      </c>
      <c r="AE112" s="14">
        <f t="shared" si="186"/>
        <v>0.1865974606222281</v>
      </c>
      <c r="AF112" s="14">
        <f t="shared" si="187"/>
        <v>1.7246098335866251</v>
      </c>
      <c r="AG112" s="14">
        <f t="shared" si="188"/>
        <v>1.6812986213992E-2</v>
      </c>
      <c r="AH112" s="14">
        <f t="shared" si="189"/>
        <v>5.1186322372878037E-3</v>
      </c>
      <c r="AI112" s="14">
        <f t="shared" si="190"/>
        <v>2.1820509028527063E-3</v>
      </c>
      <c r="AJ112" s="14">
        <f t="shared" si="191"/>
        <v>1.1317528043597127E-3</v>
      </c>
      <c r="AK112" s="14">
        <f t="shared" si="192"/>
        <v>0</v>
      </c>
      <c r="AL112" s="14">
        <f t="shared" si="193"/>
        <v>4.0012184789751437</v>
      </c>
      <c r="AM112" s="14">
        <f t="shared" si="194"/>
        <v>0.90236670758444848</v>
      </c>
      <c r="AN112" s="11">
        <f t="shared" si="195"/>
        <v>0</v>
      </c>
      <c r="AP112">
        <f t="shared" si="196"/>
        <v>56.279000000000003</v>
      </c>
      <c r="AQ112">
        <f t="shared" si="197"/>
        <v>5.2999999999999999E-2</v>
      </c>
      <c r="AR112">
        <f t="shared" si="198"/>
        <v>3.117</v>
      </c>
      <c r="AS112">
        <f t="shared" si="199"/>
        <v>0.17299999999999999</v>
      </c>
      <c r="AT112">
        <f t="shared" si="200"/>
        <v>0</v>
      </c>
      <c r="AU112">
        <f t="shared" si="201"/>
        <v>6.4980000000000002</v>
      </c>
      <c r="AV112">
        <f t="shared" si="202"/>
        <v>33.692</v>
      </c>
      <c r="AW112">
        <f t="shared" si="203"/>
        <v>0.45700000000000002</v>
      </c>
      <c r="AX112">
        <f t="shared" si="204"/>
        <v>0.17599999999999999</v>
      </c>
      <c r="AY112">
        <f t="shared" si="205"/>
        <v>7.9000000000000001E-2</v>
      </c>
      <c r="AZ112">
        <f t="shared" si="206"/>
        <v>1.7000000000000001E-2</v>
      </c>
      <c r="BA112">
        <f t="shared" si="207"/>
        <v>0</v>
      </c>
      <c r="BB112">
        <f t="shared" si="208"/>
        <v>100.541</v>
      </c>
      <c r="BD112">
        <f t="shared" si="209"/>
        <v>0.93673435419440754</v>
      </c>
      <c r="BE112">
        <f t="shared" si="210"/>
        <v>6.6361154934515307E-4</v>
      </c>
      <c r="BF112">
        <f t="shared" si="211"/>
        <v>6.1141624166339746E-2</v>
      </c>
      <c r="BG112">
        <f t="shared" si="212"/>
        <v>2.2764655569445357E-3</v>
      </c>
      <c r="BH112">
        <f t="shared" si="213"/>
        <v>9.0445966260230506E-2</v>
      </c>
      <c r="BI112">
        <f t="shared" si="214"/>
        <v>0</v>
      </c>
      <c r="BJ112">
        <f t="shared" si="215"/>
        <v>0.83593850795446645</v>
      </c>
      <c r="BK112">
        <f t="shared" si="216"/>
        <v>8.1494505808043897E-3</v>
      </c>
      <c r="BL112">
        <f t="shared" si="217"/>
        <v>2.4810607662530625E-3</v>
      </c>
      <c r="BM112">
        <f t="shared" si="218"/>
        <v>1.0576655313497417E-3</v>
      </c>
      <c r="BN112">
        <f t="shared" si="219"/>
        <v>5.4857378882167964E-4</v>
      </c>
      <c r="BO112">
        <f t="shared" si="220"/>
        <v>0</v>
      </c>
      <c r="BP112">
        <f t="shared" si="221"/>
        <v>1.939437280348963</v>
      </c>
      <c r="BQ112">
        <f t="shared" si="222"/>
        <v>2.0630821731214763</v>
      </c>
    </row>
    <row r="113" spans="1:69" x14ac:dyDescent="0.15">
      <c r="A113" t="s">
        <v>187</v>
      </c>
      <c r="B113">
        <v>632</v>
      </c>
      <c r="C113" s="27">
        <f t="shared" si="135"/>
        <v>5.0990195136004104</v>
      </c>
      <c r="D113" s="1">
        <v>56.442</v>
      </c>
      <c r="E113" s="1">
        <v>4.3999999999999997E-2</v>
      </c>
      <c r="F113" s="1">
        <v>3.0270000000000001</v>
      </c>
      <c r="G113" s="1">
        <v>0.16600000000000001</v>
      </c>
      <c r="H113" s="1">
        <v>6.5030000000000001</v>
      </c>
      <c r="I113" s="1">
        <v>33.777000000000001</v>
      </c>
      <c r="J113" s="1">
        <v>0.45400000000000001</v>
      </c>
      <c r="K113" s="1">
        <v>0.17599999999999999</v>
      </c>
      <c r="L113" s="1">
        <v>0.09</v>
      </c>
      <c r="M113" s="1">
        <v>8.0000000000000002E-3</v>
      </c>
      <c r="O113">
        <f t="shared" si="180"/>
        <v>100.68699999999998</v>
      </c>
      <c r="P113">
        <f t="shared" si="179"/>
        <v>24.749188961340433</v>
      </c>
      <c r="Q113" s="1">
        <v>77.843000000000004</v>
      </c>
      <c r="R113" s="1">
        <v>87.409000000000006</v>
      </c>
      <c r="S113" s="1">
        <v>11.099</v>
      </c>
      <c r="V113" s="39">
        <v>12</v>
      </c>
      <c r="W113" s="39">
        <v>4</v>
      </c>
      <c r="X113" s="15">
        <v>0</v>
      </c>
      <c r="Z113" s="14">
        <f t="shared" si="181"/>
        <v>1.9351352766875241</v>
      </c>
      <c r="AA113" s="14">
        <f t="shared" si="182"/>
        <v>1.1348268489839992E-3</v>
      </c>
      <c r="AB113" s="14">
        <f t="shared" si="183"/>
        <v>0.12230703821156876</v>
      </c>
      <c r="AC113" s="14">
        <f t="shared" si="184"/>
        <v>4.4994758824081459E-3</v>
      </c>
      <c r="AD113" s="14">
        <f t="shared" si="185"/>
        <v>0</v>
      </c>
      <c r="AE113" s="14">
        <f t="shared" si="186"/>
        <v>0.18644988052699329</v>
      </c>
      <c r="AF113" s="14">
        <f t="shared" si="187"/>
        <v>1.7262650310808236</v>
      </c>
      <c r="AG113" s="14">
        <f t="shared" si="188"/>
        <v>1.6676574304976072E-2</v>
      </c>
      <c r="AH113" s="14">
        <f t="shared" si="189"/>
        <v>5.1106514262409444E-3</v>
      </c>
      <c r="AI113" s="14">
        <f t="shared" si="190"/>
        <v>2.4820048679652603E-3</v>
      </c>
      <c r="AJ113" s="14">
        <f t="shared" si="191"/>
        <v>5.3175915804165076E-4</v>
      </c>
      <c r="AK113" s="14">
        <f t="shared" si="192"/>
        <v>0</v>
      </c>
      <c r="AL113" s="14">
        <f t="shared" si="193"/>
        <v>4.0005925189955267</v>
      </c>
      <c r="AM113" s="14">
        <f t="shared" si="194"/>
        <v>0.9025208203295364</v>
      </c>
      <c r="AN113" s="11">
        <f t="shared" si="195"/>
        <v>0</v>
      </c>
      <c r="AP113">
        <f t="shared" si="196"/>
        <v>56.442</v>
      </c>
      <c r="AQ113">
        <f t="shared" si="197"/>
        <v>4.3999999999999997E-2</v>
      </c>
      <c r="AR113">
        <f t="shared" si="198"/>
        <v>3.0270000000000001</v>
      </c>
      <c r="AS113">
        <f t="shared" si="199"/>
        <v>0.16600000000000001</v>
      </c>
      <c r="AT113">
        <f t="shared" si="200"/>
        <v>0</v>
      </c>
      <c r="AU113">
        <f t="shared" si="201"/>
        <v>6.5030000000000001</v>
      </c>
      <c r="AV113">
        <f t="shared" si="202"/>
        <v>33.777000000000001</v>
      </c>
      <c r="AW113">
        <f t="shared" si="203"/>
        <v>0.45400000000000001</v>
      </c>
      <c r="AX113">
        <f t="shared" si="204"/>
        <v>0.17599999999999999</v>
      </c>
      <c r="AY113">
        <f t="shared" si="205"/>
        <v>0.09</v>
      </c>
      <c r="AZ113">
        <f t="shared" si="206"/>
        <v>8.0000000000000002E-3</v>
      </c>
      <c r="BA113">
        <f t="shared" si="207"/>
        <v>0</v>
      </c>
      <c r="BB113">
        <f t="shared" si="208"/>
        <v>100.68699999999998</v>
      </c>
      <c r="BD113">
        <f t="shared" si="209"/>
        <v>0.93944740346205058</v>
      </c>
      <c r="BE113">
        <f t="shared" si="210"/>
        <v>5.5092279568276861E-4</v>
      </c>
      <c r="BF113">
        <f t="shared" si="211"/>
        <v>5.9376225970969011E-2</v>
      </c>
      <c r="BG113">
        <f t="shared" si="212"/>
        <v>2.1843542338311731E-3</v>
      </c>
      <c r="BH113">
        <f t="shared" si="213"/>
        <v>9.0515561494348876E-2</v>
      </c>
      <c r="BI113">
        <f t="shared" si="214"/>
        <v>0</v>
      </c>
      <c r="BJ113">
        <f t="shared" si="215"/>
        <v>0.83804745883824094</v>
      </c>
      <c r="BK113">
        <f t="shared" si="216"/>
        <v>8.0959530934030469E-3</v>
      </c>
      <c r="BL113">
        <f t="shared" si="217"/>
        <v>2.4810607662530625E-3</v>
      </c>
      <c r="BM113">
        <f t="shared" si="218"/>
        <v>1.2049354154617311E-3</v>
      </c>
      <c r="BN113">
        <f t="shared" si="219"/>
        <v>2.5815237121020216E-4</v>
      </c>
      <c r="BO113">
        <f t="shared" si="220"/>
        <v>0</v>
      </c>
      <c r="BP113">
        <f t="shared" si="221"/>
        <v>1.9421620284414516</v>
      </c>
      <c r="BQ113">
        <f t="shared" si="222"/>
        <v>2.0598654800217293</v>
      </c>
    </row>
    <row r="114" spans="1:69" x14ac:dyDescent="0.15">
      <c r="A114" t="s">
        <v>188</v>
      </c>
      <c r="B114">
        <v>633</v>
      </c>
      <c r="C114" s="27">
        <f t="shared" si="135"/>
        <v>5.099019513589262</v>
      </c>
      <c r="D114" s="1">
        <v>56.514000000000003</v>
      </c>
      <c r="E114" s="1">
        <v>4.2999999999999997E-2</v>
      </c>
      <c r="F114" s="1">
        <v>3.032</v>
      </c>
      <c r="G114" s="1">
        <v>0.16500000000000001</v>
      </c>
      <c r="H114" s="1">
        <v>6.4359999999999999</v>
      </c>
      <c r="I114" s="1">
        <v>33.728000000000002</v>
      </c>
      <c r="J114" s="1">
        <v>0.498</v>
      </c>
      <c r="K114" s="1">
        <v>0.17799999999999999</v>
      </c>
      <c r="L114" s="1">
        <v>7.2999999999999995E-2</v>
      </c>
      <c r="M114" s="1">
        <v>2E-3</v>
      </c>
      <c r="O114">
        <f t="shared" si="180"/>
        <v>100.669</v>
      </c>
      <c r="P114">
        <f t="shared" si="179"/>
        <v>24.756319653184153</v>
      </c>
      <c r="Q114" s="1">
        <v>77.841999999999999</v>
      </c>
      <c r="R114" s="1">
        <v>87.414000000000001</v>
      </c>
      <c r="S114" s="1">
        <v>11.099</v>
      </c>
      <c r="V114" s="39">
        <v>12</v>
      </c>
      <c r="W114" s="39">
        <v>4</v>
      </c>
      <c r="X114" s="15">
        <v>0</v>
      </c>
      <c r="Z114" s="14">
        <f t="shared" si="181"/>
        <v>1.937045725734116</v>
      </c>
      <c r="AA114" s="14">
        <f t="shared" si="182"/>
        <v>1.1087158884597354E-3</v>
      </c>
      <c r="AB114" s="14">
        <f t="shared" si="183"/>
        <v>0.12247377810901811</v>
      </c>
      <c r="AC114" s="14">
        <f t="shared" si="184"/>
        <v>4.4710824057808771E-3</v>
      </c>
      <c r="AD114" s="14">
        <f t="shared" si="185"/>
        <v>0</v>
      </c>
      <c r="AE114" s="14">
        <f t="shared" si="186"/>
        <v>0.18447574831345165</v>
      </c>
      <c r="AF114" s="14">
        <f t="shared" si="187"/>
        <v>1.7232642496222796</v>
      </c>
      <c r="AG114" s="14">
        <f t="shared" si="188"/>
        <v>1.8287537203590606E-2</v>
      </c>
      <c r="AH114" s="14">
        <f t="shared" si="189"/>
        <v>5.1672382352363913E-3</v>
      </c>
      <c r="AI114" s="14">
        <f t="shared" si="190"/>
        <v>2.0126018590079669E-3</v>
      </c>
      <c r="AJ114" s="14">
        <f t="shared" si="191"/>
        <v>1.3290149816961374E-4</v>
      </c>
      <c r="AK114" s="14">
        <f t="shared" si="192"/>
        <v>0</v>
      </c>
      <c r="AL114" s="14">
        <f t="shared" si="193"/>
        <v>3.9984395788691107</v>
      </c>
      <c r="AM114" s="14">
        <f t="shared" si="194"/>
        <v>0.9033014202600651</v>
      </c>
      <c r="AN114" s="11">
        <f t="shared" si="195"/>
        <v>0</v>
      </c>
      <c r="AP114">
        <f t="shared" si="196"/>
        <v>56.514000000000003</v>
      </c>
      <c r="AQ114">
        <f t="shared" si="197"/>
        <v>4.2999999999999997E-2</v>
      </c>
      <c r="AR114">
        <f t="shared" si="198"/>
        <v>3.032</v>
      </c>
      <c r="AS114">
        <f t="shared" si="199"/>
        <v>0.16500000000000001</v>
      </c>
      <c r="AT114">
        <f t="shared" si="200"/>
        <v>0</v>
      </c>
      <c r="AU114">
        <f t="shared" si="201"/>
        <v>6.4359999999999999</v>
      </c>
      <c r="AV114">
        <f t="shared" si="202"/>
        <v>33.728000000000002</v>
      </c>
      <c r="AW114">
        <f t="shared" si="203"/>
        <v>0.498</v>
      </c>
      <c r="AX114">
        <f t="shared" si="204"/>
        <v>0.17799999999999999</v>
      </c>
      <c r="AY114">
        <f t="shared" si="205"/>
        <v>7.2999999999999995E-2</v>
      </c>
      <c r="AZ114">
        <f t="shared" si="206"/>
        <v>2E-3</v>
      </c>
      <c r="BA114">
        <f t="shared" si="207"/>
        <v>0</v>
      </c>
      <c r="BB114">
        <f t="shared" si="208"/>
        <v>100.669</v>
      </c>
      <c r="BD114">
        <f t="shared" si="209"/>
        <v>0.9406458055925434</v>
      </c>
      <c r="BE114">
        <f t="shared" si="210"/>
        <v>5.3840182305361472E-4</v>
      </c>
      <c r="BF114">
        <f t="shared" si="211"/>
        <v>5.9474303648489608E-2</v>
      </c>
      <c r="BG114">
        <f t="shared" si="212"/>
        <v>2.1711954733864068E-3</v>
      </c>
      <c r="BH114">
        <f t="shared" si="213"/>
        <v>8.9582985357162748E-2</v>
      </c>
      <c r="BI114">
        <f t="shared" si="214"/>
        <v>0</v>
      </c>
      <c r="BJ114">
        <f t="shared" si="215"/>
        <v>0.83683171068171214</v>
      </c>
      <c r="BK114">
        <f t="shared" si="216"/>
        <v>8.8805829086227254E-3</v>
      </c>
      <c r="BL114">
        <f t="shared" si="217"/>
        <v>2.5092546385968475E-3</v>
      </c>
      <c r="BM114">
        <f t="shared" si="218"/>
        <v>9.7733650365229292E-4</v>
      </c>
      <c r="BN114">
        <f t="shared" si="219"/>
        <v>6.453809280255054E-5</v>
      </c>
      <c r="BO114">
        <f t="shared" si="220"/>
        <v>0</v>
      </c>
      <c r="BP114">
        <f t="shared" si="221"/>
        <v>1.9416761147200223</v>
      </c>
      <c r="BQ114">
        <f t="shared" si="222"/>
        <v>2.0592721662261684</v>
      </c>
    </row>
    <row r="115" spans="1:69" x14ac:dyDescent="0.15">
      <c r="A115" t="s">
        <v>189</v>
      </c>
      <c r="B115">
        <v>634</v>
      </c>
      <c r="C115" s="27">
        <f t="shared" si="135"/>
        <v>5.099019513589262</v>
      </c>
      <c r="D115" s="1">
        <v>56.628999999999998</v>
      </c>
      <c r="E115" s="1">
        <v>0.04</v>
      </c>
      <c r="F115" s="1">
        <v>3.1030000000000002</v>
      </c>
      <c r="G115" s="1">
        <v>0.17199999999999999</v>
      </c>
      <c r="H115" s="1">
        <v>6.43</v>
      </c>
      <c r="I115" s="1">
        <v>33.649000000000001</v>
      </c>
      <c r="J115" s="1">
        <v>0.501</v>
      </c>
      <c r="K115" s="1">
        <v>0.17699999999999999</v>
      </c>
      <c r="L115" s="1">
        <v>0.10100000000000001</v>
      </c>
      <c r="M115" s="1">
        <v>1.2E-2</v>
      </c>
      <c r="O115">
        <f t="shared" si="180"/>
        <v>100.81400000000001</v>
      </c>
      <c r="P115">
        <f t="shared" si="179"/>
        <v>24.794659512618075</v>
      </c>
      <c r="Q115" s="1">
        <v>77.840999999999994</v>
      </c>
      <c r="R115" s="1">
        <v>87.418999999999997</v>
      </c>
      <c r="S115" s="1">
        <v>11.099</v>
      </c>
      <c r="V115" s="39">
        <v>12</v>
      </c>
      <c r="W115" s="39">
        <v>4</v>
      </c>
      <c r="X115" s="15">
        <v>0</v>
      </c>
      <c r="Z115" s="14">
        <f t="shared" si="181"/>
        <v>1.9379860692411188</v>
      </c>
      <c r="AA115" s="14">
        <f t="shared" si="182"/>
        <v>1.0297688247090785E-3</v>
      </c>
      <c r="AB115" s="14">
        <f t="shared" si="183"/>
        <v>0.12514791737393588</v>
      </c>
      <c r="AC115" s="14">
        <f t="shared" si="184"/>
        <v>4.6535577722629862E-3</v>
      </c>
      <c r="AD115" s="14">
        <f t="shared" si="185"/>
        <v>0</v>
      </c>
      <c r="AE115" s="14">
        <f t="shared" si="186"/>
        <v>0.18401878167126143</v>
      </c>
      <c r="AF115" s="14">
        <f t="shared" si="187"/>
        <v>1.7165694700779504</v>
      </c>
      <c r="AG115" s="14">
        <f t="shared" si="188"/>
        <v>1.8369254813018189E-2</v>
      </c>
      <c r="AH115" s="14">
        <f t="shared" si="189"/>
        <v>5.1302636200706905E-3</v>
      </c>
      <c r="AI115" s="14">
        <f t="shared" si="190"/>
        <v>2.7802529870267758E-3</v>
      </c>
      <c r="AJ115" s="14">
        <f t="shared" si="191"/>
        <v>7.9617595943989265E-4</v>
      </c>
      <c r="AK115" s="14">
        <f t="shared" si="192"/>
        <v>0</v>
      </c>
      <c r="AL115" s="14">
        <f t="shared" si="193"/>
        <v>3.996481512340794</v>
      </c>
      <c r="AM115" s="14">
        <f t="shared" si="194"/>
        <v>0.90317798634086088</v>
      </c>
      <c r="AN115" s="11">
        <f t="shared" si="195"/>
        <v>0</v>
      </c>
      <c r="AP115">
        <f t="shared" si="196"/>
        <v>56.628999999999998</v>
      </c>
      <c r="AQ115">
        <f t="shared" si="197"/>
        <v>0.04</v>
      </c>
      <c r="AR115">
        <f t="shared" si="198"/>
        <v>3.1030000000000002</v>
      </c>
      <c r="AS115">
        <f t="shared" si="199"/>
        <v>0.17199999999999999</v>
      </c>
      <c r="AT115">
        <f t="shared" si="200"/>
        <v>0</v>
      </c>
      <c r="AU115">
        <f t="shared" si="201"/>
        <v>6.43</v>
      </c>
      <c r="AV115">
        <f t="shared" si="202"/>
        <v>33.649000000000001</v>
      </c>
      <c r="AW115">
        <f t="shared" si="203"/>
        <v>0.501</v>
      </c>
      <c r="AX115">
        <f t="shared" si="204"/>
        <v>0.17699999999999999</v>
      </c>
      <c r="AY115">
        <f t="shared" si="205"/>
        <v>0.10100000000000001</v>
      </c>
      <c r="AZ115">
        <f t="shared" si="206"/>
        <v>1.2E-2</v>
      </c>
      <c r="BA115">
        <f t="shared" si="207"/>
        <v>0</v>
      </c>
      <c r="BB115">
        <f t="shared" si="208"/>
        <v>100.81400000000001</v>
      </c>
      <c r="BD115">
        <f t="shared" si="209"/>
        <v>0.94255992010652467</v>
      </c>
      <c r="BE115">
        <f t="shared" si="210"/>
        <v>5.0083890516615327E-4</v>
      </c>
      <c r="BF115">
        <f t="shared" si="211"/>
        <v>6.0867006669282082E-2</v>
      </c>
      <c r="BG115">
        <f t="shared" si="212"/>
        <v>2.2633067964997694E-3</v>
      </c>
      <c r="BH115">
        <f t="shared" si="213"/>
        <v>8.9499471076220707E-2</v>
      </c>
      <c r="BI115">
        <f t="shared" si="214"/>
        <v>0</v>
      </c>
      <c r="BJ115">
        <f t="shared" si="215"/>
        <v>0.83487162691914529</v>
      </c>
      <c r="BK115">
        <f t="shared" si="216"/>
        <v>8.9340803960240665E-3</v>
      </c>
      <c r="BL115">
        <f t="shared" si="217"/>
        <v>2.495157702424955E-3</v>
      </c>
      <c r="BM115">
        <f t="shared" si="218"/>
        <v>1.3522052995737206E-3</v>
      </c>
      <c r="BN115">
        <f t="shared" si="219"/>
        <v>3.8722855681530327E-4</v>
      </c>
      <c r="BO115">
        <f t="shared" si="220"/>
        <v>0</v>
      </c>
      <c r="BP115">
        <f t="shared" si="221"/>
        <v>1.9437308424276769</v>
      </c>
      <c r="BQ115">
        <f t="shared" si="222"/>
        <v>2.0560879238553817</v>
      </c>
    </row>
    <row r="116" spans="1:69" s="3" customFormat="1" x14ac:dyDescent="0.15">
      <c r="A116" s="3" t="s">
        <v>190</v>
      </c>
      <c r="B116" s="3">
        <v>635</v>
      </c>
      <c r="C116" s="3">
        <f t="shared" si="135"/>
        <v>5.0990195136004104</v>
      </c>
      <c r="D116" s="4">
        <v>56.392000000000003</v>
      </c>
      <c r="E116" s="4">
        <v>3.3000000000000002E-2</v>
      </c>
      <c r="F116" s="4">
        <v>3.198</v>
      </c>
      <c r="G116" s="4">
        <v>0.182</v>
      </c>
      <c r="H116" s="4">
        <v>6.46</v>
      </c>
      <c r="I116" s="4">
        <v>33.491</v>
      </c>
      <c r="J116" s="4">
        <v>0.52200000000000002</v>
      </c>
      <c r="K116" s="4">
        <v>0.17499999999999999</v>
      </c>
      <c r="L116" s="4">
        <v>7.9000000000000001E-2</v>
      </c>
      <c r="M116" s="4">
        <v>6.0000000000000001E-3</v>
      </c>
      <c r="N116" s="4"/>
      <c r="O116" s="3">
        <f t="shared" si="180"/>
        <v>100.538</v>
      </c>
      <c r="P116">
        <f t="shared" si="179"/>
        <v>24.721419659953131</v>
      </c>
      <c r="Q116" s="4">
        <v>77.84</v>
      </c>
      <c r="R116" s="4">
        <v>87.424000000000007</v>
      </c>
      <c r="S116" s="4">
        <v>11.099</v>
      </c>
      <c r="U116" s="4"/>
      <c r="V116" s="32">
        <v>12</v>
      </c>
      <c r="W116" s="32">
        <v>4</v>
      </c>
      <c r="X116" s="33">
        <v>0</v>
      </c>
      <c r="Z116" s="34">
        <f t="shared" si="181"/>
        <v>1.9355927985679366</v>
      </c>
      <c r="AA116" s="34">
        <f t="shared" si="182"/>
        <v>8.5207619071544019E-4</v>
      </c>
      <c r="AB116" s="34">
        <f t="shared" si="183"/>
        <v>0.12936150285820855</v>
      </c>
      <c r="AC116" s="34">
        <f t="shared" si="184"/>
        <v>4.9387016700371596E-3</v>
      </c>
      <c r="AD116" s="34">
        <f t="shared" si="185"/>
        <v>0</v>
      </c>
      <c r="AE116" s="34">
        <f t="shared" si="186"/>
        <v>0.18542506412378698</v>
      </c>
      <c r="AF116" s="34">
        <f t="shared" si="187"/>
        <v>1.7135709025857384</v>
      </c>
      <c r="AG116" s="34">
        <f t="shared" si="188"/>
        <v>1.9195925576721083E-2</v>
      </c>
      <c r="AH116" s="34">
        <f t="shared" si="189"/>
        <v>5.0873217552820944E-3</v>
      </c>
      <c r="AI116" s="34">
        <f t="shared" si="190"/>
        <v>2.1810959698061309E-3</v>
      </c>
      <c r="AJ116" s="34">
        <f t="shared" si="191"/>
        <v>3.9926735798314559E-4</v>
      </c>
      <c r="AK116" s="34">
        <f t="shared" si="192"/>
        <v>0</v>
      </c>
      <c r="AL116" s="34">
        <f t="shared" si="193"/>
        <v>3.9966046566562157</v>
      </c>
      <c r="AM116" s="34">
        <f t="shared" si="194"/>
        <v>0.90235626226996091</v>
      </c>
      <c r="AN116" s="35">
        <f t="shared" si="195"/>
        <v>0</v>
      </c>
      <c r="AP116" s="3">
        <f t="shared" si="196"/>
        <v>56.392000000000003</v>
      </c>
      <c r="AQ116" s="3">
        <f t="shared" si="197"/>
        <v>3.3000000000000002E-2</v>
      </c>
      <c r="AR116" s="3">
        <f t="shared" si="198"/>
        <v>3.198</v>
      </c>
      <c r="AS116" s="3">
        <f t="shared" si="199"/>
        <v>0.182</v>
      </c>
      <c r="AT116" s="3">
        <f t="shared" si="200"/>
        <v>0</v>
      </c>
      <c r="AU116" s="3">
        <f t="shared" si="201"/>
        <v>6.46</v>
      </c>
      <c r="AV116" s="3">
        <f t="shared" si="202"/>
        <v>33.491</v>
      </c>
      <c r="AW116" s="3">
        <f t="shared" si="203"/>
        <v>0.52200000000000002</v>
      </c>
      <c r="AX116" s="3">
        <f t="shared" si="204"/>
        <v>0.17499999999999999</v>
      </c>
      <c r="AY116" s="3">
        <f t="shared" si="205"/>
        <v>7.9000000000000001E-2</v>
      </c>
      <c r="AZ116" s="3">
        <f t="shared" si="206"/>
        <v>6.0000000000000001E-3</v>
      </c>
      <c r="BA116" s="3">
        <f t="shared" si="207"/>
        <v>0</v>
      </c>
      <c r="BB116" s="3">
        <f t="shared" si="208"/>
        <v>100.538</v>
      </c>
      <c r="BD116" s="3">
        <f t="shared" si="209"/>
        <v>0.93861517976031961</v>
      </c>
      <c r="BE116" s="3">
        <f t="shared" si="210"/>
        <v>4.1319209676207648E-4</v>
      </c>
      <c r="BF116" s="3">
        <f t="shared" si="211"/>
        <v>6.2730482542173407E-2</v>
      </c>
      <c r="BG116" s="3">
        <f t="shared" si="212"/>
        <v>2.3948944009474305E-3</v>
      </c>
      <c r="BH116" s="3">
        <f t="shared" si="213"/>
        <v>8.9917042480930909E-2</v>
      </c>
      <c r="BI116" s="3">
        <f t="shared" si="214"/>
        <v>0</v>
      </c>
      <c r="BJ116" s="3">
        <f t="shared" si="215"/>
        <v>0.83095145939401149</v>
      </c>
      <c r="BK116" s="3">
        <f t="shared" si="216"/>
        <v>9.3085628078334592E-3</v>
      </c>
      <c r="BL116" s="3">
        <f t="shared" si="217"/>
        <v>2.46696383008117E-3</v>
      </c>
      <c r="BM116" s="3">
        <f t="shared" si="218"/>
        <v>1.0576655313497417E-3</v>
      </c>
      <c r="BN116" s="3">
        <f t="shared" si="219"/>
        <v>1.9361427840765164E-4</v>
      </c>
      <c r="BO116" s="3">
        <f t="shared" si="220"/>
        <v>0</v>
      </c>
      <c r="BP116" s="3">
        <f t="shared" si="221"/>
        <v>1.9380490571228168</v>
      </c>
      <c r="BQ116" s="3">
        <f t="shared" si="222"/>
        <v>2.0621793044751318</v>
      </c>
    </row>
    <row r="117" spans="1:69" x14ac:dyDescent="0.15">
      <c r="A117" t="s">
        <v>191</v>
      </c>
      <c r="B117">
        <v>636</v>
      </c>
      <c r="C117" s="27">
        <f t="shared" si="135"/>
        <v>4.1231056256097753</v>
      </c>
      <c r="D117" s="1">
        <v>26.54</v>
      </c>
      <c r="E117" s="1">
        <v>6.3E-2</v>
      </c>
      <c r="F117" s="1">
        <v>4.1769999999999996</v>
      </c>
      <c r="G117" s="1">
        <v>7.0000000000000007E-2</v>
      </c>
      <c r="H117" s="1">
        <v>2.86</v>
      </c>
      <c r="I117" s="1">
        <v>9.5500000000000007</v>
      </c>
      <c r="J117" s="1">
        <v>0.82799999999999996</v>
      </c>
      <c r="K117" s="1">
        <v>7.4999999999999997E-2</v>
      </c>
      <c r="L117" s="1">
        <v>6.7000000000000004E-2</v>
      </c>
      <c r="M117" s="1">
        <v>0.67700000000000005</v>
      </c>
      <c r="O117">
        <f t="shared" si="180"/>
        <v>44.907000000000011</v>
      </c>
      <c r="P117">
        <f>AVERAGE(P16:P116)</f>
        <v>24.498478201733509</v>
      </c>
      <c r="Q117" s="1">
        <v>77.838999999999999</v>
      </c>
      <c r="R117" s="1">
        <v>87.427999999999997</v>
      </c>
      <c r="S117" s="1">
        <v>11.099</v>
      </c>
      <c r="V117" s="39">
        <v>12</v>
      </c>
      <c r="W117" s="39">
        <v>4</v>
      </c>
      <c r="X117" s="15">
        <v>0</v>
      </c>
      <c r="Z117" s="14">
        <f t="shared" si="181"/>
        <v>2.0174857487944462</v>
      </c>
      <c r="AA117" s="14">
        <f t="shared" si="182"/>
        <v>3.6026170222731081E-3</v>
      </c>
      <c r="AB117" s="14">
        <f t="shared" si="183"/>
        <v>0.37420029472133765</v>
      </c>
      <c r="AC117" s="14">
        <f t="shared" si="184"/>
        <v>4.2068061656229429E-3</v>
      </c>
      <c r="AD117" s="14">
        <f t="shared" si="185"/>
        <v>0</v>
      </c>
      <c r="AE117" s="14">
        <f t="shared" si="186"/>
        <v>0.18180884591846511</v>
      </c>
      <c r="AF117" s="14">
        <f t="shared" si="187"/>
        <v>1.0821572972588331</v>
      </c>
      <c r="AG117" s="14">
        <f t="shared" si="188"/>
        <v>6.7434469962891819E-2</v>
      </c>
      <c r="AH117" s="14">
        <f t="shared" si="189"/>
        <v>4.8286472281473666E-3</v>
      </c>
      <c r="AI117" s="14">
        <f t="shared" si="190"/>
        <v>4.0967130347401128E-3</v>
      </c>
      <c r="AJ117" s="14">
        <f t="shared" si="191"/>
        <v>9.9773287266086197E-2</v>
      </c>
      <c r="AK117" s="14">
        <f t="shared" si="192"/>
        <v>0</v>
      </c>
      <c r="AL117" s="14">
        <f t="shared" si="193"/>
        <v>3.8395947273728441</v>
      </c>
      <c r="AM117" s="14">
        <f t="shared" si="194"/>
        <v>0.85616003490295822</v>
      </c>
      <c r="AN117" s="11">
        <f t="shared" si="195"/>
        <v>0</v>
      </c>
      <c r="AP117">
        <f t="shared" si="196"/>
        <v>26.54</v>
      </c>
      <c r="AQ117">
        <f t="shared" si="197"/>
        <v>6.3E-2</v>
      </c>
      <c r="AR117">
        <f t="shared" si="198"/>
        <v>4.1769999999999996</v>
      </c>
      <c r="AS117">
        <f t="shared" si="199"/>
        <v>7.0000000000000007E-2</v>
      </c>
      <c r="AT117">
        <f t="shared" si="200"/>
        <v>0</v>
      </c>
      <c r="AU117">
        <f t="shared" si="201"/>
        <v>2.8599999999999994</v>
      </c>
      <c r="AV117">
        <f t="shared" si="202"/>
        <v>9.5500000000000007</v>
      </c>
      <c r="AW117">
        <f t="shared" si="203"/>
        <v>0.82799999999999996</v>
      </c>
      <c r="AX117">
        <f t="shared" si="204"/>
        <v>7.4999999999999997E-2</v>
      </c>
      <c r="AY117">
        <f t="shared" si="205"/>
        <v>6.7000000000000004E-2</v>
      </c>
      <c r="AZ117">
        <f t="shared" si="206"/>
        <v>0.67700000000000005</v>
      </c>
      <c r="BA117">
        <f t="shared" si="207"/>
        <v>0</v>
      </c>
      <c r="BB117">
        <f t="shared" si="208"/>
        <v>44.906999999999996</v>
      </c>
      <c r="BD117">
        <f t="shared" si="209"/>
        <v>0.44174434087882825</v>
      </c>
      <c r="BE117">
        <f t="shared" si="210"/>
        <v>7.8882127563669152E-4</v>
      </c>
      <c r="BF117">
        <f t="shared" si="211"/>
        <v>8.1934091800706155E-2</v>
      </c>
      <c r="BG117">
        <f t="shared" si="212"/>
        <v>9.211132311336272E-4</v>
      </c>
      <c r="BH117">
        <f t="shared" si="213"/>
        <v>3.9808473915706251E-2</v>
      </c>
      <c r="BI117">
        <f t="shared" si="214"/>
        <v>0</v>
      </c>
      <c r="BJ117">
        <f t="shared" si="215"/>
        <v>0.23694683458877941</v>
      </c>
      <c r="BK117">
        <f t="shared" si="216"/>
        <v>1.4765306522770314E-2</v>
      </c>
      <c r="BL117">
        <f t="shared" si="217"/>
        <v>1.0572702128919301E-3</v>
      </c>
      <c r="BM117">
        <f t="shared" si="218"/>
        <v>8.9700747595484434E-4</v>
      </c>
      <c r="BN117">
        <f t="shared" si="219"/>
        <v>2.1846144413663358E-2</v>
      </c>
      <c r="BO117">
        <f t="shared" si="220"/>
        <v>0</v>
      </c>
      <c r="BP117">
        <f t="shared" si="221"/>
        <v>0.840709404316071</v>
      </c>
      <c r="BQ117">
        <f t="shared" si="222"/>
        <v>4.5670890650930795</v>
      </c>
    </row>
    <row r="118" spans="1:69" x14ac:dyDescent="0.15">
      <c r="A118" t="s">
        <v>192</v>
      </c>
      <c r="B118">
        <v>637</v>
      </c>
      <c r="C118" s="27">
        <f t="shared" si="135"/>
        <v>6.0827625302992292</v>
      </c>
      <c r="D118" s="1">
        <v>26.222000000000001</v>
      </c>
      <c r="E118" s="1">
        <v>0.03</v>
      </c>
      <c r="F118" s="1">
        <v>1.4359999999999999</v>
      </c>
      <c r="G118" s="1">
        <v>2.5999999999999999E-2</v>
      </c>
      <c r="H118" s="1">
        <v>6.8949999999999996</v>
      </c>
      <c r="I118" s="1">
        <v>17.597000000000001</v>
      </c>
      <c r="J118" s="1">
        <v>0.41199999999999998</v>
      </c>
      <c r="K118" s="1">
        <v>0.13200000000000001</v>
      </c>
      <c r="L118" s="1">
        <v>0.16500000000000001</v>
      </c>
      <c r="M118" s="1">
        <v>0.95099999999999996</v>
      </c>
      <c r="O118">
        <f t="shared" si="180"/>
        <v>53.866</v>
      </c>
      <c r="Q118" s="1">
        <v>77.837999999999994</v>
      </c>
      <c r="R118" s="1">
        <v>87.433999999999997</v>
      </c>
      <c r="S118" s="1">
        <v>11.099</v>
      </c>
      <c r="V118" s="39">
        <v>12</v>
      </c>
      <c r="W118" s="39">
        <v>4</v>
      </c>
      <c r="X118" s="15">
        <v>0</v>
      </c>
      <c r="Z118" s="14">
        <f t="shared" si="181"/>
        <v>1.7744882351229605</v>
      </c>
      <c r="AA118" s="14">
        <f t="shared" si="182"/>
        <v>1.5272022532838339E-3</v>
      </c>
      <c r="AB118" s="14">
        <f t="shared" si="183"/>
        <v>0.1145227700345632</v>
      </c>
      <c r="AC118" s="14">
        <f t="shared" si="184"/>
        <v>1.3909949839594417E-3</v>
      </c>
      <c r="AD118" s="14">
        <f t="shared" si="185"/>
        <v>0</v>
      </c>
      <c r="AE118" s="14">
        <f t="shared" si="186"/>
        <v>0.39019437249850897</v>
      </c>
      <c r="AF118" s="14">
        <f t="shared" si="187"/>
        <v>1.7751023909912329</v>
      </c>
      <c r="AG118" s="14">
        <f t="shared" si="188"/>
        <v>2.9870781269124382E-2</v>
      </c>
      <c r="AH118" s="14">
        <f t="shared" si="189"/>
        <v>7.5654697621758537E-3</v>
      </c>
      <c r="AI118" s="14">
        <f t="shared" si="190"/>
        <v>8.9813669240437731E-3</v>
      </c>
      <c r="AJ118" s="14">
        <f t="shared" si="191"/>
        <v>0.12476819254928058</v>
      </c>
      <c r="AK118" s="14">
        <f t="shared" si="192"/>
        <v>0</v>
      </c>
      <c r="AL118" s="14">
        <f t="shared" si="193"/>
        <v>4.2284117763891338</v>
      </c>
      <c r="AM118" s="14">
        <f t="shared" si="194"/>
        <v>0.81979635351708346</v>
      </c>
      <c r="AN118" s="11">
        <f t="shared" si="195"/>
        <v>0</v>
      </c>
      <c r="AP118">
        <f t="shared" si="196"/>
        <v>26.222000000000001</v>
      </c>
      <c r="AQ118">
        <f t="shared" si="197"/>
        <v>0.03</v>
      </c>
      <c r="AR118">
        <f t="shared" si="198"/>
        <v>1.4359999999999999</v>
      </c>
      <c r="AS118">
        <f t="shared" si="199"/>
        <v>2.5999999999999999E-2</v>
      </c>
      <c r="AT118">
        <f t="shared" si="200"/>
        <v>0</v>
      </c>
      <c r="AU118">
        <f t="shared" si="201"/>
        <v>6.8949999999999996</v>
      </c>
      <c r="AV118">
        <f t="shared" si="202"/>
        <v>17.597000000000001</v>
      </c>
      <c r="AW118">
        <f t="shared" si="203"/>
        <v>0.41199999999999998</v>
      </c>
      <c r="AX118">
        <f t="shared" si="204"/>
        <v>0.13200000000000001</v>
      </c>
      <c r="AY118">
        <f t="shared" si="205"/>
        <v>0.16500000000000001</v>
      </c>
      <c r="AZ118">
        <f t="shared" si="206"/>
        <v>0.95099999999999996</v>
      </c>
      <c r="BA118">
        <f t="shared" si="207"/>
        <v>0</v>
      </c>
      <c r="BB118">
        <f t="shared" si="208"/>
        <v>53.866</v>
      </c>
      <c r="BD118">
        <f t="shared" si="209"/>
        <v>0.43645139813581896</v>
      </c>
      <c r="BE118">
        <f t="shared" si="210"/>
        <v>3.7562917887461498E-4</v>
      </c>
      <c r="BF118">
        <f t="shared" si="211"/>
        <v>2.816790898391526E-2</v>
      </c>
      <c r="BG118">
        <f t="shared" si="212"/>
        <v>3.4212777156391862E-4</v>
      </c>
      <c r="BH118">
        <f t="shared" si="213"/>
        <v>9.5971827849228891E-2</v>
      </c>
      <c r="BI118">
        <f t="shared" si="214"/>
        <v>0</v>
      </c>
      <c r="BJ118">
        <f t="shared" si="215"/>
        <v>0.43660245531505248</v>
      </c>
      <c r="BK118">
        <f t="shared" si="216"/>
        <v>7.3469882697842622E-3</v>
      </c>
      <c r="BL118">
        <f t="shared" si="217"/>
        <v>1.860795574689797E-3</v>
      </c>
      <c r="BM118">
        <f t="shared" si="218"/>
        <v>2.2090482616798405E-3</v>
      </c>
      <c r="BN118">
        <f t="shared" si="219"/>
        <v>3.0687863127612781E-2</v>
      </c>
      <c r="BO118">
        <f t="shared" si="220"/>
        <v>0</v>
      </c>
      <c r="BP118">
        <f t="shared" si="221"/>
        <v>1.040016042468221</v>
      </c>
      <c r="BQ118">
        <f t="shared" si="222"/>
        <v>4.0657178386922226</v>
      </c>
    </row>
    <row r="119" spans="1:69" x14ac:dyDescent="0.15">
      <c r="A119" t="s">
        <v>193</v>
      </c>
      <c r="B119">
        <v>638</v>
      </c>
      <c r="C119" s="27">
        <f t="shared" si="135"/>
        <v>4.1231056256201146</v>
      </c>
      <c r="D119" s="1">
        <v>40.695999999999998</v>
      </c>
      <c r="E119" s="1">
        <v>4.0000000000000001E-3</v>
      </c>
      <c r="F119" s="1">
        <v>3.3000000000000002E-2</v>
      </c>
      <c r="G119" s="1">
        <v>8.0000000000000002E-3</v>
      </c>
      <c r="H119" s="1">
        <v>9.8149999999999995</v>
      </c>
      <c r="I119" s="1">
        <v>48.436</v>
      </c>
      <c r="J119" s="1">
        <v>5.8999999999999997E-2</v>
      </c>
      <c r="K119" s="1">
        <v>0.17199999999999999</v>
      </c>
      <c r="L119" s="1">
        <v>0.36</v>
      </c>
      <c r="M119" s="1">
        <v>5.0000000000000001E-3</v>
      </c>
      <c r="O119">
        <f t="shared" si="180"/>
        <v>99.58799999999998</v>
      </c>
      <c r="Q119" s="1">
        <v>77.837000000000003</v>
      </c>
      <c r="R119" s="1">
        <v>87.438000000000002</v>
      </c>
      <c r="S119" s="1">
        <v>11.099</v>
      </c>
      <c r="V119" s="39">
        <v>12</v>
      </c>
      <c r="W119" s="39">
        <v>4</v>
      </c>
      <c r="X119" s="15">
        <v>0</v>
      </c>
      <c r="Z119" s="14">
        <f t="shared" si="181"/>
        <v>1.5037466333867628</v>
      </c>
      <c r="AA119" s="14">
        <f t="shared" si="182"/>
        <v>1.1118620954433834E-4</v>
      </c>
      <c r="AB119" s="14">
        <f t="shared" si="183"/>
        <v>1.4370337768656737E-3</v>
      </c>
      <c r="AC119" s="14">
        <f t="shared" si="184"/>
        <v>2.3369952790231266E-4</v>
      </c>
      <c r="AD119" s="14">
        <f t="shared" si="185"/>
        <v>0</v>
      </c>
      <c r="AE119" s="14">
        <f t="shared" si="186"/>
        <v>0.30328621220825563</v>
      </c>
      <c r="AF119" s="14">
        <f t="shared" si="187"/>
        <v>2.6678946591207788</v>
      </c>
      <c r="AG119" s="14">
        <f t="shared" si="188"/>
        <v>2.3356997242945442E-3</v>
      </c>
      <c r="AH119" s="14">
        <f t="shared" si="189"/>
        <v>5.3827727812568466E-3</v>
      </c>
      <c r="AI119" s="14">
        <f t="shared" si="190"/>
        <v>1.0699823852260608E-2</v>
      </c>
      <c r="AJ119" s="14">
        <f t="shared" si="191"/>
        <v>3.5818632677685978E-4</v>
      </c>
      <c r="AK119" s="14">
        <f t="shared" si="192"/>
        <v>0</v>
      </c>
      <c r="AL119" s="14">
        <f t="shared" si="193"/>
        <v>4.4954859069146993</v>
      </c>
      <c r="AM119" s="14">
        <f t="shared" si="194"/>
        <v>0.89792401562123902</v>
      </c>
      <c r="AN119" s="11">
        <f t="shared" si="195"/>
        <v>0</v>
      </c>
      <c r="AP119">
        <f t="shared" si="196"/>
        <v>40.695999999999998</v>
      </c>
      <c r="AQ119">
        <f t="shared" si="197"/>
        <v>4.0000000000000001E-3</v>
      </c>
      <c r="AR119">
        <f t="shared" si="198"/>
        <v>3.3000000000000002E-2</v>
      </c>
      <c r="AS119">
        <f t="shared" si="199"/>
        <v>8.0000000000000002E-3</v>
      </c>
      <c r="AT119">
        <f t="shared" si="200"/>
        <v>0</v>
      </c>
      <c r="AU119">
        <f t="shared" si="201"/>
        <v>9.8150000000000013</v>
      </c>
      <c r="AV119">
        <f t="shared" si="202"/>
        <v>48.436</v>
      </c>
      <c r="AW119">
        <f t="shared" si="203"/>
        <v>5.8999999999999997E-2</v>
      </c>
      <c r="AX119">
        <f t="shared" si="204"/>
        <v>0.17199999999999999</v>
      </c>
      <c r="AY119">
        <f t="shared" si="205"/>
        <v>0.36</v>
      </c>
      <c r="AZ119">
        <f t="shared" si="206"/>
        <v>5.0000000000000001E-3</v>
      </c>
      <c r="BA119">
        <f t="shared" si="207"/>
        <v>0</v>
      </c>
      <c r="BB119">
        <f t="shared" si="208"/>
        <v>99.58799999999998</v>
      </c>
      <c r="BD119">
        <f t="shared" si="209"/>
        <v>0.67736351531291605</v>
      </c>
      <c r="BE119">
        <f t="shared" si="210"/>
        <v>5.0083890516615331E-5</v>
      </c>
      <c r="BF119">
        <f t="shared" si="211"/>
        <v>6.4731267163593571E-4</v>
      </c>
      <c r="BG119">
        <f t="shared" si="212"/>
        <v>1.0527008355812881E-4</v>
      </c>
      <c r="BH119">
        <f t="shared" si="213"/>
        <v>0.13661544457435557</v>
      </c>
      <c r="BI119">
        <f t="shared" si="214"/>
        <v>0</v>
      </c>
      <c r="BJ119">
        <f t="shared" si="215"/>
        <v>1.2017546471353002</v>
      </c>
      <c r="BK119">
        <f t="shared" si="216"/>
        <v>1.0521172522263871E-3</v>
      </c>
      <c r="BL119">
        <f t="shared" si="217"/>
        <v>2.4246730215654929E-3</v>
      </c>
      <c r="BM119">
        <f t="shared" si="218"/>
        <v>4.8197416618469243E-3</v>
      </c>
      <c r="BN119">
        <f t="shared" si="219"/>
        <v>1.6134523200637637E-4</v>
      </c>
      <c r="BO119">
        <f t="shared" si="220"/>
        <v>0</v>
      </c>
      <c r="BP119">
        <f t="shared" si="221"/>
        <v>2.0249941508359277</v>
      </c>
      <c r="BQ119">
        <f t="shared" si="222"/>
        <v>2.2199994528670315</v>
      </c>
    </row>
    <row r="120" spans="1:69" x14ac:dyDescent="0.15">
      <c r="A120" t="s">
        <v>194</v>
      </c>
      <c r="B120">
        <v>639</v>
      </c>
      <c r="C120" s="27">
        <f t="shared" si="135"/>
        <v>5.099019513589262</v>
      </c>
      <c r="D120" s="1">
        <v>40.569000000000003</v>
      </c>
      <c r="E120" s="1">
        <v>2E-3</v>
      </c>
      <c r="F120" s="1">
        <v>1E-3</v>
      </c>
      <c r="G120" s="1">
        <v>8.0000000000000002E-3</v>
      </c>
      <c r="H120" s="1">
        <v>9.8680000000000003</v>
      </c>
      <c r="I120" s="1">
        <v>48.793999999999997</v>
      </c>
      <c r="J120" s="1">
        <v>4.4999999999999998E-2</v>
      </c>
      <c r="K120" s="1">
        <v>0.16500000000000001</v>
      </c>
      <c r="L120" s="1">
        <v>0.35</v>
      </c>
      <c r="M120" s="1">
        <v>4.0000000000000001E-3</v>
      </c>
      <c r="O120">
        <f t="shared" si="180"/>
        <v>99.806000000000012</v>
      </c>
      <c r="Q120" s="1">
        <v>77.835999999999999</v>
      </c>
      <c r="R120" s="1">
        <v>87.442999999999998</v>
      </c>
      <c r="S120" s="1">
        <v>11.099</v>
      </c>
      <c r="V120" s="39">
        <v>12</v>
      </c>
      <c r="W120" s="39">
        <v>4</v>
      </c>
      <c r="X120" s="15">
        <v>0</v>
      </c>
      <c r="Z120" s="14">
        <f t="shared" si="181"/>
        <v>1.4968925255052645</v>
      </c>
      <c r="AA120" s="14">
        <f t="shared" si="182"/>
        <v>5.5512949516400855E-5</v>
      </c>
      <c r="AB120" s="14">
        <f t="shared" si="183"/>
        <v>4.3483691899537769E-5</v>
      </c>
      <c r="AC120" s="14">
        <f t="shared" si="184"/>
        <v>2.3336257522610016E-4</v>
      </c>
      <c r="AD120" s="14">
        <f t="shared" si="185"/>
        <v>0</v>
      </c>
      <c r="AE120" s="14">
        <f t="shared" si="186"/>
        <v>0.30448428140781808</v>
      </c>
      <c r="AF120" s="14">
        <f t="shared" si="187"/>
        <v>2.683738537841958</v>
      </c>
      <c r="AG120" s="14">
        <f t="shared" si="188"/>
        <v>1.7788973380850324E-3</v>
      </c>
      <c r="AH120" s="14">
        <f t="shared" si="189"/>
        <v>5.1562613114005005E-3</v>
      </c>
      <c r="AI120" s="14">
        <f t="shared" si="190"/>
        <v>1.0387607835875109E-2</v>
      </c>
      <c r="AJ120" s="14">
        <f t="shared" si="191"/>
        <v>2.8613590922567974E-4</v>
      </c>
      <c r="AK120" s="14">
        <f t="shared" si="192"/>
        <v>0</v>
      </c>
      <c r="AL120" s="14">
        <f t="shared" si="193"/>
        <v>4.5030566063662691</v>
      </c>
      <c r="AM120" s="14">
        <f t="shared" si="194"/>
        <v>0.89810522848350982</v>
      </c>
      <c r="AN120" s="11">
        <f t="shared" si="195"/>
        <v>0</v>
      </c>
      <c r="AP120">
        <f t="shared" si="196"/>
        <v>40.569000000000003</v>
      </c>
      <c r="AQ120">
        <f t="shared" si="197"/>
        <v>2E-3</v>
      </c>
      <c r="AR120">
        <f t="shared" si="198"/>
        <v>1E-3</v>
      </c>
      <c r="AS120">
        <f t="shared" si="199"/>
        <v>8.0000000000000002E-3</v>
      </c>
      <c r="AT120">
        <f t="shared" si="200"/>
        <v>0</v>
      </c>
      <c r="AU120">
        <f t="shared" si="201"/>
        <v>9.8680000000000003</v>
      </c>
      <c r="AV120">
        <f t="shared" si="202"/>
        <v>48.793999999999997</v>
      </c>
      <c r="AW120">
        <f t="shared" si="203"/>
        <v>4.4999999999999998E-2</v>
      </c>
      <c r="AX120">
        <f t="shared" si="204"/>
        <v>0.16500000000000001</v>
      </c>
      <c r="AY120">
        <f t="shared" si="205"/>
        <v>0.35</v>
      </c>
      <c r="AZ120">
        <f t="shared" si="206"/>
        <v>4.0000000000000001E-3</v>
      </c>
      <c r="BA120">
        <f t="shared" si="207"/>
        <v>0</v>
      </c>
      <c r="BB120">
        <f t="shared" si="208"/>
        <v>99.806000000000012</v>
      </c>
      <c r="BD120">
        <f t="shared" si="209"/>
        <v>0.67524966711051937</v>
      </c>
      <c r="BE120">
        <f t="shared" si="210"/>
        <v>2.5041945258307666E-5</v>
      </c>
      <c r="BF120">
        <f t="shared" si="211"/>
        <v>1.9615535504119263E-5</v>
      </c>
      <c r="BG120">
        <f t="shared" si="212"/>
        <v>1.0527008355812881E-4</v>
      </c>
      <c r="BH120">
        <f t="shared" si="213"/>
        <v>0.13735315405601026</v>
      </c>
      <c r="BI120">
        <f t="shared" si="214"/>
        <v>0</v>
      </c>
      <c r="BJ120">
        <f t="shared" si="215"/>
        <v>1.2106370520340211</v>
      </c>
      <c r="BK120">
        <f t="shared" si="216"/>
        <v>8.0246231102012577E-4</v>
      </c>
      <c r="BL120">
        <f t="shared" si="217"/>
        <v>2.3259944683622462E-3</v>
      </c>
      <c r="BM120">
        <f t="shared" si="218"/>
        <v>4.6858599490178432E-3</v>
      </c>
      <c r="BN120">
        <f t="shared" si="219"/>
        <v>1.2907618560510108E-4</v>
      </c>
      <c r="BO120">
        <f t="shared" si="220"/>
        <v>0</v>
      </c>
      <c r="BP120">
        <f t="shared" si="221"/>
        <v>2.031333193678877</v>
      </c>
      <c r="BQ120">
        <f t="shared" si="222"/>
        <v>2.2167986130384354</v>
      </c>
    </row>
    <row r="121" spans="1:69" x14ac:dyDescent="0.15">
      <c r="A121" t="s">
        <v>195</v>
      </c>
      <c r="B121">
        <v>640</v>
      </c>
      <c r="C121" s="27">
        <f t="shared" si="135"/>
        <v>5.099019513589262</v>
      </c>
      <c r="D121" s="1">
        <v>40.723999999999997</v>
      </c>
      <c r="E121" s="1">
        <v>5.0000000000000001E-3</v>
      </c>
      <c r="F121" s="1">
        <v>0</v>
      </c>
      <c r="G121" s="1">
        <v>4.0000000000000001E-3</v>
      </c>
      <c r="H121" s="1">
        <v>9.8949999999999996</v>
      </c>
      <c r="I121" s="1">
        <v>48.851999999999997</v>
      </c>
      <c r="J121" s="1">
        <v>4.3999999999999997E-2</v>
      </c>
      <c r="K121" s="1">
        <v>0.16700000000000001</v>
      </c>
      <c r="L121" s="1">
        <v>0.38100000000000001</v>
      </c>
      <c r="M121" s="1">
        <v>0</v>
      </c>
      <c r="O121">
        <f t="shared" si="180"/>
        <v>100.07199999999999</v>
      </c>
      <c r="Q121" s="1">
        <v>77.834999999999994</v>
      </c>
      <c r="R121" s="1">
        <v>87.447999999999993</v>
      </c>
      <c r="S121" s="1">
        <v>11.099</v>
      </c>
      <c r="V121" s="39">
        <v>12</v>
      </c>
      <c r="W121" s="39">
        <v>4</v>
      </c>
      <c r="X121" s="15">
        <v>0</v>
      </c>
      <c r="Z121" s="14">
        <f t="shared" si="181"/>
        <v>1.4985685835720806</v>
      </c>
      <c r="AA121" s="14">
        <f t="shared" si="182"/>
        <v>1.3840895491189177E-4</v>
      </c>
      <c r="AB121" s="14">
        <f t="shared" si="183"/>
        <v>0</v>
      </c>
      <c r="AC121" s="14">
        <f t="shared" si="184"/>
        <v>1.1636733567201155E-4</v>
      </c>
      <c r="AD121" s="14">
        <f t="shared" si="185"/>
        <v>0</v>
      </c>
      <c r="AE121" s="14">
        <f t="shared" si="186"/>
        <v>0.30449587473600359</v>
      </c>
      <c r="AF121" s="14">
        <f t="shared" si="187"/>
        <v>2.6796989557313906</v>
      </c>
      <c r="AG121" s="14">
        <f t="shared" si="188"/>
        <v>1.7346862090314406E-3</v>
      </c>
      <c r="AH121" s="14">
        <f t="shared" si="189"/>
        <v>5.2047194344023206E-3</v>
      </c>
      <c r="AI121" s="14">
        <f t="shared" si="190"/>
        <v>1.1277227831679597E-2</v>
      </c>
      <c r="AJ121" s="14">
        <f t="shared" si="191"/>
        <v>0</v>
      </c>
      <c r="AK121" s="14">
        <f t="shared" si="192"/>
        <v>0</v>
      </c>
      <c r="AL121" s="14">
        <f t="shared" si="193"/>
        <v>4.5012348238051727</v>
      </c>
      <c r="AM121" s="14">
        <f t="shared" si="194"/>
        <v>0.89796380865376935</v>
      </c>
      <c r="AN121" s="11">
        <f t="shared" si="195"/>
        <v>0</v>
      </c>
      <c r="AP121">
        <f t="shared" si="196"/>
        <v>40.723999999999997</v>
      </c>
      <c r="AQ121">
        <f t="shared" si="197"/>
        <v>5.0000000000000001E-3</v>
      </c>
      <c r="AR121">
        <f t="shared" si="198"/>
        <v>0</v>
      </c>
      <c r="AS121">
        <f t="shared" si="199"/>
        <v>4.0000000000000001E-3</v>
      </c>
      <c r="AT121">
        <f t="shared" si="200"/>
        <v>0</v>
      </c>
      <c r="AU121">
        <f t="shared" si="201"/>
        <v>9.8949999999999996</v>
      </c>
      <c r="AV121">
        <f t="shared" si="202"/>
        <v>48.851999999999997</v>
      </c>
      <c r="AW121">
        <f t="shared" si="203"/>
        <v>4.3999999999999997E-2</v>
      </c>
      <c r="AX121">
        <f t="shared" si="204"/>
        <v>0.16700000000000001</v>
      </c>
      <c r="AY121">
        <f t="shared" si="205"/>
        <v>0.38100000000000001</v>
      </c>
      <c r="AZ121">
        <f t="shared" si="206"/>
        <v>0</v>
      </c>
      <c r="BA121">
        <f t="shared" si="207"/>
        <v>0</v>
      </c>
      <c r="BB121">
        <f t="shared" si="208"/>
        <v>100.07199999999999</v>
      </c>
      <c r="BD121">
        <f t="shared" si="209"/>
        <v>0.6778295605858855</v>
      </c>
      <c r="BE121">
        <f t="shared" si="210"/>
        <v>6.2604863145769159E-5</v>
      </c>
      <c r="BF121">
        <f t="shared" si="211"/>
        <v>0</v>
      </c>
      <c r="BG121">
        <f t="shared" si="212"/>
        <v>5.2635041779064407E-5</v>
      </c>
      <c r="BH121">
        <f t="shared" si="213"/>
        <v>0.13772896832024945</v>
      </c>
      <c r="BI121">
        <f t="shared" si="214"/>
        <v>0</v>
      </c>
      <c r="BJ121">
        <f t="shared" si="215"/>
        <v>1.2120761008723613</v>
      </c>
      <c r="BK121">
        <f t="shared" si="216"/>
        <v>7.8462981521967856E-4</v>
      </c>
      <c r="BL121">
        <f t="shared" si="217"/>
        <v>2.3541883407060312E-3</v>
      </c>
      <c r="BM121">
        <f t="shared" si="218"/>
        <v>5.1008932587879949E-3</v>
      </c>
      <c r="BN121">
        <f t="shared" si="219"/>
        <v>0</v>
      </c>
      <c r="BO121">
        <f t="shared" si="220"/>
        <v>0</v>
      </c>
      <c r="BP121">
        <f t="shared" si="221"/>
        <v>2.0359895810981352</v>
      </c>
      <c r="BQ121">
        <f t="shared" si="222"/>
        <v>2.2108339185986297</v>
      </c>
    </row>
    <row r="122" spans="1:69" x14ac:dyDescent="0.15">
      <c r="A122" t="s">
        <v>196</v>
      </c>
      <c r="B122">
        <v>641</v>
      </c>
      <c r="C122" s="27">
        <f t="shared" si="135"/>
        <v>5.0990195136004104</v>
      </c>
      <c r="D122" s="1">
        <v>40.640999999999998</v>
      </c>
      <c r="E122" s="1">
        <v>7.0000000000000001E-3</v>
      </c>
      <c r="F122" s="1">
        <v>0.104</v>
      </c>
      <c r="G122" s="1">
        <v>3.0000000000000001E-3</v>
      </c>
      <c r="H122" s="1">
        <v>9.8539999999999992</v>
      </c>
      <c r="I122" s="1">
        <v>48.612000000000002</v>
      </c>
      <c r="J122" s="1">
        <v>5.8000000000000003E-2</v>
      </c>
      <c r="K122" s="1">
        <v>0.17199999999999999</v>
      </c>
      <c r="L122" s="1">
        <v>0.35499999999999998</v>
      </c>
      <c r="M122" s="1">
        <v>3.3000000000000002E-2</v>
      </c>
      <c r="O122">
        <f t="shared" si="180"/>
        <v>99.839000000000013</v>
      </c>
      <c r="Q122" s="1">
        <v>77.834000000000003</v>
      </c>
      <c r="R122" s="1">
        <v>87.453000000000003</v>
      </c>
      <c r="S122" s="1">
        <v>11.099</v>
      </c>
      <c r="V122" s="39">
        <v>12</v>
      </c>
      <c r="W122" s="39">
        <v>4</v>
      </c>
      <c r="X122" s="15">
        <v>0</v>
      </c>
      <c r="Z122" s="14">
        <f t="shared" si="181"/>
        <v>1.4986583627486632</v>
      </c>
      <c r="AA122" s="14">
        <f t="shared" si="182"/>
        <v>1.9417990582836577E-4</v>
      </c>
      <c r="AB122" s="14">
        <f t="shared" si="183"/>
        <v>4.5196175680221346E-3</v>
      </c>
      <c r="AC122" s="14">
        <f t="shared" si="184"/>
        <v>8.7458981468075488E-5</v>
      </c>
      <c r="AD122" s="14">
        <f t="shared" si="185"/>
        <v>0</v>
      </c>
      <c r="AE122" s="14">
        <f t="shared" si="186"/>
        <v>0.3038716847305768</v>
      </c>
      <c r="AF122" s="14">
        <f t="shared" si="187"/>
        <v>2.6721400042472361</v>
      </c>
      <c r="AG122" s="14">
        <f t="shared" si="188"/>
        <v>2.2914390182536466E-3</v>
      </c>
      <c r="AH122" s="14">
        <f t="shared" si="189"/>
        <v>5.371818866712624E-3</v>
      </c>
      <c r="AI122" s="14">
        <f t="shared" si="190"/>
        <v>1.0529743519752777E-2</v>
      </c>
      <c r="AJ122" s="14">
        <f t="shared" si="191"/>
        <v>2.3592189684983234E-3</v>
      </c>
      <c r="AK122" s="14">
        <f t="shared" si="192"/>
        <v>0</v>
      </c>
      <c r="AL122" s="14">
        <f t="shared" si="193"/>
        <v>4.5000235285550119</v>
      </c>
      <c r="AM122" s="14">
        <f t="shared" si="194"/>
        <v>0.89789298010622087</v>
      </c>
      <c r="AN122" s="11">
        <f t="shared" si="195"/>
        <v>0</v>
      </c>
      <c r="AP122">
        <f t="shared" si="196"/>
        <v>40.640999999999998</v>
      </c>
      <c r="AQ122">
        <f t="shared" si="197"/>
        <v>7.0000000000000001E-3</v>
      </c>
      <c r="AR122">
        <f t="shared" si="198"/>
        <v>0.104</v>
      </c>
      <c r="AS122">
        <f t="shared" si="199"/>
        <v>3.0000000000000001E-3</v>
      </c>
      <c r="AT122">
        <f t="shared" si="200"/>
        <v>0</v>
      </c>
      <c r="AU122">
        <f t="shared" si="201"/>
        <v>9.8539999999999992</v>
      </c>
      <c r="AV122">
        <f t="shared" si="202"/>
        <v>48.612000000000002</v>
      </c>
      <c r="AW122">
        <f t="shared" si="203"/>
        <v>5.8000000000000003E-2</v>
      </c>
      <c r="AX122">
        <f t="shared" si="204"/>
        <v>0.17199999999999999</v>
      </c>
      <c r="AY122">
        <f t="shared" si="205"/>
        <v>0.35499999999999998</v>
      </c>
      <c r="AZ122">
        <f t="shared" si="206"/>
        <v>3.3000000000000002E-2</v>
      </c>
      <c r="BA122">
        <f t="shared" si="207"/>
        <v>0</v>
      </c>
      <c r="BB122">
        <f t="shared" si="208"/>
        <v>99.839000000000013</v>
      </c>
      <c r="BD122">
        <f t="shared" si="209"/>
        <v>0.67644806924101197</v>
      </c>
      <c r="BE122">
        <f t="shared" si="210"/>
        <v>8.7646808404076828E-5</v>
      </c>
      <c r="BF122">
        <f t="shared" si="211"/>
        <v>2.0400156924284033E-3</v>
      </c>
      <c r="BG122">
        <f t="shared" si="212"/>
        <v>3.9476281334298305E-5</v>
      </c>
      <c r="BH122">
        <f t="shared" si="213"/>
        <v>0.13715828740047881</v>
      </c>
      <c r="BI122">
        <f t="shared" si="214"/>
        <v>0</v>
      </c>
      <c r="BJ122">
        <f t="shared" si="215"/>
        <v>1.206121416024057</v>
      </c>
      <c r="BK122">
        <f t="shared" si="216"/>
        <v>1.03428475642594E-3</v>
      </c>
      <c r="BL122">
        <f t="shared" si="217"/>
        <v>2.4246730215654929E-3</v>
      </c>
      <c r="BM122">
        <f t="shared" si="218"/>
        <v>4.7528008054323837E-3</v>
      </c>
      <c r="BN122">
        <f t="shared" si="219"/>
        <v>1.064878531242084E-3</v>
      </c>
      <c r="BO122">
        <f t="shared" si="220"/>
        <v>0</v>
      </c>
      <c r="BP122">
        <f t="shared" si="221"/>
        <v>2.03117154856238</v>
      </c>
      <c r="BQ122">
        <f t="shared" si="222"/>
        <v>2.2154817655554657</v>
      </c>
    </row>
    <row r="123" spans="1:69" x14ac:dyDescent="0.15">
      <c r="A123" t="s">
        <v>197</v>
      </c>
      <c r="B123">
        <v>642</v>
      </c>
      <c r="C123" s="27">
        <f t="shared" si="135"/>
        <v>5.3851648071338278</v>
      </c>
      <c r="D123" s="1">
        <v>39.561999999999998</v>
      </c>
      <c r="E123" s="1">
        <v>1.105</v>
      </c>
      <c r="F123" s="1">
        <v>16.309999999999999</v>
      </c>
      <c r="G123" s="1">
        <v>8.9999999999999993E-3</v>
      </c>
      <c r="H123" s="1">
        <v>4.6319999999999997</v>
      </c>
      <c r="I123" s="1">
        <v>4.07</v>
      </c>
      <c r="J123" s="1">
        <v>0.76600000000000001</v>
      </c>
      <c r="K123" s="1">
        <v>4.9000000000000002E-2</v>
      </c>
      <c r="L123" s="1">
        <v>9.5000000000000001E-2</v>
      </c>
      <c r="M123" s="1">
        <v>0.93899999999999995</v>
      </c>
      <c r="O123">
        <f t="shared" si="180"/>
        <v>67.536999999999992</v>
      </c>
      <c r="Q123" s="1">
        <v>77.831999999999994</v>
      </c>
      <c r="R123" s="1">
        <v>87.457999999999998</v>
      </c>
      <c r="S123" s="1">
        <v>11.099</v>
      </c>
      <c r="V123" s="39">
        <v>12</v>
      </c>
      <c r="W123" s="39">
        <v>4</v>
      </c>
      <c r="X123" s="15">
        <v>0</v>
      </c>
      <c r="Z123" s="14">
        <f t="shared" si="181"/>
        <v>1.9549898500477236</v>
      </c>
      <c r="AA123" s="14">
        <f t="shared" si="182"/>
        <v>4.1076793670633688E-2</v>
      </c>
      <c r="AB123" s="14">
        <f t="shared" si="183"/>
        <v>0.94983971011263257</v>
      </c>
      <c r="AC123" s="14">
        <f t="shared" si="184"/>
        <v>3.5160389903824308E-4</v>
      </c>
      <c r="AD123" s="14">
        <f t="shared" si="185"/>
        <v>0</v>
      </c>
      <c r="AE123" s="14">
        <f t="shared" si="186"/>
        <v>0.19141423800940474</v>
      </c>
      <c r="AF123" s="14">
        <f t="shared" si="187"/>
        <v>0.29980449587297314</v>
      </c>
      <c r="AG123" s="14">
        <f t="shared" si="188"/>
        <v>4.0554317075797708E-2</v>
      </c>
      <c r="AH123" s="14">
        <f t="shared" si="189"/>
        <v>2.0507702363291094E-3</v>
      </c>
      <c r="AI123" s="14">
        <f t="shared" si="190"/>
        <v>3.776078877160958E-3</v>
      </c>
      <c r="AJ123" s="14">
        <f t="shared" si="191"/>
        <v>8.9959682948226261E-2</v>
      </c>
      <c r="AK123" s="14">
        <f t="shared" si="192"/>
        <v>0</v>
      </c>
      <c r="AL123" s="14">
        <f t="shared" si="193"/>
        <v>3.5738175407499204</v>
      </c>
      <c r="AM123" s="14">
        <f t="shared" si="194"/>
        <v>0.61032789507731022</v>
      </c>
      <c r="AN123" s="11">
        <f t="shared" si="195"/>
        <v>0</v>
      </c>
      <c r="AP123">
        <f t="shared" si="196"/>
        <v>39.561999999999998</v>
      </c>
      <c r="AQ123">
        <f t="shared" si="197"/>
        <v>1.105</v>
      </c>
      <c r="AR123">
        <f t="shared" si="198"/>
        <v>16.309999999999999</v>
      </c>
      <c r="AS123">
        <f t="shared" si="199"/>
        <v>8.9999999999999993E-3</v>
      </c>
      <c r="AT123">
        <f t="shared" si="200"/>
        <v>0</v>
      </c>
      <c r="AU123">
        <f t="shared" si="201"/>
        <v>4.6319999999999997</v>
      </c>
      <c r="AV123">
        <f t="shared" si="202"/>
        <v>4.07</v>
      </c>
      <c r="AW123">
        <f t="shared" si="203"/>
        <v>0.76600000000000001</v>
      </c>
      <c r="AX123">
        <f t="shared" si="204"/>
        <v>4.9000000000000002E-2</v>
      </c>
      <c r="AY123">
        <f t="shared" si="205"/>
        <v>9.5000000000000001E-2</v>
      </c>
      <c r="AZ123">
        <f t="shared" si="206"/>
        <v>0.93899999999999995</v>
      </c>
      <c r="BA123">
        <f t="shared" si="207"/>
        <v>0</v>
      </c>
      <c r="BB123">
        <f t="shared" si="208"/>
        <v>67.536999999999992</v>
      </c>
      <c r="BD123">
        <f t="shared" si="209"/>
        <v>0.6584886817576564</v>
      </c>
      <c r="BE123">
        <f t="shared" si="210"/>
        <v>1.3835674755214985E-2</v>
      </c>
      <c r="BF123">
        <f t="shared" si="211"/>
        <v>0.31992938407218519</v>
      </c>
      <c r="BG123">
        <f t="shared" si="212"/>
        <v>1.1842884400289492E-4</v>
      </c>
      <c r="BH123">
        <f t="shared" si="213"/>
        <v>6.4473024887255717E-2</v>
      </c>
      <c r="BI123">
        <f t="shared" si="214"/>
        <v>0</v>
      </c>
      <c r="BJ123">
        <f t="shared" si="215"/>
        <v>0.10098153055249551</v>
      </c>
      <c r="BK123">
        <f t="shared" si="216"/>
        <v>1.3659691783142585E-2</v>
      </c>
      <c r="BL123">
        <f t="shared" si="217"/>
        <v>6.9074987242272775E-4</v>
      </c>
      <c r="BM123">
        <f t="shared" si="218"/>
        <v>1.2718762718762718E-3</v>
      </c>
      <c r="BN123">
        <f t="shared" si="219"/>
        <v>3.0300634570797479E-2</v>
      </c>
      <c r="BO123">
        <f t="shared" si="220"/>
        <v>0</v>
      </c>
      <c r="BP123">
        <f t="shared" si="221"/>
        <v>1.2037496773670497</v>
      </c>
      <c r="BQ123">
        <f t="shared" si="222"/>
        <v>2.9689042563790315</v>
      </c>
    </row>
    <row r="124" spans="1:69" x14ac:dyDescent="0.15">
      <c r="A124" t="s">
        <v>198</v>
      </c>
      <c r="B124">
        <v>643</v>
      </c>
      <c r="C124" s="27">
        <f t="shared" si="135"/>
        <v>5.0990195135864749</v>
      </c>
      <c r="D124" s="1">
        <v>21.597000000000001</v>
      </c>
      <c r="E124" s="1">
        <v>0.33800000000000002</v>
      </c>
      <c r="F124" s="1">
        <v>6.9880000000000004</v>
      </c>
      <c r="G124" s="1">
        <v>7.0000000000000001E-3</v>
      </c>
      <c r="H124" s="1">
        <v>6.9039999999999999</v>
      </c>
      <c r="I124" s="1">
        <v>12.945</v>
      </c>
      <c r="J124" s="1">
        <v>0.61899999999999999</v>
      </c>
      <c r="K124" s="1">
        <v>0.11</v>
      </c>
      <c r="L124" s="1">
        <v>0.26800000000000002</v>
      </c>
      <c r="M124" s="1">
        <v>0.93899999999999995</v>
      </c>
      <c r="O124">
        <f t="shared" si="180"/>
        <v>50.715000000000003</v>
      </c>
      <c r="Q124" s="1">
        <v>77.831000000000003</v>
      </c>
      <c r="R124" s="1">
        <v>87.462999999999994</v>
      </c>
      <c r="S124" s="1">
        <v>11.099</v>
      </c>
      <c r="V124" s="39">
        <v>12</v>
      </c>
      <c r="W124" s="39">
        <v>4</v>
      </c>
      <c r="X124" s="15">
        <v>0</v>
      </c>
      <c r="Z124" s="14">
        <f t="shared" si="181"/>
        <v>1.560926453835477</v>
      </c>
      <c r="AA124" s="14">
        <f t="shared" si="182"/>
        <v>1.8376961397778876E-2</v>
      </c>
      <c r="AB124" s="14">
        <f t="shared" si="183"/>
        <v>0.59521244322388378</v>
      </c>
      <c r="AC124" s="14">
        <f t="shared" si="184"/>
        <v>3.9997418052515335E-4</v>
      </c>
      <c r="AD124" s="14">
        <f t="shared" si="185"/>
        <v>0</v>
      </c>
      <c r="AE124" s="14">
        <f t="shared" si="186"/>
        <v>0.41728158094434448</v>
      </c>
      <c r="AF124" s="14">
        <f t="shared" si="187"/>
        <v>1.3946605969834627</v>
      </c>
      <c r="AG124" s="14">
        <f t="shared" si="188"/>
        <v>4.7931576786310638E-2</v>
      </c>
      <c r="AH124" s="14">
        <f t="shared" si="189"/>
        <v>6.7334300854213786E-3</v>
      </c>
      <c r="AI124" s="14">
        <f t="shared" si="190"/>
        <v>1.5580270394267149E-2</v>
      </c>
      <c r="AJ124" s="14">
        <f t="shared" si="191"/>
        <v>0.13157417646613598</v>
      </c>
      <c r="AK124" s="14">
        <f t="shared" si="192"/>
        <v>0</v>
      </c>
      <c r="AL124" s="14">
        <f t="shared" si="193"/>
        <v>4.1886774642976059</v>
      </c>
      <c r="AM124" s="14">
        <f t="shared" si="194"/>
        <v>0.76970480293054355</v>
      </c>
      <c r="AN124" s="11">
        <f t="shared" si="195"/>
        <v>0</v>
      </c>
      <c r="AP124">
        <f t="shared" si="196"/>
        <v>21.597000000000001</v>
      </c>
      <c r="AQ124">
        <f t="shared" si="197"/>
        <v>0.33800000000000002</v>
      </c>
      <c r="AR124">
        <f t="shared" si="198"/>
        <v>6.9880000000000004</v>
      </c>
      <c r="AS124">
        <f t="shared" si="199"/>
        <v>7.0000000000000001E-3</v>
      </c>
      <c r="AT124">
        <f t="shared" si="200"/>
        <v>0</v>
      </c>
      <c r="AU124">
        <f t="shared" si="201"/>
        <v>6.9039999999999999</v>
      </c>
      <c r="AV124">
        <f t="shared" si="202"/>
        <v>12.945</v>
      </c>
      <c r="AW124">
        <f t="shared" si="203"/>
        <v>0.61899999999999999</v>
      </c>
      <c r="AX124">
        <f t="shared" si="204"/>
        <v>0.11</v>
      </c>
      <c r="AY124">
        <f t="shared" si="205"/>
        <v>0.26800000000000002</v>
      </c>
      <c r="AZ124">
        <f t="shared" si="206"/>
        <v>0.93899999999999995</v>
      </c>
      <c r="BA124">
        <f t="shared" si="207"/>
        <v>0</v>
      </c>
      <c r="BB124">
        <f t="shared" si="208"/>
        <v>50.715000000000003</v>
      </c>
      <c r="BD124">
        <f t="shared" si="209"/>
        <v>0.35947070572569911</v>
      </c>
      <c r="BE124">
        <f t="shared" si="210"/>
        <v>4.2320887486539957E-3</v>
      </c>
      <c r="BF124">
        <f t="shared" si="211"/>
        <v>0.13707336210278542</v>
      </c>
      <c r="BG124">
        <f t="shared" si="212"/>
        <v>9.2111323113362712E-5</v>
      </c>
      <c r="BH124">
        <f t="shared" si="213"/>
        <v>9.6097099270641959E-2</v>
      </c>
      <c r="BI124">
        <f t="shared" si="214"/>
        <v>0</v>
      </c>
      <c r="BJ124">
        <f t="shared" si="215"/>
        <v>0.32118081400541876</v>
      </c>
      <c r="BK124">
        <f t="shared" si="216"/>
        <v>1.1038314900476841E-2</v>
      </c>
      <c r="BL124">
        <f t="shared" si="217"/>
        <v>1.5506629789081641E-3</v>
      </c>
      <c r="BM124">
        <f t="shared" si="218"/>
        <v>3.5880299038193774E-3</v>
      </c>
      <c r="BN124">
        <f t="shared" si="219"/>
        <v>3.0300634570797479E-2</v>
      </c>
      <c r="BO124">
        <f t="shared" si="220"/>
        <v>0</v>
      </c>
      <c r="BP124">
        <f t="shared" si="221"/>
        <v>0.96462382353031428</v>
      </c>
      <c r="BQ124">
        <f t="shared" si="222"/>
        <v>4.3422911212870048</v>
      </c>
    </row>
    <row r="125" spans="1:69" x14ac:dyDescent="0.15">
      <c r="A125" t="s">
        <v>199</v>
      </c>
      <c r="B125">
        <v>644</v>
      </c>
      <c r="C125" s="27">
        <f t="shared" si="135"/>
        <v>5.0990195136031975</v>
      </c>
      <c r="D125" s="1">
        <v>40.656999999999996</v>
      </c>
      <c r="E125" s="1">
        <v>4.0000000000000001E-3</v>
      </c>
      <c r="F125" s="1">
        <v>6.0000000000000001E-3</v>
      </c>
      <c r="G125" s="1">
        <v>3.0000000000000001E-3</v>
      </c>
      <c r="H125" s="1">
        <v>9.9550000000000001</v>
      </c>
      <c r="I125" s="1">
        <v>48.744999999999997</v>
      </c>
      <c r="J125" s="1">
        <v>4.4999999999999998E-2</v>
      </c>
      <c r="K125" s="1">
        <v>0.156</v>
      </c>
      <c r="L125" s="1">
        <v>0.36099999999999999</v>
      </c>
      <c r="M125" s="1">
        <v>1E-3</v>
      </c>
      <c r="O125">
        <f t="shared" si="180"/>
        <v>99.933000000000007</v>
      </c>
      <c r="Q125" s="1">
        <v>77.83</v>
      </c>
      <c r="R125" s="1">
        <v>87.468000000000004</v>
      </c>
      <c r="S125" s="1">
        <v>11.099</v>
      </c>
      <c r="V125" s="39">
        <v>12</v>
      </c>
      <c r="W125" s="39">
        <v>4</v>
      </c>
      <c r="X125" s="15">
        <v>0</v>
      </c>
      <c r="Z125" s="14">
        <f t="shared" si="181"/>
        <v>1.4984812759468829</v>
      </c>
      <c r="AA125" s="14">
        <f t="shared" si="182"/>
        <v>1.1090317317353865E-4</v>
      </c>
      <c r="AB125" s="14">
        <f t="shared" si="183"/>
        <v>2.6061375525729223E-4</v>
      </c>
      <c r="AC125" s="14">
        <f t="shared" si="184"/>
        <v>8.7414232798320646E-5</v>
      </c>
      <c r="AD125" s="14">
        <f t="shared" si="185"/>
        <v>0</v>
      </c>
      <c r="AE125" s="14">
        <f t="shared" si="186"/>
        <v>0.30682919105801421</v>
      </c>
      <c r="AF125" s="14">
        <f t="shared" si="187"/>
        <v>2.6780798959536747</v>
      </c>
      <c r="AG125" s="14">
        <f t="shared" si="188"/>
        <v>1.7769309797284766E-3</v>
      </c>
      <c r="AH125" s="14">
        <f t="shared" si="189"/>
        <v>4.8696219528547094E-3</v>
      </c>
      <c r="AI125" s="14">
        <f t="shared" si="190"/>
        <v>1.0702232381008274E-2</v>
      </c>
      <c r="AJ125" s="14">
        <f t="shared" si="191"/>
        <v>7.1454905045732E-5</v>
      </c>
      <c r="AK125" s="14">
        <f t="shared" si="192"/>
        <v>0</v>
      </c>
      <c r="AL125" s="14">
        <f t="shared" si="193"/>
        <v>4.5012695343384372</v>
      </c>
      <c r="AM125" s="14">
        <f t="shared" si="194"/>
        <v>0.8972065204956734</v>
      </c>
      <c r="AN125" s="11">
        <f t="shared" si="195"/>
        <v>0</v>
      </c>
      <c r="AP125">
        <f t="shared" si="196"/>
        <v>40.656999999999996</v>
      </c>
      <c r="AQ125">
        <f t="shared" si="197"/>
        <v>4.0000000000000001E-3</v>
      </c>
      <c r="AR125">
        <f t="shared" si="198"/>
        <v>6.0000000000000001E-3</v>
      </c>
      <c r="AS125">
        <f t="shared" si="199"/>
        <v>3.0000000000000001E-3</v>
      </c>
      <c r="AT125">
        <f t="shared" si="200"/>
        <v>0</v>
      </c>
      <c r="AU125">
        <f t="shared" si="201"/>
        <v>9.9550000000000001</v>
      </c>
      <c r="AV125">
        <f t="shared" si="202"/>
        <v>48.744999999999997</v>
      </c>
      <c r="AW125">
        <f t="shared" si="203"/>
        <v>4.4999999999999998E-2</v>
      </c>
      <c r="AX125">
        <f t="shared" si="204"/>
        <v>0.156</v>
      </c>
      <c r="AY125">
        <f t="shared" si="205"/>
        <v>0.36099999999999999</v>
      </c>
      <c r="AZ125">
        <f t="shared" si="206"/>
        <v>1E-3</v>
      </c>
      <c r="BA125">
        <f t="shared" si="207"/>
        <v>0</v>
      </c>
      <c r="BB125">
        <f t="shared" si="208"/>
        <v>99.933000000000007</v>
      </c>
      <c r="BD125">
        <f t="shared" si="209"/>
        <v>0.6767143808255659</v>
      </c>
      <c r="BE125">
        <f t="shared" si="210"/>
        <v>5.0083890516615331E-5</v>
      </c>
      <c r="BF125">
        <f t="shared" si="211"/>
        <v>1.1769321302471558E-4</v>
      </c>
      <c r="BG125">
        <f t="shared" si="212"/>
        <v>3.9476281334298305E-5</v>
      </c>
      <c r="BH125">
        <f t="shared" si="213"/>
        <v>0.13856411112966985</v>
      </c>
      <c r="BI125">
        <f t="shared" si="214"/>
        <v>0</v>
      </c>
      <c r="BJ125">
        <f t="shared" si="215"/>
        <v>1.2094213038774921</v>
      </c>
      <c r="BK125">
        <f t="shared" si="216"/>
        <v>8.0246231102012577E-4</v>
      </c>
      <c r="BL125">
        <f t="shared" si="217"/>
        <v>2.1991220428152145E-3</v>
      </c>
      <c r="BM125">
        <f t="shared" si="218"/>
        <v>4.8331298331298327E-3</v>
      </c>
      <c r="BN125">
        <f t="shared" si="219"/>
        <v>3.226904640127527E-5</v>
      </c>
      <c r="BO125">
        <f t="shared" si="220"/>
        <v>0</v>
      </c>
      <c r="BP125">
        <f t="shared" si="221"/>
        <v>2.0327740324509698</v>
      </c>
      <c r="BQ125">
        <f t="shared" si="222"/>
        <v>2.2143482071694596</v>
      </c>
    </row>
    <row r="126" spans="1:69" x14ac:dyDescent="0.15">
      <c r="A126" t="s">
        <v>200</v>
      </c>
      <c r="B126">
        <v>645</v>
      </c>
      <c r="C126" s="27">
        <f t="shared" si="135"/>
        <v>5.099019513589262</v>
      </c>
      <c r="D126" s="1">
        <v>40.744</v>
      </c>
      <c r="E126" s="1">
        <v>7.0000000000000001E-3</v>
      </c>
      <c r="F126" s="1">
        <v>4.0000000000000001E-3</v>
      </c>
      <c r="G126" s="1">
        <v>5.0000000000000001E-3</v>
      </c>
      <c r="H126" s="1">
        <v>9.9809999999999999</v>
      </c>
      <c r="I126" s="1">
        <v>48.88</v>
      </c>
      <c r="J126" s="1">
        <v>4.1000000000000002E-2</v>
      </c>
      <c r="K126" s="1">
        <v>0.16400000000000001</v>
      </c>
      <c r="L126" s="1">
        <v>0.33</v>
      </c>
      <c r="M126" s="1">
        <v>0</v>
      </c>
      <c r="O126">
        <f t="shared" si="180"/>
        <v>100.15600000000001</v>
      </c>
      <c r="Q126" s="1">
        <v>77.828999999999994</v>
      </c>
      <c r="R126" s="1">
        <v>87.472999999999999</v>
      </c>
      <c r="S126" s="1">
        <v>11.099</v>
      </c>
      <c r="V126" s="39">
        <v>12</v>
      </c>
      <c r="W126" s="39">
        <v>4</v>
      </c>
      <c r="X126" s="15">
        <v>0</v>
      </c>
      <c r="Z126" s="14">
        <f t="shared" si="181"/>
        <v>1.4982189580891687</v>
      </c>
      <c r="AA126" s="14">
        <f t="shared" si="182"/>
        <v>1.9363223362500436E-4</v>
      </c>
      <c r="AB126" s="14">
        <f t="shared" si="183"/>
        <v>1.7334116427388443E-4</v>
      </c>
      <c r="AC126" s="14">
        <f t="shared" si="184"/>
        <v>1.4535384819202953E-4</v>
      </c>
      <c r="AD126" s="14">
        <f t="shared" si="185"/>
        <v>0</v>
      </c>
      <c r="AE126" s="14">
        <f t="shared" si="186"/>
        <v>0.30691993704515097</v>
      </c>
      <c r="AF126" s="14">
        <f t="shared" si="187"/>
        <v>2.6792934721326138</v>
      </c>
      <c r="AG126" s="14">
        <f t="shared" si="188"/>
        <v>1.6152417673696879E-3</v>
      </c>
      <c r="AH126" s="14">
        <f t="shared" si="189"/>
        <v>5.1075206413258422E-3</v>
      </c>
      <c r="AI126" s="14">
        <f t="shared" si="190"/>
        <v>9.7606052492518261E-3</v>
      </c>
      <c r="AJ126" s="14">
        <f t="shared" si="191"/>
        <v>0</v>
      </c>
      <c r="AK126" s="14">
        <f t="shared" si="192"/>
        <v>0</v>
      </c>
      <c r="AL126" s="14">
        <f t="shared" si="193"/>
        <v>4.5014280621709721</v>
      </c>
      <c r="AM126" s="14">
        <f t="shared" si="194"/>
        <v>0.89722103045218748</v>
      </c>
      <c r="AN126" s="11">
        <f t="shared" si="195"/>
        <v>0</v>
      </c>
      <c r="AP126">
        <f t="shared" si="196"/>
        <v>40.744</v>
      </c>
      <c r="AQ126">
        <f t="shared" si="197"/>
        <v>7.0000000000000001E-3</v>
      </c>
      <c r="AR126">
        <f t="shared" si="198"/>
        <v>4.0000000000000001E-3</v>
      </c>
      <c r="AS126">
        <f t="shared" si="199"/>
        <v>5.0000000000000001E-3</v>
      </c>
      <c r="AT126">
        <f t="shared" si="200"/>
        <v>0</v>
      </c>
      <c r="AU126">
        <f t="shared" si="201"/>
        <v>9.9809999999999999</v>
      </c>
      <c r="AV126">
        <f t="shared" si="202"/>
        <v>48.88</v>
      </c>
      <c r="AW126">
        <f t="shared" si="203"/>
        <v>4.1000000000000002E-2</v>
      </c>
      <c r="AX126">
        <f t="shared" si="204"/>
        <v>0.16400000000000001</v>
      </c>
      <c r="AY126">
        <f t="shared" si="205"/>
        <v>0.33</v>
      </c>
      <c r="AZ126">
        <f t="shared" si="206"/>
        <v>0</v>
      </c>
      <c r="BA126">
        <f t="shared" si="207"/>
        <v>0</v>
      </c>
      <c r="BB126">
        <f t="shared" si="208"/>
        <v>100.15600000000001</v>
      </c>
      <c r="BD126">
        <f t="shared" si="209"/>
        <v>0.67816245006657794</v>
      </c>
      <c r="BE126">
        <f t="shared" si="210"/>
        <v>8.7646808404076828E-5</v>
      </c>
      <c r="BF126">
        <f t="shared" si="211"/>
        <v>7.8462142016477051E-5</v>
      </c>
      <c r="BG126">
        <f t="shared" si="212"/>
        <v>6.5793802223830508E-5</v>
      </c>
      <c r="BH126">
        <f t="shared" si="213"/>
        <v>0.13892600634708535</v>
      </c>
      <c r="BI126">
        <f t="shared" si="214"/>
        <v>0</v>
      </c>
      <c r="BJ126">
        <f t="shared" si="215"/>
        <v>1.2127708141046636</v>
      </c>
      <c r="BK126">
        <f t="shared" si="216"/>
        <v>7.3113232781833683E-4</v>
      </c>
      <c r="BL126">
        <f t="shared" si="217"/>
        <v>2.3118975321903541E-3</v>
      </c>
      <c r="BM126">
        <f t="shared" si="218"/>
        <v>4.4180965233596809E-3</v>
      </c>
      <c r="BN126">
        <f t="shared" si="219"/>
        <v>0</v>
      </c>
      <c r="BO126">
        <f t="shared" si="220"/>
        <v>0</v>
      </c>
      <c r="BP126">
        <f t="shared" si="221"/>
        <v>2.0375522996543403</v>
      </c>
      <c r="BQ126">
        <f t="shared" si="222"/>
        <v>2.209233138670657</v>
      </c>
    </row>
    <row r="127" spans="1:69" x14ac:dyDescent="0.15">
      <c r="A127" t="s">
        <v>201</v>
      </c>
      <c r="B127">
        <v>646</v>
      </c>
      <c r="C127" s="27">
        <f t="shared" si="135"/>
        <v>5.0990195135864749</v>
      </c>
      <c r="D127" s="1">
        <v>40.804000000000002</v>
      </c>
      <c r="E127" s="1">
        <v>0</v>
      </c>
      <c r="F127" s="1">
        <v>2E-3</v>
      </c>
      <c r="G127" s="1">
        <v>2E-3</v>
      </c>
      <c r="H127" s="1">
        <v>9.9600000000000009</v>
      </c>
      <c r="I127" s="1">
        <v>48.966999999999999</v>
      </c>
      <c r="J127" s="1">
        <v>4.2999999999999997E-2</v>
      </c>
      <c r="K127" s="1">
        <v>0.17</v>
      </c>
      <c r="L127" s="1">
        <v>0.34899999999999998</v>
      </c>
      <c r="M127" s="1">
        <v>0</v>
      </c>
      <c r="O127">
        <f t="shared" si="180"/>
        <v>100.29700000000003</v>
      </c>
      <c r="Q127" s="1">
        <v>77.828000000000003</v>
      </c>
      <c r="R127" s="1">
        <v>87.477999999999994</v>
      </c>
      <c r="S127" s="1">
        <v>11.099</v>
      </c>
      <c r="V127" s="39">
        <v>12</v>
      </c>
      <c r="W127" s="39">
        <v>4</v>
      </c>
      <c r="X127" s="15">
        <v>0</v>
      </c>
      <c r="Z127" s="14">
        <f t="shared" si="181"/>
        <v>1.4982490044151371</v>
      </c>
      <c r="AA127" s="14">
        <f t="shared" si="182"/>
        <v>0</v>
      </c>
      <c r="AB127" s="14">
        <f t="shared" si="183"/>
        <v>8.6544873489373433E-5</v>
      </c>
      <c r="AC127" s="14">
        <f t="shared" si="184"/>
        <v>5.8057209691272548E-5</v>
      </c>
      <c r="AD127" s="14">
        <f t="shared" si="185"/>
        <v>0</v>
      </c>
      <c r="AE127" s="14">
        <f t="shared" si="186"/>
        <v>0.30582995238894722</v>
      </c>
      <c r="AF127" s="14">
        <f t="shared" si="187"/>
        <v>2.6801692491571454</v>
      </c>
      <c r="AG127" s="14">
        <f t="shared" si="188"/>
        <v>1.6915769897587539E-3</v>
      </c>
      <c r="AH127" s="14">
        <f t="shared" si="189"/>
        <v>5.2867020822796144E-3</v>
      </c>
      <c r="AI127" s="14">
        <f t="shared" si="190"/>
        <v>1.0307607426822945E-2</v>
      </c>
      <c r="AJ127" s="14">
        <f t="shared" si="191"/>
        <v>0</v>
      </c>
      <c r="AK127" s="14">
        <f t="shared" si="192"/>
        <v>0</v>
      </c>
      <c r="AL127" s="14">
        <f t="shared" si="193"/>
        <v>4.5016786945432719</v>
      </c>
      <c r="AM127" s="14">
        <f t="shared" si="194"/>
        <v>0.89757868916019989</v>
      </c>
      <c r="AN127" s="11">
        <f t="shared" si="195"/>
        <v>0</v>
      </c>
      <c r="AP127">
        <f t="shared" si="196"/>
        <v>40.804000000000002</v>
      </c>
      <c r="AQ127">
        <f t="shared" si="197"/>
        <v>0</v>
      </c>
      <c r="AR127">
        <f t="shared" si="198"/>
        <v>2E-3</v>
      </c>
      <c r="AS127">
        <f t="shared" si="199"/>
        <v>2E-3</v>
      </c>
      <c r="AT127">
        <f t="shared" si="200"/>
        <v>0</v>
      </c>
      <c r="AU127">
        <f t="shared" si="201"/>
        <v>9.9599999999999991</v>
      </c>
      <c r="AV127">
        <f t="shared" si="202"/>
        <v>48.966999999999999</v>
      </c>
      <c r="AW127">
        <f t="shared" si="203"/>
        <v>4.2999999999999997E-2</v>
      </c>
      <c r="AX127">
        <f t="shared" si="204"/>
        <v>0.17</v>
      </c>
      <c r="AY127">
        <f t="shared" si="205"/>
        <v>0.34899999999999998</v>
      </c>
      <c r="AZ127">
        <f t="shared" si="206"/>
        <v>0</v>
      </c>
      <c r="BA127">
        <f t="shared" si="207"/>
        <v>0</v>
      </c>
      <c r="BB127">
        <f t="shared" si="208"/>
        <v>100.29700000000003</v>
      </c>
      <c r="BD127">
        <f t="shared" si="209"/>
        <v>0.67916111850865513</v>
      </c>
      <c r="BE127">
        <f t="shared" si="210"/>
        <v>0</v>
      </c>
      <c r="BF127">
        <f t="shared" si="211"/>
        <v>3.9231071008238526E-5</v>
      </c>
      <c r="BG127">
        <f t="shared" si="212"/>
        <v>2.6317520889532203E-5</v>
      </c>
      <c r="BH127">
        <f t="shared" si="213"/>
        <v>0.13863370636378822</v>
      </c>
      <c r="BI127">
        <f t="shared" si="214"/>
        <v>0</v>
      </c>
      <c r="BJ127">
        <f t="shared" si="215"/>
        <v>1.2149293873621738</v>
      </c>
      <c r="BK127">
        <f t="shared" si="216"/>
        <v>7.6679731941923124E-4</v>
      </c>
      <c r="BL127">
        <f t="shared" si="217"/>
        <v>2.3964791492217083E-3</v>
      </c>
      <c r="BM127">
        <f t="shared" si="218"/>
        <v>4.6724717777349347E-3</v>
      </c>
      <c r="BN127">
        <f t="shared" si="219"/>
        <v>0</v>
      </c>
      <c r="BO127">
        <f t="shared" si="220"/>
        <v>0</v>
      </c>
      <c r="BP127">
        <f t="shared" si="221"/>
        <v>2.0406255090728909</v>
      </c>
      <c r="BQ127">
        <f t="shared" si="222"/>
        <v>2.2060288252441289</v>
      </c>
    </row>
    <row r="128" spans="1:69" x14ac:dyDescent="0.15">
      <c r="A128" t="s">
        <v>202</v>
      </c>
      <c r="B128">
        <v>647</v>
      </c>
      <c r="C128" s="27">
        <f t="shared" si="135"/>
        <v>4.1231056256235608</v>
      </c>
      <c r="D128" s="1">
        <v>40.805999999999997</v>
      </c>
      <c r="E128" s="1">
        <v>1.4E-2</v>
      </c>
      <c r="F128" s="1">
        <v>4.0000000000000001E-3</v>
      </c>
      <c r="G128" s="1">
        <v>7.0000000000000001E-3</v>
      </c>
      <c r="H128" s="1">
        <v>10.016</v>
      </c>
      <c r="I128" s="1">
        <v>48.939</v>
      </c>
      <c r="J128" s="1">
        <v>4.2999999999999997E-2</v>
      </c>
      <c r="K128" s="1">
        <v>0.17299999999999999</v>
      </c>
      <c r="L128" s="1">
        <v>0.35199999999999998</v>
      </c>
      <c r="M128" s="1">
        <v>0</v>
      </c>
      <c r="O128">
        <f t="shared" si="180"/>
        <v>100.35400000000001</v>
      </c>
      <c r="Q128" s="1">
        <v>77.826999999999998</v>
      </c>
      <c r="R128" s="1">
        <v>87.481999999999999</v>
      </c>
      <c r="S128" s="1">
        <v>11.099</v>
      </c>
      <c r="V128" s="39">
        <v>12</v>
      </c>
      <c r="W128" s="39">
        <v>4</v>
      </c>
      <c r="X128" s="15">
        <v>0</v>
      </c>
      <c r="Z128" s="14">
        <f t="shared" si="181"/>
        <v>1.4979138405091621</v>
      </c>
      <c r="AA128" s="14">
        <f t="shared" si="182"/>
        <v>3.8659731571269326E-4</v>
      </c>
      <c r="AB128" s="14">
        <f t="shared" si="183"/>
        <v>1.7304254450882677E-4</v>
      </c>
      <c r="AC128" s="14">
        <f t="shared" si="184"/>
        <v>2.0314482016389206E-4</v>
      </c>
      <c r="AD128" s="14">
        <f t="shared" si="185"/>
        <v>0</v>
      </c>
      <c r="AE128" s="14">
        <f t="shared" si="186"/>
        <v>0.30746560789107247</v>
      </c>
      <c r="AF128" s="14">
        <f t="shared" si="187"/>
        <v>2.6779062136508469</v>
      </c>
      <c r="AG128" s="14">
        <f t="shared" si="188"/>
        <v>1.6911156879579807E-3</v>
      </c>
      <c r="AH128" s="14">
        <f t="shared" si="189"/>
        <v>5.3785296719268605E-3</v>
      </c>
      <c r="AI128" s="14">
        <f t="shared" si="190"/>
        <v>1.0393376401437339E-2</v>
      </c>
      <c r="AJ128" s="14">
        <f t="shared" si="191"/>
        <v>0</v>
      </c>
      <c r="AK128" s="14">
        <f t="shared" si="192"/>
        <v>0</v>
      </c>
      <c r="AL128" s="14">
        <f t="shared" si="193"/>
        <v>4.5015114684927893</v>
      </c>
      <c r="AM128" s="14">
        <f t="shared" si="194"/>
        <v>0.89700927513536011</v>
      </c>
      <c r="AN128" s="11">
        <f t="shared" si="195"/>
        <v>0</v>
      </c>
      <c r="AP128">
        <f t="shared" si="196"/>
        <v>40.805999999999997</v>
      </c>
      <c r="AQ128">
        <f t="shared" si="197"/>
        <v>1.4E-2</v>
      </c>
      <c r="AR128">
        <f t="shared" si="198"/>
        <v>4.0000000000000001E-3</v>
      </c>
      <c r="AS128">
        <f t="shared" si="199"/>
        <v>7.0000000000000001E-3</v>
      </c>
      <c r="AT128">
        <f t="shared" si="200"/>
        <v>0</v>
      </c>
      <c r="AU128">
        <f t="shared" si="201"/>
        <v>10.016</v>
      </c>
      <c r="AV128">
        <f t="shared" si="202"/>
        <v>48.939</v>
      </c>
      <c r="AW128">
        <f t="shared" si="203"/>
        <v>4.2999999999999997E-2</v>
      </c>
      <c r="AX128">
        <f t="shared" si="204"/>
        <v>0.17299999999999999</v>
      </c>
      <c r="AY128">
        <f t="shared" si="205"/>
        <v>0.35199999999999998</v>
      </c>
      <c r="AZ128">
        <f t="shared" si="206"/>
        <v>0</v>
      </c>
      <c r="BA128">
        <f t="shared" si="207"/>
        <v>0</v>
      </c>
      <c r="BB128">
        <f t="shared" si="208"/>
        <v>100.35400000000001</v>
      </c>
      <c r="BD128">
        <f t="shared" si="209"/>
        <v>0.67919440745672433</v>
      </c>
      <c r="BE128">
        <f t="shared" si="210"/>
        <v>1.7529361680815366E-4</v>
      </c>
      <c r="BF128">
        <f t="shared" si="211"/>
        <v>7.8462142016477051E-5</v>
      </c>
      <c r="BG128">
        <f t="shared" si="212"/>
        <v>9.2111323113362712E-5</v>
      </c>
      <c r="BH128">
        <f t="shared" si="213"/>
        <v>0.13941317298591394</v>
      </c>
      <c r="BI128">
        <f t="shared" si="214"/>
        <v>0</v>
      </c>
      <c r="BJ128">
        <f t="shared" si="215"/>
        <v>1.2142346741298717</v>
      </c>
      <c r="BK128">
        <f t="shared" si="216"/>
        <v>7.6679731941923124E-4</v>
      </c>
      <c r="BL128">
        <f t="shared" si="217"/>
        <v>2.4387699577373854E-3</v>
      </c>
      <c r="BM128">
        <f t="shared" si="218"/>
        <v>4.7126362915836592E-3</v>
      </c>
      <c r="BN128">
        <f t="shared" si="219"/>
        <v>0</v>
      </c>
      <c r="BO128">
        <f t="shared" si="220"/>
        <v>0</v>
      </c>
      <c r="BP128">
        <f t="shared" si="221"/>
        <v>2.041106325223188</v>
      </c>
      <c r="BQ128">
        <f t="shared" si="222"/>
        <v>2.2054272297649971</v>
      </c>
    </row>
    <row r="129" spans="1:69" x14ac:dyDescent="0.15">
      <c r="A129" t="s">
        <v>203</v>
      </c>
      <c r="B129">
        <v>648</v>
      </c>
      <c r="C129" s="27">
        <f>SQRT((Q128-Q129)^2 + (R128-R129)^2)*1000</f>
        <v>6.0827625302992292</v>
      </c>
      <c r="D129" s="1">
        <v>40.838000000000001</v>
      </c>
      <c r="E129" s="1">
        <v>0</v>
      </c>
      <c r="F129" s="1">
        <v>0</v>
      </c>
      <c r="G129" s="1">
        <v>5.0000000000000001E-3</v>
      </c>
      <c r="H129" s="1">
        <v>10.018000000000001</v>
      </c>
      <c r="I129" s="1">
        <v>49.031999999999996</v>
      </c>
      <c r="J129" s="1">
        <v>4.7E-2</v>
      </c>
      <c r="K129" s="1">
        <v>0.17</v>
      </c>
      <c r="L129" s="1">
        <v>0.36399999999999999</v>
      </c>
      <c r="M129" s="1">
        <v>0</v>
      </c>
      <c r="O129">
        <f t="shared" si="180"/>
        <v>100.474</v>
      </c>
      <c r="Q129" s="1">
        <v>77.825999999999993</v>
      </c>
      <c r="R129" s="1">
        <v>87.488</v>
      </c>
      <c r="S129" s="1">
        <v>11.099</v>
      </c>
      <c r="V129" s="39">
        <v>12</v>
      </c>
      <c r="W129" s="39">
        <v>4</v>
      </c>
      <c r="X129" s="15">
        <v>0</v>
      </c>
      <c r="Z129" s="14">
        <f t="shared" si="181"/>
        <v>1.4973919189379863</v>
      </c>
      <c r="AA129" s="14">
        <f t="shared" si="182"/>
        <v>0</v>
      </c>
      <c r="AB129" s="14">
        <f t="shared" si="183"/>
        <v>0</v>
      </c>
      <c r="AC129" s="14">
        <f t="shared" si="184"/>
        <v>1.4493922314000115E-4</v>
      </c>
      <c r="AD129" s="14">
        <f t="shared" si="185"/>
        <v>0</v>
      </c>
      <c r="AE129" s="14">
        <f t="shared" si="186"/>
        <v>0.30717896118804455</v>
      </c>
      <c r="AF129" s="14">
        <f t="shared" si="187"/>
        <v>2.6799586440393397</v>
      </c>
      <c r="AG129" s="14">
        <f t="shared" si="188"/>
        <v>1.846336828521459E-3</v>
      </c>
      <c r="AH129" s="14">
        <f t="shared" si="189"/>
        <v>5.2792788137968017E-3</v>
      </c>
      <c r="AI129" s="14">
        <f t="shared" si="190"/>
        <v>1.0735532419614413E-2</v>
      </c>
      <c r="AJ129" s="14">
        <f t="shared" si="191"/>
        <v>0</v>
      </c>
      <c r="AK129" s="14">
        <f t="shared" si="192"/>
        <v>0</v>
      </c>
      <c r="AL129" s="14">
        <f t="shared" si="193"/>
        <v>4.5025356114504431</v>
      </c>
      <c r="AM129" s="14">
        <f t="shared" si="194"/>
        <v>0.89716611626779685</v>
      </c>
      <c r="AN129" s="11">
        <f t="shared" si="195"/>
        <v>0</v>
      </c>
      <c r="AP129">
        <f t="shared" si="196"/>
        <v>40.838000000000001</v>
      </c>
      <c r="AQ129">
        <f t="shared" si="197"/>
        <v>0</v>
      </c>
      <c r="AR129">
        <f t="shared" si="198"/>
        <v>0</v>
      </c>
      <c r="AS129">
        <f t="shared" si="199"/>
        <v>5.0000000000000001E-3</v>
      </c>
      <c r="AT129">
        <f t="shared" si="200"/>
        <v>0</v>
      </c>
      <c r="AU129">
        <f t="shared" si="201"/>
        <v>10.018000000000002</v>
      </c>
      <c r="AV129">
        <f t="shared" si="202"/>
        <v>49.031999999999996</v>
      </c>
      <c r="AW129">
        <f t="shared" si="203"/>
        <v>4.7E-2</v>
      </c>
      <c r="AX129">
        <f t="shared" si="204"/>
        <v>0.17</v>
      </c>
      <c r="AY129">
        <f t="shared" si="205"/>
        <v>0.36399999999999999</v>
      </c>
      <c r="AZ129">
        <f t="shared" si="206"/>
        <v>0</v>
      </c>
      <c r="BA129">
        <f t="shared" si="207"/>
        <v>0</v>
      </c>
      <c r="BB129">
        <f t="shared" si="208"/>
        <v>100.474</v>
      </c>
      <c r="BD129">
        <f t="shared" si="209"/>
        <v>0.67972703062583228</v>
      </c>
      <c r="BE129">
        <f t="shared" si="210"/>
        <v>0</v>
      </c>
      <c r="BF129">
        <f t="shared" si="211"/>
        <v>0</v>
      </c>
      <c r="BG129">
        <f t="shared" si="212"/>
        <v>6.5793802223830508E-5</v>
      </c>
      <c r="BH129">
        <f t="shared" si="213"/>
        <v>0.13944101107956131</v>
      </c>
      <c r="BI129">
        <f t="shared" si="214"/>
        <v>0</v>
      </c>
      <c r="BJ129">
        <f t="shared" si="215"/>
        <v>1.2165421145085895</v>
      </c>
      <c r="BK129">
        <f t="shared" si="216"/>
        <v>8.3812730262102029E-4</v>
      </c>
      <c r="BL129">
        <f t="shared" si="217"/>
        <v>2.3964791492217083E-3</v>
      </c>
      <c r="BM129">
        <f t="shared" si="218"/>
        <v>4.8732943469785572E-3</v>
      </c>
      <c r="BN129">
        <f t="shared" si="219"/>
        <v>0</v>
      </c>
      <c r="BO129">
        <f t="shared" si="220"/>
        <v>0</v>
      </c>
      <c r="BP129">
        <f t="shared" si="221"/>
        <v>2.0438838508150288</v>
      </c>
      <c r="BQ129">
        <f t="shared" si="222"/>
        <v>2.2029312525048779</v>
      </c>
    </row>
    <row r="130" spans="1:69" x14ac:dyDescent="0.15">
      <c r="O130">
        <f t="shared" si="180"/>
        <v>0</v>
      </c>
      <c r="V130" s="39">
        <v>12</v>
      </c>
      <c r="W130" s="39">
        <v>4</v>
      </c>
      <c r="X130" s="15">
        <v>0</v>
      </c>
      <c r="Z130" s="14" t="str">
        <f t="shared" si="181"/>
        <v>NA</v>
      </c>
      <c r="AA130" s="14" t="str">
        <f t="shared" si="182"/>
        <v>NA</v>
      </c>
      <c r="AB130" s="14" t="str">
        <f t="shared" si="183"/>
        <v>NA</v>
      </c>
      <c r="AC130" s="14" t="str">
        <f t="shared" si="184"/>
        <v>NA</v>
      </c>
      <c r="AD130" s="14" t="str">
        <f t="shared" si="185"/>
        <v>NA</v>
      </c>
      <c r="AE130" s="14" t="str">
        <f t="shared" si="186"/>
        <v>NA</v>
      </c>
      <c r="AF130" s="14" t="str">
        <f t="shared" si="187"/>
        <v>NA</v>
      </c>
      <c r="AG130" s="14" t="str">
        <f t="shared" si="188"/>
        <v>NA</v>
      </c>
      <c r="AH130" s="14" t="str">
        <f t="shared" si="189"/>
        <v>NA</v>
      </c>
      <c r="AI130" s="14" t="str">
        <f t="shared" si="190"/>
        <v>NA</v>
      </c>
      <c r="AJ130" s="14" t="str">
        <f t="shared" si="191"/>
        <v>NA</v>
      </c>
      <c r="AK130" s="14" t="str">
        <f t="shared" si="192"/>
        <v>NA</v>
      </c>
      <c r="AL130" s="14">
        <f t="shared" si="193"/>
        <v>0</v>
      </c>
      <c r="AM130" s="14" t="str">
        <f t="shared" si="194"/>
        <v>NA</v>
      </c>
      <c r="AN130" s="11" t="str">
        <f t="shared" si="195"/>
        <v>NA</v>
      </c>
      <c r="AP130">
        <f t="shared" si="196"/>
        <v>0</v>
      </c>
      <c r="AQ130">
        <f t="shared" si="197"/>
        <v>0</v>
      </c>
      <c r="AR130">
        <f t="shared" si="198"/>
        <v>0</v>
      </c>
      <c r="AS130">
        <f t="shared" si="199"/>
        <v>0</v>
      </c>
      <c r="AT130">
        <f t="shared" si="200"/>
        <v>0</v>
      </c>
      <c r="AU130">
        <f t="shared" si="201"/>
        <v>0</v>
      </c>
      <c r="AV130">
        <f t="shared" si="202"/>
        <v>0</v>
      </c>
      <c r="AW130">
        <f t="shared" si="203"/>
        <v>0</v>
      </c>
      <c r="AX130">
        <f t="shared" si="204"/>
        <v>0</v>
      </c>
      <c r="AY130">
        <f t="shared" si="205"/>
        <v>0</v>
      </c>
      <c r="AZ130">
        <f t="shared" si="206"/>
        <v>0</v>
      </c>
      <c r="BA130">
        <f t="shared" si="207"/>
        <v>0</v>
      </c>
      <c r="BB130">
        <f t="shared" si="208"/>
        <v>0</v>
      </c>
      <c r="BD130">
        <f t="shared" si="209"/>
        <v>0</v>
      </c>
      <c r="BE130">
        <f t="shared" si="210"/>
        <v>0</v>
      </c>
      <c r="BF130">
        <f t="shared" si="211"/>
        <v>0</v>
      </c>
      <c r="BG130">
        <f t="shared" si="212"/>
        <v>0</v>
      </c>
      <c r="BH130">
        <f t="shared" si="213"/>
        <v>0</v>
      </c>
      <c r="BI130">
        <f t="shared" si="214"/>
        <v>0</v>
      </c>
      <c r="BJ130">
        <f t="shared" si="215"/>
        <v>0</v>
      </c>
      <c r="BK130">
        <f t="shared" si="216"/>
        <v>0</v>
      </c>
      <c r="BL130">
        <f t="shared" si="217"/>
        <v>0</v>
      </c>
      <c r="BM130">
        <f t="shared" si="218"/>
        <v>0</v>
      </c>
      <c r="BN130">
        <f t="shared" si="219"/>
        <v>0</v>
      </c>
      <c r="BO130">
        <f t="shared" si="220"/>
        <v>0</v>
      </c>
      <c r="BP130">
        <f t="shared" si="221"/>
        <v>0</v>
      </c>
      <c r="BQ130" t="str">
        <f t="shared" si="222"/>
        <v>NA</v>
      </c>
    </row>
    <row r="131" spans="1:69" x14ac:dyDescent="0.15">
      <c r="O131">
        <f t="shared" si="180"/>
        <v>0</v>
      </c>
      <c r="V131" s="39">
        <v>12</v>
      </c>
      <c r="W131" s="39">
        <v>4</v>
      </c>
      <c r="X131" s="15">
        <v>0</v>
      </c>
      <c r="Z131" s="14" t="str">
        <f t="shared" si="181"/>
        <v>NA</v>
      </c>
      <c r="AA131" s="14" t="str">
        <f t="shared" si="182"/>
        <v>NA</v>
      </c>
      <c r="AB131" s="14" t="str">
        <f t="shared" si="183"/>
        <v>NA</v>
      </c>
      <c r="AC131" s="14" t="str">
        <f t="shared" si="184"/>
        <v>NA</v>
      </c>
      <c r="AD131" s="14" t="str">
        <f t="shared" si="185"/>
        <v>NA</v>
      </c>
      <c r="AE131" s="14" t="str">
        <f t="shared" si="186"/>
        <v>NA</v>
      </c>
      <c r="AF131" s="14" t="str">
        <f t="shared" si="187"/>
        <v>NA</v>
      </c>
      <c r="AG131" s="14" t="str">
        <f t="shared" si="188"/>
        <v>NA</v>
      </c>
      <c r="AH131" s="14" t="str">
        <f t="shared" si="189"/>
        <v>NA</v>
      </c>
      <c r="AI131" s="14" t="str">
        <f t="shared" si="190"/>
        <v>NA</v>
      </c>
      <c r="AJ131" s="14" t="str">
        <f t="shared" si="191"/>
        <v>NA</v>
      </c>
      <c r="AK131" s="14" t="str">
        <f t="shared" si="192"/>
        <v>NA</v>
      </c>
      <c r="AL131" s="14">
        <f t="shared" si="193"/>
        <v>0</v>
      </c>
      <c r="AM131" s="14" t="str">
        <f t="shared" si="194"/>
        <v>NA</v>
      </c>
      <c r="AN131" s="11" t="str">
        <f t="shared" si="195"/>
        <v>NA</v>
      </c>
      <c r="AP131">
        <f t="shared" si="196"/>
        <v>0</v>
      </c>
      <c r="AQ131">
        <f t="shared" si="197"/>
        <v>0</v>
      </c>
      <c r="AR131">
        <f t="shared" si="198"/>
        <v>0</v>
      </c>
      <c r="AS131">
        <f t="shared" si="199"/>
        <v>0</v>
      </c>
      <c r="AT131">
        <f t="shared" si="200"/>
        <v>0</v>
      </c>
      <c r="AU131">
        <f t="shared" si="201"/>
        <v>0</v>
      </c>
      <c r="AV131">
        <f t="shared" si="202"/>
        <v>0</v>
      </c>
      <c r="AW131">
        <f t="shared" si="203"/>
        <v>0</v>
      </c>
      <c r="AX131">
        <f t="shared" si="204"/>
        <v>0</v>
      </c>
      <c r="AY131">
        <f t="shared" si="205"/>
        <v>0</v>
      </c>
      <c r="AZ131">
        <f t="shared" si="206"/>
        <v>0</v>
      </c>
      <c r="BA131">
        <f t="shared" si="207"/>
        <v>0</v>
      </c>
      <c r="BB131">
        <f t="shared" si="208"/>
        <v>0</v>
      </c>
      <c r="BD131">
        <f t="shared" si="209"/>
        <v>0</v>
      </c>
      <c r="BE131">
        <f t="shared" si="210"/>
        <v>0</v>
      </c>
      <c r="BF131">
        <f t="shared" si="211"/>
        <v>0</v>
      </c>
      <c r="BG131">
        <f t="shared" si="212"/>
        <v>0</v>
      </c>
      <c r="BH131">
        <f t="shared" si="213"/>
        <v>0</v>
      </c>
      <c r="BI131">
        <f t="shared" si="214"/>
        <v>0</v>
      </c>
      <c r="BJ131">
        <f t="shared" si="215"/>
        <v>0</v>
      </c>
      <c r="BK131">
        <f t="shared" si="216"/>
        <v>0</v>
      </c>
      <c r="BL131">
        <f t="shared" si="217"/>
        <v>0</v>
      </c>
      <c r="BM131">
        <f t="shared" si="218"/>
        <v>0</v>
      </c>
      <c r="BN131">
        <f t="shared" si="219"/>
        <v>0</v>
      </c>
      <c r="BO131">
        <f t="shared" si="220"/>
        <v>0</v>
      </c>
      <c r="BP131">
        <f t="shared" si="221"/>
        <v>0</v>
      </c>
      <c r="BQ131" t="str">
        <f t="shared" si="222"/>
        <v>NA</v>
      </c>
    </row>
    <row r="132" spans="1:69" x14ac:dyDescent="0.15">
      <c r="O132">
        <f t="shared" si="180"/>
        <v>0</v>
      </c>
      <c r="V132" s="39">
        <v>12</v>
      </c>
      <c r="W132" s="39">
        <v>4</v>
      </c>
      <c r="X132" s="15">
        <v>0</v>
      </c>
      <c r="Z132" s="14" t="str">
        <f t="shared" si="181"/>
        <v>NA</v>
      </c>
      <c r="AA132" s="14" t="str">
        <f t="shared" si="182"/>
        <v>NA</v>
      </c>
      <c r="AB132" s="14" t="str">
        <f t="shared" si="183"/>
        <v>NA</v>
      </c>
      <c r="AC132" s="14" t="str">
        <f t="shared" si="184"/>
        <v>NA</v>
      </c>
      <c r="AD132" s="14" t="str">
        <f t="shared" si="185"/>
        <v>NA</v>
      </c>
      <c r="AE132" s="14" t="str">
        <f t="shared" si="186"/>
        <v>NA</v>
      </c>
      <c r="AF132" s="14" t="str">
        <f t="shared" si="187"/>
        <v>NA</v>
      </c>
      <c r="AG132" s="14" t="str">
        <f t="shared" si="188"/>
        <v>NA</v>
      </c>
      <c r="AH132" s="14" t="str">
        <f t="shared" si="189"/>
        <v>NA</v>
      </c>
      <c r="AI132" s="14" t="str">
        <f t="shared" si="190"/>
        <v>NA</v>
      </c>
      <c r="AJ132" s="14" t="str">
        <f t="shared" si="191"/>
        <v>NA</v>
      </c>
      <c r="AK132" s="14" t="str">
        <f t="shared" si="192"/>
        <v>NA</v>
      </c>
      <c r="AL132" s="14">
        <f t="shared" si="193"/>
        <v>0</v>
      </c>
      <c r="AM132" s="14" t="str">
        <f t="shared" si="194"/>
        <v>NA</v>
      </c>
      <c r="AN132" s="11" t="str">
        <f t="shared" si="195"/>
        <v>NA</v>
      </c>
      <c r="AP132">
        <f t="shared" si="196"/>
        <v>0</v>
      </c>
      <c r="AQ132">
        <f t="shared" si="197"/>
        <v>0</v>
      </c>
      <c r="AR132">
        <f t="shared" si="198"/>
        <v>0</v>
      </c>
      <c r="AS132">
        <f t="shared" si="199"/>
        <v>0</v>
      </c>
      <c r="AT132">
        <f t="shared" si="200"/>
        <v>0</v>
      </c>
      <c r="AU132">
        <f t="shared" si="201"/>
        <v>0</v>
      </c>
      <c r="AV132">
        <f t="shared" si="202"/>
        <v>0</v>
      </c>
      <c r="AW132">
        <f t="shared" si="203"/>
        <v>0</v>
      </c>
      <c r="AX132">
        <f t="shared" si="204"/>
        <v>0</v>
      </c>
      <c r="AY132">
        <f t="shared" si="205"/>
        <v>0</v>
      </c>
      <c r="AZ132">
        <f t="shared" si="206"/>
        <v>0</v>
      </c>
      <c r="BA132">
        <f t="shared" si="207"/>
        <v>0</v>
      </c>
      <c r="BB132">
        <f t="shared" si="208"/>
        <v>0</v>
      </c>
      <c r="BD132">
        <f t="shared" si="209"/>
        <v>0</v>
      </c>
      <c r="BE132">
        <f t="shared" si="210"/>
        <v>0</v>
      </c>
      <c r="BF132">
        <f t="shared" si="211"/>
        <v>0</v>
      </c>
      <c r="BG132">
        <f t="shared" si="212"/>
        <v>0</v>
      </c>
      <c r="BH132">
        <f t="shared" si="213"/>
        <v>0</v>
      </c>
      <c r="BI132">
        <f t="shared" si="214"/>
        <v>0</v>
      </c>
      <c r="BJ132">
        <f t="shared" si="215"/>
        <v>0</v>
      </c>
      <c r="BK132">
        <f t="shared" si="216"/>
        <v>0</v>
      </c>
      <c r="BL132">
        <f t="shared" si="217"/>
        <v>0</v>
      </c>
      <c r="BM132">
        <f t="shared" si="218"/>
        <v>0</v>
      </c>
      <c r="BN132">
        <f t="shared" si="219"/>
        <v>0</v>
      </c>
      <c r="BO132">
        <f t="shared" si="220"/>
        <v>0</v>
      </c>
      <c r="BP132">
        <f t="shared" si="221"/>
        <v>0</v>
      </c>
      <c r="BQ132" t="str">
        <f t="shared" si="222"/>
        <v>NA</v>
      </c>
    </row>
    <row r="133" spans="1:69" x14ac:dyDescent="0.15">
      <c r="O133">
        <f t="shared" si="180"/>
        <v>0</v>
      </c>
      <c r="V133" s="39">
        <v>12</v>
      </c>
      <c r="W133" s="39">
        <v>4</v>
      </c>
      <c r="X133" s="15">
        <v>0</v>
      </c>
      <c r="Z133" s="14" t="str">
        <f t="shared" si="181"/>
        <v>NA</v>
      </c>
      <c r="AA133" s="14" t="str">
        <f t="shared" si="182"/>
        <v>NA</v>
      </c>
      <c r="AB133" s="14" t="str">
        <f t="shared" si="183"/>
        <v>NA</v>
      </c>
      <c r="AC133" s="14" t="str">
        <f t="shared" si="184"/>
        <v>NA</v>
      </c>
      <c r="AD133" s="14" t="str">
        <f t="shared" si="185"/>
        <v>NA</v>
      </c>
      <c r="AE133" s="14" t="str">
        <f t="shared" si="186"/>
        <v>NA</v>
      </c>
      <c r="AF133" s="14" t="str">
        <f t="shared" si="187"/>
        <v>NA</v>
      </c>
      <c r="AG133" s="14" t="str">
        <f t="shared" si="188"/>
        <v>NA</v>
      </c>
      <c r="AH133" s="14" t="str">
        <f t="shared" si="189"/>
        <v>NA</v>
      </c>
      <c r="AI133" s="14" t="str">
        <f t="shared" si="190"/>
        <v>NA</v>
      </c>
      <c r="AJ133" s="14" t="str">
        <f t="shared" si="191"/>
        <v>NA</v>
      </c>
      <c r="AK133" s="14" t="str">
        <f t="shared" si="192"/>
        <v>NA</v>
      </c>
      <c r="AL133" s="14">
        <f t="shared" si="193"/>
        <v>0</v>
      </c>
      <c r="AM133" s="14" t="str">
        <f t="shared" si="194"/>
        <v>NA</v>
      </c>
      <c r="AN133" s="11" t="str">
        <f t="shared" si="195"/>
        <v>NA</v>
      </c>
      <c r="AP133">
        <f t="shared" si="196"/>
        <v>0</v>
      </c>
      <c r="AQ133">
        <f t="shared" si="197"/>
        <v>0</v>
      </c>
      <c r="AR133">
        <f t="shared" si="198"/>
        <v>0</v>
      </c>
      <c r="AS133">
        <f t="shared" si="199"/>
        <v>0</v>
      </c>
      <c r="AT133">
        <f t="shared" si="200"/>
        <v>0</v>
      </c>
      <c r="AU133">
        <f t="shared" si="201"/>
        <v>0</v>
      </c>
      <c r="AV133">
        <f t="shared" si="202"/>
        <v>0</v>
      </c>
      <c r="AW133">
        <f t="shared" si="203"/>
        <v>0</v>
      </c>
      <c r="AX133">
        <f t="shared" si="204"/>
        <v>0</v>
      </c>
      <c r="AY133">
        <f t="shared" si="205"/>
        <v>0</v>
      </c>
      <c r="AZ133">
        <f t="shared" si="206"/>
        <v>0</v>
      </c>
      <c r="BA133">
        <f t="shared" si="207"/>
        <v>0</v>
      </c>
      <c r="BB133">
        <f t="shared" si="208"/>
        <v>0</v>
      </c>
      <c r="BD133">
        <f t="shared" si="209"/>
        <v>0</v>
      </c>
      <c r="BE133">
        <f t="shared" si="210"/>
        <v>0</v>
      </c>
      <c r="BF133">
        <f t="shared" si="211"/>
        <v>0</v>
      </c>
      <c r="BG133">
        <f t="shared" si="212"/>
        <v>0</v>
      </c>
      <c r="BH133">
        <f t="shared" si="213"/>
        <v>0</v>
      </c>
      <c r="BI133">
        <f t="shared" si="214"/>
        <v>0</v>
      </c>
      <c r="BJ133">
        <f t="shared" si="215"/>
        <v>0</v>
      </c>
      <c r="BK133">
        <f t="shared" si="216"/>
        <v>0</v>
      </c>
      <c r="BL133">
        <f t="shared" si="217"/>
        <v>0</v>
      </c>
      <c r="BM133">
        <f t="shared" si="218"/>
        <v>0</v>
      </c>
      <c r="BN133">
        <f t="shared" si="219"/>
        <v>0</v>
      </c>
      <c r="BO133">
        <f t="shared" si="220"/>
        <v>0</v>
      </c>
      <c r="BP133">
        <f t="shared" si="221"/>
        <v>0</v>
      </c>
      <c r="BQ133" t="str">
        <f t="shared" si="222"/>
        <v>NA</v>
      </c>
    </row>
    <row r="134" spans="1:69" x14ac:dyDescent="0.15">
      <c r="O134">
        <f t="shared" si="180"/>
        <v>0</v>
      </c>
      <c r="V134" s="39">
        <v>12</v>
      </c>
      <c r="W134" s="39">
        <v>4</v>
      </c>
      <c r="X134" s="15">
        <v>0</v>
      </c>
      <c r="Z134" s="14" t="str">
        <f t="shared" si="181"/>
        <v>NA</v>
      </c>
      <c r="AA134" s="14" t="str">
        <f t="shared" si="182"/>
        <v>NA</v>
      </c>
      <c r="AB134" s="14" t="str">
        <f t="shared" si="183"/>
        <v>NA</v>
      </c>
      <c r="AC134" s="14" t="str">
        <f t="shared" si="184"/>
        <v>NA</v>
      </c>
      <c r="AD134" s="14" t="str">
        <f t="shared" si="185"/>
        <v>NA</v>
      </c>
      <c r="AE134" s="14" t="str">
        <f t="shared" si="186"/>
        <v>NA</v>
      </c>
      <c r="AF134" s="14" t="str">
        <f t="shared" si="187"/>
        <v>NA</v>
      </c>
      <c r="AG134" s="14" t="str">
        <f t="shared" si="188"/>
        <v>NA</v>
      </c>
      <c r="AH134" s="14" t="str">
        <f t="shared" si="189"/>
        <v>NA</v>
      </c>
      <c r="AI134" s="14" t="str">
        <f t="shared" si="190"/>
        <v>NA</v>
      </c>
      <c r="AJ134" s="14" t="str">
        <f t="shared" si="191"/>
        <v>NA</v>
      </c>
      <c r="AK134" s="14" t="str">
        <f t="shared" si="192"/>
        <v>NA</v>
      </c>
      <c r="AL134" s="14">
        <f t="shared" si="193"/>
        <v>0</v>
      </c>
      <c r="AM134" s="14" t="str">
        <f t="shared" si="194"/>
        <v>NA</v>
      </c>
      <c r="AN134" s="11" t="str">
        <f t="shared" si="195"/>
        <v>NA</v>
      </c>
      <c r="AP134">
        <f t="shared" si="196"/>
        <v>0</v>
      </c>
      <c r="AQ134">
        <f t="shared" si="197"/>
        <v>0</v>
      </c>
      <c r="AR134">
        <f t="shared" si="198"/>
        <v>0</v>
      </c>
      <c r="AS134">
        <f t="shared" si="199"/>
        <v>0</v>
      </c>
      <c r="AT134">
        <f t="shared" si="200"/>
        <v>0</v>
      </c>
      <c r="AU134">
        <f t="shared" si="201"/>
        <v>0</v>
      </c>
      <c r="AV134">
        <f t="shared" si="202"/>
        <v>0</v>
      </c>
      <c r="AW134">
        <f t="shared" si="203"/>
        <v>0</v>
      </c>
      <c r="AX134">
        <f t="shared" si="204"/>
        <v>0</v>
      </c>
      <c r="AY134">
        <f t="shared" si="205"/>
        <v>0</v>
      </c>
      <c r="AZ134">
        <f t="shared" si="206"/>
        <v>0</v>
      </c>
      <c r="BA134">
        <f t="shared" si="207"/>
        <v>0</v>
      </c>
      <c r="BB134">
        <f t="shared" si="208"/>
        <v>0</v>
      </c>
      <c r="BD134">
        <f t="shared" si="209"/>
        <v>0</v>
      </c>
      <c r="BE134">
        <f t="shared" si="210"/>
        <v>0</v>
      </c>
      <c r="BF134">
        <f t="shared" si="211"/>
        <v>0</v>
      </c>
      <c r="BG134">
        <f t="shared" si="212"/>
        <v>0</v>
      </c>
      <c r="BH134">
        <f t="shared" si="213"/>
        <v>0</v>
      </c>
      <c r="BI134">
        <f t="shared" si="214"/>
        <v>0</v>
      </c>
      <c r="BJ134">
        <f t="shared" si="215"/>
        <v>0</v>
      </c>
      <c r="BK134">
        <f t="shared" si="216"/>
        <v>0</v>
      </c>
      <c r="BL134">
        <f t="shared" si="217"/>
        <v>0</v>
      </c>
      <c r="BM134">
        <f t="shared" si="218"/>
        <v>0</v>
      </c>
      <c r="BN134">
        <f t="shared" si="219"/>
        <v>0</v>
      </c>
      <c r="BO134">
        <f t="shared" si="220"/>
        <v>0</v>
      </c>
      <c r="BP134">
        <f t="shared" si="221"/>
        <v>0</v>
      </c>
      <c r="BQ134" t="str">
        <f t="shared" si="222"/>
        <v>NA</v>
      </c>
    </row>
    <row r="135" spans="1:69" x14ac:dyDescent="0.15">
      <c r="O135">
        <f t="shared" si="180"/>
        <v>0</v>
      </c>
      <c r="V135" s="39">
        <v>12</v>
      </c>
      <c r="W135" s="39">
        <v>4</v>
      </c>
      <c r="X135" s="15">
        <v>0</v>
      </c>
      <c r="Z135" s="14" t="str">
        <f t="shared" si="181"/>
        <v>NA</v>
      </c>
      <c r="AA135" s="14" t="str">
        <f t="shared" si="182"/>
        <v>NA</v>
      </c>
      <c r="AB135" s="14" t="str">
        <f t="shared" si="183"/>
        <v>NA</v>
      </c>
      <c r="AC135" s="14" t="str">
        <f t="shared" si="184"/>
        <v>NA</v>
      </c>
      <c r="AD135" s="14" t="str">
        <f t="shared" si="185"/>
        <v>NA</v>
      </c>
      <c r="AE135" s="14" t="str">
        <f t="shared" si="186"/>
        <v>NA</v>
      </c>
      <c r="AF135" s="14" t="str">
        <f t="shared" si="187"/>
        <v>NA</v>
      </c>
      <c r="AG135" s="14" t="str">
        <f t="shared" si="188"/>
        <v>NA</v>
      </c>
      <c r="AH135" s="14" t="str">
        <f t="shared" si="189"/>
        <v>NA</v>
      </c>
      <c r="AI135" s="14" t="str">
        <f t="shared" si="190"/>
        <v>NA</v>
      </c>
      <c r="AJ135" s="14" t="str">
        <f t="shared" si="191"/>
        <v>NA</v>
      </c>
      <c r="AK135" s="14" t="str">
        <f t="shared" si="192"/>
        <v>NA</v>
      </c>
      <c r="AL135" s="14">
        <f t="shared" si="193"/>
        <v>0</v>
      </c>
      <c r="AM135" s="14" t="str">
        <f t="shared" si="194"/>
        <v>NA</v>
      </c>
      <c r="AN135" s="11" t="str">
        <f t="shared" si="195"/>
        <v>NA</v>
      </c>
      <c r="AP135">
        <f t="shared" si="196"/>
        <v>0</v>
      </c>
      <c r="AQ135">
        <f t="shared" si="197"/>
        <v>0</v>
      </c>
      <c r="AR135">
        <f t="shared" si="198"/>
        <v>0</v>
      </c>
      <c r="AS135">
        <f t="shared" si="199"/>
        <v>0</v>
      </c>
      <c r="AT135">
        <f t="shared" si="200"/>
        <v>0</v>
      </c>
      <c r="AU135">
        <f t="shared" si="201"/>
        <v>0</v>
      </c>
      <c r="AV135">
        <f t="shared" si="202"/>
        <v>0</v>
      </c>
      <c r="AW135">
        <f t="shared" si="203"/>
        <v>0</v>
      </c>
      <c r="AX135">
        <f t="shared" si="204"/>
        <v>0</v>
      </c>
      <c r="AY135">
        <f t="shared" si="205"/>
        <v>0</v>
      </c>
      <c r="AZ135">
        <f t="shared" si="206"/>
        <v>0</v>
      </c>
      <c r="BA135">
        <f t="shared" si="207"/>
        <v>0</v>
      </c>
      <c r="BB135">
        <f t="shared" si="208"/>
        <v>0</v>
      </c>
      <c r="BD135">
        <f t="shared" si="209"/>
        <v>0</v>
      </c>
      <c r="BE135">
        <f t="shared" si="210"/>
        <v>0</v>
      </c>
      <c r="BF135">
        <f t="shared" si="211"/>
        <v>0</v>
      </c>
      <c r="BG135">
        <f t="shared" si="212"/>
        <v>0</v>
      </c>
      <c r="BH135">
        <f t="shared" si="213"/>
        <v>0</v>
      </c>
      <c r="BI135">
        <f t="shared" si="214"/>
        <v>0</v>
      </c>
      <c r="BJ135">
        <f t="shared" si="215"/>
        <v>0</v>
      </c>
      <c r="BK135">
        <f t="shared" si="216"/>
        <v>0</v>
      </c>
      <c r="BL135">
        <f t="shared" si="217"/>
        <v>0</v>
      </c>
      <c r="BM135">
        <f t="shared" si="218"/>
        <v>0</v>
      </c>
      <c r="BN135">
        <f t="shared" si="219"/>
        <v>0</v>
      </c>
      <c r="BO135">
        <f t="shared" si="220"/>
        <v>0</v>
      </c>
      <c r="BP135">
        <f t="shared" si="221"/>
        <v>0</v>
      </c>
      <c r="BQ135" t="str">
        <f t="shared" si="222"/>
        <v>NA</v>
      </c>
    </row>
    <row r="136" spans="1:69" x14ac:dyDescent="0.15">
      <c r="O136">
        <f t="shared" ref="O136:O143" si="223">SUM(D136:N136)</f>
        <v>0</v>
      </c>
      <c r="V136" s="39">
        <v>12</v>
      </c>
      <c r="W136" s="39">
        <v>4</v>
      </c>
      <c r="X136" s="15">
        <v>0</v>
      </c>
      <c r="Z136" s="14" t="str">
        <f t="shared" ref="Z136:Z143" si="224">IFERROR(BD136*$BQ136,"NA")</f>
        <v>NA</v>
      </c>
      <c r="AA136" s="14" t="str">
        <f t="shared" ref="AA136:AA143" si="225">IFERROR(BE136*$BQ136,"NA")</f>
        <v>NA</v>
      </c>
      <c r="AB136" s="14" t="str">
        <f t="shared" ref="AB136:AB143" si="226">IFERROR(BF136*$BQ136,"NA")</f>
        <v>NA</v>
      </c>
      <c r="AC136" s="14" t="str">
        <f t="shared" ref="AC136:AC143" si="227">IFERROR(BG136*$BQ136,"NA")</f>
        <v>NA</v>
      </c>
      <c r="AD136" s="14" t="str">
        <f t="shared" ref="AD136:AD143" si="228">IFERROR(IF(OR($X136="spinel", $X136="Spinel", $X136="SPINEL"),((BH136+BI136)*BQ136-AE136),BI136*$BQ136),"NA")</f>
        <v>NA</v>
      </c>
      <c r="AE136" s="14" t="str">
        <f t="shared" ref="AE136:AE143" si="229">IFERROR(IF(OR($X136="spinel", $X136="Spinel", $X136="SPINEL"),(1-AF136-AG136-AH136-AI136),BH136*$BQ136),"NA")</f>
        <v>NA</v>
      </c>
      <c r="AF136" s="14" t="str">
        <f t="shared" ref="AF136:AF143" si="230">IFERROR(BJ136*$BQ136,"NA")</f>
        <v>NA</v>
      </c>
      <c r="AG136" s="14" t="str">
        <f t="shared" ref="AG136:AG143" si="231">IFERROR(BK136*$BQ136,"NA")</f>
        <v>NA</v>
      </c>
      <c r="AH136" s="14" t="str">
        <f t="shared" ref="AH136:AH143" si="232">IFERROR(BL136*$BQ136,"NA")</f>
        <v>NA</v>
      </c>
      <c r="AI136" s="14" t="str">
        <f t="shared" ref="AI136:AI143" si="233">IFERROR(BM136*$BQ136,"NA")</f>
        <v>NA</v>
      </c>
      <c r="AJ136" s="14" t="str">
        <f t="shared" ref="AJ136:AJ143" si="234">IFERROR(BN136*$BQ136,"NA")</f>
        <v>NA</v>
      </c>
      <c r="AK136" s="14" t="str">
        <f t="shared" ref="AK136:AK143" si="235">IFERROR(BO136*$BQ136,"NA")</f>
        <v>NA</v>
      </c>
      <c r="AL136" s="14">
        <f t="shared" ref="AL136:AL143" si="236">IFERROR(SUM(Z136:AK136),"NA")</f>
        <v>0</v>
      </c>
      <c r="AM136" s="14" t="str">
        <f t="shared" ref="AM136:AM143" si="237">IFERROR(AF136/(AF136+AE136),"NA")</f>
        <v>NA</v>
      </c>
      <c r="AN136" s="11" t="str">
        <f t="shared" ref="AN136:AN143" si="238">IFERROR(AD136/(AD136+AE136),"NA")</f>
        <v>NA</v>
      </c>
      <c r="AP136">
        <f t="shared" ref="AP136:AP143" si="239">D136</f>
        <v>0</v>
      </c>
      <c r="AQ136">
        <f t="shared" ref="AQ136:AQ143" si="240">E136</f>
        <v>0</v>
      </c>
      <c r="AR136">
        <f t="shared" ref="AR136:AR143" si="241">F136</f>
        <v>0</v>
      </c>
      <c r="AS136">
        <f t="shared" ref="AS136:AS143" si="242">G136</f>
        <v>0</v>
      </c>
      <c r="AT136">
        <f t="shared" ref="AT136:AT143" si="243">BI136*AT$1/2</f>
        <v>0</v>
      </c>
      <c r="AU136">
        <f t="shared" ref="AU136:AU143" si="244">BH136*AU$1</f>
        <v>0</v>
      </c>
      <c r="AV136">
        <f t="shared" ref="AV136:AV143" si="245">I136</f>
        <v>0</v>
      </c>
      <c r="AW136">
        <f t="shared" ref="AW136:AW143" si="246">J136</f>
        <v>0</v>
      </c>
      <c r="AX136">
        <f t="shared" ref="AX136:AX143" si="247">K136</f>
        <v>0</v>
      </c>
      <c r="AY136">
        <f t="shared" ref="AY136:AY143" si="248">L136</f>
        <v>0</v>
      </c>
      <c r="AZ136">
        <f t="shared" ref="AZ136:AZ143" si="249">M136</f>
        <v>0</v>
      </c>
      <c r="BA136">
        <f t="shared" ref="BA136:BA143" si="250">N136</f>
        <v>0</v>
      </c>
      <c r="BB136">
        <f t="shared" ref="BB136:BB143" si="251">SUM(AP136:BA136)</f>
        <v>0</v>
      </c>
      <c r="BD136">
        <f t="shared" ref="BD136:BD143" si="252">D136/AP$1</f>
        <v>0</v>
      </c>
      <c r="BE136">
        <f t="shared" ref="BE136:BE143" si="253">E136/AQ$1</f>
        <v>0</v>
      </c>
      <c r="BF136">
        <f t="shared" ref="BF136:BF143" si="254">F136/AR$1*2</f>
        <v>0</v>
      </c>
      <c r="BG136">
        <f t="shared" ref="BG136:BG143" si="255">G136/AS$1*2</f>
        <v>0</v>
      </c>
      <c r="BH136">
        <f t="shared" ref="BH136:BH143" si="256">IF(OR($X136="spinel", $X136="Spinel", $X136="SPINEL"),H136/AU$1,H136/AU$1*(1-$X136))</f>
        <v>0</v>
      </c>
      <c r="BI136">
        <f t="shared" ref="BI136:BI143" si="257">IF(OR($X136="spinel", $X136="Spinel", $X136="SPINEL"),0,H136/AU$1*$X136)</f>
        <v>0</v>
      </c>
      <c r="BJ136">
        <f t="shared" ref="BJ136:BJ143" si="258">I136/AV$1</f>
        <v>0</v>
      </c>
      <c r="BK136">
        <f t="shared" ref="BK136:BK143" si="259">J136/AW$1</f>
        <v>0</v>
      </c>
      <c r="BL136">
        <f t="shared" ref="BL136:BL143" si="260">K136/AX$1</f>
        <v>0</v>
      </c>
      <c r="BM136">
        <f t="shared" ref="BM136:BM143" si="261">L136/AY$1</f>
        <v>0</v>
      </c>
      <c r="BN136">
        <f t="shared" ref="BN136:BN143" si="262">M136/AZ$1*2</f>
        <v>0</v>
      </c>
      <c r="BO136">
        <f t="shared" ref="BO136:BO143" si="263">N136/BA$1*2</f>
        <v>0</v>
      </c>
      <c r="BP136">
        <f t="shared" ref="BP136:BP143" si="264">SUM(BD136:BO136)</f>
        <v>0</v>
      </c>
      <c r="BQ136" t="str">
        <f t="shared" ref="BQ136:BQ143" si="265">IFERROR(IF(OR($U136="Total",$U136="total", $U136="TOTAL"),$W136/$BP136,V136/(BD136*4+BE136*4+BF136*3+BG136*3+BH136*2+BI136*3+BJ136*2+BK136*2+BL136*2+BM136*2+BN136+BO136)),"NA")</f>
        <v>NA</v>
      </c>
    </row>
    <row r="137" spans="1:69" x14ac:dyDescent="0.15">
      <c r="O137">
        <f t="shared" si="223"/>
        <v>0</v>
      </c>
      <c r="V137" s="39">
        <v>12</v>
      </c>
      <c r="W137" s="39">
        <v>4</v>
      </c>
      <c r="X137" s="15">
        <v>0</v>
      </c>
      <c r="Z137" s="14" t="str">
        <f t="shared" si="224"/>
        <v>NA</v>
      </c>
      <c r="AA137" s="14" t="str">
        <f t="shared" si="225"/>
        <v>NA</v>
      </c>
      <c r="AB137" s="14" t="str">
        <f t="shared" si="226"/>
        <v>NA</v>
      </c>
      <c r="AC137" s="14" t="str">
        <f t="shared" si="227"/>
        <v>NA</v>
      </c>
      <c r="AD137" s="14" t="str">
        <f t="shared" si="228"/>
        <v>NA</v>
      </c>
      <c r="AE137" s="14" t="str">
        <f t="shared" si="229"/>
        <v>NA</v>
      </c>
      <c r="AF137" s="14" t="str">
        <f t="shared" si="230"/>
        <v>NA</v>
      </c>
      <c r="AG137" s="14" t="str">
        <f t="shared" si="231"/>
        <v>NA</v>
      </c>
      <c r="AH137" s="14" t="str">
        <f t="shared" si="232"/>
        <v>NA</v>
      </c>
      <c r="AI137" s="14" t="str">
        <f t="shared" si="233"/>
        <v>NA</v>
      </c>
      <c r="AJ137" s="14" t="str">
        <f t="shared" si="234"/>
        <v>NA</v>
      </c>
      <c r="AK137" s="14" t="str">
        <f t="shared" si="235"/>
        <v>NA</v>
      </c>
      <c r="AL137" s="14">
        <f t="shared" si="236"/>
        <v>0</v>
      </c>
      <c r="AM137" s="14" t="str">
        <f t="shared" si="237"/>
        <v>NA</v>
      </c>
      <c r="AN137" s="11" t="str">
        <f t="shared" si="238"/>
        <v>NA</v>
      </c>
      <c r="AP137">
        <f t="shared" si="239"/>
        <v>0</v>
      </c>
      <c r="AQ137">
        <f t="shared" si="240"/>
        <v>0</v>
      </c>
      <c r="AR137">
        <f t="shared" si="241"/>
        <v>0</v>
      </c>
      <c r="AS137">
        <f t="shared" si="242"/>
        <v>0</v>
      </c>
      <c r="AT137">
        <f t="shared" si="243"/>
        <v>0</v>
      </c>
      <c r="AU137">
        <f t="shared" si="244"/>
        <v>0</v>
      </c>
      <c r="AV137">
        <f t="shared" si="245"/>
        <v>0</v>
      </c>
      <c r="AW137">
        <f t="shared" si="246"/>
        <v>0</v>
      </c>
      <c r="AX137">
        <f t="shared" si="247"/>
        <v>0</v>
      </c>
      <c r="AY137">
        <f t="shared" si="248"/>
        <v>0</v>
      </c>
      <c r="AZ137">
        <f t="shared" si="249"/>
        <v>0</v>
      </c>
      <c r="BA137">
        <f t="shared" si="250"/>
        <v>0</v>
      </c>
      <c r="BB137">
        <f t="shared" si="251"/>
        <v>0</v>
      </c>
      <c r="BD137">
        <f t="shared" si="252"/>
        <v>0</v>
      </c>
      <c r="BE137">
        <f t="shared" si="253"/>
        <v>0</v>
      </c>
      <c r="BF137">
        <f t="shared" si="254"/>
        <v>0</v>
      </c>
      <c r="BG137">
        <f t="shared" si="255"/>
        <v>0</v>
      </c>
      <c r="BH137">
        <f t="shared" si="256"/>
        <v>0</v>
      </c>
      <c r="BI137">
        <f t="shared" si="257"/>
        <v>0</v>
      </c>
      <c r="BJ137">
        <f t="shared" si="258"/>
        <v>0</v>
      </c>
      <c r="BK137">
        <f t="shared" si="259"/>
        <v>0</v>
      </c>
      <c r="BL137">
        <f t="shared" si="260"/>
        <v>0</v>
      </c>
      <c r="BM137">
        <f t="shared" si="261"/>
        <v>0</v>
      </c>
      <c r="BN137">
        <f t="shared" si="262"/>
        <v>0</v>
      </c>
      <c r="BO137">
        <f t="shared" si="263"/>
        <v>0</v>
      </c>
      <c r="BP137">
        <f t="shared" si="264"/>
        <v>0</v>
      </c>
      <c r="BQ137" t="str">
        <f t="shared" si="265"/>
        <v>NA</v>
      </c>
    </row>
    <row r="138" spans="1:69" x14ac:dyDescent="0.15">
      <c r="O138">
        <f t="shared" si="223"/>
        <v>0</v>
      </c>
      <c r="V138" s="39">
        <v>12</v>
      </c>
      <c r="W138" s="39">
        <v>4</v>
      </c>
      <c r="X138" s="15">
        <v>0</v>
      </c>
      <c r="Z138" s="14" t="str">
        <f t="shared" si="224"/>
        <v>NA</v>
      </c>
      <c r="AA138" s="14" t="str">
        <f t="shared" si="225"/>
        <v>NA</v>
      </c>
      <c r="AB138" s="14" t="str">
        <f t="shared" si="226"/>
        <v>NA</v>
      </c>
      <c r="AC138" s="14" t="str">
        <f t="shared" si="227"/>
        <v>NA</v>
      </c>
      <c r="AD138" s="14" t="str">
        <f t="shared" si="228"/>
        <v>NA</v>
      </c>
      <c r="AE138" s="14" t="str">
        <f t="shared" si="229"/>
        <v>NA</v>
      </c>
      <c r="AF138" s="14" t="str">
        <f t="shared" si="230"/>
        <v>NA</v>
      </c>
      <c r="AG138" s="14" t="str">
        <f t="shared" si="231"/>
        <v>NA</v>
      </c>
      <c r="AH138" s="14" t="str">
        <f t="shared" si="232"/>
        <v>NA</v>
      </c>
      <c r="AI138" s="14" t="str">
        <f t="shared" si="233"/>
        <v>NA</v>
      </c>
      <c r="AJ138" s="14" t="str">
        <f t="shared" si="234"/>
        <v>NA</v>
      </c>
      <c r="AK138" s="14" t="str">
        <f t="shared" si="235"/>
        <v>NA</v>
      </c>
      <c r="AL138" s="14">
        <f t="shared" si="236"/>
        <v>0</v>
      </c>
      <c r="AM138" s="14" t="str">
        <f t="shared" si="237"/>
        <v>NA</v>
      </c>
      <c r="AN138" s="11" t="str">
        <f t="shared" si="238"/>
        <v>NA</v>
      </c>
      <c r="AP138">
        <f t="shared" si="239"/>
        <v>0</v>
      </c>
      <c r="AQ138">
        <f t="shared" si="240"/>
        <v>0</v>
      </c>
      <c r="AR138">
        <f t="shared" si="241"/>
        <v>0</v>
      </c>
      <c r="AS138">
        <f t="shared" si="242"/>
        <v>0</v>
      </c>
      <c r="AT138">
        <f t="shared" si="243"/>
        <v>0</v>
      </c>
      <c r="AU138">
        <f t="shared" si="244"/>
        <v>0</v>
      </c>
      <c r="AV138">
        <f t="shared" si="245"/>
        <v>0</v>
      </c>
      <c r="AW138">
        <f t="shared" si="246"/>
        <v>0</v>
      </c>
      <c r="AX138">
        <f t="shared" si="247"/>
        <v>0</v>
      </c>
      <c r="AY138">
        <f t="shared" si="248"/>
        <v>0</v>
      </c>
      <c r="AZ138">
        <f t="shared" si="249"/>
        <v>0</v>
      </c>
      <c r="BA138">
        <f t="shared" si="250"/>
        <v>0</v>
      </c>
      <c r="BB138">
        <f t="shared" si="251"/>
        <v>0</v>
      </c>
      <c r="BD138">
        <f t="shared" si="252"/>
        <v>0</v>
      </c>
      <c r="BE138">
        <f t="shared" si="253"/>
        <v>0</v>
      </c>
      <c r="BF138">
        <f t="shared" si="254"/>
        <v>0</v>
      </c>
      <c r="BG138">
        <f t="shared" si="255"/>
        <v>0</v>
      </c>
      <c r="BH138">
        <f t="shared" si="256"/>
        <v>0</v>
      </c>
      <c r="BI138">
        <f t="shared" si="257"/>
        <v>0</v>
      </c>
      <c r="BJ138">
        <f t="shared" si="258"/>
        <v>0</v>
      </c>
      <c r="BK138">
        <f t="shared" si="259"/>
        <v>0</v>
      </c>
      <c r="BL138">
        <f t="shared" si="260"/>
        <v>0</v>
      </c>
      <c r="BM138">
        <f t="shared" si="261"/>
        <v>0</v>
      </c>
      <c r="BN138">
        <f t="shared" si="262"/>
        <v>0</v>
      </c>
      <c r="BO138">
        <f t="shared" si="263"/>
        <v>0</v>
      </c>
      <c r="BP138">
        <f t="shared" si="264"/>
        <v>0</v>
      </c>
      <c r="BQ138" t="str">
        <f t="shared" si="265"/>
        <v>NA</v>
      </c>
    </row>
    <row r="139" spans="1:69" x14ac:dyDescent="0.15">
      <c r="O139">
        <f t="shared" si="223"/>
        <v>0</v>
      </c>
      <c r="V139" s="39">
        <v>12</v>
      </c>
      <c r="W139" s="39">
        <v>4</v>
      </c>
      <c r="X139" s="15">
        <v>0</v>
      </c>
      <c r="Z139" s="14" t="str">
        <f t="shared" si="224"/>
        <v>NA</v>
      </c>
      <c r="AA139" s="14" t="str">
        <f t="shared" si="225"/>
        <v>NA</v>
      </c>
      <c r="AB139" s="14" t="str">
        <f t="shared" si="226"/>
        <v>NA</v>
      </c>
      <c r="AC139" s="14" t="str">
        <f t="shared" si="227"/>
        <v>NA</v>
      </c>
      <c r="AD139" s="14" t="str">
        <f t="shared" si="228"/>
        <v>NA</v>
      </c>
      <c r="AE139" s="14" t="str">
        <f t="shared" si="229"/>
        <v>NA</v>
      </c>
      <c r="AF139" s="14" t="str">
        <f t="shared" si="230"/>
        <v>NA</v>
      </c>
      <c r="AG139" s="14" t="str">
        <f t="shared" si="231"/>
        <v>NA</v>
      </c>
      <c r="AH139" s="14" t="str">
        <f t="shared" si="232"/>
        <v>NA</v>
      </c>
      <c r="AI139" s="14" t="str">
        <f t="shared" si="233"/>
        <v>NA</v>
      </c>
      <c r="AJ139" s="14" t="str">
        <f t="shared" si="234"/>
        <v>NA</v>
      </c>
      <c r="AK139" s="14" t="str">
        <f t="shared" si="235"/>
        <v>NA</v>
      </c>
      <c r="AL139" s="14">
        <f t="shared" si="236"/>
        <v>0</v>
      </c>
      <c r="AM139" s="14" t="str">
        <f t="shared" si="237"/>
        <v>NA</v>
      </c>
      <c r="AN139" s="11" t="str">
        <f t="shared" si="238"/>
        <v>NA</v>
      </c>
      <c r="AP139">
        <f t="shared" si="239"/>
        <v>0</v>
      </c>
      <c r="AQ139">
        <f t="shared" si="240"/>
        <v>0</v>
      </c>
      <c r="AR139">
        <f t="shared" si="241"/>
        <v>0</v>
      </c>
      <c r="AS139">
        <f t="shared" si="242"/>
        <v>0</v>
      </c>
      <c r="AT139">
        <f t="shared" si="243"/>
        <v>0</v>
      </c>
      <c r="AU139">
        <f t="shared" si="244"/>
        <v>0</v>
      </c>
      <c r="AV139">
        <f t="shared" si="245"/>
        <v>0</v>
      </c>
      <c r="AW139">
        <f t="shared" si="246"/>
        <v>0</v>
      </c>
      <c r="AX139">
        <f t="shared" si="247"/>
        <v>0</v>
      </c>
      <c r="AY139">
        <f t="shared" si="248"/>
        <v>0</v>
      </c>
      <c r="AZ139">
        <f t="shared" si="249"/>
        <v>0</v>
      </c>
      <c r="BA139">
        <f t="shared" si="250"/>
        <v>0</v>
      </c>
      <c r="BB139">
        <f t="shared" si="251"/>
        <v>0</v>
      </c>
      <c r="BD139">
        <f t="shared" si="252"/>
        <v>0</v>
      </c>
      <c r="BE139">
        <f t="shared" si="253"/>
        <v>0</v>
      </c>
      <c r="BF139">
        <f t="shared" si="254"/>
        <v>0</v>
      </c>
      <c r="BG139">
        <f t="shared" si="255"/>
        <v>0</v>
      </c>
      <c r="BH139">
        <f t="shared" si="256"/>
        <v>0</v>
      </c>
      <c r="BI139">
        <f t="shared" si="257"/>
        <v>0</v>
      </c>
      <c r="BJ139">
        <f t="shared" si="258"/>
        <v>0</v>
      </c>
      <c r="BK139">
        <f t="shared" si="259"/>
        <v>0</v>
      </c>
      <c r="BL139">
        <f t="shared" si="260"/>
        <v>0</v>
      </c>
      <c r="BM139">
        <f t="shared" si="261"/>
        <v>0</v>
      </c>
      <c r="BN139">
        <f t="shared" si="262"/>
        <v>0</v>
      </c>
      <c r="BO139">
        <f t="shared" si="263"/>
        <v>0</v>
      </c>
      <c r="BP139">
        <f t="shared" si="264"/>
        <v>0</v>
      </c>
      <c r="BQ139" t="str">
        <f t="shared" si="265"/>
        <v>NA</v>
      </c>
    </row>
    <row r="140" spans="1:69" x14ac:dyDescent="0.15">
      <c r="O140">
        <f t="shared" si="223"/>
        <v>0</v>
      </c>
      <c r="V140" s="39">
        <v>12</v>
      </c>
      <c r="W140" s="39">
        <v>4</v>
      </c>
      <c r="X140" s="15">
        <v>0</v>
      </c>
      <c r="Z140" s="14" t="str">
        <f t="shared" si="224"/>
        <v>NA</v>
      </c>
      <c r="AA140" s="14" t="str">
        <f t="shared" si="225"/>
        <v>NA</v>
      </c>
      <c r="AB140" s="14" t="str">
        <f t="shared" si="226"/>
        <v>NA</v>
      </c>
      <c r="AC140" s="14" t="str">
        <f t="shared" si="227"/>
        <v>NA</v>
      </c>
      <c r="AD140" s="14" t="str">
        <f t="shared" si="228"/>
        <v>NA</v>
      </c>
      <c r="AE140" s="14" t="str">
        <f t="shared" si="229"/>
        <v>NA</v>
      </c>
      <c r="AF140" s="14" t="str">
        <f t="shared" si="230"/>
        <v>NA</v>
      </c>
      <c r="AG140" s="14" t="str">
        <f t="shared" si="231"/>
        <v>NA</v>
      </c>
      <c r="AH140" s="14" t="str">
        <f t="shared" si="232"/>
        <v>NA</v>
      </c>
      <c r="AI140" s="14" t="str">
        <f t="shared" si="233"/>
        <v>NA</v>
      </c>
      <c r="AJ140" s="14" t="str">
        <f t="shared" si="234"/>
        <v>NA</v>
      </c>
      <c r="AK140" s="14" t="str">
        <f t="shared" si="235"/>
        <v>NA</v>
      </c>
      <c r="AL140" s="14">
        <f t="shared" si="236"/>
        <v>0</v>
      </c>
      <c r="AM140" s="14" t="str">
        <f t="shared" si="237"/>
        <v>NA</v>
      </c>
      <c r="AN140" s="11" t="str">
        <f t="shared" si="238"/>
        <v>NA</v>
      </c>
      <c r="AP140">
        <f t="shared" si="239"/>
        <v>0</v>
      </c>
      <c r="AQ140">
        <f t="shared" si="240"/>
        <v>0</v>
      </c>
      <c r="AR140">
        <f t="shared" si="241"/>
        <v>0</v>
      </c>
      <c r="AS140">
        <f t="shared" si="242"/>
        <v>0</v>
      </c>
      <c r="AT140">
        <f t="shared" si="243"/>
        <v>0</v>
      </c>
      <c r="AU140">
        <f t="shared" si="244"/>
        <v>0</v>
      </c>
      <c r="AV140">
        <f t="shared" si="245"/>
        <v>0</v>
      </c>
      <c r="AW140">
        <f t="shared" si="246"/>
        <v>0</v>
      </c>
      <c r="AX140">
        <f t="shared" si="247"/>
        <v>0</v>
      </c>
      <c r="AY140">
        <f t="shared" si="248"/>
        <v>0</v>
      </c>
      <c r="AZ140">
        <f t="shared" si="249"/>
        <v>0</v>
      </c>
      <c r="BA140">
        <f t="shared" si="250"/>
        <v>0</v>
      </c>
      <c r="BB140">
        <f t="shared" si="251"/>
        <v>0</v>
      </c>
      <c r="BD140">
        <f t="shared" si="252"/>
        <v>0</v>
      </c>
      <c r="BE140">
        <f t="shared" si="253"/>
        <v>0</v>
      </c>
      <c r="BF140">
        <f t="shared" si="254"/>
        <v>0</v>
      </c>
      <c r="BG140">
        <f t="shared" si="255"/>
        <v>0</v>
      </c>
      <c r="BH140">
        <f t="shared" si="256"/>
        <v>0</v>
      </c>
      <c r="BI140">
        <f t="shared" si="257"/>
        <v>0</v>
      </c>
      <c r="BJ140">
        <f t="shared" si="258"/>
        <v>0</v>
      </c>
      <c r="BK140">
        <f t="shared" si="259"/>
        <v>0</v>
      </c>
      <c r="BL140">
        <f t="shared" si="260"/>
        <v>0</v>
      </c>
      <c r="BM140">
        <f t="shared" si="261"/>
        <v>0</v>
      </c>
      <c r="BN140">
        <f t="shared" si="262"/>
        <v>0</v>
      </c>
      <c r="BO140">
        <f t="shared" si="263"/>
        <v>0</v>
      </c>
      <c r="BP140">
        <f t="shared" si="264"/>
        <v>0</v>
      </c>
      <c r="BQ140" t="str">
        <f t="shared" si="265"/>
        <v>NA</v>
      </c>
    </row>
    <row r="141" spans="1:69" x14ac:dyDescent="0.15">
      <c r="O141">
        <f t="shared" si="223"/>
        <v>0</v>
      </c>
      <c r="V141" s="39">
        <v>12</v>
      </c>
      <c r="W141" s="39">
        <v>4</v>
      </c>
      <c r="X141" s="15">
        <v>0</v>
      </c>
      <c r="Z141" s="14" t="str">
        <f t="shared" si="224"/>
        <v>NA</v>
      </c>
      <c r="AA141" s="14" t="str">
        <f t="shared" si="225"/>
        <v>NA</v>
      </c>
      <c r="AB141" s="14" t="str">
        <f t="shared" si="226"/>
        <v>NA</v>
      </c>
      <c r="AC141" s="14" t="str">
        <f t="shared" si="227"/>
        <v>NA</v>
      </c>
      <c r="AD141" s="14" t="str">
        <f t="shared" si="228"/>
        <v>NA</v>
      </c>
      <c r="AE141" s="14" t="str">
        <f t="shared" si="229"/>
        <v>NA</v>
      </c>
      <c r="AF141" s="14" t="str">
        <f t="shared" si="230"/>
        <v>NA</v>
      </c>
      <c r="AG141" s="14" t="str">
        <f t="shared" si="231"/>
        <v>NA</v>
      </c>
      <c r="AH141" s="14" t="str">
        <f t="shared" si="232"/>
        <v>NA</v>
      </c>
      <c r="AI141" s="14" t="str">
        <f t="shared" si="233"/>
        <v>NA</v>
      </c>
      <c r="AJ141" s="14" t="str">
        <f t="shared" si="234"/>
        <v>NA</v>
      </c>
      <c r="AK141" s="14" t="str">
        <f t="shared" si="235"/>
        <v>NA</v>
      </c>
      <c r="AL141" s="14">
        <f t="shared" si="236"/>
        <v>0</v>
      </c>
      <c r="AM141" s="14" t="str">
        <f t="shared" si="237"/>
        <v>NA</v>
      </c>
      <c r="AN141" s="11" t="str">
        <f t="shared" si="238"/>
        <v>NA</v>
      </c>
      <c r="AP141">
        <f t="shared" si="239"/>
        <v>0</v>
      </c>
      <c r="AQ141">
        <f t="shared" si="240"/>
        <v>0</v>
      </c>
      <c r="AR141">
        <f t="shared" si="241"/>
        <v>0</v>
      </c>
      <c r="AS141">
        <f t="shared" si="242"/>
        <v>0</v>
      </c>
      <c r="AT141">
        <f t="shared" si="243"/>
        <v>0</v>
      </c>
      <c r="AU141">
        <f t="shared" si="244"/>
        <v>0</v>
      </c>
      <c r="AV141">
        <f t="shared" si="245"/>
        <v>0</v>
      </c>
      <c r="AW141">
        <f t="shared" si="246"/>
        <v>0</v>
      </c>
      <c r="AX141">
        <f t="shared" si="247"/>
        <v>0</v>
      </c>
      <c r="AY141">
        <f t="shared" si="248"/>
        <v>0</v>
      </c>
      <c r="AZ141">
        <f t="shared" si="249"/>
        <v>0</v>
      </c>
      <c r="BA141">
        <f t="shared" si="250"/>
        <v>0</v>
      </c>
      <c r="BB141">
        <f t="shared" si="251"/>
        <v>0</v>
      </c>
      <c r="BD141">
        <f t="shared" si="252"/>
        <v>0</v>
      </c>
      <c r="BE141">
        <f t="shared" si="253"/>
        <v>0</v>
      </c>
      <c r="BF141">
        <f t="shared" si="254"/>
        <v>0</v>
      </c>
      <c r="BG141">
        <f t="shared" si="255"/>
        <v>0</v>
      </c>
      <c r="BH141">
        <f t="shared" si="256"/>
        <v>0</v>
      </c>
      <c r="BI141">
        <f t="shared" si="257"/>
        <v>0</v>
      </c>
      <c r="BJ141">
        <f t="shared" si="258"/>
        <v>0</v>
      </c>
      <c r="BK141">
        <f t="shared" si="259"/>
        <v>0</v>
      </c>
      <c r="BL141">
        <f t="shared" si="260"/>
        <v>0</v>
      </c>
      <c r="BM141">
        <f t="shared" si="261"/>
        <v>0</v>
      </c>
      <c r="BN141">
        <f t="shared" si="262"/>
        <v>0</v>
      </c>
      <c r="BO141">
        <f t="shared" si="263"/>
        <v>0</v>
      </c>
      <c r="BP141">
        <f t="shared" si="264"/>
        <v>0</v>
      </c>
      <c r="BQ141" t="str">
        <f t="shared" si="265"/>
        <v>NA</v>
      </c>
    </row>
    <row r="142" spans="1:69" x14ac:dyDescent="0.15">
      <c r="O142">
        <f t="shared" si="223"/>
        <v>0</v>
      </c>
      <c r="V142" s="39">
        <v>12</v>
      </c>
      <c r="W142" s="39">
        <v>4</v>
      </c>
      <c r="X142" s="15">
        <v>0</v>
      </c>
      <c r="Z142" s="14" t="str">
        <f t="shared" si="224"/>
        <v>NA</v>
      </c>
      <c r="AA142" s="14" t="str">
        <f t="shared" si="225"/>
        <v>NA</v>
      </c>
      <c r="AB142" s="14" t="str">
        <f t="shared" si="226"/>
        <v>NA</v>
      </c>
      <c r="AC142" s="14" t="str">
        <f t="shared" si="227"/>
        <v>NA</v>
      </c>
      <c r="AD142" s="14" t="str">
        <f t="shared" si="228"/>
        <v>NA</v>
      </c>
      <c r="AE142" s="14" t="str">
        <f t="shared" si="229"/>
        <v>NA</v>
      </c>
      <c r="AF142" s="14" t="str">
        <f t="shared" si="230"/>
        <v>NA</v>
      </c>
      <c r="AG142" s="14" t="str">
        <f t="shared" si="231"/>
        <v>NA</v>
      </c>
      <c r="AH142" s="14" t="str">
        <f t="shared" si="232"/>
        <v>NA</v>
      </c>
      <c r="AI142" s="14" t="str">
        <f t="shared" si="233"/>
        <v>NA</v>
      </c>
      <c r="AJ142" s="14" t="str">
        <f t="shared" si="234"/>
        <v>NA</v>
      </c>
      <c r="AK142" s="14" t="str">
        <f t="shared" si="235"/>
        <v>NA</v>
      </c>
      <c r="AL142" s="14">
        <f t="shared" si="236"/>
        <v>0</v>
      </c>
      <c r="AM142" s="14" t="str">
        <f t="shared" si="237"/>
        <v>NA</v>
      </c>
      <c r="AN142" s="11" t="str">
        <f t="shared" si="238"/>
        <v>NA</v>
      </c>
      <c r="AP142">
        <f t="shared" si="239"/>
        <v>0</v>
      </c>
      <c r="AQ142">
        <f t="shared" si="240"/>
        <v>0</v>
      </c>
      <c r="AR142">
        <f t="shared" si="241"/>
        <v>0</v>
      </c>
      <c r="AS142">
        <f t="shared" si="242"/>
        <v>0</v>
      </c>
      <c r="AT142">
        <f t="shared" si="243"/>
        <v>0</v>
      </c>
      <c r="AU142">
        <f t="shared" si="244"/>
        <v>0</v>
      </c>
      <c r="AV142">
        <f t="shared" si="245"/>
        <v>0</v>
      </c>
      <c r="AW142">
        <f t="shared" si="246"/>
        <v>0</v>
      </c>
      <c r="AX142">
        <f t="shared" si="247"/>
        <v>0</v>
      </c>
      <c r="AY142">
        <f t="shared" si="248"/>
        <v>0</v>
      </c>
      <c r="AZ142">
        <f t="shared" si="249"/>
        <v>0</v>
      </c>
      <c r="BA142">
        <f t="shared" si="250"/>
        <v>0</v>
      </c>
      <c r="BB142">
        <f t="shared" si="251"/>
        <v>0</v>
      </c>
      <c r="BD142">
        <f t="shared" si="252"/>
        <v>0</v>
      </c>
      <c r="BE142">
        <f t="shared" si="253"/>
        <v>0</v>
      </c>
      <c r="BF142">
        <f t="shared" si="254"/>
        <v>0</v>
      </c>
      <c r="BG142">
        <f t="shared" si="255"/>
        <v>0</v>
      </c>
      <c r="BH142">
        <f t="shared" si="256"/>
        <v>0</v>
      </c>
      <c r="BI142">
        <f t="shared" si="257"/>
        <v>0</v>
      </c>
      <c r="BJ142">
        <f t="shared" si="258"/>
        <v>0</v>
      </c>
      <c r="BK142">
        <f t="shared" si="259"/>
        <v>0</v>
      </c>
      <c r="BL142">
        <f t="shared" si="260"/>
        <v>0</v>
      </c>
      <c r="BM142">
        <f t="shared" si="261"/>
        <v>0</v>
      </c>
      <c r="BN142">
        <f t="shared" si="262"/>
        <v>0</v>
      </c>
      <c r="BO142">
        <f t="shared" si="263"/>
        <v>0</v>
      </c>
      <c r="BP142">
        <f t="shared" si="264"/>
        <v>0</v>
      </c>
      <c r="BQ142" t="str">
        <f t="shared" si="265"/>
        <v>NA</v>
      </c>
    </row>
    <row r="143" spans="1:69" x14ac:dyDescent="0.15">
      <c r="O143">
        <f t="shared" si="223"/>
        <v>0</v>
      </c>
      <c r="V143" s="39">
        <v>12</v>
      </c>
      <c r="W143" s="39">
        <v>4</v>
      </c>
      <c r="X143" s="15">
        <v>0</v>
      </c>
      <c r="Z143" s="14" t="str">
        <f t="shared" si="224"/>
        <v>NA</v>
      </c>
      <c r="AA143" s="14" t="str">
        <f t="shared" si="225"/>
        <v>NA</v>
      </c>
      <c r="AB143" s="14" t="str">
        <f t="shared" si="226"/>
        <v>NA</v>
      </c>
      <c r="AC143" s="14" t="str">
        <f t="shared" si="227"/>
        <v>NA</v>
      </c>
      <c r="AD143" s="14" t="str">
        <f t="shared" si="228"/>
        <v>NA</v>
      </c>
      <c r="AE143" s="14" t="str">
        <f t="shared" si="229"/>
        <v>NA</v>
      </c>
      <c r="AF143" s="14" t="str">
        <f t="shared" si="230"/>
        <v>NA</v>
      </c>
      <c r="AG143" s="14" t="str">
        <f t="shared" si="231"/>
        <v>NA</v>
      </c>
      <c r="AH143" s="14" t="str">
        <f t="shared" si="232"/>
        <v>NA</v>
      </c>
      <c r="AI143" s="14" t="str">
        <f t="shared" si="233"/>
        <v>NA</v>
      </c>
      <c r="AJ143" s="14" t="str">
        <f t="shared" si="234"/>
        <v>NA</v>
      </c>
      <c r="AK143" s="14" t="str">
        <f t="shared" si="235"/>
        <v>NA</v>
      </c>
      <c r="AL143" s="14">
        <f t="shared" si="236"/>
        <v>0</v>
      </c>
      <c r="AM143" s="14" t="str">
        <f t="shared" si="237"/>
        <v>NA</v>
      </c>
      <c r="AN143" s="11" t="str">
        <f t="shared" si="238"/>
        <v>NA</v>
      </c>
      <c r="AP143">
        <f t="shared" si="239"/>
        <v>0</v>
      </c>
      <c r="AQ143">
        <f t="shared" si="240"/>
        <v>0</v>
      </c>
      <c r="AR143">
        <f t="shared" si="241"/>
        <v>0</v>
      </c>
      <c r="AS143">
        <f t="shared" si="242"/>
        <v>0</v>
      </c>
      <c r="AT143">
        <f t="shared" si="243"/>
        <v>0</v>
      </c>
      <c r="AU143">
        <f t="shared" si="244"/>
        <v>0</v>
      </c>
      <c r="AV143">
        <f t="shared" si="245"/>
        <v>0</v>
      </c>
      <c r="AW143">
        <f t="shared" si="246"/>
        <v>0</v>
      </c>
      <c r="AX143">
        <f t="shared" si="247"/>
        <v>0</v>
      </c>
      <c r="AY143">
        <f t="shared" si="248"/>
        <v>0</v>
      </c>
      <c r="AZ143">
        <f t="shared" si="249"/>
        <v>0</v>
      </c>
      <c r="BA143">
        <f t="shared" si="250"/>
        <v>0</v>
      </c>
      <c r="BB143">
        <f t="shared" si="251"/>
        <v>0</v>
      </c>
      <c r="BD143">
        <f t="shared" si="252"/>
        <v>0</v>
      </c>
      <c r="BE143">
        <f t="shared" si="253"/>
        <v>0</v>
      </c>
      <c r="BF143">
        <f t="shared" si="254"/>
        <v>0</v>
      </c>
      <c r="BG143">
        <f t="shared" si="255"/>
        <v>0</v>
      </c>
      <c r="BH143">
        <f t="shared" si="256"/>
        <v>0</v>
      </c>
      <c r="BI143">
        <f t="shared" si="257"/>
        <v>0</v>
      </c>
      <c r="BJ143">
        <f t="shared" si="258"/>
        <v>0</v>
      </c>
      <c r="BK143">
        <f t="shared" si="259"/>
        <v>0</v>
      </c>
      <c r="BL143">
        <f t="shared" si="260"/>
        <v>0</v>
      </c>
      <c r="BM143">
        <f t="shared" si="261"/>
        <v>0</v>
      </c>
      <c r="BN143">
        <f t="shared" si="262"/>
        <v>0</v>
      </c>
      <c r="BO143">
        <f t="shared" si="263"/>
        <v>0</v>
      </c>
      <c r="BP143">
        <f t="shared" si="264"/>
        <v>0</v>
      </c>
      <c r="BQ143" t="str">
        <f t="shared" si="265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105"/>
  <sheetViews>
    <sheetView tabSelected="1" topLeftCell="E1" workbookViewId="0">
      <selection activeCell="X24" sqref="X24"/>
    </sheetView>
  </sheetViews>
  <sheetFormatPr defaultRowHeight="13.5" x14ac:dyDescent="0.15"/>
  <cols>
    <col min="2" max="2" width="27.375" customWidth="1"/>
  </cols>
  <sheetData>
    <row r="1" spans="2:31" x14ac:dyDescent="0.15">
      <c r="B1" t="s">
        <v>68</v>
      </c>
      <c r="C1">
        <v>1.2885279999999999</v>
      </c>
    </row>
    <row r="2" spans="2:31" x14ac:dyDescent="0.15">
      <c r="B2" t="s">
        <v>69</v>
      </c>
      <c r="C2">
        <v>1049.586</v>
      </c>
      <c r="E2" t="s">
        <v>75</v>
      </c>
      <c r="F2" t="s">
        <v>74</v>
      </c>
    </row>
    <row r="3" spans="2:31" x14ac:dyDescent="0.15">
      <c r="E3" t="s">
        <v>67</v>
      </c>
      <c r="L3" s="43" t="s">
        <v>76</v>
      </c>
      <c r="M3" s="43"/>
      <c r="N3" s="43" t="s">
        <v>76</v>
      </c>
      <c r="O3" s="43"/>
      <c r="P3" s="43" t="s">
        <v>205</v>
      </c>
      <c r="Q3" s="43"/>
      <c r="R3" s="40"/>
      <c r="S3" s="43" t="s">
        <v>205</v>
      </c>
      <c r="T3" s="43"/>
      <c r="U3" s="40"/>
      <c r="V3" s="43" t="s">
        <v>208</v>
      </c>
      <c r="W3" s="43"/>
      <c r="X3" s="43" t="s">
        <v>208</v>
      </c>
      <c r="Y3" s="43"/>
      <c r="Z3" s="43" t="s">
        <v>205</v>
      </c>
      <c r="AA3" s="43"/>
      <c r="AB3" s="43" t="s">
        <v>77</v>
      </c>
      <c r="AC3" s="43"/>
      <c r="AD3" s="43" t="s">
        <v>77</v>
      </c>
      <c r="AE3" s="43"/>
    </row>
    <row r="4" spans="2:31" x14ac:dyDescent="0.15">
      <c r="D4" t="s">
        <v>66</v>
      </c>
      <c r="E4">
        <v>0</v>
      </c>
      <c r="G4" t="s">
        <v>62</v>
      </c>
      <c r="H4" t="s">
        <v>63</v>
      </c>
      <c r="I4" t="s">
        <v>64</v>
      </c>
      <c r="J4" t="s">
        <v>65</v>
      </c>
      <c r="L4" t="s">
        <v>70</v>
      </c>
      <c r="N4" t="s">
        <v>204</v>
      </c>
      <c r="P4" t="s">
        <v>71</v>
      </c>
      <c r="R4">
        <v>24.498478201733509</v>
      </c>
      <c r="S4" t="s">
        <v>72</v>
      </c>
      <c r="U4">
        <v>24.498478201733509</v>
      </c>
      <c r="V4" t="s">
        <v>206</v>
      </c>
      <c r="X4" t="s">
        <v>207</v>
      </c>
      <c r="Z4" t="s">
        <v>210</v>
      </c>
      <c r="AB4" t="s">
        <v>209</v>
      </c>
      <c r="AD4" t="s">
        <v>73</v>
      </c>
    </row>
    <row r="5" spans="2:31" x14ac:dyDescent="0.15">
      <c r="B5" t="s">
        <v>90</v>
      </c>
      <c r="C5">
        <v>535</v>
      </c>
      <c r="D5">
        <v>5.0990195135864749</v>
      </c>
      <c r="E5" s="36">
        <f>E4</f>
        <v>0</v>
      </c>
      <c r="F5" s="36">
        <f t="shared" ref="F5:F68" si="0">E$105-E5</f>
        <v>504.88712508518682</v>
      </c>
      <c r="G5">
        <v>9.0860596457138928E-4</v>
      </c>
      <c r="H5">
        <v>0.12827184183725288</v>
      </c>
      <c r="I5">
        <v>3.9832476569334257E-3</v>
      </c>
      <c r="J5">
        <v>2.0593814594683887E-2</v>
      </c>
      <c r="L5">
        <v>14.966844625937178</v>
      </c>
      <c r="M5">
        <v>8.2660347629145644E-4</v>
      </c>
      <c r="N5">
        <v>0</v>
      </c>
      <c r="O5">
        <v>8.5207619071544019E-4</v>
      </c>
      <c r="P5">
        <v>34.966844625937178</v>
      </c>
      <c r="Q5">
        <v>0.12217221978226313</v>
      </c>
      <c r="R5">
        <f>Q5*$U$4</f>
        <v>2.9930334631931688</v>
      </c>
      <c r="S5">
        <v>25.495097567968628</v>
      </c>
      <c r="T5">
        <v>0.1285349835523294</v>
      </c>
      <c r="U5">
        <f>T5*$U$4</f>
        <v>3.1489114927169166</v>
      </c>
      <c r="V5">
        <v>5.198039027178524</v>
      </c>
      <c r="W5">
        <v>0.12961997824460067</v>
      </c>
      <c r="X5">
        <v>0</v>
      </c>
      <c r="Y5">
        <v>0.12936150285820855</v>
      </c>
      <c r="Z5">
        <v>25.495097567968628</v>
      </c>
      <c r="AA5">
        <v>5.492768374019138E-3</v>
      </c>
      <c r="AB5">
        <v>0</v>
      </c>
      <c r="AC5">
        <v>4.9387016700371596E-3</v>
      </c>
      <c r="AD5">
        <v>0</v>
      </c>
      <c r="AE5">
        <v>2.0593814594683887E-2</v>
      </c>
    </row>
    <row r="6" spans="2:31" x14ac:dyDescent="0.15">
      <c r="B6" t="s">
        <v>91</v>
      </c>
      <c r="C6">
        <v>536</v>
      </c>
      <c r="D6">
        <v>5.099019513589262</v>
      </c>
      <c r="E6" s="36">
        <f>E5+D6</f>
        <v>5.099019513589262</v>
      </c>
      <c r="F6" s="36">
        <f t="shared" si="0"/>
        <v>499.78810557159755</v>
      </c>
      <c r="G6">
        <v>1.0104266683576312E-3</v>
      </c>
      <c r="H6">
        <v>0.12573748368260668</v>
      </c>
      <c r="I6">
        <v>4.2762812304374693E-3</v>
      </c>
      <c r="J6">
        <v>2.1196963039599309E-2</v>
      </c>
      <c r="L6">
        <v>20.065864139537588</v>
      </c>
      <c r="M6">
        <v>9.8224899071092803E-4</v>
      </c>
      <c r="N6">
        <v>5.0990195136004104</v>
      </c>
      <c r="O6">
        <v>1.0297688247090785E-3</v>
      </c>
      <c r="P6">
        <v>40.065864139537588</v>
      </c>
      <c r="Q6">
        <v>0.12298294516857249</v>
      </c>
      <c r="R6">
        <f t="shared" ref="R6:R66" si="1">Q6*$U$4</f>
        <v>3.0128950013972604</v>
      </c>
      <c r="S6">
        <v>30.594117081557897</v>
      </c>
      <c r="T6">
        <v>0.13420889367096819</v>
      </c>
      <c r="U6">
        <f t="shared" ref="U6:U50" si="2">T6*$U$4</f>
        <v>3.2879136560769844</v>
      </c>
      <c r="V6">
        <v>10.297058540778934</v>
      </c>
      <c r="W6">
        <v>0.12721075987703037</v>
      </c>
      <c r="X6">
        <v>5.0990195136004104</v>
      </c>
      <c r="Y6">
        <v>0.12514791737393588</v>
      </c>
      <c r="Z6">
        <v>30.594117081557897</v>
      </c>
      <c r="AA6">
        <v>6.7374458061287244E-3</v>
      </c>
      <c r="AB6">
        <v>5.0990195136004104</v>
      </c>
      <c r="AC6">
        <v>4.6535577722629862E-3</v>
      </c>
      <c r="AD6">
        <v>10.198039027178524</v>
      </c>
      <c r="AE6">
        <v>1.9645778692559866E-2</v>
      </c>
    </row>
    <row r="7" spans="2:31" x14ac:dyDescent="0.15">
      <c r="B7" t="s">
        <v>92</v>
      </c>
      <c r="C7">
        <v>537</v>
      </c>
      <c r="D7">
        <v>5.099019513589262</v>
      </c>
      <c r="E7" s="36">
        <f t="shared" ref="E7:E70" si="3">E6+D7</f>
        <v>10.198039027178524</v>
      </c>
      <c r="F7" s="36">
        <f t="shared" si="0"/>
        <v>494.68908605800829</v>
      </c>
      <c r="G7">
        <v>9.8901507246472627E-4</v>
      </c>
      <c r="H7">
        <v>0.12961997824460067</v>
      </c>
      <c r="I7">
        <v>4.1575723548900748E-3</v>
      </c>
      <c r="J7">
        <v>1.9645778692559866E-2</v>
      </c>
      <c r="K7" s="36"/>
      <c r="L7">
        <v>25.065864139533041</v>
      </c>
      <c r="M7">
        <v>1.1099971451276759E-3</v>
      </c>
      <c r="N7">
        <v>10.198039027189679</v>
      </c>
      <c r="O7">
        <v>1.1087158884597354E-3</v>
      </c>
      <c r="P7">
        <v>45.065864139533041</v>
      </c>
      <c r="Q7">
        <v>0.12479909345647582</v>
      </c>
      <c r="R7">
        <f t="shared" si="1"/>
        <v>3.0573878706395758</v>
      </c>
      <c r="S7">
        <v>35.979281888699632</v>
      </c>
      <c r="T7">
        <v>0.14000110635886642</v>
      </c>
      <c r="U7">
        <f t="shared" si="2"/>
        <v>3.4298140523512637</v>
      </c>
      <c r="V7">
        <v>14.420164166388709</v>
      </c>
      <c r="W7">
        <v>0.12531488962425308</v>
      </c>
      <c r="X7">
        <v>10.198039027189679</v>
      </c>
      <c r="Y7">
        <v>0.12247377810901811</v>
      </c>
      <c r="Z7">
        <v>35.979281888699632</v>
      </c>
      <c r="AA7">
        <v>8.2517063461400638E-3</v>
      </c>
      <c r="AB7">
        <v>10.198039027189679</v>
      </c>
      <c r="AC7">
        <v>4.4710824057808771E-3</v>
      </c>
      <c r="AD7">
        <v>15.297058540778934</v>
      </c>
      <c r="AE7">
        <v>1.9027770392757784E-2</v>
      </c>
    </row>
    <row r="8" spans="2:31" x14ac:dyDescent="0.15">
      <c r="B8" t="s">
        <v>93</v>
      </c>
      <c r="C8">
        <v>538</v>
      </c>
      <c r="D8">
        <v>5.0990195136004104</v>
      </c>
      <c r="E8" s="36">
        <f t="shared" si="3"/>
        <v>15.297058540778934</v>
      </c>
      <c r="F8" s="36">
        <f t="shared" si="0"/>
        <v>489.59006654440788</v>
      </c>
      <c r="G8">
        <v>9.0974308522707536E-4</v>
      </c>
      <c r="H8">
        <v>0.12721075987703037</v>
      </c>
      <c r="I8">
        <v>4.1248160040440948E-3</v>
      </c>
      <c r="J8">
        <v>1.9027770392757784E-2</v>
      </c>
      <c r="K8" s="36"/>
      <c r="L8">
        <v>30.164883653122303</v>
      </c>
      <c r="M8">
        <v>1.0585072928618539E-3</v>
      </c>
      <c r="N8">
        <v>15.297058540778949</v>
      </c>
      <c r="O8">
        <v>1.1348268489839992E-3</v>
      </c>
      <c r="P8">
        <v>50.164883653122303</v>
      </c>
      <c r="Q8">
        <v>0.1286172502733838</v>
      </c>
      <c r="R8">
        <f t="shared" si="1"/>
        <v>3.1509269021893962</v>
      </c>
      <c r="S8">
        <v>41.078301402288901</v>
      </c>
      <c r="T8">
        <v>0.14491756396099301</v>
      </c>
      <c r="U8">
        <f t="shared" si="2"/>
        <v>3.5502597817467088</v>
      </c>
      <c r="V8">
        <v>19.519183679991905</v>
      </c>
      <c r="W8">
        <v>0.12431639234734929</v>
      </c>
      <c r="X8">
        <v>15.297058540778949</v>
      </c>
      <c r="Y8">
        <v>0.12230703821156876</v>
      </c>
      <c r="Z8">
        <v>41.078301402288901</v>
      </c>
      <c r="AA8">
        <v>9.4035750594183964E-3</v>
      </c>
      <c r="AB8">
        <v>15.297058540778949</v>
      </c>
      <c r="AC8">
        <v>4.4994758824081459E-3</v>
      </c>
      <c r="AD8">
        <v>19.420164166388709</v>
      </c>
      <c r="AE8">
        <v>1.893184325645942E-2</v>
      </c>
    </row>
    <row r="9" spans="2:31" x14ac:dyDescent="0.15">
      <c r="B9" t="s">
        <v>94</v>
      </c>
      <c r="C9">
        <v>539</v>
      </c>
      <c r="D9">
        <v>4.1231056256097753</v>
      </c>
      <c r="E9" s="36">
        <f t="shared" si="3"/>
        <v>19.420164166388709</v>
      </c>
      <c r="F9" s="36">
        <f t="shared" si="0"/>
        <v>485.46696091879812</v>
      </c>
      <c r="G9">
        <v>1.1423562218011605E-3</v>
      </c>
      <c r="H9">
        <v>0.12531488962425308</v>
      </c>
      <c r="I9">
        <v>4.3929035234584243E-3</v>
      </c>
      <c r="J9">
        <v>1.893184325645942E-2</v>
      </c>
      <c r="K9" s="36"/>
      <c r="L9">
        <v>35.263903166722713</v>
      </c>
      <c r="M9">
        <v>1.2920633450719532E-3</v>
      </c>
      <c r="N9">
        <v>20.396078054379359</v>
      </c>
      <c r="O9">
        <v>1.3690851573315082E-3</v>
      </c>
      <c r="P9">
        <v>55.263903166722713</v>
      </c>
      <c r="Q9">
        <v>0.1317731407561854</v>
      </c>
      <c r="R9">
        <f t="shared" si="1"/>
        <v>3.2282414163893693</v>
      </c>
      <c r="S9">
        <v>45.201407027908999</v>
      </c>
      <c r="T9">
        <v>0.14861306534146035</v>
      </c>
      <c r="U9">
        <f t="shared" si="2"/>
        <v>3.6407939417605641</v>
      </c>
      <c r="V9">
        <v>25.843739000327403</v>
      </c>
      <c r="W9">
        <v>0.12264619486810788</v>
      </c>
      <c r="X9">
        <v>20.396078054379359</v>
      </c>
      <c r="Y9">
        <v>0.12230703821156876</v>
      </c>
      <c r="Z9">
        <v>45.201407027908999</v>
      </c>
      <c r="AA9">
        <v>1.0730076921694514E-2</v>
      </c>
      <c r="AB9">
        <v>20.396078054379359</v>
      </c>
      <c r="AC9">
        <v>4.4994758824081459E-3</v>
      </c>
      <c r="AD9">
        <v>24.519183679991905</v>
      </c>
      <c r="AE9">
        <v>1.8442576915243883E-2</v>
      </c>
    </row>
    <row r="10" spans="2:31" x14ac:dyDescent="0.15">
      <c r="B10" t="s">
        <v>95</v>
      </c>
      <c r="C10">
        <v>540</v>
      </c>
      <c r="D10">
        <v>5.0990195136031975</v>
      </c>
      <c r="E10" s="36">
        <f t="shared" si="3"/>
        <v>24.519183679991905</v>
      </c>
      <c r="F10" s="36">
        <f t="shared" si="0"/>
        <v>480.36794140519493</v>
      </c>
      <c r="G10">
        <v>1.0618456482353639E-3</v>
      </c>
      <c r="H10">
        <v>0.12431639234734929</v>
      </c>
      <c r="I10">
        <v>4.4637339057551455E-3</v>
      </c>
      <c r="J10">
        <v>1.8442576915243883E-2</v>
      </c>
      <c r="K10" s="36"/>
      <c r="L10">
        <v>40.362922680311975</v>
      </c>
      <c r="M10">
        <v>1.2059857087766553E-3</v>
      </c>
      <c r="N10">
        <v>25.495097567968628</v>
      </c>
      <c r="O10">
        <v>1.1643284659143978E-3</v>
      </c>
      <c r="P10">
        <v>60.362922680311975</v>
      </c>
      <c r="Q10">
        <v>0.13097962143396774</v>
      </c>
      <c r="R10">
        <f t="shared" si="1"/>
        <v>3.2088014005713656</v>
      </c>
      <c r="S10">
        <v>51.284169558208248</v>
      </c>
      <c r="T10">
        <v>0.15035611673890803</v>
      </c>
      <c r="U10">
        <f t="shared" si="2"/>
        <v>3.6834960484254369</v>
      </c>
      <c r="V10">
        <v>29.966844625937178</v>
      </c>
      <c r="W10">
        <v>0.12217221978226313</v>
      </c>
      <c r="Z10">
        <v>51.284169558208248</v>
      </c>
      <c r="AA10">
        <v>1.1490828174429491E-2</v>
      </c>
      <c r="AD10">
        <v>30.843739000327403</v>
      </c>
      <c r="AE10">
        <v>1.8349130354912143E-2</v>
      </c>
    </row>
    <row r="11" spans="2:31" x14ac:dyDescent="0.15">
      <c r="B11" t="s">
        <v>96</v>
      </c>
      <c r="C11">
        <v>541</v>
      </c>
      <c r="D11">
        <v>6.3245553203355005</v>
      </c>
      <c r="E11" s="36">
        <f t="shared" si="3"/>
        <v>30.843739000327403</v>
      </c>
      <c r="F11" s="36">
        <f t="shared" si="0"/>
        <v>474.04338608485943</v>
      </c>
      <c r="G11">
        <v>1.0369194583669597E-3</v>
      </c>
      <c r="H11">
        <v>0.12264619486810788</v>
      </c>
      <c r="I11">
        <v>4.7676020316595605E-3</v>
      </c>
      <c r="J11">
        <v>1.8349130354912143E-2</v>
      </c>
      <c r="K11" s="36"/>
      <c r="L11">
        <v>45.748087487440529</v>
      </c>
      <c r="M11">
        <v>1.6796742731245312E-3</v>
      </c>
      <c r="N11">
        <v>30.594117081557897</v>
      </c>
      <c r="O11">
        <v>1.3442190108911825E-3</v>
      </c>
      <c r="P11">
        <v>65.748087487440529</v>
      </c>
      <c r="Q11">
        <v>0.14547892996547609</v>
      </c>
      <c r="R11">
        <f t="shared" si="1"/>
        <v>3.564012394570732</v>
      </c>
      <c r="S11">
        <v>56.383189071797517</v>
      </c>
      <c r="T11">
        <v>0.1529530333563551</v>
      </c>
      <c r="U11">
        <f t="shared" si="2"/>
        <v>3.7471165535696835</v>
      </c>
      <c r="V11">
        <v>35.065864139537588</v>
      </c>
      <c r="W11">
        <v>0.12217221978226313</v>
      </c>
      <c r="Z11">
        <v>56.383189071797517</v>
      </c>
      <c r="AA11">
        <v>1.1805678486480318E-2</v>
      </c>
      <c r="AD11">
        <v>34.966844625937178</v>
      </c>
      <c r="AE11">
        <v>1.8100326798789923E-2</v>
      </c>
    </row>
    <row r="12" spans="2:31" x14ac:dyDescent="0.15">
      <c r="B12" t="s">
        <v>97</v>
      </c>
      <c r="C12">
        <v>542</v>
      </c>
      <c r="D12">
        <v>4.1231056256097753</v>
      </c>
      <c r="E12" s="36">
        <f t="shared" si="3"/>
        <v>34.966844625937178</v>
      </c>
      <c r="F12" s="36">
        <f t="shared" si="0"/>
        <v>469.92028045924962</v>
      </c>
      <c r="G12">
        <v>8.2660347629145644E-4</v>
      </c>
      <c r="H12">
        <v>0.12217221978226313</v>
      </c>
      <c r="I12">
        <v>4.7507503851245787E-3</v>
      </c>
      <c r="J12">
        <v>1.8100326798789923E-2</v>
      </c>
      <c r="L12">
        <v>50.847107001043724</v>
      </c>
      <c r="M12">
        <v>1.4823039468518119E-3</v>
      </c>
      <c r="N12">
        <v>35.979281888699632</v>
      </c>
      <c r="O12">
        <v>1.4722044356521727E-3</v>
      </c>
      <c r="P12">
        <v>70.847107001043724</v>
      </c>
      <c r="Q12">
        <v>0.14369113381819981</v>
      </c>
      <c r="R12">
        <f t="shared" si="1"/>
        <v>3.5202141096275406</v>
      </c>
      <c r="S12">
        <v>60.506294697417616</v>
      </c>
      <c r="T12">
        <v>0.15537951527444915</v>
      </c>
      <c r="U12">
        <f t="shared" si="2"/>
        <v>3.8065616679470113</v>
      </c>
      <c r="Z12">
        <v>60.506294697417616</v>
      </c>
      <c r="AA12">
        <v>1.2461258352307382E-2</v>
      </c>
      <c r="AD12">
        <v>40.065864139537588</v>
      </c>
      <c r="AE12">
        <v>1.8149262335729707E-2</v>
      </c>
    </row>
    <row r="13" spans="2:31" x14ac:dyDescent="0.15">
      <c r="B13" t="s">
        <v>98</v>
      </c>
      <c r="C13">
        <v>543</v>
      </c>
      <c r="D13">
        <v>5.0990195136004104</v>
      </c>
      <c r="E13" s="36">
        <f t="shared" si="3"/>
        <v>40.065864139537588</v>
      </c>
      <c r="F13" s="36">
        <f t="shared" si="0"/>
        <v>464.82126094564921</v>
      </c>
      <c r="G13">
        <v>9.8224899071092803E-4</v>
      </c>
      <c r="H13">
        <v>0.12298294516857249</v>
      </c>
      <c r="I13">
        <v>4.8625932186290976E-3</v>
      </c>
      <c r="J13">
        <v>1.8149262335729707E-2</v>
      </c>
      <c r="L13">
        <v>55.946126514632994</v>
      </c>
      <c r="M13">
        <v>1.7936861517037657E-3</v>
      </c>
      <c r="N13">
        <v>41.078301402288901</v>
      </c>
      <c r="O13">
        <v>1.7068050443406388E-3</v>
      </c>
      <c r="P13">
        <v>75.946126514632994</v>
      </c>
      <c r="Q13">
        <v>0.14441030936506391</v>
      </c>
      <c r="R13">
        <f t="shared" si="1"/>
        <v>3.5378328160856105</v>
      </c>
      <c r="S13">
        <v>66.589057227716864</v>
      </c>
      <c r="T13">
        <v>0.15686321899885852</v>
      </c>
      <c r="U13">
        <f t="shared" si="2"/>
        <v>3.8429101512972852</v>
      </c>
      <c r="Z13">
        <v>66.589057227716864</v>
      </c>
      <c r="AA13">
        <v>1.2474216337341507E-2</v>
      </c>
      <c r="AD13">
        <v>45.065864139533041</v>
      </c>
      <c r="AE13">
        <v>1.7867497899491554E-2</v>
      </c>
    </row>
    <row r="14" spans="2:31" x14ac:dyDescent="0.15">
      <c r="B14" t="s">
        <v>99</v>
      </c>
      <c r="C14">
        <v>544</v>
      </c>
      <c r="D14">
        <v>4.9999999999954525</v>
      </c>
      <c r="E14" s="36">
        <f t="shared" si="3"/>
        <v>45.065864139533041</v>
      </c>
      <c r="F14" s="36">
        <f t="shared" si="0"/>
        <v>459.82126094565376</v>
      </c>
      <c r="G14">
        <v>1.1099971451276759E-3</v>
      </c>
      <c r="H14">
        <v>0.12479909345647582</v>
      </c>
      <c r="I14">
        <v>5.3172415781889961E-3</v>
      </c>
      <c r="J14">
        <v>1.7867497899491554E-2</v>
      </c>
      <c r="L14">
        <v>60.069232140253106</v>
      </c>
      <c r="M14">
        <v>1.7919783416938892E-3</v>
      </c>
      <c r="N14">
        <v>45.201407027908999</v>
      </c>
      <c r="O14">
        <v>1.6801272738853831E-3</v>
      </c>
      <c r="P14">
        <v>80.069232140253106</v>
      </c>
      <c r="Q14">
        <v>0.1473649544820182</v>
      </c>
      <c r="R14">
        <f t="shared" si="1"/>
        <v>3.6102171250771735</v>
      </c>
      <c r="S14">
        <v>70.712162853326618</v>
      </c>
      <c r="T14">
        <v>0.15852761139065305</v>
      </c>
      <c r="U14">
        <f t="shared" si="2"/>
        <v>3.8836852320267945</v>
      </c>
      <c r="Z14">
        <v>70.712162853326618</v>
      </c>
      <c r="AA14">
        <v>1.2506444552896831E-2</v>
      </c>
      <c r="AD14">
        <v>50.164883653122303</v>
      </c>
      <c r="AE14">
        <v>1.7759518741463094E-2</v>
      </c>
    </row>
    <row r="15" spans="2:31" x14ac:dyDescent="0.15">
      <c r="B15" t="s">
        <v>100</v>
      </c>
      <c r="C15">
        <v>545</v>
      </c>
      <c r="D15">
        <v>5.099019513589262</v>
      </c>
      <c r="E15" s="36">
        <f t="shared" si="3"/>
        <v>50.164883653122303</v>
      </c>
      <c r="F15" s="36">
        <f t="shared" si="0"/>
        <v>454.72224143206449</v>
      </c>
      <c r="G15">
        <v>1.0585072928618539E-3</v>
      </c>
      <c r="H15">
        <v>0.1286172502733838</v>
      </c>
      <c r="I15">
        <v>5.4264637725976719E-3</v>
      </c>
      <c r="J15">
        <v>1.7759518741463094E-2</v>
      </c>
      <c r="L15">
        <v>66.151994670552341</v>
      </c>
      <c r="M15">
        <v>1.8172587858341447E-3</v>
      </c>
      <c r="N15">
        <v>51.284169558208248</v>
      </c>
      <c r="O15">
        <v>1.7835411729241067E-3</v>
      </c>
      <c r="P15">
        <v>86.151994670552341</v>
      </c>
      <c r="Q15">
        <v>0.150440639609567</v>
      </c>
      <c r="R15">
        <f t="shared" si="1"/>
        <v>3.6855667301298238</v>
      </c>
      <c r="S15">
        <v>75.811182366927028</v>
      </c>
      <c r="T15">
        <v>0.16164067528615572</v>
      </c>
      <c r="U15">
        <f t="shared" si="2"/>
        <v>3.9599505600113702</v>
      </c>
      <c r="Z15">
        <v>75.811182366927028</v>
      </c>
      <c r="AA15">
        <v>1.3284326366511726E-2</v>
      </c>
      <c r="AD15">
        <v>55.263903166722713</v>
      </c>
      <c r="AE15">
        <v>1.7739235698746022E-2</v>
      </c>
    </row>
    <row r="16" spans="2:31" x14ac:dyDescent="0.15">
      <c r="B16" t="s">
        <v>101</v>
      </c>
      <c r="C16">
        <v>546</v>
      </c>
      <c r="D16">
        <v>5.0990195136004104</v>
      </c>
      <c r="E16" s="36">
        <f t="shared" si="3"/>
        <v>55.263903166722713</v>
      </c>
      <c r="F16" s="36">
        <f t="shared" si="0"/>
        <v>449.62322191846408</v>
      </c>
      <c r="G16">
        <v>1.2920633450719532E-3</v>
      </c>
      <c r="H16">
        <v>0.1317731407561854</v>
      </c>
      <c r="I16">
        <v>5.7302447439426286E-3</v>
      </c>
      <c r="J16">
        <v>1.7739235698746022E-2</v>
      </c>
      <c r="L16">
        <v>71.25101418414161</v>
      </c>
      <c r="M16">
        <v>2.1233701987276566E-3</v>
      </c>
      <c r="N16">
        <v>56.383189071797517</v>
      </c>
      <c r="O16">
        <v>1.9412683365462432E-3</v>
      </c>
      <c r="P16">
        <v>91.25101418414161</v>
      </c>
      <c r="Q16">
        <v>0.15078791259887045</v>
      </c>
      <c r="R16">
        <f t="shared" si="1"/>
        <v>3.6940743898883253</v>
      </c>
      <c r="S16">
        <v>80.910201880516297</v>
      </c>
      <c r="T16">
        <v>0.16134627111144967</v>
      </c>
      <c r="U16">
        <f t="shared" si="2"/>
        <v>3.9527381057548348</v>
      </c>
      <c r="Z16">
        <v>80.910201880516297</v>
      </c>
      <c r="AA16">
        <v>1.3206214599891093E-2</v>
      </c>
      <c r="AD16">
        <v>60.362922680311975</v>
      </c>
      <c r="AE16">
        <v>1.7739235698746022E-2</v>
      </c>
    </row>
    <row r="17" spans="2:27" x14ac:dyDescent="0.15">
      <c r="B17" t="s">
        <v>102</v>
      </c>
      <c r="C17">
        <v>547</v>
      </c>
      <c r="D17">
        <v>5.099019513589262</v>
      </c>
      <c r="E17" s="36">
        <f t="shared" si="3"/>
        <v>60.362922680311975</v>
      </c>
      <c r="F17" s="36">
        <f t="shared" si="0"/>
        <v>444.52420240487487</v>
      </c>
      <c r="G17">
        <v>1.2059857087766553E-3</v>
      </c>
      <c r="H17">
        <v>0.13097962143396774</v>
      </c>
      <c r="I17">
        <v>5.7680346262377266E-3</v>
      </c>
      <c r="J17">
        <v>1.7035560014223045E-2</v>
      </c>
      <c r="L17">
        <v>75.374119809761723</v>
      </c>
      <c r="M17">
        <v>2.1778225868961431E-3</v>
      </c>
      <c r="N17">
        <v>60.506294697417616</v>
      </c>
      <c r="O17">
        <v>2.0452509304122713E-3</v>
      </c>
      <c r="P17">
        <v>95.374119809761723</v>
      </c>
      <c r="Q17">
        <v>0.15247533022609888</v>
      </c>
      <c r="R17">
        <f t="shared" si="1"/>
        <v>3.7354135538462017</v>
      </c>
      <c r="S17">
        <v>86.009221394105566</v>
      </c>
      <c r="T17">
        <v>0.16273870601811324</v>
      </c>
      <c r="U17">
        <f t="shared" si="2"/>
        <v>3.9868506419630649</v>
      </c>
      <c r="Z17">
        <v>86.009221394105566</v>
      </c>
      <c r="AA17">
        <v>1.320392461805436E-2</v>
      </c>
    </row>
    <row r="18" spans="2:27" x14ac:dyDescent="0.15">
      <c r="B18" t="s">
        <v>103</v>
      </c>
      <c r="C18">
        <v>548</v>
      </c>
      <c r="D18">
        <v>5.3851648071285512</v>
      </c>
      <c r="E18" s="36">
        <f t="shared" si="3"/>
        <v>65.748087487440529</v>
      </c>
      <c r="F18" s="36">
        <f t="shared" si="0"/>
        <v>439.13903759774632</v>
      </c>
      <c r="G18">
        <v>1.6796742731245312E-3</v>
      </c>
      <c r="H18">
        <v>0.14547892996547609</v>
      </c>
      <c r="I18">
        <v>6.5881009297954355E-3</v>
      </c>
      <c r="J18">
        <v>1.9778442934382863E-2</v>
      </c>
      <c r="L18">
        <v>81.698675130101719</v>
      </c>
      <c r="M18">
        <v>2.1772085142238635E-3</v>
      </c>
      <c r="N18">
        <v>66.589057227716864</v>
      </c>
      <c r="O18">
        <v>2.1204963244156722E-3</v>
      </c>
      <c r="P18">
        <v>101.69867513010172</v>
      </c>
      <c r="Q18">
        <v>0.15470623472804032</v>
      </c>
      <c r="R18">
        <f t="shared" si="1"/>
        <v>3.7900673191571634</v>
      </c>
      <c r="S18">
        <v>91.108240907705976</v>
      </c>
      <c r="T18">
        <v>0.16087622113586211</v>
      </c>
      <c r="U18">
        <f t="shared" si="2"/>
        <v>3.9412225966741774</v>
      </c>
      <c r="Z18">
        <v>91.108240907705976</v>
      </c>
      <c r="AA18">
        <v>1.3258731737016605E-2</v>
      </c>
    </row>
    <row r="19" spans="2:27" x14ac:dyDescent="0.15">
      <c r="B19" t="s">
        <v>104</v>
      </c>
      <c r="C19">
        <v>549</v>
      </c>
      <c r="D19">
        <v>5.0990195136031975</v>
      </c>
      <c r="E19" s="36">
        <f t="shared" si="3"/>
        <v>70.847107001043724</v>
      </c>
      <c r="F19" s="36">
        <f t="shared" si="0"/>
        <v>434.04001808414307</v>
      </c>
      <c r="G19">
        <v>1.4823039468518119E-3</v>
      </c>
      <c r="H19">
        <v>0.14369113381819981</v>
      </c>
      <c r="I19">
        <v>6.4498754272954159E-3</v>
      </c>
      <c r="J19">
        <v>1.8259269253260338E-2</v>
      </c>
      <c r="L19">
        <v>85.821780755708048</v>
      </c>
      <c r="M19">
        <v>2.2619065498764163E-3</v>
      </c>
      <c r="N19">
        <v>70.712162853326618</v>
      </c>
      <c r="O19">
        <v>2.359313508502638E-3</v>
      </c>
      <c r="P19">
        <v>105.82178075570805</v>
      </c>
      <c r="Q19">
        <v>0.15730038214557981</v>
      </c>
      <c r="R19">
        <f t="shared" si="1"/>
        <v>3.8536199831178379</v>
      </c>
      <c r="S19">
        <v>96.207260421295246</v>
      </c>
      <c r="T19">
        <v>0.16166129351447781</v>
      </c>
      <c r="U19">
        <f t="shared" si="2"/>
        <v>3.9604556752284772</v>
      </c>
      <c r="Z19">
        <v>96.207260421295246</v>
      </c>
      <c r="AA19">
        <v>1.3059447512364323E-2</v>
      </c>
    </row>
    <row r="20" spans="2:27" x14ac:dyDescent="0.15">
      <c r="B20" t="s">
        <v>105</v>
      </c>
      <c r="C20">
        <v>550</v>
      </c>
      <c r="D20">
        <v>5.099019513589262</v>
      </c>
      <c r="E20" s="36">
        <f t="shared" si="3"/>
        <v>75.946126514632994</v>
      </c>
      <c r="F20" s="36">
        <f t="shared" si="0"/>
        <v>428.9409985705538</v>
      </c>
      <c r="G20">
        <v>1.7936861517037657E-3</v>
      </c>
      <c r="H20">
        <v>0.14441030936506391</v>
      </c>
      <c r="I20">
        <v>7.1577342533589465E-3</v>
      </c>
      <c r="J20">
        <v>1.8067216578887574E-2</v>
      </c>
      <c r="L20">
        <v>90.821780755717711</v>
      </c>
      <c r="M20">
        <v>2.4294679314749057E-3</v>
      </c>
      <c r="N20">
        <v>80.910201880516297</v>
      </c>
      <c r="O20">
        <v>2.616863507467562E-3</v>
      </c>
      <c r="P20">
        <v>110.82178075571771</v>
      </c>
      <c r="Q20">
        <v>0.16018461243888418</v>
      </c>
      <c r="R20">
        <f t="shared" si="1"/>
        <v>3.9242792360871346</v>
      </c>
      <c r="S20">
        <v>100.67939637629712</v>
      </c>
      <c r="T20">
        <v>0.15973019807862604</v>
      </c>
      <c r="U20">
        <f t="shared" si="2"/>
        <v>3.9131467757877956</v>
      </c>
      <c r="Z20">
        <v>100.67939637629712</v>
      </c>
      <c r="AA20">
        <v>1.3149035049499658E-2</v>
      </c>
    </row>
    <row r="21" spans="2:27" x14ac:dyDescent="0.15">
      <c r="B21" t="s">
        <v>106</v>
      </c>
      <c r="C21">
        <v>551</v>
      </c>
      <c r="D21">
        <v>4.1231056256201146</v>
      </c>
      <c r="E21" s="36">
        <f t="shared" si="3"/>
        <v>80.069232140253106</v>
      </c>
      <c r="F21" s="36">
        <f t="shared" si="0"/>
        <v>424.8178929449337</v>
      </c>
      <c r="G21">
        <v>1.7919783416938892E-3</v>
      </c>
      <c r="H21">
        <v>0.1473649544820182</v>
      </c>
      <c r="I21">
        <v>7.0690384549652006E-3</v>
      </c>
      <c r="J21">
        <v>1.8382903973909379E-2</v>
      </c>
      <c r="L21">
        <v>95.920800269306966</v>
      </c>
      <c r="M21">
        <v>2.3701835236949707E-3</v>
      </c>
      <c r="N21">
        <v>91.108240907705976</v>
      </c>
      <c r="O21">
        <v>2.7719148532709061E-3</v>
      </c>
      <c r="P21">
        <v>115.92080026930697</v>
      </c>
      <c r="Q21">
        <v>0.158849952349817</v>
      </c>
      <c r="R21">
        <f t="shared" si="1"/>
        <v>3.8915820949883981</v>
      </c>
      <c r="S21">
        <v>105.77841588988639</v>
      </c>
      <c r="T21">
        <v>0.1620879649993823</v>
      </c>
      <c r="U21">
        <f t="shared" si="2"/>
        <v>3.9709084773007111</v>
      </c>
    </row>
    <row r="22" spans="2:27" x14ac:dyDescent="0.15">
      <c r="B22" t="s">
        <v>107</v>
      </c>
      <c r="C22">
        <v>552</v>
      </c>
      <c r="D22">
        <v>6.0827625302992292</v>
      </c>
      <c r="E22" s="36">
        <f t="shared" si="3"/>
        <v>86.151994670552341</v>
      </c>
      <c r="F22" s="36">
        <f t="shared" si="0"/>
        <v>418.73513041463445</v>
      </c>
      <c r="G22">
        <v>1.8172587858341447E-3</v>
      </c>
      <c r="H22">
        <v>0.150440639609567</v>
      </c>
      <c r="I22">
        <v>7.4756027392598691E-3</v>
      </c>
      <c r="J22">
        <v>1.8449871556233108E-2</v>
      </c>
      <c r="L22">
        <v>101.01981978289623</v>
      </c>
      <c r="M22">
        <v>2.2635035572435352E-3</v>
      </c>
      <c r="N22">
        <v>96.207260421295246</v>
      </c>
      <c r="O22">
        <v>2.8736219422985597E-3</v>
      </c>
      <c r="P22">
        <v>121.01981978289623</v>
      </c>
      <c r="Q22">
        <v>0.15932711851771775</v>
      </c>
      <c r="R22">
        <f t="shared" si="1"/>
        <v>3.9032719399513196</v>
      </c>
      <c r="S22">
        <v>111.86117842018564</v>
      </c>
      <c r="T22">
        <v>0.16406166996714749</v>
      </c>
      <c r="U22">
        <f t="shared" si="2"/>
        <v>4.0192612454301599</v>
      </c>
    </row>
    <row r="23" spans="2:27" x14ac:dyDescent="0.15">
      <c r="B23" t="s">
        <v>108</v>
      </c>
      <c r="C23">
        <v>553</v>
      </c>
      <c r="D23">
        <v>5.099019513589262</v>
      </c>
      <c r="E23" s="36">
        <f t="shared" si="3"/>
        <v>91.25101418414161</v>
      </c>
      <c r="F23" s="36">
        <f t="shared" si="0"/>
        <v>413.63611090104519</v>
      </c>
      <c r="G23">
        <v>2.1233701987276566E-3</v>
      </c>
      <c r="H23">
        <v>0.15078791259887045</v>
      </c>
      <c r="I23">
        <v>7.8919945703358318E-3</v>
      </c>
      <c r="J23">
        <v>1.8292270128174144E-2</v>
      </c>
      <c r="L23">
        <v>106.11883929649665</v>
      </c>
      <c r="M23">
        <v>2.3944094795877876E-3</v>
      </c>
      <c r="N23">
        <v>100.67939637629712</v>
      </c>
      <c r="O23">
        <v>2.797651366436464E-3</v>
      </c>
      <c r="P23">
        <v>126.11883929649665</v>
      </c>
      <c r="Q23">
        <v>0.16011558256856262</v>
      </c>
      <c r="R23">
        <f t="shared" si="1"/>
        <v>3.9225881093137929</v>
      </c>
      <c r="S23">
        <v>115.98428404579198</v>
      </c>
      <c r="T23">
        <v>0.16385507203631641</v>
      </c>
      <c r="U23">
        <f t="shared" si="2"/>
        <v>4.0141999105251713</v>
      </c>
    </row>
    <row r="24" spans="2:27" x14ac:dyDescent="0.15">
      <c r="B24" t="s">
        <v>109</v>
      </c>
      <c r="C24">
        <v>554</v>
      </c>
      <c r="D24">
        <v>4.1231056256201146</v>
      </c>
      <c r="E24" s="36">
        <f t="shared" si="3"/>
        <v>95.374119809761723</v>
      </c>
      <c r="F24" s="36">
        <f t="shared" si="0"/>
        <v>409.51300527542509</v>
      </c>
      <c r="G24">
        <v>2.1778225868961431E-3</v>
      </c>
      <c r="H24">
        <v>0.15247533022609888</v>
      </c>
      <c r="I24">
        <v>8.1468799073230284E-3</v>
      </c>
      <c r="J24">
        <v>1.8388513317790525E-2</v>
      </c>
      <c r="L24">
        <v>111.21785881008591</v>
      </c>
      <c r="M24">
        <v>2.8096693819713347E-3</v>
      </c>
      <c r="N24">
        <v>111.86117842018564</v>
      </c>
      <c r="O24">
        <v>2.7463417636653868E-3</v>
      </c>
      <c r="P24">
        <v>131.21785881008591</v>
      </c>
      <c r="Q24">
        <v>0.16090543361037432</v>
      </c>
      <c r="R24">
        <f t="shared" si="1"/>
        <v>3.9419382578442335</v>
      </c>
      <c r="S24">
        <v>122.06704657609123</v>
      </c>
      <c r="T24">
        <v>0.16449092670052537</v>
      </c>
      <c r="U24">
        <f t="shared" si="2"/>
        <v>4.029777382155765</v>
      </c>
    </row>
    <row r="25" spans="2:27" x14ac:dyDescent="0.15">
      <c r="B25" t="s">
        <v>110</v>
      </c>
      <c r="C25">
        <v>555</v>
      </c>
      <c r="D25">
        <v>6.3245553203399947</v>
      </c>
      <c r="E25" s="36">
        <f t="shared" si="3"/>
        <v>101.69867513010172</v>
      </c>
      <c r="F25" s="36">
        <f t="shared" si="0"/>
        <v>403.1884499550851</v>
      </c>
      <c r="G25">
        <v>2.1772085142238635E-3</v>
      </c>
      <c r="H25">
        <v>0.15470623472804032</v>
      </c>
      <c r="I25">
        <v>8.3897374264404832E-3</v>
      </c>
      <c r="J25">
        <v>1.8900128772032596E-2</v>
      </c>
      <c r="L25">
        <v>115.68999476507508</v>
      </c>
      <c r="M25">
        <v>2.5525576678119871E-3</v>
      </c>
      <c r="N25">
        <v>115.98428404579198</v>
      </c>
      <c r="O25">
        <v>2.9247407735180178E-3</v>
      </c>
      <c r="P25">
        <v>135.68999476507508</v>
      </c>
      <c r="Q25">
        <v>0.16162793783330143</v>
      </c>
      <c r="R25">
        <f t="shared" si="1"/>
        <v>3.9596385118002737</v>
      </c>
      <c r="S25">
        <v>127.16606608969443</v>
      </c>
      <c r="T25">
        <v>0.16207985326026642</v>
      </c>
      <c r="U25">
        <f t="shared" si="2"/>
        <v>3.9707097520368024</v>
      </c>
    </row>
    <row r="26" spans="2:27" x14ac:dyDescent="0.15">
      <c r="B26" t="s">
        <v>111</v>
      </c>
      <c r="C26">
        <v>556</v>
      </c>
      <c r="D26">
        <v>4.1231056256063283</v>
      </c>
      <c r="E26" s="36">
        <f t="shared" si="3"/>
        <v>105.82178075570805</v>
      </c>
      <c r="F26" s="36">
        <f t="shared" si="0"/>
        <v>399.06534432947876</v>
      </c>
      <c r="G26">
        <v>2.2619065498764163E-3</v>
      </c>
      <c r="H26">
        <v>0.15730038214557981</v>
      </c>
      <c r="I26">
        <v>8.6068230413548687E-3</v>
      </c>
      <c r="J26">
        <v>1.892127378826278E-2</v>
      </c>
      <c r="L26">
        <v>121.7727572953743</v>
      </c>
      <c r="M26">
        <v>2.6287893848927131E-3</v>
      </c>
      <c r="N26">
        <v>122.06704657609123</v>
      </c>
      <c r="O26">
        <v>2.6443868764305634E-3</v>
      </c>
      <c r="P26">
        <v>141.7727572953743</v>
      </c>
      <c r="Q26">
        <v>0.16265243062358245</v>
      </c>
      <c r="R26">
        <f t="shared" si="1"/>
        <v>3.9847370260908064</v>
      </c>
      <c r="S26">
        <v>131.28917171530077</v>
      </c>
      <c r="T26">
        <v>0.16581700920637626</v>
      </c>
      <c r="U26">
        <f t="shared" si="2"/>
        <v>4.062264385519053</v>
      </c>
    </row>
    <row r="27" spans="2:27" x14ac:dyDescent="0.15">
      <c r="B27" t="s">
        <v>112</v>
      </c>
      <c r="C27">
        <v>557</v>
      </c>
      <c r="D27">
        <v>5.0000000000096634</v>
      </c>
      <c r="E27" s="36">
        <f t="shared" si="3"/>
        <v>110.82178075571771</v>
      </c>
      <c r="F27" s="36">
        <f t="shared" si="0"/>
        <v>394.0653443294691</v>
      </c>
      <c r="G27">
        <v>2.4294679314749057E-3</v>
      </c>
      <c r="H27">
        <v>0.16018461243888418</v>
      </c>
      <c r="I27">
        <v>9.0195240090068587E-3</v>
      </c>
      <c r="J27">
        <v>2.0121075457492397E-2</v>
      </c>
      <c r="L27">
        <v>126.8717768089775</v>
      </c>
      <c r="M27">
        <v>2.5772624075761498E-3</v>
      </c>
      <c r="N27">
        <v>131.28917171530077</v>
      </c>
      <c r="O27">
        <v>2.8984224813916573E-3</v>
      </c>
      <c r="P27">
        <v>146.8717768089775</v>
      </c>
      <c r="Q27">
        <v>0.16407241847290222</v>
      </c>
      <c r="R27">
        <f t="shared" si="1"/>
        <v>4.0195245674640931</v>
      </c>
      <c r="S27">
        <v>136.38819122890396</v>
      </c>
      <c r="T27">
        <v>0.16846486623378598</v>
      </c>
      <c r="U27">
        <f t="shared" si="2"/>
        <v>4.1271328531863576</v>
      </c>
    </row>
    <row r="28" spans="2:27" x14ac:dyDescent="0.15">
      <c r="B28" t="s">
        <v>113</v>
      </c>
      <c r="C28">
        <v>558</v>
      </c>
      <c r="D28">
        <v>5.099019513589262</v>
      </c>
      <c r="E28" s="36">
        <f t="shared" si="3"/>
        <v>115.92080026930697</v>
      </c>
      <c r="F28" s="36">
        <f t="shared" si="0"/>
        <v>388.96632481587983</v>
      </c>
      <c r="G28">
        <v>2.3701835236949707E-3</v>
      </c>
      <c r="H28">
        <v>0.158849952349817</v>
      </c>
      <c r="I28">
        <v>9.1424788385214961E-3</v>
      </c>
      <c r="J28">
        <v>1.9215177759055093E-2</v>
      </c>
      <c r="L28">
        <v>130.99488243458381</v>
      </c>
      <c r="M28">
        <v>2.8313523318131899E-3</v>
      </c>
      <c r="N28">
        <v>136.38819122890396</v>
      </c>
      <c r="O28">
        <v>2.8298514751018511E-3</v>
      </c>
      <c r="P28">
        <v>150.99488243458381</v>
      </c>
      <c r="Q28">
        <v>0.16538008853834654</v>
      </c>
      <c r="R28">
        <f t="shared" si="1"/>
        <v>4.0515604940574406</v>
      </c>
      <c r="S28">
        <v>141.48721074249323</v>
      </c>
      <c r="T28">
        <v>0.16426470973338214</v>
      </c>
      <c r="U28">
        <f t="shared" si="2"/>
        <v>4.0242354107173446</v>
      </c>
    </row>
    <row r="29" spans="2:27" x14ac:dyDescent="0.15">
      <c r="B29" t="s">
        <v>114</v>
      </c>
      <c r="C29">
        <v>559</v>
      </c>
      <c r="D29">
        <v>5.099019513589262</v>
      </c>
      <c r="E29" s="36">
        <f t="shared" si="3"/>
        <v>121.01981978289623</v>
      </c>
      <c r="F29" s="36">
        <f t="shared" si="0"/>
        <v>383.86730530229056</v>
      </c>
      <c r="G29">
        <v>2.2635035572435352E-3</v>
      </c>
      <c r="H29">
        <v>0.15932711851771775</v>
      </c>
      <c r="I29">
        <v>9.4605185588545245E-3</v>
      </c>
      <c r="J29">
        <v>1.923106566674319E-2</v>
      </c>
      <c r="L29">
        <v>137.07764496488304</v>
      </c>
      <c r="M29">
        <v>2.7269166375907079E-3</v>
      </c>
      <c r="N29">
        <v>141.48721074249323</v>
      </c>
      <c r="O29">
        <v>2.9914259748841658E-3</v>
      </c>
      <c r="P29">
        <v>157.07764496488304</v>
      </c>
      <c r="Q29">
        <v>0.16591738212878029</v>
      </c>
      <c r="R29">
        <f t="shared" si="1"/>
        <v>4.0647233693706131</v>
      </c>
      <c r="S29">
        <v>146.58623025607972</v>
      </c>
      <c r="T29">
        <v>0.16453454724117714</v>
      </c>
      <c r="U29">
        <f t="shared" si="2"/>
        <v>4.0308460190200703</v>
      </c>
    </row>
    <row r="30" spans="2:27" x14ac:dyDescent="0.15">
      <c r="B30" t="s">
        <v>115</v>
      </c>
      <c r="C30">
        <v>560</v>
      </c>
      <c r="D30">
        <v>5.0990195136004104</v>
      </c>
      <c r="E30" s="36">
        <f t="shared" si="3"/>
        <v>126.11883929649665</v>
      </c>
      <c r="F30" s="36">
        <f t="shared" si="0"/>
        <v>378.76828578869015</v>
      </c>
      <c r="G30">
        <v>2.3944094795877876E-3</v>
      </c>
      <c r="H30">
        <v>0.16011558256856262</v>
      </c>
      <c r="I30">
        <v>9.4090538248919157E-3</v>
      </c>
      <c r="J30">
        <v>1.927471671109432E-2</v>
      </c>
      <c r="L30">
        <v>142.17666447848623</v>
      </c>
      <c r="M30">
        <v>2.7511979049981094E-3</v>
      </c>
      <c r="N30">
        <v>151.68524976968291</v>
      </c>
      <c r="O30">
        <v>3.1609083131999209E-3</v>
      </c>
      <c r="P30">
        <v>162.17666447848623</v>
      </c>
      <c r="Q30">
        <v>0.16447375038989434</v>
      </c>
      <c r="R30">
        <f t="shared" si="1"/>
        <v>4.0293565886841849</v>
      </c>
      <c r="S30">
        <v>151.68524976968291</v>
      </c>
      <c r="T30">
        <v>0.16430647350110247</v>
      </c>
      <c r="U30">
        <f t="shared" si="2"/>
        <v>4.0252585594704637</v>
      </c>
    </row>
    <row r="31" spans="2:27" x14ac:dyDescent="0.15">
      <c r="B31" t="s">
        <v>116</v>
      </c>
      <c r="C31">
        <v>561</v>
      </c>
      <c r="D31">
        <v>5.099019513589262</v>
      </c>
      <c r="E31" s="36">
        <f t="shared" si="3"/>
        <v>131.21785881008591</v>
      </c>
      <c r="F31" s="36">
        <f t="shared" si="0"/>
        <v>373.66926627510088</v>
      </c>
      <c r="G31">
        <v>2.8096693819713347E-3</v>
      </c>
      <c r="H31">
        <v>0.16090543361037432</v>
      </c>
      <c r="I31">
        <v>9.6238986618154641E-3</v>
      </c>
      <c r="J31">
        <v>1.9637282920087866E-2</v>
      </c>
      <c r="L31">
        <v>146.29977010409254</v>
      </c>
      <c r="M31">
        <v>2.7716547352073504E-3</v>
      </c>
      <c r="N31">
        <v>156.78426928327218</v>
      </c>
      <c r="O31">
        <v>2.9867460697815011E-3</v>
      </c>
      <c r="P31">
        <v>166.29977010409254</v>
      </c>
      <c r="Q31">
        <v>0.1653655605477384</v>
      </c>
      <c r="R31">
        <f t="shared" si="1"/>
        <v>4.0512045803962122</v>
      </c>
      <c r="S31">
        <v>156.78426928327218</v>
      </c>
      <c r="T31">
        <v>0.16657522230848235</v>
      </c>
      <c r="U31">
        <f t="shared" si="2"/>
        <v>4.0808394526732679</v>
      </c>
    </row>
    <row r="32" spans="2:27" x14ac:dyDescent="0.15">
      <c r="B32" t="s">
        <v>117</v>
      </c>
      <c r="C32">
        <v>562</v>
      </c>
      <c r="D32">
        <v>4.4721359549891568</v>
      </c>
      <c r="E32" s="36">
        <f t="shared" si="3"/>
        <v>135.68999476507508</v>
      </c>
      <c r="F32" s="36">
        <f t="shared" si="0"/>
        <v>369.19713032011174</v>
      </c>
      <c r="G32">
        <v>2.5525576678119871E-3</v>
      </c>
      <c r="H32">
        <v>0.16162793783330143</v>
      </c>
      <c r="I32">
        <v>9.8269975979075556E-3</v>
      </c>
      <c r="J32">
        <v>1.9846198603771553E-2</v>
      </c>
      <c r="L32">
        <v>151.68493491123957</v>
      </c>
      <c r="M32">
        <v>2.9279904094521741E-3</v>
      </c>
      <c r="N32">
        <v>160.90737490889228</v>
      </c>
      <c r="O32">
        <v>3.008390915067763E-3</v>
      </c>
      <c r="P32">
        <v>171.68493491123957</v>
      </c>
      <c r="Q32">
        <v>0.16574204344835175</v>
      </c>
      <c r="R32">
        <f t="shared" si="1"/>
        <v>4.0604278385302131</v>
      </c>
      <c r="S32">
        <v>160.90737490889228</v>
      </c>
      <c r="T32">
        <v>0.16686416701871723</v>
      </c>
      <c r="U32">
        <f t="shared" si="2"/>
        <v>4.0879181583584634</v>
      </c>
    </row>
    <row r="33" spans="2:21" x14ac:dyDescent="0.15">
      <c r="B33" t="s">
        <v>118</v>
      </c>
      <c r="C33">
        <v>563</v>
      </c>
      <c r="D33">
        <v>6.0827625302992292</v>
      </c>
      <c r="E33" s="36">
        <f t="shared" si="3"/>
        <v>141.7727572953743</v>
      </c>
      <c r="F33" s="36">
        <f t="shared" si="0"/>
        <v>363.11436778981249</v>
      </c>
      <c r="G33">
        <v>2.6287893848927131E-3</v>
      </c>
      <c r="H33">
        <v>0.16265243062358245</v>
      </c>
      <c r="I33">
        <v>9.7925175769061432E-3</v>
      </c>
      <c r="J33">
        <v>1.998008116124304E-2</v>
      </c>
      <c r="L33">
        <v>156.68493491123502</v>
      </c>
      <c r="M33">
        <v>2.9276957685604971E-3</v>
      </c>
      <c r="N33">
        <v>171.3550358548386</v>
      </c>
      <c r="O33">
        <v>3.0806847121133099E-3</v>
      </c>
      <c r="P33">
        <v>176.68493491123502</v>
      </c>
      <c r="Q33">
        <v>0.16747069701794284</v>
      </c>
      <c r="R33">
        <f t="shared" si="1"/>
        <v>4.1027772203231896</v>
      </c>
      <c r="S33">
        <v>167.23193022923226</v>
      </c>
      <c r="T33">
        <v>0.16493493625377434</v>
      </c>
      <c r="U33">
        <f t="shared" si="2"/>
        <v>4.0406549405173964</v>
      </c>
    </row>
    <row r="34" spans="2:21" x14ac:dyDescent="0.15">
      <c r="B34" t="s">
        <v>119</v>
      </c>
      <c r="C34">
        <v>564</v>
      </c>
      <c r="D34">
        <v>5.0990195136031975</v>
      </c>
      <c r="E34" s="36">
        <f t="shared" si="3"/>
        <v>146.8717768089775</v>
      </c>
      <c r="F34" s="36">
        <f t="shared" si="0"/>
        <v>358.01534827620935</v>
      </c>
      <c r="G34">
        <v>2.5772624075761498E-3</v>
      </c>
      <c r="H34">
        <v>0.16407241847290222</v>
      </c>
      <c r="I34">
        <v>9.8766021739993669E-3</v>
      </c>
      <c r="J34">
        <v>2.0132482874194821E-2</v>
      </c>
      <c r="L34">
        <v>161.7839544248215</v>
      </c>
      <c r="M34">
        <v>2.9271462332574687E-3</v>
      </c>
      <c r="N34">
        <v>176.4540553684418</v>
      </c>
      <c r="O34">
        <v>3.085038538589829E-3</v>
      </c>
      <c r="P34">
        <v>181.7839544248215</v>
      </c>
      <c r="Q34">
        <v>0.17024445845529199</v>
      </c>
      <c r="R34">
        <f t="shared" si="1"/>
        <v>4.1707301544328965</v>
      </c>
      <c r="S34">
        <v>176.4540553684418</v>
      </c>
      <c r="T34">
        <v>0.16710324558529335</v>
      </c>
      <c r="U34">
        <f t="shared" si="2"/>
        <v>4.0937752194102304</v>
      </c>
    </row>
    <row r="35" spans="2:21" x14ac:dyDescent="0.15">
      <c r="B35" t="s">
        <v>120</v>
      </c>
      <c r="C35">
        <v>565</v>
      </c>
      <c r="D35">
        <v>4.1231056256063283</v>
      </c>
      <c r="E35" s="36">
        <f t="shared" si="3"/>
        <v>150.99488243458381</v>
      </c>
      <c r="F35" s="36">
        <f t="shared" si="0"/>
        <v>353.89224265060301</v>
      </c>
      <c r="G35">
        <v>2.8313523318131899E-3</v>
      </c>
      <c r="H35">
        <v>0.16538008853834654</v>
      </c>
      <c r="I35">
        <v>1.0482757927424655E-2</v>
      </c>
      <c r="J35">
        <v>1.9829249261786933E-2</v>
      </c>
      <c r="L35">
        <v>166.8829739384247</v>
      </c>
      <c r="M35">
        <v>2.9185413742046779E-3</v>
      </c>
      <c r="N35">
        <v>182.53681789874105</v>
      </c>
      <c r="O35">
        <v>3.0540942386873362E-3</v>
      </c>
      <c r="P35">
        <v>186.8829739384247</v>
      </c>
      <c r="Q35">
        <v>0.17209704524451214</v>
      </c>
      <c r="R35">
        <f t="shared" si="1"/>
        <v>4.2161157115054255</v>
      </c>
      <c r="S35">
        <v>182.53681789874105</v>
      </c>
      <c r="T35">
        <v>0.16775181182099633</v>
      </c>
      <c r="U35">
        <f t="shared" si="2"/>
        <v>4.1096641051979796</v>
      </c>
    </row>
    <row r="36" spans="2:21" x14ac:dyDescent="0.15">
      <c r="B36" t="s">
        <v>121</v>
      </c>
      <c r="C36">
        <v>566</v>
      </c>
      <c r="D36">
        <v>6.0827625302992292</v>
      </c>
      <c r="E36" s="36">
        <f t="shared" si="3"/>
        <v>157.07764496488304</v>
      </c>
      <c r="F36" s="36">
        <f t="shared" si="0"/>
        <v>347.80948012030376</v>
      </c>
      <c r="G36">
        <v>2.7269166375907079E-3</v>
      </c>
      <c r="H36">
        <v>0.16591738212878029</v>
      </c>
      <c r="I36">
        <v>1.05625904782979E-2</v>
      </c>
      <c r="J36">
        <v>2.026922694592781E-2</v>
      </c>
      <c r="L36">
        <v>171.98199345201397</v>
      </c>
      <c r="M36">
        <v>2.7771837456693539E-3</v>
      </c>
      <c r="N36">
        <v>191.75894303795059</v>
      </c>
      <c r="O36">
        <v>2.9434712152261672E-3</v>
      </c>
      <c r="P36">
        <v>191.98199345201397</v>
      </c>
      <c r="Q36">
        <v>0.16988356864853443</v>
      </c>
      <c r="R36">
        <f t="shared" si="1"/>
        <v>4.1618889033688191</v>
      </c>
      <c r="S36">
        <v>186.65992352434739</v>
      </c>
      <c r="T36">
        <v>0.16023949215651784</v>
      </c>
      <c r="U36">
        <f t="shared" si="2"/>
        <v>3.9256237056532997</v>
      </c>
    </row>
    <row r="37" spans="2:21" x14ac:dyDescent="0.15">
      <c r="B37" t="s">
        <v>122</v>
      </c>
      <c r="C37">
        <v>567</v>
      </c>
      <c r="D37">
        <v>5.0990195136031975</v>
      </c>
      <c r="E37" s="36">
        <f t="shared" si="3"/>
        <v>162.17666447848623</v>
      </c>
      <c r="F37" s="36">
        <f t="shared" si="0"/>
        <v>342.71046060670062</v>
      </c>
      <c r="G37">
        <v>2.7511979049981094E-3</v>
      </c>
      <c r="H37">
        <v>0.16447375038989434</v>
      </c>
      <c r="I37">
        <v>1.052883175604943E-2</v>
      </c>
      <c r="J37">
        <v>1.9924103828534583E-2</v>
      </c>
      <c r="L37">
        <v>182.18786160793331</v>
      </c>
      <c r="M37">
        <v>2.7833136620187679E-3</v>
      </c>
      <c r="N37">
        <v>201.95698206512634</v>
      </c>
      <c r="O37">
        <v>2.9934297559533851E-3</v>
      </c>
      <c r="P37">
        <v>196.10509907763409</v>
      </c>
      <c r="Q37">
        <v>0.17195193941460224</v>
      </c>
      <c r="R37">
        <f t="shared" si="1"/>
        <v>4.2125608394944338</v>
      </c>
      <c r="S37">
        <v>191.75894303795059</v>
      </c>
      <c r="T37">
        <v>0.16495453730098528</v>
      </c>
      <c r="U37">
        <f t="shared" si="2"/>
        <v>4.0411351363452246</v>
      </c>
    </row>
    <row r="38" spans="2:21" x14ac:dyDescent="0.15">
      <c r="B38" t="s">
        <v>123</v>
      </c>
      <c r="C38">
        <v>568</v>
      </c>
      <c r="D38">
        <v>4.1231056256063283</v>
      </c>
      <c r="E38" s="36">
        <f t="shared" si="3"/>
        <v>166.29977010409254</v>
      </c>
      <c r="F38" s="36">
        <f t="shared" si="0"/>
        <v>338.58735498109428</v>
      </c>
      <c r="G38">
        <v>2.7716547352073504E-3</v>
      </c>
      <c r="H38">
        <v>0.1653655605477384</v>
      </c>
      <c r="I38">
        <v>1.0780215732896817E-2</v>
      </c>
      <c r="J38">
        <v>1.9405067599519904E-2</v>
      </c>
      <c r="L38">
        <v>186.65999756292248</v>
      </c>
      <c r="M38">
        <v>2.8079400580762982E-3</v>
      </c>
      <c r="N38">
        <v>212.1550210923188</v>
      </c>
      <c r="O38">
        <v>2.8526167873615094E-3</v>
      </c>
      <c r="P38">
        <v>202.18786160793331</v>
      </c>
      <c r="Q38">
        <v>0.16997328433183054</v>
      </c>
      <c r="R38">
        <f t="shared" si="1"/>
        <v>4.1640868010804022</v>
      </c>
      <c r="S38">
        <v>196.85796255153986</v>
      </c>
      <c r="T38">
        <v>0.16516702547388062</v>
      </c>
      <c r="U38">
        <f t="shared" si="2"/>
        <v>4.046340773217028</v>
      </c>
    </row>
    <row r="39" spans="2:21" x14ac:dyDescent="0.15">
      <c r="B39" t="s">
        <v>124</v>
      </c>
      <c r="C39">
        <v>569</v>
      </c>
      <c r="D39">
        <v>5.3851648071470235</v>
      </c>
      <c r="E39" s="36">
        <f t="shared" si="3"/>
        <v>171.68493491123957</v>
      </c>
      <c r="F39" s="36">
        <f t="shared" si="0"/>
        <v>333.20219017394726</v>
      </c>
      <c r="G39">
        <v>2.9279904094521741E-3</v>
      </c>
      <c r="H39">
        <v>0.16574204344835175</v>
      </c>
      <c r="I39">
        <v>1.0865282349675034E-2</v>
      </c>
      <c r="J39">
        <v>1.9005202425698111E-2</v>
      </c>
      <c r="L39">
        <v>191.75901707652568</v>
      </c>
      <c r="M39">
        <v>3.1503519352455303E-3</v>
      </c>
      <c r="N39">
        <v>217.25404060590529</v>
      </c>
      <c r="O39">
        <v>2.8302417917776853E-3</v>
      </c>
      <c r="P39">
        <v>206.65999756292248</v>
      </c>
      <c r="Q39">
        <v>0.16935992970018407</v>
      </c>
      <c r="R39">
        <f t="shared" si="1"/>
        <v>4.1490605460070791</v>
      </c>
      <c r="S39">
        <v>201.95698206512634</v>
      </c>
      <c r="T39">
        <v>0.16672158924834027</v>
      </c>
      <c r="U39">
        <f t="shared" si="2"/>
        <v>4.084425219958832</v>
      </c>
    </row>
    <row r="40" spans="2:21" x14ac:dyDescent="0.15">
      <c r="B40" t="s">
        <v>125</v>
      </c>
      <c r="C40">
        <v>570</v>
      </c>
      <c r="D40">
        <v>4.9999999999954525</v>
      </c>
      <c r="E40" s="36">
        <f t="shared" si="3"/>
        <v>176.68493491123502</v>
      </c>
      <c r="F40" s="36">
        <f t="shared" si="0"/>
        <v>328.20219017395181</v>
      </c>
      <c r="G40">
        <v>2.9276957685604971E-3</v>
      </c>
      <c r="H40">
        <v>0.16747069701794284</v>
      </c>
      <c r="I40">
        <v>1.1054788793423436E-2</v>
      </c>
      <c r="J40">
        <v>1.9593683424425894E-2</v>
      </c>
      <c r="L40">
        <v>197.8417796068249</v>
      </c>
      <c r="M40">
        <v>2.7544509570411701E-3</v>
      </c>
      <c r="N40">
        <v>227.45207963309775</v>
      </c>
      <c r="O40">
        <v>2.9714685662321407E-3</v>
      </c>
      <c r="P40">
        <v>211.75901707652568</v>
      </c>
      <c r="Q40">
        <v>0.17069911423025025</v>
      </c>
      <c r="R40">
        <f t="shared" si="1"/>
        <v>4.1818685290250039</v>
      </c>
      <c r="S40">
        <v>207.05600157872954</v>
      </c>
      <c r="T40">
        <v>0.16418428144933014</v>
      </c>
      <c r="U40">
        <f t="shared" si="2"/>
        <v>4.0222650401536937</v>
      </c>
    </row>
    <row r="41" spans="2:21" x14ac:dyDescent="0.15">
      <c r="B41" t="s">
        <v>126</v>
      </c>
      <c r="C41">
        <v>571</v>
      </c>
      <c r="D41">
        <v>5.0990195135864749</v>
      </c>
      <c r="E41" s="36">
        <f t="shared" si="3"/>
        <v>181.7839544248215</v>
      </c>
      <c r="F41" s="36">
        <f t="shared" si="0"/>
        <v>323.10317066036532</v>
      </c>
      <c r="G41">
        <v>2.9271462332574687E-3</v>
      </c>
      <c r="H41">
        <v>0.17024445845529199</v>
      </c>
      <c r="I41">
        <v>1.1563396218325989E-2</v>
      </c>
      <c r="J41">
        <v>2.0509357705186256E-2</v>
      </c>
      <c r="L41">
        <v>207.06390474603444</v>
      </c>
      <c r="M41">
        <v>2.8859806784780257E-3</v>
      </c>
      <c r="N41">
        <v>231.92421558809963</v>
      </c>
      <c r="O41">
        <v>3.0588406755559894E-3</v>
      </c>
      <c r="P41">
        <v>217.8417796068249</v>
      </c>
      <c r="Q41">
        <v>0.16837275251089354</v>
      </c>
      <c r="R41">
        <f t="shared" si="1"/>
        <v>4.1248762071539966</v>
      </c>
      <c r="S41">
        <v>212.1550210923188</v>
      </c>
      <c r="T41">
        <v>0.16563555324151932</v>
      </c>
      <c r="U41">
        <f t="shared" si="2"/>
        <v>4.0578189905194311</v>
      </c>
    </row>
    <row r="42" spans="2:21" x14ac:dyDescent="0.15">
      <c r="B42" t="s">
        <v>127</v>
      </c>
      <c r="C42">
        <v>572</v>
      </c>
      <c r="D42">
        <v>5.0990195136031975</v>
      </c>
      <c r="E42" s="36">
        <f t="shared" si="3"/>
        <v>186.8829739384247</v>
      </c>
      <c r="F42" s="36">
        <f t="shared" si="0"/>
        <v>318.00415114676213</v>
      </c>
      <c r="G42">
        <v>2.9185413742046779E-3</v>
      </c>
      <c r="H42">
        <v>0.17209704524451214</v>
      </c>
      <c r="I42">
        <v>1.1771434466953471E-2</v>
      </c>
      <c r="J42">
        <v>2.0296269753961538E-2</v>
      </c>
      <c r="L42">
        <v>212.16292425962371</v>
      </c>
      <c r="M42">
        <v>3.0601909873667391E-3</v>
      </c>
      <c r="N42">
        <v>238.00697811839888</v>
      </c>
      <c r="O42">
        <v>2.923974712415213E-3</v>
      </c>
      <c r="P42">
        <v>221.96488523243124</v>
      </c>
      <c r="Q42">
        <v>0.16795120843908895</v>
      </c>
      <c r="R42">
        <f t="shared" si="1"/>
        <v>4.1145490188998215</v>
      </c>
      <c r="S42">
        <v>217.25404060590529</v>
      </c>
      <c r="T42">
        <v>0.16710505173646348</v>
      </c>
      <c r="U42">
        <f t="shared" si="2"/>
        <v>4.093819467365301</v>
      </c>
    </row>
    <row r="43" spans="2:21" x14ac:dyDescent="0.15">
      <c r="B43" t="s">
        <v>128</v>
      </c>
      <c r="C43">
        <v>573</v>
      </c>
      <c r="D43">
        <v>5.099019513589262</v>
      </c>
      <c r="E43" s="36">
        <f t="shared" si="3"/>
        <v>191.98199345201397</v>
      </c>
      <c r="F43" s="36">
        <f t="shared" si="0"/>
        <v>312.90513163317286</v>
      </c>
      <c r="G43">
        <v>2.7771837456693539E-3</v>
      </c>
      <c r="H43">
        <v>0.16988356864853443</v>
      </c>
      <c r="I43">
        <v>1.1429093207220641E-2</v>
      </c>
      <c r="J43">
        <v>2.262279829979931E-2</v>
      </c>
      <c r="L43">
        <v>217.26194377321019</v>
      </c>
      <c r="M43">
        <v>2.9982575318139616E-3</v>
      </c>
      <c r="N43">
        <v>242.13008374400522</v>
      </c>
      <c r="O43">
        <v>3.0569171310815078E-3</v>
      </c>
      <c r="P43">
        <v>227.06390474603444</v>
      </c>
      <c r="Q43">
        <v>0.16846631378835375</v>
      </c>
      <c r="R43">
        <f t="shared" si="1"/>
        <v>4.1271683160703816</v>
      </c>
      <c r="S43">
        <v>222.35306011950848</v>
      </c>
      <c r="T43">
        <v>0.16873175498334206</v>
      </c>
      <c r="U43">
        <f t="shared" si="2"/>
        <v>4.1336712213996449</v>
      </c>
    </row>
    <row r="44" spans="2:21" x14ac:dyDescent="0.15">
      <c r="B44" t="s">
        <v>129</v>
      </c>
      <c r="C44">
        <v>574</v>
      </c>
      <c r="D44">
        <v>4.1231056256201146</v>
      </c>
      <c r="E44" s="36">
        <f t="shared" si="3"/>
        <v>196.10509907763409</v>
      </c>
      <c r="F44" s="36">
        <f t="shared" si="0"/>
        <v>308.78202600755276</v>
      </c>
      <c r="G44">
        <v>3.6776801577869502E-3</v>
      </c>
      <c r="H44">
        <v>0.17195193941460224</v>
      </c>
      <c r="I44">
        <v>1.156507531798855E-2</v>
      </c>
      <c r="J44">
        <v>4.734311843293023E-2</v>
      </c>
      <c r="L44">
        <v>227.45998280040266</v>
      </c>
      <c r="M44">
        <v>3.1071952318432097E-3</v>
      </c>
      <c r="N44">
        <v>247.22910325759449</v>
      </c>
      <c r="O44">
        <v>2.8640870516449257E-3</v>
      </c>
      <c r="P44">
        <v>232.16292425962371</v>
      </c>
      <c r="Q44">
        <v>0.1702534028200548</v>
      </c>
      <c r="R44">
        <f t="shared" si="1"/>
        <v>4.1709492777580666</v>
      </c>
      <c r="S44">
        <v>227.45207963309775</v>
      </c>
      <c r="T44">
        <v>0.16612796870518651</v>
      </c>
      <c r="U44">
        <f t="shared" si="2"/>
        <v>4.0698824200222781</v>
      </c>
    </row>
    <row r="45" spans="2:21" x14ac:dyDescent="0.15">
      <c r="B45" t="s">
        <v>130</v>
      </c>
      <c r="C45">
        <v>575</v>
      </c>
      <c r="D45">
        <v>6.0827625302992292</v>
      </c>
      <c r="E45" s="36">
        <f t="shared" si="3"/>
        <v>202.18786160793331</v>
      </c>
      <c r="F45" s="36">
        <f t="shared" si="0"/>
        <v>302.69926347725351</v>
      </c>
      <c r="G45">
        <v>2.7833136620187679E-3</v>
      </c>
      <c r="H45">
        <v>0.16997328433183054</v>
      </c>
      <c r="I45">
        <v>1.1508994539097565E-2</v>
      </c>
      <c r="J45">
        <v>2.000535201907136E-2</v>
      </c>
      <c r="L45">
        <v>237.65802182759234</v>
      </c>
      <c r="M45">
        <v>2.8640870516449257E-3</v>
      </c>
      <c r="N45">
        <v>257.42714228478417</v>
      </c>
      <c r="O45">
        <v>3.1071952318432097E-3</v>
      </c>
      <c r="P45">
        <v>237.26194377321019</v>
      </c>
      <c r="Q45">
        <v>0.17023972377870927</v>
      </c>
      <c r="R45">
        <f t="shared" si="1"/>
        <v>4.1706141620618427</v>
      </c>
      <c r="S45">
        <v>231.92421558809963</v>
      </c>
      <c r="T45">
        <v>0.16849242734198158</v>
      </c>
      <c r="U45">
        <f t="shared" si="2"/>
        <v>4.1278080583947032</v>
      </c>
    </row>
    <row r="46" spans="2:21" x14ac:dyDescent="0.15">
      <c r="B46" t="s">
        <v>131</v>
      </c>
      <c r="C46">
        <v>576</v>
      </c>
      <c r="D46">
        <v>4.4721359549891568</v>
      </c>
      <c r="E46" s="36">
        <f t="shared" si="3"/>
        <v>206.65999756292248</v>
      </c>
      <c r="F46" s="36">
        <f t="shared" si="0"/>
        <v>298.22712752226437</v>
      </c>
      <c r="G46">
        <v>2.8079400580762982E-3</v>
      </c>
      <c r="H46">
        <v>0.16935992970018407</v>
      </c>
      <c r="I46">
        <v>1.1776554918617527E-2</v>
      </c>
      <c r="J46">
        <v>1.9958454416907002E-2</v>
      </c>
      <c r="L46">
        <v>242.7570413411816</v>
      </c>
      <c r="M46">
        <v>3.0569171310815078E-3</v>
      </c>
      <c r="N46">
        <v>267.62518131197663</v>
      </c>
      <c r="O46">
        <v>2.9982575318139616E-3</v>
      </c>
      <c r="P46">
        <v>242.36096328681339</v>
      </c>
      <c r="Q46">
        <v>0.16399960051737605</v>
      </c>
      <c r="R46">
        <f t="shared" si="1"/>
        <v>4.0177406383679406</v>
      </c>
      <c r="S46">
        <v>238.00697811839888</v>
      </c>
      <c r="T46">
        <v>0.16855504527184542</v>
      </c>
      <c r="U46">
        <f t="shared" si="2"/>
        <v>4.12934210238451</v>
      </c>
    </row>
    <row r="47" spans="2:21" x14ac:dyDescent="0.15">
      <c r="B47" t="s">
        <v>132</v>
      </c>
      <c r="C47">
        <v>577</v>
      </c>
      <c r="D47">
        <v>5.0990195136031975</v>
      </c>
      <c r="E47" s="36">
        <f t="shared" si="3"/>
        <v>211.75901707652568</v>
      </c>
      <c r="F47" s="36">
        <f t="shared" si="0"/>
        <v>293.12810800866112</v>
      </c>
      <c r="G47">
        <v>3.1503519352455303E-3</v>
      </c>
      <c r="H47">
        <v>0.17069911423025025</v>
      </c>
      <c r="I47">
        <v>1.1957270497630566E-2</v>
      </c>
      <c r="J47">
        <v>3.3001811047299587E-2</v>
      </c>
      <c r="L47">
        <v>246.88014696678795</v>
      </c>
      <c r="M47">
        <v>2.923974712415213E-3</v>
      </c>
      <c r="N47">
        <v>272.72420082556312</v>
      </c>
      <c r="O47">
        <v>3.0601909873667391E-3</v>
      </c>
      <c r="P47">
        <v>252.55900231398914</v>
      </c>
      <c r="Q47">
        <v>0.16416695445779869</v>
      </c>
      <c r="R47">
        <f t="shared" si="1"/>
        <v>4.0218405552293586</v>
      </c>
      <c r="S47">
        <v>242.13008374400522</v>
      </c>
      <c r="T47">
        <v>0.16582962682485075</v>
      </c>
      <c r="U47">
        <f t="shared" si="2"/>
        <v>4.0625734979702086</v>
      </c>
    </row>
    <row r="48" spans="2:21" x14ac:dyDescent="0.15">
      <c r="B48" t="s">
        <v>133</v>
      </c>
      <c r="C48">
        <v>578</v>
      </c>
      <c r="D48">
        <v>6.0827625302992292</v>
      </c>
      <c r="E48" s="36">
        <f t="shared" si="3"/>
        <v>217.8417796068249</v>
      </c>
      <c r="F48" s="36">
        <f t="shared" si="0"/>
        <v>287.04534547836192</v>
      </c>
      <c r="G48">
        <v>2.7544509570411701E-3</v>
      </c>
      <c r="H48">
        <v>0.16837275251089354</v>
      </c>
      <c r="I48">
        <v>1.2070586225222384E-2</v>
      </c>
      <c r="J48">
        <v>1.983663639702344E-2</v>
      </c>
      <c r="L48">
        <v>252.9629094970872</v>
      </c>
      <c r="M48">
        <v>3.0588406755559894E-3</v>
      </c>
      <c r="N48">
        <v>277.82322033915239</v>
      </c>
      <c r="O48">
        <v>2.8859806784780257E-3</v>
      </c>
      <c r="P48">
        <v>257.65802182759234</v>
      </c>
      <c r="Q48">
        <v>0.1649650460276765</v>
      </c>
      <c r="R48">
        <f t="shared" si="1"/>
        <v>4.0413925841569975</v>
      </c>
      <c r="S48">
        <v>247.22910325759449</v>
      </c>
      <c r="T48">
        <v>0.1649650460276765</v>
      </c>
      <c r="U48">
        <f t="shared" si="2"/>
        <v>4.0413925841569975</v>
      </c>
    </row>
    <row r="49" spans="2:21" x14ac:dyDescent="0.15">
      <c r="B49" t="s">
        <v>134</v>
      </c>
      <c r="C49">
        <v>579</v>
      </c>
      <c r="D49">
        <v>4.1231056256063283</v>
      </c>
      <c r="E49" s="36">
        <f t="shared" si="3"/>
        <v>221.96488523243124</v>
      </c>
      <c r="F49" s="36">
        <f t="shared" si="0"/>
        <v>282.92223985275558</v>
      </c>
      <c r="G49">
        <v>2.5754528911644385E-3</v>
      </c>
      <c r="H49">
        <v>0.16795120843908895</v>
      </c>
      <c r="I49">
        <v>1.2084191518147014E-2</v>
      </c>
      <c r="J49">
        <v>2.0155398062108823E-2</v>
      </c>
      <c r="L49">
        <v>257.43504545208907</v>
      </c>
      <c r="M49">
        <v>2.9714685662321407E-3</v>
      </c>
      <c r="N49">
        <v>287.04534547836192</v>
      </c>
      <c r="O49">
        <v>2.7544509570411701E-3</v>
      </c>
      <c r="P49">
        <v>262.7570413411816</v>
      </c>
      <c r="Q49">
        <v>0.16582962682485075</v>
      </c>
      <c r="R49">
        <f t="shared" si="1"/>
        <v>4.0625734979702086</v>
      </c>
      <c r="S49">
        <v>252.32812277119768</v>
      </c>
      <c r="T49">
        <v>0.16416695445779869</v>
      </c>
      <c r="U49">
        <f t="shared" si="2"/>
        <v>4.0218405552293586</v>
      </c>
    </row>
    <row r="50" spans="2:21" x14ac:dyDescent="0.15">
      <c r="B50" t="s">
        <v>135</v>
      </c>
      <c r="C50">
        <v>580</v>
      </c>
      <c r="D50">
        <v>5.0990195136031975</v>
      </c>
      <c r="E50" s="36">
        <f t="shared" si="3"/>
        <v>227.06390474603444</v>
      </c>
      <c r="F50" s="36">
        <f t="shared" si="0"/>
        <v>277.82322033915239</v>
      </c>
      <c r="G50">
        <v>2.8859806784780257E-3</v>
      </c>
      <c r="H50">
        <v>0.16846631378835375</v>
      </c>
      <c r="I50">
        <v>1.2159266182870028E-2</v>
      </c>
      <c r="J50">
        <v>1.9551425488578762E-2</v>
      </c>
      <c r="L50">
        <v>267.63308447928154</v>
      </c>
      <c r="M50">
        <v>2.8302417917776853E-3</v>
      </c>
      <c r="N50">
        <v>293.12810800866112</v>
      </c>
      <c r="O50">
        <v>3.1503519352455303E-3</v>
      </c>
      <c r="P50">
        <v>266.88014696678795</v>
      </c>
      <c r="Q50">
        <v>0.16855504527184542</v>
      </c>
      <c r="R50">
        <f t="shared" si="1"/>
        <v>4.12934210238451</v>
      </c>
      <c r="S50">
        <v>262.52616179837344</v>
      </c>
      <c r="T50">
        <v>0.16399960051737605</v>
      </c>
      <c r="U50">
        <f t="shared" si="2"/>
        <v>4.0177406383679406</v>
      </c>
    </row>
    <row r="51" spans="2:21" x14ac:dyDescent="0.15">
      <c r="B51" t="s">
        <v>136</v>
      </c>
      <c r="C51">
        <v>581</v>
      </c>
      <c r="D51">
        <v>5.099019513589262</v>
      </c>
      <c r="E51" s="36">
        <f t="shared" si="3"/>
        <v>232.16292425962371</v>
      </c>
      <c r="F51" s="36">
        <f t="shared" si="0"/>
        <v>272.72420082556312</v>
      </c>
      <c r="G51">
        <v>3.0601909873667391E-3</v>
      </c>
      <c r="H51">
        <v>0.1702534028200548</v>
      </c>
      <c r="I51">
        <v>1.2781815293698456E-2</v>
      </c>
      <c r="J51">
        <v>4.6153861303682653E-2</v>
      </c>
      <c r="L51">
        <v>272.73210399286802</v>
      </c>
      <c r="M51">
        <v>2.8526167873615094E-3</v>
      </c>
      <c r="N51">
        <v>298.22712752226437</v>
      </c>
      <c r="O51">
        <v>2.8079400580762982E-3</v>
      </c>
      <c r="P51">
        <v>272.9629094970872</v>
      </c>
      <c r="Q51">
        <v>0.16849242734198158</v>
      </c>
      <c r="R51">
        <f t="shared" si="1"/>
        <v>4.1278080583947032</v>
      </c>
    </row>
    <row r="52" spans="2:21" x14ac:dyDescent="0.15">
      <c r="B52" t="s">
        <v>137</v>
      </c>
      <c r="C52">
        <v>582</v>
      </c>
      <c r="D52">
        <v>5.0990195135864749</v>
      </c>
      <c r="E52" s="36">
        <f t="shared" si="3"/>
        <v>237.26194377321019</v>
      </c>
      <c r="F52" s="36">
        <f t="shared" si="0"/>
        <v>267.62518131197663</v>
      </c>
      <c r="G52">
        <v>2.9982575318139616E-3</v>
      </c>
      <c r="H52">
        <v>0.17023972377870927</v>
      </c>
      <c r="I52">
        <v>1.2247727934964448E-2</v>
      </c>
      <c r="J52">
        <v>2.0051132969689113E-2</v>
      </c>
      <c r="L52">
        <v>282.93014302006048</v>
      </c>
      <c r="M52">
        <v>2.9934297559533851E-3</v>
      </c>
      <c r="N52">
        <v>302.69926347725351</v>
      </c>
      <c r="O52">
        <v>2.7833136620187679E-3</v>
      </c>
      <c r="P52">
        <v>277.43504545208907</v>
      </c>
      <c r="Q52">
        <v>0.16612796870518651</v>
      </c>
      <c r="R52">
        <f t="shared" si="1"/>
        <v>4.0698824200222781</v>
      </c>
    </row>
    <row r="53" spans="2:21" x14ac:dyDescent="0.15">
      <c r="B53" t="s">
        <v>138</v>
      </c>
      <c r="C53">
        <v>583</v>
      </c>
      <c r="D53">
        <v>5.0990195136031975</v>
      </c>
      <c r="E53" s="36">
        <f t="shared" si="3"/>
        <v>242.36096328681339</v>
      </c>
      <c r="F53" s="36">
        <f t="shared" si="0"/>
        <v>262.52616179837344</v>
      </c>
      <c r="G53">
        <v>3.3878346693396837E-3</v>
      </c>
      <c r="H53">
        <v>0.16399960051737605</v>
      </c>
      <c r="I53">
        <v>1.2077981489911186E-2</v>
      </c>
      <c r="J53">
        <v>6.6659070313512259E-2</v>
      </c>
      <c r="L53">
        <v>293.12818204723624</v>
      </c>
      <c r="M53">
        <v>2.9434712152261672E-3</v>
      </c>
      <c r="P53">
        <v>282.53406496567834</v>
      </c>
      <c r="Q53">
        <v>0.16873175498334206</v>
      </c>
      <c r="R53">
        <f t="shared" si="1"/>
        <v>4.1336712213996449</v>
      </c>
    </row>
    <row r="54" spans="2:21" x14ac:dyDescent="0.15">
      <c r="B54" t="s">
        <v>139</v>
      </c>
      <c r="C54">
        <v>584</v>
      </c>
      <c r="D54">
        <v>5.099019513589262</v>
      </c>
      <c r="E54" s="36">
        <f t="shared" si="3"/>
        <v>247.45998280040266</v>
      </c>
      <c r="F54" s="36">
        <f t="shared" si="0"/>
        <v>257.42714228478417</v>
      </c>
      <c r="G54">
        <v>3.1071952318432097E-3</v>
      </c>
      <c r="H54">
        <v>0.18018886621948862</v>
      </c>
      <c r="I54">
        <v>1.7796801584391397E-2</v>
      </c>
      <c r="J54">
        <v>1.858625521908714E-2</v>
      </c>
      <c r="L54">
        <v>302.35030718644578</v>
      </c>
      <c r="M54">
        <v>3.0540942386873362E-3</v>
      </c>
      <c r="P54">
        <v>287.63308447928154</v>
      </c>
      <c r="Q54">
        <v>0.16710505173646348</v>
      </c>
      <c r="R54">
        <f t="shared" si="1"/>
        <v>4.093819467365301</v>
      </c>
    </row>
    <row r="55" spans="2:21" x14ac:dyDescent="0.15">
      <c r="B55" t="s">
        <v>140</v>
      </c>
      <c r="C55">
        <v>585</v>
      </c>
      <c r="D55">
        <v>5.0990195135864749</v>
      </c>
      <c r="E55" s="36">
        <f t="shared" si="3"/>
        <v>252.55900231398914</v>
      </c>
      <c r="F55" s="36">
        <f t="shared" si="0"/>
        <v>252.32812277119768</v>
      </c>
      <c r="G55">
        <v>3.3460465916404915E-3</v>
      </c>
      <c r="H55">
        <v>0.16416695445779869</v>
      </c>
      <c r="I55">
        <v>1.2239552207636447E-2</v>
      </c>
      <c r="J55">
        <v>4.473634315360845E-2</v>
      </c>
      <c r="L55">
        <v>308.43306971674502</v>
      </c>
      <c r="M55">
        <v>3.085038538589829E-3</v>
      </c>
      <c r="P55">
        <v>292.73210399286802</v>
      </c>
      <c r="Q55">
        <v>0.16563555324151932</v>
      </c>
      <c r="R55">
        <f t="shared" si="1"/>
        <v>4.0578189905194311</v>
      </c>
    </row>
    <row r="56" spans="2:21" x14ac:dyDescent="0.15">
      <c r="B56" t="s">
        <v>141</v>
      </c>
      <c r="C56">
        <v>586</v>
      </c>
      <c r="D56">
        <v>5.0990195136031975</v>
      </c>
      <c r="E56" s="36">
        <f t="shared" si="3"/>
        <v>257.65802182759234</v>
      </c>
      <c r="F56" s="36">
        <f t="shared" si="0"/>
        <v>247.22910325759449</v>
      </c>
      <c r="G56">
        <v>2.8640870516449257E-3</v>
      </c>
      <c r="H56">
        <v>0.1649650460276765</v>
      </c>
      <c r="I56">
        <v>1.2690712414864098E-2</v>
      </c>
      <c r="J56">
        <v>1.8484396865429086E-2</v>
      </c>
      <c r="L56">
        <v>313.53208923034822</v>
      </c>
      <c r="M56">
        <v>3.0806847121133099E-3</v>
      </c>
      <c r="P56">
        <v>297.83112350645729</v>
      </c>
      <c r="Q56">
        <v>0.16418428144933014</v>
      </c>
      <c r="R56">
        <f t="shared" si="1"/>
        <v>4.0222650401536937</v>
      </c>
    </row>
    <row r="57" spans="2:21" x14ac:dyDescent="0.15">
      <c r="B57" t="s">
        <v>142</v>
      </c>
      <c r="C57">
        <v>587</v>
      </c>
      <c r="D57">
        <v>5.099019513589262</v>
      </c>
      <c r="E57" s="36">
        <f t="shared" si="3"/>
        <v>262.7570413411816</v>
      </c>
      <c r="F57" s="36">
        <f t="shared" si="0"/>
        <v>242.13008374400522</v>
      </c>
      <c r="G57">
        <v>3.0569171310815078E-3</v>
      </c>
      <c r="H57">
        <v>0.16582962682485075</v>
      </c>
      <c r="I57">
        <v>1.2796064804413891E-2</v>
      </c>
      <c r="J57">
        <v>4.1175598195228501E-2</v>
      </c>
      <c r="P57">
        <v>302.93014302006048</v>
      </c>
      <c r="Q57">
        <v>0.16672158924834027</v>
      </c>
      <c r="R57">
        <f t="shared" si="1"/>
        <v>4.084425219958832</v>
      </c>
    </row>
    <row r="58" spans="2:21" x14ac:dyDescent="0.15">
      <c r="B58" t="s">
        <v>143</v>
      </c>
      <c r="C58">
        <v>588</v>
      </c>
      <c r="D58">
        <v>4.1231056256063283</v>
      </c>
      <c r="E58" s="36">
        <f t="shared" si="3"/>
        <v>266.88014696678795</v>
      </c>
      <c r="F58" s="36">
        <f t="shared" si="0"/>
        <v>238.00697811839888</v>
      </c>
      <c r="G58">
        <v>2.923974712415213E-3</v>
      </c>
      <c r="H58">
        <v>0.16855504527184542</v>
      </c>
      <c r="I58">
        <v>1.2889926027614894E-2</v>
      </c>
      <c r="J58">
        <v>1.8315788582116712E-2</v>
      </c>
      <c r="P58">
        <v>308.02916253364697</v>
      </c>
      <c r="Q58">
        <v>0.16516702547388062</v>
      </c>
      <c r="R58">
        <f t="shared" si="1"/>
        <v>4.046340773217028</v>
      </c>
    </row>
    <row r="59" spans="2:21" x14ac:dyDescent="0.15">
      <c r="B59" t="s">
        <v>144</v>
      </c>
      <c r="C59">
        <v>589</v>
      </c>
      <c r="D59">
        <v>6.0827625302992292</v>
      </c>
      <c r="E59" s="36">
        <f t="shared" si="3"/>
        <v>272.9629094970872</v>
      </c>
      <c r="F59" s="36">
        <f t="shared" si="0"/>
        <v>231.92421558809963</v>
      </c>
      <c r="G59">
        <v>3.0588406755559894E-3</v>
      </c>
      <c r="H59">
        <v>0.16849242734198158</v>
      </c>
      <c r="I59">
        <v>1.2831359443200727E-2</v>
      </c>
      <c r="J59">
        <v>2.1708321241537855E-2</v>
      </c>
      <c r="P59">
        <v>313.12818204723624</v>
      </c>
      <c r="Q59">
        <v>0.16495453730098528</v>
      </c>
      <c r="R59">
        <f t="shared" si="1"/>
        <v>4.0411351363452246</v>
      </c>
    </row>
    <row r="60" spans="2:21" x14ac:dyDescent="0.15">
      <c r="B60" t="s">
        <v>145</v>
      </c>
      <c r="C60">
        <v>590</v>
      </c>
      <c r="D60">
        <v>4.4721359550018667</v>
      </c>
      <c r="E60" s="36">
        <f t="shared" si="3"/>
        <v>277.43504545208907</v>
      </c>
      <c r="F60" s="36">
        <f t="shared" si="0"/>
        <v>227.45207963309775</v>
      </c>
      <c r="G60">
        <v>2.9714685662321407E-3</v>
      </c>
      <c r="H60">
        <v>0.16612796870518651</v>
      </c>
      <c r="I60">
        <v>1.2980102176986787E-2</v>
      </c>
      <c r="J60">
        <v>1.8951980171971708E-2</v>
      </c>
      <c r="P60">
        <v>318.22720156083943</v>
      </c>
      <c r="Q60">
        <v>0.16023949215651784</v>
      </c>
      <c r="R60">
        <f t="shared" si="1"/>
        <v>3.9256237056532997</v>
      </c>
    </row>
    <row r="61" spans="2:21" x14ac:dyDescent="0.15">
      <c r="B61" t="s">
        <v>146</v>
      </c>
      <c r="C61">
        <v>591</v>
      </c>
      <c r="D61">
        <v>5.099019513589262</v>
      </c>
      <c r="E61" s="36">
        <f t="shared" si="3"/>
        <v>282.53406496567834</v>
      </c>
      <c r="F61" s="36">
        <f t="shared" si="0"/>
        <v>222.35306011950848</v>
      </c>
      <c r="G61">
        <v>3.3722574937798066E-3</v>
      </c>
      <c r="H61">
        <v>0.16873175498334206</v>
      </c>
      <c r="I61">
        <v>1.3276489361965326E-2</v>
      </c>
      <c r="J61">
        <v>5.7707527857954639E-2</v>
      </c>
      <c r="P61">
        <v>322.35030718644578</v>
      </c>
      <c r="Q61">
        <v>0.16775181182099633</v>
      </c>
      <c r="R61">
        <f t="shared" si="1"/>
        <v>4.1096641051979796</v>
      </c>
    </row>
    <row r="62" spans="2:21" x14ac:dyDescent="0.15">
      <c r="B62" t="s">
        <v>147</v>
      </c>
      <c r="C62">
        <v>592</v>
      </c>
      <c r="D62">
        <v>5.0990195136031975</v>
      </c>
      <c r="E62" s="36">
        <f t="shared" si="3"/>
        <v>287.63308447928154</v>
      </c>
      <c r="F62" s="36">
        <f t="shared" si="0"/>
        <v>217.25404060590529</v>
      </c>
      <c r="G62">
        <v>2.8302417917776853E-3</v>
      </c>
      <c r="H62">
        <v>0.16710505173646348</v>
      </c>
      <c r="I62">
        <v>1.2880002719237206E-2</v>
      </c>
      <c r="J62">
        <v>1.9229785923652876E-2</v>
      </c>
      <c r="P62">
        <v>328.43306971674502</v>
      </c>
      <c r="Q62">
        <v>0.16710324558529335</v>
      </c>
      <c r="R62">
        <f t="shared" si="1"/>
        <v>4.0937752194102304</v>
      </c>
    </row>
    <row r="63" spans="2:21" x14ac:dyDescent="0.15">
      <c r="B63" t="s">
        <v>148</v>
      </c>
      <c r="C63">
        <v>593</v>
      </c>
      <c r="D63">
        <v>5.0990195135864749</v>
      </c>
      <c r="E63" s="36">
        <f t="shared" si="3"/>
        <v>292.73210399286802</v>
      </c>
      <c r="F63" s="36">
        <f t="shared" si="0"/>
        <v>212.1550210923188</v>
      </c>
      <c r="G63">
        <v>2.8526167873615094E-3</v>
      </c>
      <c r="H63">
        <v>0.16563555324151932</v>
      </c>
      <c r="I63">
        <v>1.278204981274908E-2</v>
      </c>
      <c r="J63">
        <v>1.9538017073082781E-2</v>
      </c>
      <c r="P63">
        <v>337.65519485595456</v>
      </c>
      <c r="Q63">
        <v>0.16493493625377434</v>
      </c>
      <c r="R63">
        <f t="shared" si="1"/>
        <v>4.0406549405173964</v>
      </c>
    </row>
    <row r="64" spans="2:21" x14ac:dyDescent="0.15">
      <c r="B64" t="s">
        <v>149</v>
      </c>
      <c r="C64">
        <v>594</v>
      </c>
      <c r="D64">
        <v>5.099019513589262</v>
      </c>
      <c r="E64" s="36">
        <f t="shared" si="3"/>
        <v>297.83112350645729</v>
      </c>
      <c r="F64" s="36">
        <f t="shared" si="0"/>
        <v>207.05600157872954</v>
      </c>
      <c r="G64">
        <v>3.7104933555393185E-3</v>
      </c>
      <c r="H64">
        <v>0.16418428144933014</v>
      </c>
      <c r="I64">
        <v>1.2380220735851729E-2</v>
      </c>
      <c r="J64">
        <v>6.5372864900683503E-2</v>
      </c>
      <c r="P64">
        <v>343.97975017629454</v>
      </c>
      <c r="Q64">
        <v>0.16686416701871723</v>
      </c>
      <c r="R64">
        <f t="shared" si="1"/>
        <v>4.0879181583584634</v>
      </c>
    </row>
    <row r="65" spans="2:18" x14ac:dyDescent="0.15">
      <c r="B65" t="s">
        <v>150</v>
      </c>
      <c r="C65">
        <v>595</v>
      </c>
      <c r="D65">
        <v>5.0990195136031975</v>
      </c>
      <c r="E65" s="36">
        <f t="shared" si="3"/>
        <v>302.93014302006048</v>
      </c>
      <c r="F65" s="36">
        <f t="shared" si="0"/>
        <v>201.95698206512634</v>
      </c>
      <c r="G65">
        <v>2.9934297559533851E-3</v>
      </c>
      <c r="H65">
        <v>0.16672158924834027</v>
      </c>
      <c r="I65">
        <v>1.1336115925456839E-2</v>
      </c>
      <c r="J65">
        <v>1.8890709321484008E-2</v>
      </c>
      <c r="P65">
        <v>348.10285580191464</v>
      </c>
      <c r="Q65">
        <v>0.16657522230848235</v>
      </c>
      <c r="R65">
        <f t="shared" si="1"/>
        <v>4.0808394526732679</v>
      </c>
    </row>
    <row r="66" spans="2:18" x14ac:dyDescent="0.15">
      <c r="B66" t="s">
        <v>151</v>
      </c>
      <c r="C66">
        <v>596</v>
      </c>
      <c r="D66">
        <v>5.0990195135864749</v>
      </c>
      <c r="E66" s="36">
        <f t="shared" si="3"/>
        <v>308.02916253364697</v>
      </c>
      <c r="F66" s="36">
        <f t="shared" si="0"/>
        <v>196.85796255153986</v>
      </c>
      <c r="G66">
        <v>3.3842773376116055E-3</v>
      </c>
      <c r="H66">
        <v>0.16516702547388062</v>
      </c>
      <c r="I66">
        <v>1.3194952581653834E-2</v>
      </c>
      <c r="J66">
        <v>4.6212381903641082E-2</v>
      </c>
      <c r="P66">
        <v>353.20187531550391</v>
      </c>
      <c r="Q66">
        <v>0.16430647350110247</v>
      </c>
      <c r="R66">
        <f t="shared" si="1"/>
        <v>4.0252585594704637</v>
      </c>
    </row>
    <row r="67" spans="2:18" x14ac:dyDescent="0.15">
      <c r="B67" t="s">
        <v>152</v>
      </c>
      <c r="C67">
        <v>597</v>
      </c>
      <c r="D67">
        <v>5.099019513589262</v>
      </c>
      <c r="E67" s="36">
        <f t="shared" si="3"/>
        <v>313.12818204723624</v>
      </c>
      <c r="F67" s="36">
        <f t="shared" si="0"/>
        <v>191.75894303795059</v>
      </c>
      <c r="G67">
        <v>2.9434712152261672E-3</v>
      </c>
      <c r="H67">
        <v>0.16495453730098528</v>
      </c>
      <c r="I67">
        <v>1.2997725764973711E-2</v>
      </c>
      <c r="J67">
        <v>1.8460043631076735E-2</v>
      </c>
    </row>
    <row r="68" spans="2:18" x14ac:dyDescent="0.15">
      <c r="B68" t="s">
        <v>153</v>
      </c>
      <c r="C68">
        <v>598</v>
      </c>
      <c r="D68">
        <v>5.0990195136031975</v>
      </c>
      <c r="E68" s="36">
        <f t="shared" si="3"/>
        <v>318.22720156083943</v>
      </c>
      <c r="F68" s="36">
        <f t="shared" si="0"/>
        <v>186.65992352434739</v>
      </c>
      <c r="G68">
        <v>3.5032382826417981E-3</v>
      </c>
      <c r="H68">
        <v>0.16023949215651784</v>
      </c>
      <c r="I68">
        <v>1.2690655590386606E-2</v>
      </c>
      <c r="J68">
        <v>6.2026659455082706E-2</v>
      </c>
    </row>
    <row r="69" spans="2:18" x14ac:dyDescent="0.15">
      <c r="B69" t="s">
        <v>154</v>
      </c>
      <c r="C69">
        <v>599</v>
      </c>
      <c r="D69">
        <v>4.1231056256063283</v>
      </c>
      <c r="E69" s="36">
        <f t="shared" si="3"/>
        <v>322.35030718644578</v>
      </c>
      <c r="F69" s="36">
        <f t="shared" ref="F69:F104" si="4">E$105-E69</f>
        <v>182.53681789874105</v>
      </c>
      <c r="G69">
        <v>3.0540942386873362E-3</v>
      </c>
      <c r="H69">
        <v>0.16775181182099633</v>
      </c>
      <c r="I69">
        <v>1.3703862739173154E-2</v>
      </c>
      <c r="J69">
        <v>1.9327672486930476E-2</v>
      </c>
    </row>
    <row r="70" spans="2:18" x14ac:dyDescent="0.15">
      <c r="B70" t="s">
        <v>155</v>
      </c>
      <c r="C70">
        <v>600</v>
      </c>
      <c r="D70">
        <v>6.0827625302992292</v>
      </c>
      <c r="E70" s="36">
        <f t="shared" si="3"/>
        <v>328.43306971674502</v>
      </c>
      <c r="F70" s="36">
        <f t="shared" si="4"/>
        <v>176.4540553684418</v>
      </c>
      <c r="G70">
        <v>3.085038538589829E-3</v>
      </c>
      <c r="H70">
        <v>0.16710324558529335</v>
      </c>
      <c r="I70">
        <v>1.353611352166049E-2</v>
      </c>
      <c r="J70">
        <v>3.5516089857548797E-2</v>
      </c>
    </row>
    <row r="71" spans="2:18" x14ac:dyDescent="0.15">
      <c r="B71" t="s">
        <v>156</v>
      </c>
      <c r="C71">
        <v>601</v>
      </c>
      <c r="D71">
        <v>5.0990195136031975</v>
      </c>
      <c r="E71" s="36">
        <f t="shared" ref="E71:E105" si="5">E70+D71</f>
        <v>333.53208923034822</v>
      </c>
      <c r="F71" s="36">
        <f t="shared" si="4"/>
        <v>171.3550358548386</v>
      </c>
      <c r="G71">
        <v>3.0806847121133099E-3</v>
      </c>
      <c r="H71">
        <v>0.17827253084387448</v>
      </c>
      <c r="I71">
        <v>1.4185392720152869E-2</v>
      </c>
      <c r="J71">
        <v>2.10782960530769E-2</v>
      </c>
    </row>
    <row r="72" spans="2:18" x14ac:dyDescent="0.15">
      <c r="B72" t="s">
        <v>157</v>
      </c>
      <c r="C72">
        <v>602</v>
      </c>
      <c r="D72">
        <v>4.1231056256063283</v>
      </c>
      <c r="E72" s="36">
        <f t="shared" si="5"/>
        <v>337.65519485595456</v>
      </c>
      <c r="F72" s="36">
        <f t="shared" si="4"/>
        <v>167.23193022923226</v>
      </c>
      <c r="G72">
        <v>3.5033160201315729E-3</v>
      </c>
      <c r="H72">
        <v>0.16493493625377434</v>
      </c>
      <c r="I72">
        <v>1.3608899493353631E-2</v>
      </c>
      <c r="J72">
        <v>2.9936748557939014E-2</v>
      </c>
    </row>
    <row r="73" spans="2:18" x14ac:dyDescent="0.15">
      <c r="B73" t="s">
        <v>158</v>
      </c>
      <c r="C73">
        <v>603</v>
      </c>
      <c r="D73">
        <v>6.3245553203399947</v>
      </c>
      <c r="E73" s="36">
        <f t="shared" si="5"/>
        <v>343.97975017629454</v>
      </c>
      <c r="F73" s="36">
        <f t="shared" si="4"/>
        <v>160.90737490889228</v>
      </c>
      <c r="G73">
        <v>3.008390915067763E-3</v>
      </c>
      <c r="H73">
        <v>0.16686416701871723</v>
      </c>
      <c r="I73">
        <v>1.357320900351377E-2</v>
      </c>
      <c r="J73">
        <v>1.8800444864014644E-2</v>
      </c>
    </row>
    <row r="74" spans="2:18" x14ac:dyDescent="0.15">
      <c r="B74" t="s">
        <v>159</v>
      </c>
      <c r="C74">
        <v>604</v>
      </c>
      <c r="D74">
        <v>4.1231056256201146</v>
      </c>
      <c r="E74" s="36">
        <f t="shared" si="5"/>
        <v>348.10285580191464</v>
      </c>
      <c r="F74" s="36">
        <f t="shared" si="4"/>
        <v>156.78426928327218</v>
      </c>
      <c r="G74">
        <v>2.9867460697815011E-3</v>
      </c>
      <c r="H74">
        <v>0.16657522230848235</v>
      </c>
      <c r="I74">
        <v>1.3647320138863217E-2</v>
      </c>
      <c r="J74">
        <v>4.2056680331986111E-2</v>
      </c>
    </row>
    <row r="75" spans="2:18" x14ac:dyDescent="0.15">
      <c r="B75" t="s">
        <v>160</v>
      </c>
      <c r="C75">
        <v>605</v>
      </c>
      <c r="D75">
        <v>5.099019513589262</v>
      </c>
      <c r="E75" s="36">
        <f t="shared" si="5"/>
        <v>353.20187531550391</v>
      </c>
      <c r="F75" s="36">
        <f t="shared" si="4"/>
        <v>151.68524976968291</v>
      </c>
      <c r="G75">
        <v>3.1609083131999209E-3</v>
      </c>
      <c r="H75">
        <v>0.16430647350110247</v>
      </c>
      <c r="I75">
        <v>1.3478270912376926E-2</v>
      </c>
      <c r="J75">
        <v>1.8339290121812665E-2</v>
      </c>
    </row>
    <row r="76" spans="2:18" x14ac:dyDescent="0.15">
      <c r="B76" t="s">
        <v>161</v>
      </c>
      <c r="C76">
        <v>606</v>
      </c>
      <c r="D76">
        <v>5.0990195136031975</v>
      </c>
      <c r="E76" s="36">
        <f t="shared" si="5"/>
        <v>358.30089482910711</v>
      </c>
      <c r="F76" s="36">
        <f t="shared" si="4"/>
        <v>146.58623025607972</v>
      </c>
      <c r="G76">
        <v>3.6367989427360378E-3</v>
      </c>
      <c r="H76">
        <v>0.16453454724117714</v>
      </c>
      <c r="I76">
        <v>1.3732074660302823E-2</v>
      </c>
      <c r="J76">
        <v>5.9084047256089477E-2</v>
      </c>
    </row>
    <row r="77" spans="2:18" x14ac:dyDescent="0.15">
      <c r="B77" t="s">
        <v>162</v>
      </c>
      <c r="C77">
        <v>607</v>
      </c>
      <c r="D77">
        <v>5.0990195135864749</v>
      </c>
      <c r="E77" s="36">
        <f t="shared" si="5"/>
        <v>363.39991434269359</v>
      </c>
      <c r="F77" s="36">
        <f t="shared" si="4"/>
        <v>141.48721074249323</v>
      </c>
      <c r="G77">
        <v>2.9914259748841658E-3</v>
      </c>
      <c r="H77">
        <v>0.16426470973338214</v>
      </c>
      <c r="I77">
        <v>1.3381310736393386E-2</v>
      </c>
      <c r="J77">
        <v>1.8097677781420348E-2</v>
      </c>
    </row>
    <row r="78" spans="2:18" x14ac:dyDescent="0.15">
      <c r="B78" t="s">
        <v>163</v>
      </c>
      <c r="C78">
        <v>608</v>
      </c>
      <c r="D78">
        <v>5.099019513589262</v>
      </c>
      <c r="E78" s="36">
        <f t="shared" si="5"/>
        <v>368.49893385628286</v>
      </c>
      <c r="F78" s="36">
        <f t="shared" si="4"/>
        <v>136.38819122890396</v>
      </c>
      <c r="G78">
        <v>2.8298514751018511E-3</v>
      </c>
      <c r="H78">
        <v>0.16846486623378598</v>
      </c>
      <c r="I78">
        <v>1.4224684764590472E-2</v>
      </c>
      <c r="J78">
        <v>1.8858776673897737E-2</v>
      </c>
    </row>
    <row r="79" spans="2:18" x14ac:dyDescent="0.15">
      <c r="B79" t="s">
        <v>164</v>
      </c>
      <c r="C79">
        <v>609</v>
      </c>
      <c r="D79">
        <v>5.0990195136031975</v>
      </c>
      <c r="E79" s="36">
        <f t="shared" si="5"/>
        <v>373.59795336988606</v>
      </c>
      <c r="F79" s="36">
        <f t="shared" si="4"/>
        <v>131.28917171530077</v>
      </c>
      <c r="G79">
        <v>2.8984224813916573E-3</v>
      </c>
      <c r="H79">
        <v>0.16581700920637626</v>
      </c>
      <c r="I79">
        <v>1.357128988038619E-2</v>
      </c>
      <c r="J79">
        <v>1.9607822349456717E-2</v>
      </c>
    </row>
    <row r="80" spans="2:18" x14ac:dyDescent="0.15">
      <c r="B80" t="s">
        <v>165</v>
      </c>
      <c r="C80">
        <v>610</v>
      </c>
      <c r="D80">
        <v>4.1231056256063283</v>
      </c>
      <c r="E80" s="36">
        <f t="shared" si="5"/>
        <v>377.7210589954924</v>
      </c>
      <c r="F80" s="36">
        <f t="shared" si="4"/>
        <v>127.16606608969443</v>
      </c>
      <c r="G80">
        <v>3.2988331237507494E-3</v>
      </c>
      <c r="H80">
        <v>0.16207985326026642</v>
      </c>
      <c r="I80">
        <v>1.3567190683592863E-2</v>
      </c>
      <c r="J80">
        <v>4.816612120559853E-2</v>
      </c>
    </row>
    <row r="81" spans="2:10" x14ac:dyDescent="0.15">
      <c r="B81" t="s">
        <v>166</v>
      </c>
      <c r="C81">
        <v>611</v>
      </c>
      <c r="D81">
        <v>5.0990195136031975</v>
      </c>
      <c r="E81" s="36">
        <f t="shared" si="5"/>
        <v>382.82007850909559</v>
      </c>
      <c r="F81" s="36">
        <f t="shared" si="4"/>
        <v>122.06704657609123</v>
      </c>
      <c r="G81">
        <v>2.6443868764305634E-3</v>
      </c>
      <c r="H81">
        <v>0.16449092670052537</v>
      </c>
      <c r="I81">
        <v>1.3650214054172128E-2</v>
      </c>
      <c r="J81">
        <v>1.8793889453519102E-2</v>
      </c>
    </row>
    <row r="82" spans="2:10" x14ac:dyDescent="0.15">
      <c r="B82" t="s">
        <v>167</v>
      </c>
      <c r="C82">
        <v>612</v>
      </c>
      <c r="D82">
        <v>6.0827625302992292</v>
      </c>
      <c r="E82" s="36">
        <f t="shared" si="5"/>
        <v>388.90284103939484</v>
      </c>
      <c r="F82" s="36">
        <f t="shared" si="4"/>
        <v>115.98428404579198</v>
      </c>
      <c r="G82">
        <v>2.9247407735180178E-3</v>
      </c>
      <c r="H82">
        <v>0.16385507203631641</v>
      </c>
      <c r="I82">
        <v>1.3410123265278918E-2</v>
      </c>
      <c r="J82">
        <v>1.8541761282588273E-2</v>
      </c>
    </row>
    <row r="83" spans="2:10" x14ac:dyDescent="0.15">
      <c r="B83" t="s">
        <v>168</v>
      </c>
      <c r="C83">
        <v>613</v>
      </c>
      <c r="D83">
        <v>4.1231056256063283</v>
      </c>
      <c r="E83" s="36">
        <f t="shared" si="5"/>
        <v>393.02594666500119</v>
      </c>
      <c r="F83" s="36">
        <f t="shared" si="4"/>
        <v>111.86117842018564</v>
      </c>
      <c r="G83">
        <v>2.7463417636653868E-3</v>
      </c>
      <c r="H83">
        <v>0.16406166996714749</v>
      </c>
      <c r="I83">
        <v>1.3559852744266453E-2</v>
      </c>
      <c r="J83">
        <v>2.1291124201299538E-2</v>
      </c>
    </row>
    <row r="84" spans="2:10" x14ac:dyDescent="0.15">
      <c r="B84" t="s">
        <v>169</v>
      </c>
      <c r="C84">
        <v>614</v>
      </c>
      <c r="D84">
        <v>6.0827625302992292</v>
      </c>
      <c r="E84" s="36">
        <f t="shared" si="5"/>
        <v>399.10870919530043</v>
      </c>
      <c r="F84" s="36">
        <f t="shared" si="4"/>
        <v>105.77841588988639</v>
      </c>
      <c r="G84">
        <v>3.2664610535796802E-3</v>
      </c>
      <c r="H84">
        <v>0.1620879649993823</v>
      </c>
      <c r="I84">
        <v>1.3540672759076857E-2</v>
      </c>
      <c r="J84">
        <v>3.9136940209722949E-2</v>
      </c>
    </row>
    <row r="85" spans="2:10" x14ac:dyDescent="0.15">
      <c r="B85" t="s">
        <v>170</v>
      </c>
      <c r="C85">
        <v>615</v>
      </c>
      <c r="D85">
        <v>5.099019513589262</v>
      </c>
      <c r="E85" s="36">
        <f t="shared" si="5"/>
        <v>404.2077287088897</v>
      </c>
      <c r="F85" s="36">
        <f t="shared" si="4"/>
        <v>100.67939637629712</v>
      </c>
      <c r="G85">
        <v>2.797651366436464E-3</v>
      </c>
      <c r="H85">
        <v>0.15973019807862604</v>
      </c>
      <c r="I85">
        <v>1.3149035049499658E-2</v>
      </c>
      <c r="J85">
        <v>1.9184356914719262E-2</v>
      </c>
    </row>
    <row r="86" spans="2:10" x14ac:dyDescent="0.15">
      <c r="B86" t="s">
        <v>171</v>
      </c>
      <c r="C86">
        <v>616</v>
      </c>
      <c r="D86">
        <v>4.4721359550018667</v>
      </c>
      <c r="E86" s="36">
        <f t="shared" si="5"/>
        <v>408.67986466389158</v>
      </c>
      <c r="F86" s="36">
        <f t="shared" si="4"/>
        <v>96.207260421295246</v>
      </c>
      <c r="G86">
        <v>2.8736219422985597E-3</v>
      </c>
      <c r="H86">
        <v>0.16166129351447781</v>
      </c>
      <c r="I86">
        <v>1.3059447512364323E-2</v>
      </c>
      <c r="J86">
        <v>1.9652052951338744E-2</v>
      </c>
    </row>
    <row r="87" spans="2:10" x14ac:dyDescent="0.15">
      <c r="B87" t="s">
        <v>172</v>
      </c>
      <c r="C87">
        <v>617</v>
      </c>
      <c r="D87">
        <v>5.099019513589262</v>
      </c>
      <c r="E87" s="36">
        <f t="shared" si="5"/>
        <v>413.77888417748085</v>
      </c>
      <c r="F87" s="36">
        <f t="shared" si="4"/>
        <v>91.108240907705976</v>
      </c>
      <c r="G87">
        <v>2.7719148532709061E-3</v>
      </c>
      <c r="H87">
        <v>0.16087622113586211</v>
      </c>
      <c r="I87">
        <v>1.3258731737016605E-2</v>
      </c>
      <c r="J87">
        <v>2.0255478945599269E-2</v>
      </c>
    </row>
    <row r="88" spans="2:10" x14ac:dyDescent="0.15">
      <c r="B88" t="s">
        <v>173</v>
      </c>
      <c r="C88">
        <v>618</v>
      </c>
      <c r="D88">
        <v>5.0990195136004104</v>
      </c>
      <c r="E88" s="36">
        <f t="shared" si="5"/>
        <v>418.87790369108126</v>
      </c>
      <c r="F88" s="36">
        <f t="shared" si="4"/>
        <v>86.009221394105566</v>
      </c>
      <c r="G88">
        <v>2.9013652546131421E-3</v>
      </c>
      <c r="H88">
        <v>0.16273870601811324</v>
      </c>
      <c r="I88">
        <v>1.320392461805436E-2</v>
      </c>
      <c r="J88">
        <v>3.829621043655107E-2</v>
      </c>
    </row>
    <row r="89" spans="2:10" x14ac:dyDescent="0.15">
      <c r="B89" t="s">
        <v>174</v>
      </c>
      <c r="C89">
        <v>619</v>
      </c>
      <c r="D89">
        <v>5.099019513589262</v>
      </c>
      <c r="E89" s="36">
        <f t="shared" si="5"/>
        <v>423.97692320467053</v>
      </c>
      <c r="F89" s="36">
        <f t="shared" si="4"/>
        <v>80.910201880516297</v>
      </c>
      <c r="G89">
        <v>2.616863507467562E-3</v>
      </c>
      <c r="H89">
        <v>0.16134627111144967</v>
      </c>
      <c r="I89">
        <v>1.3206214599891093E-2</v>
      </c>
      <c r="J89">
        <v>1.9926339305924367E-2</v>
      </c>
    </row>
    <row r="90" spans="2:10" x14ac:dyDescent="0.15">
      <c r="B90" t="s">
        <v>175</v>
      </c>
      <c r="C90">
        <v>620</v>
      </c>
      <c r="D90">
        <v>5.099019513589262</v>
      </c>
      <c r="E90" s="36">
        <f t="shared" si="5"/>
        <v>429.0759427182598</v>
      </c>
      <c r="F90" s="36">
        <f t="shared" si="4"/>
        <v>75.811182366927028</v>
      </c>
      <c r="G90">
        <v>2.9390352603781509E-3</v>
      </c>
      <c r="H90">
        <v>0.16164067528615572</v>
      </c>
      <c r="I90">
        <v>1.3284326366511726E-2</v>
      </c>
      <c r="J90">
        <v>6.4305798900847158E-2</v>
      </c>
    </row>
    <row r="91" spans="2:10" x14ac:dyDescent="0.15">
      <c r="B91" t="s">
        <v>176</v>
      </c>
      <c r="C91">
        <v>621</v>
      </c>
      <c r="D91">
        <v>5.0990195136004104</v>
      </c>
      <c r="E91" s="36">
        <f t="shared" si="5"/>
        <v>434.17496223186021</v>
      </c>
      <c r="F91" s="36">
        <f t="shared" si="4"/>
        <v>70.712162853326618</v>
      </c>
      <c r="G91">
        <v>2.359313508502638E-3</v>
      </c>
      <c r="H91">
        <v>0.15852761139065305</v>
      </c>
      <c r="I91">
        <v>1.2506444552896831E-2</v>
      </c>
      <c r="J91">
        <v>1.9163978902426586E-2</v>
      </c>
    </row>
    <row r="92" spans="2:10" x14ac:dyDescent="0.15">
      <c r="B92" t="s">
        <v>177</v>
      </c>
      <c r="C92">
        <v>622</v>
      </c>
      <c r="D92">
        <v>4.1231056256097753</v>
      </c>
      <c r="E92" s="36">
        <f t="shared" si="5"/>
        <v>438.29806785746996</v>
      </c>
      <c r="F92" s="36">
        <f t="shared" si="4"/>
        <v>66.589057227716864</v>
      </c>
      <c r="G92">
        <v>2.1204963244156722E-3</v>
      </c>
      <c r="H92">
        <v>0.15686321899885852</v>
      </c>
      <c r="I92">
        <v>1.2474216337341507E-2</v>
      </c>
      <c r="J92">
        <v>1.8414831113410374E-2</v>
      </c>
    </row>
    <row r="93" spans="2:10" x14ac:dyDescent="0.15">
      <c r="B93" t="s">
        <v>178</v>
      </c>
      <c r="C93">
        <v>623</v>
      </c>
      <c r="D93">
        <v>6.0827625302992292</v>
      </c>
      <c r="E93" s="36">
        <f t="shared" si="5"/>
        <v>444.38083038776921</v>
      </c>
      <c r="F93" s="36">
        <f t="shared" si="4"/>
        <v>60.506294697417616</v>
      </c>
      <c r="G93">
        <v>2.0452509304122713E-3</v>
      </c>
      <c r="H93">
        <v>0.15537951527444915</v>
      </c>
      <c r="I93">
        <v>1.2461258352307382E-2</v>
      </c>
      <c r="J93">
        <v>1.8214637007201436E-2</v>
      </c>
    </row>
    <row r="94" spans="2:10" x14ac:dyDescent="0.15">
      <c r="B94" t="s">
        <v>179</v>
      </c>
      <c r="C94">
        <v>624</v>
      </c>
      <c r="D94">
        <v>4.1231056256201146</v>
      </c>
      <c r="E94" s="36">
        <f t="shared" si="5"/>
        <v>448.50393601338931</v>
      </c>
      <c r="F94" s="36">
        <f t="shared" si="4"/>
        <v>56.383189071797517</v>
      </c>
      <c r="G94">
        <v>1.9412683365462432E-3</v>
      </c>
      <c r="H94">
        <v>0.1529530333563551</v>
      </c>
      <c r="I94">
        <v>1.1805678486480318E-2</v>
      </c>
      <c r="J94">
        <v>1.7657689885052324E-2</v>
      </c>
    </row>
    <row r="95" spans="2:10" x14ac:dyDescent="0.15">
      <c r="B95" t="s">
        <v>180</v>
      </c>
      <c r="C95">
        <v>625</v>
      </c>
      <c r="D95">
        <v>5.099019513589262</v>
      </c>
      <c r="E95" s="36">
        <f t="shared" si="5"/>
        <v>453.60295552697858</v>
      </c>
      <c r="F95" s="36">
        <f t="shared" si="4"/>
        <v>51.284169558208248</v>
      </c>
      <c r="G95">
        <v>1.7835411729241067E-3</v>
      </c>
      <c r="H95">
        <v>0.15035611673890803</v>
      </c>
      <c r="I95">
        <v>1.1490828174429491E-2</v>
      </c>
      <c r="J95">
        <v>1.7412825734913571E-2</v>
      </c>
    </row>
    <row r="96" spans="2:10" x14ac:dyDescent="0.15">
      <c r="B96" t="s">
        <v>181</v>
      </c>
      <c r="C96">
        <v>626</v>
      </c>
      <c r="D96">
        <v>6.0827625302992292</v>
      </c>
      <c r="E96" s="36">
        <f t="shared" si="5"/>
        <v>459.68571805727782</v>
      </c>
      <c r="F96" s="36">
        <f t="shared" si="4"/>
        <v>45.201407027908999</v>
      </c>
      <c r="G96">
        <v>1.6801272738853831E-3</v>
      </c>
      <c r="H96">
        <v>0.14861306534146035</v>
      </c>
      <c r="I96">
        <v>1.0730076921694514E-2</v>
      </c>
      <c r="J96">
        <v>1.7302176876515207E-2</v>
      </c>
    </row>
    <row r="97" spans="2:10" x14ac:dyDescent="0.15">
      <c r="B97" t="s">
        <v>182</v>
      </c>
      <c r="C97">
        <v>627</v>
      </c>
      <c r="D97">
        <v>4.1231056256201146</v>
      </c>
      <c r="E97" s="36">
        <f t="shared" si="5"/>
        <v>463.80882368289792</v>
      </c>
      <c r="F97" s="36">
        <f t="shared" si="4"/>
        <v>41.078301402288901</v>
      </c>
      <c r="G97">
        <v>1.7068050443406388E-3</v>
      </c>
      <c r="H97">
        <v>0.14491756396099301</v>
      </c>
      <c r="I97">
        <v>9.4035750594183964E-3</v>
      </c>
      <c r="J97">
        <v>1.7052774040289195E-2</v>
      </c>
    </row>
    <row r="98" spans="2:10" x14ac:dyDescent="0.15">
      <c r="B98" t="s">
        <v>183</v>
      </c>
      <c r="C98">
        <v>628</v>
      </c>
      <c r="D98">
        <v>5.099019513589262</v>
      </c>
      <c r="E98" s="36">
        <f t="shared" si="5"/>
        <v>468.90784319648719</v>
      </c>
      <c r="F98" s="36">
        <f t="shared" si="4"/>
        <v>35.979281888699632</v>
      </c>
      <c r="G98">
        <v>1.4722044356521727E-3</v>
      </c>
      <c r="H98">
        <v>0.14000110635886642</v>
      </c>
      <c r="I98">
        <v>8.2517063461400638E-3</v>
      </c>
      <c r="J98">
        <v>1.7104889910578899E-2</v>
      </c>
    </row>
    <row r="99" spans="2:10" x14ac:dyDescent="0.15">
      <c r="B99" t="s">
        <v>184</v>
      </c>
      <c r="C99">
        <v>629</v>
      </c>
      <c r="D99">
        <v>5.3851648071417451</v>
      </c>
      <c r="E99" s="36">
        <f t="shared" si="5"/>
        <v>474.29300800362893</v>
      </c>
      <c r="F99" s="36">
        <f t="shared" si="4"/>
        <v>30.594117081557897</v>
      </c>
      <c r="G99">
        <v>1.3442190108911825E-3</v>
      </c>
      <c r="H99">
        <v>0.13420889367096819</v>
      </c>
      <c r="I99">
        <v>6.7374458061287244E-3</v>
      </c>
      <c r="J99">
        <v>1.6935521927304662E-2</v>
      </c>
    </row>
    <row r="100" spans="2:10" x14ac:dyDescent="0.15">
      <c r="B100" t="s">
        <v>185</v>
      </c>
      <c r="C100">
        <v>630</v>
      </c>
      <c r="D100">
        <v>5.099019513589262</v>
      </c>
      <c r="E100" s="36">
        <f t="shared" si="5"/>
        <v>479.3920275172182</v>
      </c>
      <c r="F100" s="36">
        <f t="shared" si="4"/>
        <v>25.495097567968628</v>
      </c>
      <c r="G100">
        <v>1.1643284659143978E-3</v>
      </c>
      <c r="H100">
        <v>0.1285349835523294</v>
      </c>
      <c r="I100">
        <v>5.492768374019138E-3</v>
      </c>
      <c r="J100">
        <v>1.7098383214012441E-2</v>
      </c>
    </row>
    <row r="101" spans="2:10" x14ac:dyDescent="0.15">
      <c r="B101" t="s">
        <v>186</v>
      </c>
      <c r="C101">
        <v>631</v>
      </c>
      <c r="D101">
        <v>5.099019513589262</v>
      </c>
      <c r="E101" s="36">
        <f t="shared" si="5"/>
        <v>484.49104703080747</v>
      </c>
      <c r="F101" s="36">
        <f t="shared" si="4"/>
        <v>20.396078054379359</v>
      </c>
      <c r="G101">
        <v>1.3690851573315082E-3</v>
      </c>
      <c r="H101">
        <v>0.12614019485326877</v>
      </c>
      <c r="I101">
        <v>4.6965355082573251E-3</v>
      </c>
      <c r="J101">
        <v>1.6812986213992E-2</v>
      </c>
    </row>
    <row r="102" spans="2:10" x14ac:dyDescent="0.15">
      <c r="B102" t="s">
        <v>187</v>
      </c>
      <c r="C102">
        <v>632</v>
      </c>
      <c r="D102">
        <v>5.0990195136004104</v>
      </c>
      <c r="E102" s="36">
        <f t="shared" si="5"/>
        <v>489.59006654440788</v>
      </c>
      <c r="F102" s="36">
        <f t="shared" si="4"/>
        <v>15.297058540778949</v>
      </c>
      <c r="G102">
        <v>1.1348268489839992E-3</v>
      </c>
      <c r="H102">
        <v>0.12230703821156876</v>
      </c>
      <c r="I102">
        <v>4.4994758824081459E-3</v>
      </c>
      <c r="J102">
        <v>1.6676574304976072E-2</v>
      </c>
    </row>
    <row r="103" spans="2:10" x14ac:dyDescent="0.15">
      <c r="B103" t="s">
        <v>188</v>
      </c>
      <c r="C103">
        <v>633</v>
      </c>
      <c r="D103">
        <v>5.099019513589262</v>
      </c>
      <c r="E103" s="36">
        <f t="shared" si="5"/>
        <v>494.68908605799714</v>
      </c>
      <c r="F103" s="36">
        <f t="shared" si="4"/>
        <v>10.198039027189679</v>
      </c>
      <c r="G103">
        <v>1.1087158884597354E-3</v>
      </c>
      <c r="H103">
        <v>0.12247377810901811</v>
      </c>
      <c r="I103">
        <v>4.4710824057808771E-3</v>
      </c>
      <c r="J103">
        <v>1.8287537203590606E-2</v>
      </c>
    </row>
    <row r="104" spans="2:10" x14ac:dyDescent="0.15">
      <c r="B104" t="s">
        <v>189</v>
      </c>
      <c r="C104">
        <v>634</v>
      </c>
      <c r="D104">
        <v>5.099019513589262</v>
      </c>
      <c r="E104" s="36">
        <f t="shared" si="5"/>
        <v>499.78810557158641</v>
      </c>
      <c r="F104" s="36">
        <f t="shared" si="4"/>
        <v>5.0990195136004104</v>
      </c>
      <c r="G104">
        <v>1.0297688247090785E-3</v>
      </c>
      <c r="H104">
        <v>0.12514791737393588</v>
      </c>
      <c r="I104">
        <v>4.6535577722629862E-3</v>
      </c>
      <c r="J104">
        <v>1.8369254813018189E-2</v>
      </c>
    </row>
    <row r="105" spans="2:10" x14ac:dyDescent="0.15">
      <c r="B105" t="s">
        <v>190</v>
      </c>
      <c r="C105">
        <v>635</v>
      </c>
      <c r="D105">
        <v>5.0990195136004104</v>
      </c>
      <c r="E105" s="36">
        <f t="shared" si="5"/>
        <v>504.88712508518682</v>
      </c>
      <c r="F105" s="36">
        <f>E$105-E105</f>
        <v>0</v>
      </c>
      <c r="G105">
        <v>8.5207619071544019E-4</v>
      </c>
      <c r="H105">
        <v>0.12936150285820855</v>
      </c>
      <c r="I105">
        <v>4.9387016700371596E-3</v>
      </c>
      <c r="J105">
        <v>1.9195925576721083E-2</v>
      </c>
    </row>
  </sheetData>
  <mergeCells count="9">
    <mergeCell ref="AD3:AE3"/>
    <mergeCell ref="P3:Q3"/>
    <mergeCell ref="S3:T3"/>
    <mergeCell ref="AB3:AC3"/>
    <mergeCell ref="L3:M3"/>
    <mergeCell ref="N3:O3"/>
    <mergeCell ref="V3:W3"/>
    <mergeCell ref="X3:Y3"/>
    <mergeCell ref="Z3:AA3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2019-06-11T11:51:11Z</dcterms:modified>
</cp:coreProperties>
</file>