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5" i="2"/>
  <c r="C115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5" i="1"/>
  <c r="C4" i="1"/>
  <c r="F65" i="2" l="1"/>
  <c r="F33" i="2"/>
  <c r="F97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57" i="2"/>
  <c r="F5" i="2"/>
  <c r="F49" i="2"/>
  <c r="F105" i="2"/>
  <c r="F41" i="2"/>
  <c r="F89" i="2"/>
  <c r="F25" i="2"/>
  <c r="F81" i="2"/>
  <c r="F17" i="2"/>
  <c r="F73" i="2"/>
  <c r="F9" i="2"/>
  <c r="F108" i="2"/>
  <c r="F100" i="2"/>
  <c r="F92" i="2"/>
  <c r="F84" i="2"/>
  <c r="F76" i="2"/>
  <c r="F68" i="2"/>
  <c r="F60" i="2"/>
  <c r="F52" i="2"/>
  <c r="F44" i="2"/>
  <c r="F36" i="2"/>
  <c r="F28" i="2"/>
  <c r="F20" i="2"/>
  <c r="F12" i="2"/>
  <c r="F107" i="2"/>
  <c r="F99" i="2"/>
  <c r="F91" i="2"/>
  <c r="F83" i="2"/>
  <c r="F75" i="2"/>
  <c r="F67" i="2"/>
  <c r="F59" i="2"/>
  <c r="F51" i="2"/>
  <c r="F43" i="2"/>
  <c r="F35" i="2"/>
  <c r="F27" i="2"/>
  <c r="F19" i="2"/>
  <c r="F11" i="2"/>
  <c r="F106" i="2"/>
  <c r="F98" i="2"/>
  <c r="F90" i="2"/>
  <c r="F82" i="2"/>
  <c r="F74" i="2"/>
  <c r="F66" i="2"/>
  <c r="F58" i="2"/>
  <c r="F50" i="2"/>
  <c r="F42" i="2"/>
  <c r="F34" i="2"/>
  <c r="F26" i="2"/>
  <c r="F18" i="2"/>
  <c r="F10" i="2"/>
  <c r="F103" i="2"/>
  <c r="F95" i="2"/>
  <c r="F87" i="2"/>
  <c r="F79" i="2"/>
  <c r="F71" i="2"/>
  <c r="F63" i="2"/>
  <c r="F55" i="2"/>
  <c r="F47" i="2"/>
  <c r="F39" i="2"/>
  <c r="F31" i="2"/>
  <c r="F23" i="2"/>
  <c r="F15" i="2"/>
  <c r="F7" i="2"/>
  <c r="F110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09" i="2"/>
  <c r="F101" i="2"/>
  <c r="F93" i="2"/>
  <c r="F85" i="2"/>
  <c r="F77" i="2"/>
  <c r="F69" i="2"/>
  <c r="F61" i="2"/>
  <c r="F53" i="2"/>
  <c r="F45" i="2"/>
  <c r="F37" i="2"/>
  <c r="F29" i="2"/>
  <c r="F21" i="2"/>
  <c r="F13" i="2"/>
  <c r="O132" i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P134" i="1" s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Q139" i="1" s="1"/>
  <c r="AF139" i="1" s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U100" i="1"/>
  <c r="AV100" i="1"/>
  <c r="AW100" i="1"/>
  <c r="AX100" i="1"/>
  <c r="AY100" i="1"/>
  <c r="AZ100" i="1"/>
  <c r="BA100" i="1"/>
  <c r="BD100" i="1"/>
  <c r="BE100" i="1"/>
  <c r="BF100" i="1"/>
  <c r="BG100" i="1"/>
  <c r="BH100" i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Q119" i="1" s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Q125" i="1" s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P126" i="1" s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B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U129" i="1"/>
  <c r="AV129" i="1"/>
  <c r="AW129" i="1"/>
  <c r="AX129" i="1"/>
  <c r="AY129" i="1"/>
  <c r="AZ129" i="1"/>
  <c r="BA129" i="1"/>
  <c r="BD129" i="1"/>
  <c r="BE129" i="1"/>
  <c r="BF129" i="1"/>
  <c r="BG129" i="1"/>
  <c r="BH129" i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AT131" i="1" s="1"/>
  <c r="BJ131" i="1"/>
  <c r="BK131" i="1"/>
  <c r="BL131" i="1"/>
  <c r="BM131" i="1"/>
  <c r="BN131" i="1"/>
  <c r="BO131" i="1"/>
  <c r="BB129" i="1" l="1"/>
  <c r="BB116" i="1"/>
  <c r="AA119" i="1"/>
  <c r="BQ133" i="1"/>
  <c r="AG133" i="1" s="1"/>
  <c r="BB132" i="1"/>
  <c r="AK139" i="1"/>
  <c r="AJ139" i="1"/>
  <c r="AB139" i="1"/>
  <c r="BP136" i="1"/>
  <c r="AI133" i="1"/>
  <c r="AI119" i="1"/>
  <c r="BP101" i="1"/>
  <c r="BP138" i="1"/>
  <c r="BP114" i="1"/>
  <c r="BB138" i="1"/>
  <c r="BB135" i="1"/>
  <c r="BQ134" i="1"/>
  <c r="AF134" i="1" s="1"/>
  <c r="AM134" i="1" s="1"/>
  <c r="BB100" i="1"/>
  <c r="BB119" i="1"/>
  <c r="BQ117" i="1"/>
  <c r="AG117" i="1" s="1"/>
  <c r="AF133" i="1"/>
  <c r="AC139" i="1"/>
  <c r="BP125" i="1"/>
  <c r="BB118" i="1"/>
  <c r="BB141" i="1"/>
  <c r="BB139" i="1"/>
  <c r="BB136" i="1"/>
  <c r="BB134" i="1"/>
  <c r="AD133" i="1"/>
  <c r="BQ141" i="1"/>
  <c r="AG141" i="1" s="1"/>
  <c r="BB140" i="1"/>
  <c r="BB137" i="1"/>
  <c r="BB133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G143" i="1"/>
  <c r="AF143" i="1"/>
  <c r="AE142" i="1"/>
  <c r="AK141" i="1"/>
  <c r="AH141" i="1"/>
  <c r="AI141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D134" i="1"/>
  <c r="AN134" i="1" s="1"/>
  <c r="AH134" i="1"/>
  <c r="AK142" i="1"/>
  <c r="AC142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Z138" i="1" s="1"/>
  <c r="AE134" i="1"/>
  <c r="AU142" i="1"/>
  <c r="BB142" i="1" s="1"/>
  <c r="AE139" i="1"/>
  <c r="AM139" i="1" s="1"/>
  <c r="BQ135" i="1"/>
  <c r="AH135" i="1" s="1"/>
  <c r="BP143" i="1"/>
  <c r="Z143" i="1"/>
  <c r="BQ140" i="1"/>
  <c r="AH140" i="1" s="1"/>
  <c r="AD139" i="1"/>
  <c r="BP135" i="1"/>
  <c r="BQ132" i="1"/>
  <c r="AI132" i="1" s="1"/>
  <c r="BP142" i="1"/>
  <c r="BP141" i="1"/>
  <c r="BP133" i="1"/>
  <c r="AE141" i="1"/>
  <c r="BP140" i="1"/>
  <c r="BQ137" i="1"/>
  <c r="Z137" i="1" s="1"/>
  <c r="AE133" i="1"/>
  <c r="AN133" i="1" s="1"/>
  <c r="BP132" i="1"/>
  <c r="BP137" i="1"/>
  <c r="BP131" i="1"/>
  <c r="BQ131" i="1"/>
  <c r="AF125" i="1"/>
  <c r="AH125" i="1"/>
  <c r="AI125" i="1"/>
  <c r="AG125" i="1"/>
  <c r="Z125" i="1"/>
  <c r="AH116" i="1"/>
  <c r="BP116" i="1"/>
  <c r="BQ116" i="1"/>
  <c r="Z116" i="1" s="1"/>
  <c r="AU114" i="1"/>
  <c r="BB114" i="1" s="1"/>
  <c r="BB108" i="1"/>
  <c r="AG131" i="1"/>
  <c r="AH129" i="1"/>
  <c r="BQ129" i="1"/>
  <c r="BP129" i="1"/>
  <c r="AK125" i="1"/>
  <c r="AC125" i="1"/>
  <c r="BP128" i="1"/>
  <c r="BB121" i="1"/>
  <c r="BQ130" i="1"/>
  <c r="AB130" i="1" s="1"/>
  <c r="BQ106" i="1"/>
  <c r="AK106" i="1" s="1"/>
  <c r="AD104" i="1"/>
  <c r="Z104" i="1"/>
  <c r="AG104" i="1"/>
  <c r="AH104" i="1"/>
  <c r="AU101" i="1"/>
  <c r="AE101" i="1"/>
  <c r="AU120" i="1"/>
  <c r="AU126" i="1"/>
  <c r="BB126" i="1" s="1"/>
  <c r="BB124" i="1"/>
  <c r="AB116" i="1"/>
  <c r="AT107" i="1"/>
  <c r="BB107" i="1" s="1"/>
  <c r="BQ107" i="1"/>
  <c r="AD107" i="1" s="1"/>
  <c r="Z101" i="1"/>
  <c r="BP120" i="1"/>
  <c r="BP127" i="1"/>
  <c r="BQ127" i="1"/>
  <c r="AI131" i="1"/>
  <c r="AA131" i="1"/>
  <c r="BB131" i="1"/>
  <c r="AD125" i="1"/>
  <c r="AT125" i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A117" i="1"/>
  <c r="Z117" i="1"/>
  <c r="AH117" i="1"/>
  <c r="AI117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U109" i="1"/>
  <c r="BB109" i="1" s="1"/>
  <c r="BP105" i="1"/>
  <c r="BQ105" i="1"/>
  <c r="AC130" i="1"/>
  <c r="AD130" i="1"/>
  <c r="AI129" i="1"/>
  <c r="AC128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I104" i="1"/>
  <c r="AA104" i="1"/>
  <c r="BP103" i="1"/>
  <c r="AT101" i="1"/>
  <c r="BB101" i="1" s="1"/>
  <c r="AA102" i="1"/>
  <c r="Z100" i="1"/>
  <c r="BP100" i="1"/>
  <c r="BQ100" i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J107" i="1"/>
  <c r="AB107" i="1"/>
  <c r="AD103" i="1"/>
  <c r="AG102" i="1"/>
  <c r="AF100" i="1"/>
  <c r="AG116" i="1"/>
  <c r="AK101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BB123" i="1" s="1"/>
  <c r="AD123" i="1"/>
  <c r="BQ120" i="1"/>
  <c r="AI120" i="1" s="1"/>
  <c r="AB118" i="1"/>
  <c r="BP117" i="1"/>
  <c r="AU117" i="1"/>
  <c r="BB117" i="1" s="1"/>
  <c r="AE117" i="1"/>
  <c r="AE116" i="1"/>
  <c r="BP113" i="1"/>
  <c r="BQ113" i="1"/>
  <c r="AH113" i="1" s="1"/>
  <c r="AU104" i="1"/>
  <c r="BB104" i="1" s="1"/>
  <c r="AE104" i="1"/>
  <c r="AM104" i="1" s="1"/>
  <c r="BB102" i="1"/>
  <c r="AH100" i="1"/>
  <c r="Z130" i="1"/>
  <c r="AU125" i="1"/>
  <c r="AE125" i="1"/>
  <c r="BP112" i="1"/>
  <c r="AE106" i="1"/>
  <c r="AG100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Z107" i="1"/>
  <c r="AU106" i="1"/>
  <c r="BB106" i="1" s="1"/>
  <c r="AK104" i="1"/>
  <c r="AC104" i="1"/>
  <c r="AE100" i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T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AJ110" i="1" l="1"/>
  <c r="AF101" i="1"/>
  <c r="AB103" i="1"/>
  <c r="AB110" i="1"/>
  <c r="AJ103" i="1"/>
  <c r="AG110" i="1"/>
  <c r="AE103" i="1"/>
  <c r="AN103" i="1" s="1"/>
  <c r="AJ101" i="1"/>
  <c r="Z110" i="1"/>
  <c r="AA103" i="1"/>
  <c r="AH107" i="1"/>
  <c r="AH101" i="1"/>
  <c r="AJ140" i="1"/>
  <c r="AG138" i="1"/>
  <c r="AA141" i="1"/>
  <c r="AJ115" i="1"/>
  <c r="AH115" i="1"/>
  <c r="BB91" i="1"/>
  <c r="Z113" i="1"/>
  <c r="AF121" i="1"/>
  <c r="AM117" i="1"/>
  <c r="AA110" i="1"/>
  <c r="AF116" i="1"/>
  <c r="AC141" i="1"/>
  <c r="AG140" i="1"/>
  <c r="AD141" i="1"/>
  <c r="AN141" i="1" s="1"/>
  <c r="AK134" i="1"/>
  <c r="AG124" i="1"/>
  <c r="AK115" i="1"/>
  <c r="AA130" i="1"/>
  <c r="AF141" i="1"/>
  <c r="AC134" i="1"/>
  <c r="AB115" i="1"/>
  <c r="AE124" i="1"/>
  <c r="BB125" i="1"/>
  <c r="Z134" i="1"/>
  <c r="AE138" i="1"/>
  <c r="Z141" i="1"/>
  <c r="AA134" i="1"/>
  <c r="AB134" i="1"/>
  <c r="AL134" i="1" s="1"/>
  <c r="BP95" i="1"/>
  <c r="Z115" i="1"/>
  <c r="AG134" i="1"/>
  <c r="AJ141" i="1"/>
  <c r="AK117" i="1"/>
  <c r="AI134" i="1"/>
  <c r="AJ134" i="1"/>
  <c r="AD136" i="1"/>
  <c r="AB141" i="1"/>
  <c r="AF136" i="1"/>
  <c r="BB78" i="1"/>
  <c r="AN117" i="1"/>
  <c r="AE130" i="1"/>
  <c r="AN130" i="1" s="1"/>
  <c r="AE136" i="1"/>
  <c r="AM136" i="1" s="1"/>
  <c r="AJ104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N123" i="1" s="1"/>
  <c r="AG123" i="1"/>
  <c r="AF123" i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N106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G120" i="1"/>
  <c r="AH120" i="1"/>
  <c r="Z120" i="1"/>
  <c r="AJ120" i="1"/>
  <c r="AA120" i="1"/>
  <c r="AM121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E122" i="1"/>
  <c r="AH110" i="1"/>
  <c r="AL119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C85" i="1"/>
  <c r="AT99" i="1"/>
  <c r="BB99" i="1" s="1"/>
  <c r="BQ99" i="1"/>
  <c r="Z99" i="1" s="1"/>
  <c r="AF91" i="1"/>
  <c r="AA91" i="1"/>
  <c r="BB89" i="1"/>
  <c r="AT81" i="1"/>
  <c r="BB81" i="1" s="1"/>
  <c r="BQ81" i="1"/>
  <c r="AG81" i="1" s="1"/>
  <c r="AU82" i="1"/>
  <c r="BB82" i="1" s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F74" i="1"/>
  <c r="AB87" i="1"/>
  <c r="AJ87" i="1"/>
  <c r="AC84" i="1"/>
  <c r="AK84" i="1"/>
  <c r="AU98" i="1"/>
  <c r="BB98" i="1" s="1"/>
  <c r="AC96" i="1"/>
  <c r="BQ95" i="1"/>
  <c r="AD95" i="1" s="1"/>
  <c r="AT95" i="1"/>
  <c r="BB95" i="1" s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AK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L113" i="1" l="1"/>
  <c r="AA70" i="1"/>
  <c r="AA65" i="1"/>
  <c r="Z80" i="1"/>
  <c r="AJ85" i="1"/>
  <c r="AJ65" i="1"/>
  <c r="AA74" i="1"/>
  <c r="AH80" i="1"/>
  <c r="AC74" i="1"/>
  <c r="BB92" i="1"/>
  <c r="AM110" i="1"/>
  <c r="AM112" i="1"/>
  <c r="AI66" i="1"/>
  <c r="AM103" i="1"/>
  <c r="AC79" i="1"/>
  <c r="AE86" i="1"/>
  <c r="AA66" i="1"/>
  <c r="AH81" i="1"/>
  <c r="AJ99" i="1"/>
  <c r="AN105" i="1"/>
  <c r="AH65" i="1"/>
  <c r="AD99" i="1"/>
  <c r="AM127" i="1"/>
  <c r="AL104" i="1"/>
  <c r="AN132" i="1"/>
  <c r="AL126" i="1"/>
  <c r="AL122" i="1"/>
  <c r="AM132" i="1"/>
  <c r="AN136" i="1"/>
  <c r="AN137" i="1"/>
  <c r="AL103" i="1"/>
  <c r="AL124" i="1"/>
  <c r="AK96" i="1"/>
  <c r="Z97" i="1"/>
  <c r="AF96" i="1"/>
  <c r="AL120" i="1"/>
  <c r="AL101" i="1"/>
  <c r="AA71" i="1"/>
  <c r="AH99" i="1"/>
  <c r="AI96" i="1"/>
  <c r="AK72" i="1"/>
  <c r="AF80" i="1"/>
  <c r="AN121" i="1"/>
  <c r="AM123" i="1"/>
  <c r="AL100" i="1"/>
  <c r="AI71" i="1"/>
  <c r="AD77" i="1"/>
  <c r="AA86" i="1"/>
  <c r="AH97" i="1"/>
  <c r="AH96" i="1"/>
  <c r="AC91" i="1"/>
  <c r="AL107" i="1"/>
  <c r="AM114" i="1"/>
  <c r="AN120" i="1"/>
  <c r="AM107" i="1"/>
  <c r="AL137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AN67" i="1" l="1"/>
  <c r="AN86" i="1"/>
  <c r="AL80" i="1"/>
  <c r="AN81" i="1"/>
  <c r="AM77" i="1"/>
  <c r="AL99" i="1"/>
  <c r="AM79" i="1"/>
  <c r="AL91" i="1"/>
  <c r="AL79" i="1"/>
  <c r="AM95" i="1"/>
  <c r="AL74" i="1"/>
  <c r="AN91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I60" i="1" s="1"/>
  <c r="BB64" i="1"/>
  <c r="BB60" i="1"/>
  <c r="BQ58" i="1"/>
  <c r="AA58" i="1" s="1"/>
  <c r="BB57" i="1"/>
  <c r="BQ61" i="1"/>
  <c r="AH61" i="1" s="1"/>
  <c r="AC58" i="1"/>
  <c r="BP53" i="1"/>
  <c r="BB52" i="1"/>
  <c r="BP56" i="1"/>
  <c r="BB55" i="1"/>
  <c r="BB54" i="1"/>
  <c r="BB56" i="1"/>
  <c r="AE60" i="1"/>
  <c r="AA60" i="1"/>
  <c r="AK60" i="1"/>
  <c r="BQ63" i="1"/>
  <c r="AJ58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C60" i="1"/>
  <c r="BP58" i="1"/>
  <c r="AU58" i="1"/>
  <c r="AH58" i="1"/>
  <c r="BB51" i="1"/>
  <c r="BQ55" i="1"/>
  <c r="AG55" i="1" s="1"/>
  <c r="AU61" i="1"/>
  <c r="BB61" i="1" s="1"/>
  <c r="BB59" i="1"/>
  <c r="AI61" i="1"/>
  <c r="BP61" i="1"/>
  <c r="BP63" i="1"/>
  <c r="BB62" i="1"/>
  <c r="AF60" i="1"/>
  <c r="BP55" i="1"/>
  <c r="BQ59" i="1"/>
  <c r="AD59" i="1" s="1"/>
  <c r="AT63" i="1"/>
  <c r="BB63" i="1" s="1"/>
  <c r="BP64" i="1"/>
  <c r="AJ61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57" i="1" l="1"/>
  <c r="AD60" i="1"/>
  <c r="AN60" i="1" s="1"/>
  <c r="AK61" i="1"/>
  <c r="AG60" i="1"/>
  <c r="Z60" i="1"/>
  <c r="Z61" i="1"/>
  <c r="AH60" i="1"/>
  <c r="AB60" i="1"/>
  <c r="AL60" i="1" s="1"/>
  <c r="AJ60" i="1"/>
  <c r="AK58" i="1"/>
  <c r="AB58" i="1"/>
  <c r="AA56" i="1"/>
  <c r="AI56" i="1"/>
  <c r="AE58" i="1"/>
  <c r="AD55" i="1"/>
  <c r="AF58" i="1"/>
  <c r="AM58" i="1" s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M61" i="1" s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L58" i="1" l="1"/>
  <c r="AN55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AB46" i="1"/>
  <c r="BQ48" i="1"/>
  <c r="AI48" i="1" s="1"/>
  <c r="BQ43" i="1"/>
  <c r="AI43" i="1" s="1"/>
  <c r="AH46" i="1"/>
  <c r="BQ49" i="1"/>
  <c r="AA49" i="1" s="1"/>
  <c r="BQ37" i="1"/>
  <c r="AC37" i="1" s="1"/>
  <c r="BQ50" i="1"/>
  <c r="AF50" i="1" s="1"/>
  <c r="AD46" i="1"/>
  <c r="AI41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Z26" i="1" l="1"/>
  <c r="Z41" i="1"/>
  <c r="AC46" i="1"/>
  <c r="AI35" i="1"/>
  <c r="AH22" i="1"/>
  <c r="AC40" i="1"/>
  <c r="AC39" i="1"/>
  <c r="AC49" i="1"/>
  <c r="AB22" i="1"/>
  <c r="AA10" i="1"/>
  <c r="AF48" i="1"/>
  <c r="AF41" i="1"/>
  <c r="AM41" i="1" s="1"/>
  <c r="AA35" i="1"/>
  <c r="AB39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M47" i="1" s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30" i="1" l="1"/>
  <c r="AM45" i="1"/>
  <c r="AN30" i="1"/>
  <c r="AN32" i="1"/>
  <c r="AN37" i="1"/>
  <c r="AN38" i="1"/>
  <c r="AN42" i="1"/>
  <c r="AL41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<sst xmlns="http://schemas.openxmlformats.org/spreadsheetml/2006/main" count="311" uniqueCount="186">
  <si>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</si>
  <si>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</si>
  <si>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</si>
  <si>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</si>
  <si>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</si>
  <si>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</si>
  <si>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</si>
  <si>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</si>
  <si>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</si>
  <si>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</si>
  <si>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</si>
  <si>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</si>
  <si>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</si>
  <si>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</si>
  <si>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</si>
  <si>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</si>
  <si>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</si>
  <si>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</si>
  <si>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</si>
  <si>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</si>
  <si>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</si>
  <si>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</si>
  <si>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</si>
  <si>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</si>
  <si>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</si>
  <si>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</si>
  <si>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</si>
  <si>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</si>
  <si>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</si>
  <si>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</si>
  <si>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</si>
  <si>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</si>
  <si>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</si>
  <si>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</si>
  <si>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</si>
  <si>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</si>
  <si>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</si>
  <si>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</si>
  <si>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</si>
  <si>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</si>
  <si>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</si>
  <si>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</si>
  <si>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</si>
  <si>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</si>
  <si>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</si>
  <si>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</si>
  <si>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</si>
  <si>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</si>
  <si>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</si>
  <si>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</si>
  <si>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</si>
  <si>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</si>
  <si>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</si>
  <si>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</si>
  <si>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</si>
  <si>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</si>
  <si>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</si>
  <si>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</t>
    <phoneticPr fontId="1"/>
  </si>
  <si>
    <t>Ti</t>
  </si>
  <si>
    <t>Al</t>
  </si>
  <si>
    <t>Cr</t>
  </si>
  <si>
    <t>Ca</t>
  </si>
  <si>
    <t>offset</t>
    <phoneticPr fontId="1"/>
  </si>
  <si>
    <t>P</t>
    <phoneticPr fontId="1"/>
  </si>
  <si>
    <t>T</t>
    <phoneticPr fontId="1"/>
  </si>
  <si>
    <t>Ti2</t>
    <phoneticPr fontId="1"/>
  </si>
  <si>
    <t>Al2</t>
    <phoneticPr fontId="1"/>
  </si>
  <si>
    <t>Cr1</t>
    <phoneticPr fontId="1"/>
  </si>
  <si>
    <t>Cr2</t>
    <phoneticPr fontId="1"/>
  </si>
  <si>
    <t>Ca2</t>
    <phoneticPr fontId="1"/>
  </si>
  <si>
    <t>Inverse</t>
    <phoneticPr fontId="1"/>
  </si>
  <si>
    <t>Converse</t>
    <phoneticPr fontId="1"/>
  </si>
  <si>
    <t>distance</t>
    <phoneticPr fontId="1"/>
  </si>
  <si>
    <t>interval</t>
    <phoneticPr fontId="1"/>
  </si>
  <si>
    <t xml:space="preserve">1501_Cpx1-Line_1 </t>
  </si>
  <si>
    <t xml:space="preserve">1501_Cpx1-Line_2 </t>
  </si>
  <si>
    <t xml:space="preserve">1501_Cpx1-Line_3 </t>
  </si>
  <si>
    <t xml:space="preserve">1501_Cpx1-Line_4 </t>
  </si>
  <si>
    <t xml:space="preserve">1501_Cpx1-Line_5 </t>
  </si>
  <si>
    <t xml:space="preserve">1501_Cpx1-Line_6 </t>
  </si>
  <si>
    <t xml:space="preserve">1501_Cpx1-Line_7 </t>
  </si>
  <si>
    <t xml:space="preserve">1501_Cpx1-Line_8 </t>
  </si>
  <si>
    <t xml:space="preserve">1501_Cpx1-Line_9 </t>
  </si>
  <si>
    <t xml:space="preserve">1501_Cpx1-Line_10 </t>
  </si>
  <si>
    <t xml:space="preserve">1501_Cpx1-Line_11 </t>
  </si>
  <si>
    <t xml:space="preserve">1501_Cpx1-Line_12 </t>
  </si>
  <si>
    <t xml:space="preserve">1501_Cpx1-Line_13 </t>
  </si>
  <si>
    <t xml:space="preserve">1501_Cpx1-Line_14 </t>
  </si>
  <si>
    <t xml:space="preserve">1501_Cpx1-Line_15 </t>
  </si>
  <si>
    <t xml:space="preserve">1501_Cpx1-Line_16 </t>
  </si>
  <si>
    <t xml:space="preserve">1501_Cpx1-Line_17 </t>
  </si>
  <si>
    <t xml:space="preserve">1501_Cpx1-Line_18 </t>
  </si>
  <si>
    <t xml:space="preserve">1501_Cpx1-Line_19 </t>
  </si>
  <si>
    <t xml:space="preserve">1501_Cpx1-Line_20 </t>
  </si>
  <si>
    <t xml:space="preserve">1501_Cpx1-Line_21 </t>
  </si>
  <si>
    <t xml:space="preserve">1501_Cpx1-Line_22 </t>
  </si>
  <si>
    <t xml:space="preserve">1501_Cpx1-Line_23 </t>
  </si>
  <si>
    <t xml:space="preserve">1501_Cpx1-Line_24 </t>
  </si>
  <si>
    <t xml:space="preserve">1501_Cpx1-Line_25 </t>
  </si>
  <si>
    <t xml:space="preserve">1501_Cpx1-Line_26 </t>
  </si>
  <si>
    <t xml:space="preserve">1501_Cpx1-Line_27 </t>
  </si>
  <si>
    <t xml:space="preserve">1501_Cpx1-Line_28 </t>
  </si>
  <si>
    <t xml:space="preserve">1501_Cpx1-Line_29 </t>
  </si>
  <si>
    <t xml:space="preserve">1501_Cpx1-Line_30 </t>
  </si>
  <si>
    <t xml:space="preserve">1501_Cpx1-Line_31 </t>
  </si>
  <si>
    <t xml:space="preserve">1501_Cpx1-Line_32 </t>
  </si>
  <si>
    <t xml:space="preserve">1501_Cpx1-Line_33 </t>
  </si>
  <si>
    <t xml:space="preserve">1501_Cpx1-Line_34 </t>
  </si>
  <si>
    <t xml:space="preserve">1501_Cpx1-Line_35 </t>
  </si>
  <si>
    <t xml:space="preserve">1501_Cpx1-Line_36 </t>
  </si>
  <si>
    <t xml:space="preserve">1501_Cpx1-Line_37 </t>
  </si>
  <si>
    <t xml:space="preserve">1501_Cpx1-Line_38 </t>
  </si>
  <si>
    <t xml:space="preserve">1501_Cpx1-Line_39 </t>
  </si>
  <si>
    <t xml:space="preserve">1501_Cpx1-Line_40 </t>
  </si>
  <si>
    <t xml:space="preserve">1501_Cpx1-Line_41 </t>
  </si>
  <si>
    <t xml:space="preserve">1501_Cpx1-Line_42 </t>
  </si>
  <si>
    <t xml:space="preserve">1501_Cpx1-Line_43 </t>
  </si>
  <si>
    <t xml:space="preserve">1501_Cpx1-Line_44 </t>
  </si>
  <si>
    <t xml:space="preserve">1501_Cpx1-Line_45 </t>
  </si>
  <si>
    <t xml:space="preserve">1501_Cpx1-Line_46 </t>
  </si>
  <si>
    <t xml:space="preserve">1501_Cpx1-Line_47 </t>
  </si>
  <si>
    <t xml:space="preserve">1501_Cpx1-Line_48 </t>
  </si>
  <si>
    <t xml:space="preserve">1501_Cpx1-Line_49 </t>
  </si>
  <si>
    <t xml:space="preserve">1501_Cpx1-Line_50 </t>
  </si>
  <si>
    <t xml:space="preserve">1501_Cpx1-Line_51 </t>
  </si>
  <si>
    <t xml:space="preserve">1501_Cpx1-Line_52 </t>
  </si>
  <si>
    <t xml:space="preserve">1501_Cpx1-Line_53 </t>
  </si>
  <si>
    <t xml:space="preserve">1501_Cpx1-Line_54 </t>
  </si>
  <si>
    <t xml:space="preserve">1501_Cpx1-Line_55 </t>
  </si>
  <si>
    <t xml:space="preserve">1501_Cpx1-Line_56 </t>
  </si>
  <si>
    <t xml:space="preserve">1501_Cpx1-Line_57 </t>
  </si>
  <si>
    <t xml:space="preserve">1501_Cpx1-Line_58 </t>
  </si>
  <si>
    <t xml:space="preserve">1501_Cpx1-Line_59 </t>
  </si>
  <si>
    <t xml:space="preserve">1501_Cpx1-Line_60 </t>
  </si>
  <si>
    <t xml:space="preserve">1501_Cpx1-Line_61 </t>
  </si>
  <si>
    <t xml:space="preserve">1501_Cpx1-Line_62 </t>
  </si>
  <si>
    <t xml:space="preserve">1501_Cpx1-Line_63 </t>
  </si>
  <si>
    <t xml:space="preserve">1501_Cpx1-Line_64 </t>
  </si>
  <si>
    <t xml:space="preserve">1501_Cpx1-Line_65 </t>
  </si>
  <si>
    <t xml:space="preserve">1501_Cpx1-Line_66 </t>
  </si>
  <si>
    <t xml:space="preserve">1501_Cpx1-Line_67 </t>
  </si>
  <si>
    <t xml:space="preserve">1501_Cpx1-Line_68 </t>
  </si>
  <si>
    <t xml:space="preserve">1501_Cpx1-Line_69 </t>
  </si>
  <si>
    <t xml:space="preserve">1501_Cpx1-Line_70 </t>
  </si>
  <si>
    <t xml:space="preserve">1501_Cpx1-Line_71 </t>
  </si>
  <si>
    <t xml:space="preserve">1501_Cpx1-Line_72 </t>
  </si>
  <si>
    <t xml:space="preserve">1501_Cpx1-Line_73 </t>
  </si>
  <si>
    <t xml:space="preserve">1501_Cpx1-Line_74 </t>
  </si>
  <si>
    <t xml:space="preserve">1501_Cpx1-Line_75 </t>
  </si>
  <si>
    <t xml:space="preserve">1501_Cpx1-Line_76 </t>
  </si>
  <si>
    <t xml:space="preserve">1501_Cpx1-Line_77 </t>
  </si>
  <si>
    <t xml:space="preserve">1501_Cpx1-Line_78 </t>
  </si>
  <si>
    <t xml:space="preserve">1501_Cpx1-Line_79 </t>
  </si>
  <si>
    <t xml:space="preserve">1501_Cpx1-Line_80 </t>
  </si>
  <si>
    <t xml:space="preserve">1501_Cpx1-Line_81 </t>
  </si>
  <si>
    <t xml:space="preserve">1501_Cpx1-Line_82 </t>
  </si>
  <si>
    <t xml:space="preserve">1501_Cpx1-Line_83 </t>
  </si>
  <si>
    <t xml:space="preserve">1501_Cpx1-Line_84 </t>
  </si>
  <si>
    <t xml:space="preserve">1501_Cpx1-Line_85 </t>
  </si>
  <si>
    <t xml:space="preserve">1501_Cpx1-Line_86 </t>
  </si>
  <si>
    <t xml:space="preserve">1501_Cpx1-Line_87 </t>
  </si>
  <si>
    <t xml:space="preserve">1501_Cpx1-Line_88 </t>
  </si>
  <si>
    <t xml:space="preserve">1501_Cpx1-Line_89 </t>
  </si>
  <si>
    <t xml:space="preserve">1501_Cpx1-Line_90 </t>
  </si>
  <si>
    <t xml:space="preserve">1501_Cpx1-Line_91 </t>
  </si>
  <si>
    <t xml:space="preserve">1501_Cpx1-Line_92 </t>
  </si>
  <si>
    <t xml:space="preserve">1501_Cpx1-Line_93 </t>
  </si>
  <si>
    <t xml:space="preserve">1501_Cpx1-Line_94 </t>
  </si>
  <si>
    <t xml:space="preserve">1501_Cpx1-Line_95 </t>
  </si>
  <si>
    <t xml:space="preserve">1501_Cpx1-Line_96 </t>
  </si>
  <si>
    <t xml:space="preserve">1501_Cpx1-Line_97 </t>
  </si>
  <si>
    <t xml:space="preserve">1501_Cpx1-Line_98 </t>
  </si>
  <si>
    <t xml:space="preserve">1501_Cpx1-Line_99 </t>
  </si>
  <si>
    <t xml:space="preserve">1501_Cpx1-Line_100 </t>
  </si>
  <si>
    <t xml:space="preserve">1501_Cpx1-Line_101 </t>
  </si>
  <si>
    <t xml:space="preserve">1501_Cpx1-Line_102 </t>
  </si>
  <si>
    <t xml:space="preserve">1501_Cpx1-Line_103 </t>
  </si>
  <si>
    <t xml:space="preserve">1501_Cpx1-Line_104 </t>
  </si>
  <si>
    <t xml:space="preserve">1501_Cpx1-Line_105 </t>
  </si>
  <si>
    <t xml:space="preserve">1501_Cpx1-Line_106 </t>
  </si>
  <si>
    <t xml:space="preserve">1501_Cpx1-Line_107 </t>
  </si>
  <si>
    <t xml:space="preserve">1501_Cpx1-Line_108 </t>
  </si>
  <si>
    <t xml:space="preserve">1501_Cpx1-Line_109 </t>
  </si>
  <si>
    <t xml:space="preserve">1501_Cpx1-Line_110 </t>
  </si>
  <si>
    <t xml:space="preserve">1501_Cpx1-Line_111 </t>
  </si>
  <si>
    <t>semiinfinitpair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</si>
</sst>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70" zoomScale="80" zoomScaleNormal="80" workbookViewId="0">
      <selection activeCell="A7" sqref="A7:C112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C1" t="s">
        <v>73</v>
      </c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C2">
        <v>8.8902359690105861</v>
      </c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57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72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/>
      <c r="R3" s="4"/>
      <c r="S3" s="4"/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t="s">
        <v>74</v>
      </c>
      <c r="B4">
        <v>802</v>
      </c>
      <c r="C4" s="21">
        <f>C$2*(B4-B$4)</f>
        <v>0</v>
      </c>
      <c r="D4" s="22">
        <v>55.515999999999998</v>
      </c>
      <c r="E4" s="22">
        <v>9.2999999999999999E-2</v>
      </c>
      <c r="F4" s="22">
        <v>4.5650000000000004</v>
      </c>
      <c r="G4" s="22">
        <v>0.29699999999999999</v>
      </c>
      <c r="H4" s="22">
        <v>6.5330000000000004</v>
      </c>
      <c r="I4" s="22">
        <v>32.069000000000003</v>
      </c>
      <c r="J4" s="22">
        <v>0.96199999999999997</v>
      </c>
      <c r="K4" s="22">
        <v>0.14000000000000001</v>
      </c>
      <c r="L4" s="22">
        <v>0.115</v>
      </c>
      <c r="M4" s="22">
        <v>3.5000000000000003E-2</v>
      </c>
      <c r="N4" s="22"/>
      <c r="O4" s="21">
        <f>SUM(D4:N4)</f>
        <v>100.32499999999999</v>
      </c>
      <c r="Q4" s="22"/>
      <c r="R4" s="22"/>
      <c r="S4" s="22"/>
      <c r="U4" s="22"/>
      <c r="V4" s="23">
        <v>12</v>
      </c>
      <c r="W4" s="23">
        <v>4</v>
      </c>
      <c r="X4" s="24">
        <v>0</v>
      </c>
      <c r="Z4" s="25">
        <f>IFERROR(BD4*$BQ4,"NA")</f>
        <v>1.9128421481663755</v>
      </c>
      <c r="AA4" s="25">
        <f>IFERROR(BE4*$BQ4,"NA")</f>
        <v>2.4105264666609704E-3</v>
      </c>
      <c r="AB4" s="25">
        <f>IFERROR(BF4*$BQ4,"NA")</f>
        <v>0.18536675197941113</v>
      </c>
      <c r="AC4" s="25">
        <f>IFERROR(BG4*$BQ4,"NA")</f>
        <v>8.0902570295788394E-3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0.18824048949474048</v>
      </c>
      <c r="AF4" s="25">
        <f t="shared" ref="AF4:AK4" si="0">IFERROR(BJ4*$BQ4,"NA")</f>
        <v>1.6471147138905458</v>
      </c>
      <c r="AG4" s="25">
        <f t="shared" si="0"/>
        <v>3.5512242032999616E-2</v>
      </c>
      <c r="AH4" s="25">
        <f t="shared" si="0"/>
        <v>4.085485359496324E-3</v>
      </c>
      <c r="AI4" s="25">
        <f t="shared" si="0"/>
        <v>3.1872049391626642E-3</v>
      </c>
      <c r="AJ4" s="25">
        <f t="shared" si="0"/>
        <v>2.3380030069970145E-3</v>
      </c>
      <c r="AK4" s="25">
        <f t="shared" si="0"/>
        <v>0</v>
      </c>
      <c r="AL4" s="25">
        <f>IFERROR(SUM(Z4:AK4),"NA")</f>
        <v>3.9891878223659685</v>
      </c>
      <c r="AM4" s="25">
        <f t="shared" ref="AM4" si="1">IFERROR(AF4/(AF4+AE4),"NA")</f>
        <v>0.89743648033495993</v>
      </c>
      <c r="AN4" s="26">
        <f t="shared" ref="AN4:AN50" si="2">IFERROR(AD4/(AD4+AE4),"NA")</f>
        <v>0</v>
      </c>
      <c r="AP4" s="21">
        <f>D4</f>
        <v>55.515999999999998</v>
      </c>
      <c r="AQ4" s="21">
        <f>E4</f>
        <v>9.2999999999999999E-2</v>
      </c>
      <c r="AR4" s="21">
        <f>F4</f>
        <v>4.5650000000000004</v>
      </c>
      <c r="AS4" s="21">
        <f>G4</f>
        <v>0.29699999999999999</v>
      </c>
      <c r="AT4" s="21">
        <f t="shared" ref="AT4:AT50" si="3">BI4*AT$1/2</f>
        <v>0</v>
      </c>
      <c r="AU4" s="21">
        <f t="shared" ref="AU4:AU50" si="4">BH4*AU$1</f>
        <v>6.5330000000000004</v>
      </c>
      <c r="AV4" s="21">
        <f t="shared" ref="AV4:BA4" si="5">I4</f>
        <v>32.069000000000003</v>
      </c>
      <c r="AW4" s="21">
        <f t="shared" si="5"/>
        <v>0.96199999999999997</v>
      </c>
      <c r="AX4" s="21">
        <f t="shared" si="5"/>
        <v>0.14000000000000001</v>
      </c>
      <c r="AY4" s="21">
        <f t="shared" si="5"/>
        <v>0.115</v>
      </c>
      <c r="AZ4" s="21">
        <f t="shared" si="5"/>
        <v>3.5000000000000003E-2</v>
      </c>
      <c r="BA4" s="21">
        <f t="shared" si="5"/>
        <v>0</v>
      </c>
      <c r="BB4" s="21">
        <f>SUM(AP4:BA4)</f>
        <v>100.32499999999999</v>
      </c>
      <c r="BD4" s="21">
        <f t="shared" ref="BD4:BD50" si="6">D4/AP$1</f>
        <v>0.92403462050599205</v>
      </c>
      <c r="BE4" s="21">
        <f t="shared" ref="BE4:BE50" si="7">E4/AQ$1</f>
        <v>1.1644504545113064E-3</v>
      </c>
      <c r="BF4" s="21">
        <f t="shared" ref="BF4:BF50" si="8">F4/AR$1*2</f>
        <v>8.9544919576304449E-2</v>
      </c>
      <c r="BG4" s="21">
        <f t="shared" ref="BG4:BG50" si="9">G4/AS$1*2</f>
        <v>3.9081518520955325E-3</v>
      </c>
      <c r="BH4" s="21">
        <f t="shared" ref="BH4:BH50" si="10">IF(OR($X4="spinel", $X4="Spinel", $X4="SPINEL"),H4/AU$1,H4/AU$1*(1-$X4))</f>
        <v>9.0933132899059091E-2</v>
      </c>
      <c r="BI4" s="21">
        <f t="shared" ref="BI4:BI50" si="11">IF(OR($X4="spinel", $X4="Spinel", $X4="SPINEL"),0,H4/AU$1*$X4)</f>
        <v>0</v>
      </c>
      <c r="BJ4" s="21">
        <f t="shared" ref="BJ4:BJ50" si="12">I4/AV$1</f>
        <v>0.79566995166780807</v>
      </c>
      <c r="BK4" s="21">
        <f t="shared" ref="BK4:BK50" si="13">J4/AW$1</f>
        <v>1.7154860960030244E-2</v>
      </c>
      <c r="BL4" s="21">
        <f t="shared" ref="BL4:BL50" si="14">K4/AX$1</f>
        <v>1.9735710640649364E-3</v>
      </c>
      <c r="BM4" s="21">
        <f t="shared" ref="BM4:BM50" si="15">L4/AY$1</f>
        <v>1.5396396975344343E-3</v>
      </c>
      <c r="BN4" s="21">
        <f>M4/AZ$1*2</f>
        <v>1.1294166240446346E-3</v>
      </c>
      <c r="BO4" s="21">
        <f>N4/BA$1*2</f>
        <v>0</v>
      </c>
      <c r="BP4" s="21">
        <f>SUM(BD4:BO4)</f>
        <v>1.9270527153014447</v>
      </c>
      <c r="BQ4" s="21">
        <f t="shared" ref="BQ4:BQ50" si="16">IFERROR(IF(OR($U4="Total",$U4="total", $U4="TOTAL"),$W4/$BP4,V4/(BD4*4+BE4*4+BF4*3+BG4*3+BH4*2+BI4*3+BJ4*2+BK4*2+BL4*2+BM4*2+BN4+BO4)),"NA")</f>
        <v>2.0700979224338178</v>
      </c>
    </row>
    <row r="5" spans="1:69" s="27" customFormat="1" x14ac:dyDescent="0.15">
      <c r="A5" t="s">
        <v>75</v>
      </c>
      <c r="B5">
        <v>803</v>
      </c>
      <c r="C5" s="27">
        <f>C$2*(B5-B$4)</f>
        <v>8.8902359690105861</v>
      </c>
      <c r="D5" s="28">
        <v>54.935000000000002</v>
      </c>
      <c r="E5" s="28">
        <v>0.13500000000000001</v>
      </c>
      <c r="F5" s="28">
        <v>4.7590000000000003</v>
      </c>
      <c r="G5" s="28">
        <v>0.34100000000000003</v>
      </c>
      <c r="H5" s="28">
        <v>6.5640000000000001</v>
      </c>
      <c r="I5" s="28">
        <v>32.082999999999998</v>
      </c>
      <c r="J5" s="28">
        <v>1</v>
      </c>
      <c r="K5" s="28">
        <v>9.6000000000000002E-2</v>
      </c>
      <c r="L5" s="28">
        <v>7.5999999999999998E-2</v>
      </c>
      <c r="M5" s="28">
        <v>2.1000000000000001E-2</v>
      </c>
      <c r="N5" s="28"/>
      <c r="O5" s="27">
        <f t="shared" ref="O5:O49" si="17">SUM(D5:N5)</f>
        <v>100.01</v>
      </c>
      <c r="Q5" s="28"/>
      <c r="R5" s="28"/>
      <c r="S5" s="28"/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1.9004452819066351</v>
      </c>
      <c r="AA5" s="30">
        <f t="shared" ref="AA5:AA50" si="19">IFERROR(BE5*$BQ5,"NA")</f>
        <v>3.5132414630330727E-3</v>
      </c>
      <c r="AB5" s="30">
        <f t="shared" ref="AB5:AB50" si="20">IFERROR(BF5*$BQ5,"NA")</f>
        <v>0.19402247426667341</v>
      </c>
      <c r="AC5" s="30">
        <f t="shared" ref="AC5:AC50" si="21">IFERROR(BG5*$BQ5,"NA")</f>
        <v>9.3262171786282592E-3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0.18989530754854017</v>
      </c>
      <c r="AF5" s="30">
        <f t="shared" ref="AF5:AF50" si="24">IFERROR(BJ5*$BQ5,"NA")</f>
        <v>1.654469159145967</v>
      </c>
      <c r="AG5" s="30">
        <f t="shared" ref="AG5:AG50" si="25">IFERROR(BK5*$BQ5,"NA")</f>
        <v>3.7063659326758473E-2</v>
      </c>
      <c r="AH5" s="30">
        <f t="shared" ref="AH5:AH50" si="26">IFERROR(BL5*$BQ5,"NA")</f>
        <v>2.8127564635145224E-3</v>
      </c>
      <c r="AI5" s="30">
        <f t="shared" ref="AI5:AI50" si="27">IFERROR(BM5*$BQ5,"NA")</f>
        <v>2.1148083532054997E-3</v>
      </c>
      <c r="AJ5" s="30">
        <f t="shared" ref="AJ5:AJ50" si="28">IFERROR(BN5*$BQ5,"NA")</f>
        <v>1.4084505094520126E-3</v>
      </c>
      <c r="AK5" s="30">
        <f t="shared" ref="AK5:AK50" si="29">IFERROR(BO5*$BQ5,"NA")</f>
        <v>0</v>
      </c>
      <c r="AL5" s="30">
        <f t="shared" ref="AL5:AL50" si="30">IFERROR(SUM(Z5:AK5),"NA")</f>
        <v>3.9950713561624069</v>
      </c>
      <c r="AM5" s="30">
        <f t="shared" ref="AM5:AM50" si="31">IFERROR(AF5/(AF5+AE5),"NA")</f>
        <v>0.89704024829275053</v>
      </c>
      <c r="AN5" s="31">
        <f t="shared" si="2"/>
        <v>0</v>
      </c>
      <c r="AP5" s="27">
        <f t="shared" ref="AP5:AP49" si="32">D5</f>
        <v>54.935000000000002</v>
      </c>
      <c r="AQ5" s="27">
        <f t="shared" ref="AQ5:AQ50" si="33">E5</f>
        <v>0.13500000000000001</v>
      </c>
      <c r="AR5" s="27">
        <f t="shared" ref="AR5:AR50" si="34">F5</f>
        <v>4.7590000000000003</v>
      </c>
      <c r="AS5" s="27">
        <f t="shared" ref="AS5:AS50" si="35">G5</f>
        <v>0.34100000000000003</v>
      </c>
      <c r="AT5" s="27">
        <f t="shared" si="3"/>
        <v>0</v>
      </c>
      <c r="AU5" s="27">
        <f t="shared" si="4"/>
        <v>6.5640000000000001</v>
      </c>
      <c r="AV5" s="27">
        <f t="shared" ref="AV5:AV49" si="36">I5</f>
        <v>32.082999999999998</v>
      </c>
      <c r="AW5" s="27">
        <f t="shared" ref="AW5:AW49" si="37">J5</f>
        <v>1</v>
      </c>
      <c r="AX5" s="27">
        <f t="shared" ref="AX5:AX49" si="38">K5</f>
        <v>9.6000000000000002E-2</v>
      </c>
      <c r="AY5" s="27">
        <f t="shared" ref="AY5:AY49" si="39">L5</f>
        <v>7.5999999999999998E-2</v>
      </c>
      <c r="AZ5" s="27">
        <f t="shared" ref="AZ5:AZ49" si="40">M5</f>
        <v>2.1000000000000001E-2</v>
      </c>
      <c r="BA5" s="27">
        <f t="shared" ref="BA5:BA49" si="41">N5</f>
        <v>0</v>
      </c>
      <c r="BB5" s="27">
        <f t="shared" ref="BB5:BB49" si="42">SUM(AP5:BA5)</f>
        <v>100.01</v>
      </c>
      <c r="BD5" s="27">
        <f t="shared" si="6"/>
        <v>0.91436418109187756</v>
      </c>
      <c r="BE5" s="27">
        <f t="shared" si="7"/>
        <v>1.6903313049357676E-3</v>
      </c>
      <c r="BF5" s="27">
        <f t="shared" si="8"/>
        <v>9.3350333464103583E-2</v>
      </c>
      <c r="BG5" s="27">
        <f t="shared" si="9"/>
        <v>4.4871373116652409E-3</v>
      </c>
      <c r="BH5" s="27">
        <f t="shared" si="10"/>
        <v>9.1364623350592963E-2</v>
      </c>
      <c r="BI5" s="27">
        <f t="shared" si="11"/>
        <v>0</v>
      </c>
      <c r="BJ5" s="27">
        <f t="shared" si="12"/>
        <v>0.796017308283959</v>
      </c>
      <c r="BK5" s="27">
        <f t="shared" si="13"/>
        <v>1.783249580044724E-2</v>
      </c>
      <c r="BL5" s="27">
        <f t="shared" si="14"/>
        <v>1.3533058725016705E-3</v>
      </c>
      <c r="BM5" s="27">
        <f t="shared" si="15"/>
        <v>1.0175010175010174E-3</v>
      </c>
      <c r="BN5" s="27">
        <f t="shared" ref="BN5:BN50" si="43">M5/AZ$1*2</f>
        <v>6.776499744267807E-4</v>
      </c>
      <c r="BO5" s="27">
        <f t="shared" ref="BO5:BO50" si="44">N5/BA$1*2</f>
        <v>0</v>
      </c>
      <c r="BP5" s="27">
        <f t="shared" ref="BP5:BP49" si="45">SUM(BD5:BO5)</f>
        <v>1.9221548674720108</v>
      </c>
      <c r="BQ5" s="27">
        <f t="shared" si="16"/>
        <v>2.0784336495303655</v>
      </c>
    </row>
    <row r="6" spans="1:69" s="3" customFormat="1" x14ac:dyDescent="0.15">
      <c r="A6" s="3" t="s">
        <v>76</v>
      </c>
      <c r="B6" s="3">
        <v>804</v>
      </c>
      <c r="C6" s="3">
        <f t="shared" ref="C6:C69" si="46">C$2*(B6-B$4)</f>
        <v>17.780471938021172</v>
      </c>
      <c r="D6" s="4">
        <v>53.863999999999997</v>
      </c>
      <c r="E6" s="4">
        <v>0.77900000000000003</v>
      </c>
      <c r="F6" s="4">
        <v>21.244</v>
      </c>
      <c r="G6" s="4">
        <v>2.7E-2</v>
      </c>
      <c r="H6" s="4">
        <v>1.6739999999999999</v>
      </c>
      <c r="I6" s="4">
        <v>0.76600000000000001</v>
      </c>
      <c r="J6" s="4">
        <v>7.71</v>
      </c>
      <c r="K6" s="4">
        <v>0.188</v>
      </c>
      <c r="L6" s="4">
        <v>0.03</v>
      </c>
      <c r="M6" s="4">
        <v>1.58</v>
      </c>
      <c r="N6" s="4"/>
      <c r="O6" s="3">
        <f t="shared" si="17"/>
        <v>87.862000000000009</v>
      </c>
      <c r="Q6" s="4"/>
      <c r="R6" s="4"/>
      <c r="S6" s="4"/>
      <c r="U6" s="4"/>
      <c r="V6" s="32">
        <v>12</v>
      </c>
      <c r="W6" s="32">
        <v>4</v>
      </c>
      <c r="X6" s="33">
        <v>0</v>
      </c>
      <c r="Z6" s="34">
        <f t="shared" si="18"/>
        <v>2.0325633762742461</v>
      </c>
      <c r="AA6" s="34">
        <f t="shared" si="19"/>
        <v>2.2113166827909682E-2</v>
      </c>
      <c r="AB6" s="34">
        <f t="shared" si="20"/>
        <v>0.9447390787248422</v>
      </c>
      <c r="AC6" s="34">
        <f t="shared" si="21"/>
        <v>8.0547889080097963E-4</v>
      </c>
      <c r="AD6" s="34">
        <f t="shared" si="22"/>
        <v>0</v>
      </c>
      <c r="AE6" s="34">
        <f t="shared" si="23"/>
        <v>5.2825104879990932E-2</v>
      </c>
      <c r="AF6" s="34">
        <f t="shared" si="24"/>
        <v>4.3087542801795067E-2</v>
      </c>
      <c r="AG6" s="34">
        <f t="shared" si="25"/>
        <v>0.31170367810581756</v>
      </c>
      <c r="AH6" s="34">
        <f t="shared" si="26"/>
        <v>6.0083884296979239E-3</v>
      </c>
      <c r="AI6" s="34">
        <f t="shared" si="27"/>
        <v>9.1057963502090414E-4</v>
      </c>
      <c r="AJ6" s="34">
        <f t="shared" si="28"/>
        <v>0.11558956703980358</v>
      </c>
      <c r="AK6" s="34">
        <f t="shared" si="29"/>
        <v>0</v>
      </c>
      <c r="AL6" s="34">
        <f t="shared" si="30"/>
        <v>3.5303459616099246</v>
      </c>
      <c r="AM6" s="34">
        <f t="shared" si="31"/>
        <v>0.4492373408848922</v>
      </c>
      <c r="AN6" s="35">
        <f t="shared" si="2"/>
        <v>0</v>
      </c>
      <c r="AP6" s="3">
        <f t="shared" si="32"/>
        <v>53.863999999999997</v>
      </c>
      <c r="AQ6" s="3">
        <f>E6</f>
        <v>0.77900000000000003</v>
      </c>
      <c r="AR6" s="3">
        <f>F6</f>
        <v>21.244</v>
      </c>
      <c r="AS6" s="3">
        <f t="shared" si="35"/>
        <v>2.7E-2</v>
      </c>
      <c r="AT6" s="3">
        <f t="shared" si="3"/>
        <v>0</v>
      </c>
      <c r="AU6" s="3">
        <f t="shared" si="4"/>
        <v>1.6739999999999999</v>
      </c>
      <c r="AV6" s="3">
        <f>I6</f>
        <v>0.76600000000000001</v>
      </c>
      <c r="AW6" s="3">
        <f t="shared" si="37"/>
        <v>7.71</v>
      </c>
      <c r="AX6" s="3">
        <f>K6</f>
        <v>0.188</v>
      </c>
      <c r="AY6" s="3">
        <f t="shared" si="39"/>
        <v>0.03</v>
      </c>
      <c r="AZ6" s="3">
        <f t="shared" si="40"/>
        <v>1.58</v>
      </c>
      <c r="BA6" s="3">
        <f t="shared" si="41"/>
        <v>0</v>
      </c>
      <c r="BB6" s="3">
        <f t="shared" si="42"/>
        <v>87.862000000000009</v>
      </c>
      <c r="BD6" s="3">
        <f t="shared" si="6"/>
        <v>0.89653794940079889</v>
      </c>
      <c r="BE6" s="3">
        <f t="shared" si="7"/>
        <v>9.7538376781108362E-3</v>
      </c>
      <c r="BF6" s="3">
        <f t="shared" si="8"/>
        <v>0.41671243624950965</v>
      </c>
      <c r="BG6" s="3">
        <f t="shared" si="9"/>
        <v>3.5528653200868473E-4</v>
      </c>
      <c r="BH6" s="3">
        <f t="shared" si="10"/>
        <v>2.3300484382829466E-2</v>
      </c>
      <c r="BI6" s="3">
        <f t="shared" si="11"/>
        <v>0</v>
      </c>
      <c r="BJ6" s="3">
        <f t="shared" si="12"/>
        <v>1.9005369140838221E-2</v>
      </c>
      <c r="BK6" s="3">
        <f t="shared" si="13"/>
        <v>0.13748854262144822</v>
      </c>
      <c r="BL6" s="3">
        <f t="shared" si="14"/>
        <v>2.6502240003157713E-3</v>
      </c>
      <c r="BM6" s="3">
        <f t="shared" si="15"/>
        <v>4.0164513848724371E-4</v>
      </c>
      <c r="BN6" s="3">
        <f t="shared" si="43"/>
        <v>5.0985093314014927E-2</v>
      </c>
      <c r="BO6" s="3">
        <f t="shared" si="44"/>
        <v>0</v>
      </c>
      <c r="BP6" s="3">
        <f t="shared" si="45"/>
        <v>1.557190868458362</v>
      </c>
      <c r="BQ6" s="3">
        <f>IFERROR(IF(OR($U6="Total",$U6="total", $U6="TOTAL"),$W6/$BP6,V6/(BD6*4+BE6*4+BF6*3+BG6*3+BH6*2+BI6*3+BJ6*2+BK6*2+BL6*2+BM6*2+BN6+BO6)),"NA")</f>
        <v>2.2671247520896465</v>
      </c>
    </row>
    <row r="7" spans="1:69" s="27" customFormat="1" x14ac:dyDescent="0.15">
      <c r="A7" t="s">
        <v>77</v>
      </c>
      <c r="B7">
        <v>805</v>
      </c>
      <c r="C7" s="27">
        <f t="shared" si="46"/>
        <v>26.670707907031758</v>
      </c>
      <c r="D7" s="28">
        <v>51.406999999999996</v>
      </c>
      <c r="E7" s="28">
        <v>0.34799999999999998</v>
      </c>
      <c r="F7" s="28">
        <v>5.65</v>
      </c>
      <c r="G7" s="28">
        <v>0.45900000000000002</v>
      </c>
      <c r="H7" s="28">
        <v>3.528</v>
      </c>
      <c r="I7" s="28">
        <v>16.210999999999999</v>
      </c>
      <c r="J7" s="28">
        <v>21.462</v>
      </c>
      <c r="K7" s="28">
        <v>4.8000000000000001E-2</v>
      </c>
      <c r="L7" s="28">
        <v>5.8999999999999997E-2</v>
      </c>
      <c r="M7" s="28">
        <v>0.42199999999999999</v>
      </c>
      <c r="N7" s="28"/>
      <c r="O7" s="27">
        <f t="shared" si="17"/>
        <v>99.593999999999994</v>
      </c>
      <c r="Q7" s="28"/>
      <c r="R7" s="28"/>
      <c r="S7" s="28"/>
      <c r="U7" s="28"/>
      <c r="V7" s="29">
        <v>12</v>
      </c>
      <c r="W7" s="29">
        <v>4</v>
      </c>
      <c r="X7" s="15">
        <v>0</v>
      </c>
      <c r="Z7" s="30">
        <f t="shared" si="18"/>
        <v>1.8752999931820005</v>
      </c>
      <c r="AA7" s="30">
        <f t="shared" si="19"/>
        <v>9.5498318782552306E-3</v>
      </c>
      <c r="AB7" s="30">
        <f t="shared" si="20"/>
        <v>0.2428997303008357</v>
      </c>
      <c r="AC7" s="30">
        <f t="shared" si="21"/>
        <v>1.3237503322209949E-2</v>
      </c>
      <c r="AD7" s="30">
        <f t="shared" si="22"/>
        <v>0</v>
      </c>
      <c r="AE7" s="30">
        <f t="shared" si="23"/>
        <v>0.10762582367154089</v>
      </c>
      <c r="AF7" s="30">
        <f t="shared" si="24"/>
        <v>0.88152728959472848</v>
      </c>
      <c r="AG7" s="30">
        <f t="shared" si="25"/>
        <v>0.83880447134622171</v>
      </c>
      <c r="AH7" s="30">
        <f t="shared" si="26"/>
        <v>1.4830110487677815E-3</v>
      </c>
      <c r="AI7" s="30">
        <f t="shared" si="27"/>
        <v>1.7312177150610893E-3</v>
      </c>
      <c r="AJ7" s="30">
        <f t="shared" si="28"/>
        <v>2.9845372137199622E-2</v>
      </c>
      <c r="AK7" s="30">
        <f t="shared" si="29"/>
        <v>0</v>
      </c>
      <c r="AL7" s="30">
        <f>IFERROR(SUM(Z7:AK7),"NA")</f>
        <v>4.0020042441968204</v>
      </c>
      <c r="AM7" s="30">
        <f t="shared" si="31"/>
        <v>0.89119396964121045</v>
      </c>
      <c r="AN7" s="31">
        <f>IFERROR(AD7/(AD7+AE7),"NA")</f>
        <v>0</v>
      </c>
      <c r="AP7" s="27">
        <f t="shared" si="32"/>
        <v>51.406999999999996</v>
      </c>
      <c r="AQ7" s="27">
        <f t="shared" si="33"/>
        <v>0.34799999999999998</v>
      </c>
      <c r="AR7" s="27">
        <f t="shared" si="34"/>
        <v>5.65</v>
      </c>
      <c r="AS7" s="27">
        <f t="shared" si="35"/>
        <v>0.45900000000000002</v>
      </c>
      <c r="AT7" s="27">
        <f t="shared" si="3"/>
        <v>0</v>
      </c>
      <c r="AU7" s="27">
        <f t="shared" si="4"/>
        <v>3.528</v>
      </c>
      <c r="AV7" s="27">
        <f t="shared" si="36"/>
        <v>16.210999999999999</v>
      </c>
      <c r="AW7" s="27">
        <f t="shared" si="37"/>
        <v>21.462</v>
      </c>
      <c r="AX7" s="27">
        <f t="shared" si="38"/>
        <v>4.8000000000000001E-2</v>
      </c>
      <c r="AY7" s="27">
        <f t="shared" si="39"/>
        <v>5.8999999999999997E-2</v>
      </c>
      <c r="AZ7" s="27">
        <f t="shared" si="40"/>
        <v>0.42199999999999999</v>
      </c>
      <c r="BA7" s="27">
        <f t="shared" si="41"/>
        <v>0</v>
      </c>
      <c r="BB7" s="27">
        <f t="shared" si="42"/>
        <v>99.593999999999994</v>
      </c>
      <c r="BD7" s="27">
        <f t="shared" si="6"/>
        <v>0.8556424766977363</v>
      </c>
      <c r="BE7" s="27">
        <f t="shared" si="7"/>
        <v>4.3572984749455333E-3</v>
      </c>
      <c r="BF7" s="27">
        <f t="shared" si="8"/>
        <v>0.11082777559827385</v>
      </c>
      <c r="BG7" s="27">
        <f t="shared" si="9"/>
        <v>6.0398710441476409E-3</v>
      </c>
      <c r="BH7" s="27">
        <f t="shared" si="10"/>
        <v>4.9106397193920168E-2</v>
      </c>
      <c r="BI7" s="27">
        <f t="shared" si="11"/>
        <v>0</v>
      </c>
      <c r="BJ7" s="27">
        <f t="shared" si="12"/>
        <v>0.40221415031609448</v>
      </c>
      <c r="BK7" s="27">
        <f t="shared" si="13"/>
        <v>0.38272102486919868</v>
      </c>
      <c r="BL7" s="27">
        <f t="shared" si="14"/>
        <v>6.7665293625083524E-4</v>
      </c>
      <c r="BM7" s="27">
        <f t="shared" si="15"/>
        <v>7.8990210569157928E-4</v>
      </c>
      <c r="BN7" s="27">
        <f t="shared" si="43"/>
        <v>1.3617537581338164E-2</v>
      </c>
      <c r="BO7" s="27">
        <f t="shared" si="44"/>
        <v>0</v>
      </c>
      <c r="BP7" s="27">
        <f t="shared" si="45"/>
        <v>1.8259930868175971</v>
      </c>
      <c r="BQ7" s="27">
        <f t="shared" si="16"/>
        <v>2.1916864160595755</v>
      </c>
    </row>
    <row r="8" spans="1:69" s="27" customFormat="1" x14ac:dyDescent="0.15">
      <c r="A8" t="s">
        <v>78</v>
      </c>
      <c r="B8">
        <v>806</v>
      </c>
      <c r="C8" s="27">
        <f t="shared" si="46"/>
        <v>35.560943876042344</v>
      </c>
      <c r="D8" s="28">
        <v>51.253999999999998</v>
      </c>
      <c r="E8" s="28">
        <v>0.39400000000000002</v>
      </c>
      <c r="F8" s="28">
        <v>5.7270000000000003</v>
      </c>
      <c r="G8" s="28">
        <v>0.52200000000000002</v>
      </c>
      <c r="H8" s="28">
        <v>3.3980000000000001</v>
      </c>
      <c r="I8" s="28">
        <v>16.375</v>
      </c>
      <c r="J8" s="28">
        <v>21.44</v>
      </c>
      <c r="K8" s="28">
        <v>8.4000000000000005E-2</v>
      </c>
      <c r="L8" s="28">
        <v>6.5000000000000002E-2</v>
      </c>
      <c r="M8" s="28">
        <v>0.441</v>
      </c>
      <c r="N8" s="28"/>
      <c r="O8" s="27">
        <f t="shared" si="17"/>
        <v>99.7</v>
      </c>
      <c r="Q8" s="28"/>
      <c r="R8" s="28"/>
      <c r="S8" s="28"/>
      <c r="U8" s="28"/>
      <c r="V8" s="29">
        <v>12</v>
      </c>
      <c r="W8" s="29">
        <v>4</v>
      </c>
      <c r="X8" s="15">
        <v>0</v>
      </c>
      <c r="Z8" s="30">
        <f t="shared" si="18"/>
        <v>1.868129045758367</v>
      </c>
      <c r="AA8" s="30">
        <f t="shared" si="19"/>
        <v>1.0802973739073319E-2</v>
      </c>
      <c r="AB8" s="30">
        <f t="shared" si="20"/>
        <v>0.24600072347436641</v>
      </c>
      <c r="AC8" s="30">
        <f t="shared" si="21"/>
        <v>1.5041616648457073E-2</v>
      </c>
      <c r="AD8" s="30">
        <f t="shared" si="22"/>
        <v>0</v>
      </c>
      <c r="AE8" s="30">
        <f t="shared" si="23"/>
        <v>0.10357189030798865</v>
      </c>
      <c r="AF8" s="30">
        <f t="shared" si="24"/>
        <v>0.88968830279360156</v>
      </c>
      <c r="AG8" s="30">
        <f t="shared" si="25"/>
        <v>0.83723224013428721</v>
      </c>
      <c r="AH8" s="30">
        <f t="shared" si="26"/>
        <v>2.593062901078969E-3</v>
      </c>
      <c r="AI8" s="30">
        <f t="shared" si="27"/>
        <v>1.905652236566524E-3</v>
      </c>
      <c r="AJ8" s="30">
        <f t="shared" si="28"/>
        <v>3.1162604894722102E-2</v>
      </c>
      <c r="AK8" s="30">
        <f t="shared" si="29"/>
        <v>0</v>
      </c>
      <c r="AL8" s="30">
        <f t="shared" si="30"/>
        <v>4.0061281128885096</v>
      </c>
      <c r="AM8" s="30">
        <f t="shared" si="31"/>
        <v>0.89572531847413384</v>
      </c>
      <c r="AN8" s="31">
        <f t="shared" si="2"/>
        <v>0</v>
      </c>
      <c r="AP8" s="27">
        <f t="shared" si="32"/>
        <v>51.253999999999998</v>
      </c>
      <c r="AQ8" s="27">
        <f t="shared" si="33"/>
        <v>0.39400000000000002</v>
      </c>
      <c r="AR8" s="27">
        <f t="shared" si="34"/>
        <v>5.7270000000000003</v>
      </c>
      <c r="AS8" s="27">
        <f t="shared" si="35"/>
        <v>0.52200000000000002</v>
      </c>
      <c r="AT8" s="27">
        <f t="shared" si="3"/>
        <v>0</v>
      </c>
      <c r="AU8" s="27">
        <f t="shared" si="4"/>
        <v>3.3980000000000001</v>
      </c>
      <c r="AV8" s="27">
        <f t="shared" si="36"/>
        <v>16.375</v>
      </c>
      <c r="AW8" s="27">
        <f t="shared" si="37"/>
        <v>21.44</v>
      </c>
      <c r="AX8" s="27">
        <f t="shared" si="38"/>
        <v>8.4000000000000005E-2</v>
      </c>
      <c r="AY8" s="27">
        <f t="shared" si="39"/>
        <v>6.5000000000000002E-2</v>
      </c>
      <c r="AZ8" s="27">
        <f t="shared" si="40"/>
        <v>0.441</v>
      </c>
      <c r="BA8" s="27">
        <f t="shared" si="41"/>
        <v>0</v>
      </c>
      <c r="BB8" s="27">
        <f t="shared" si="42"/>
        <v>99.7</v>
      </c>
      <c r="BD8" s="27">
        <f t="shared" si="6"/>
        <v>0.85309587217043936</v>
      </c>
      <c r="BE8" s="27">
        <f t="shared" si="7"/>
        <v>4.93326321588661E-3</v>
      </c>
      <c r="BF8" s="27">
        <f t="shared" si="8"/>
        <v>0.11233817183209104</v>
      </c>
      <c r="BG8" s="27">
        <f t="shared" si="9"/>
        <v>6.868872952167906E-3</v>
      </c>
      <c r="BH8" s="27">
        <f t="shared" si="10"/>
        <v>4.729692110684261E-2</v>
      </c>
      <c r="BI8" s="27">
        <f t="shared" si="11"/>
        <v>0</v>
      </c>
      <c r="BJ8" s="27">
        <f t="shared" si="12"/>
        <v>0.40628318496243587</v>
      </c>
      <c r="BK8" s="27">
        <f t="shared" si="13"/>
        <v>0.38232870996158885</v>
      </c>
      <c r="BL8" s="27">
        <f t="shared" si="14"/>
        <v>1.1841426384389619E-3</v>
      </c>
      <c r="BM8" s="27">
        <f t="shared" si="15"/>
        <v>8.7023113338902808E-4</v>
      </c>
      <c r="BN8" s="27">
        <f t="shared" si="43"/>
        <v>1.4230649462962394E-2</v>
      </c>
      <c r="BO8" s="27">
        <f t="shared" si="44"/>
        <v>0</v>
      </c>
      <c r="BP8" s="27">
        <f t="shared" si="45"/>
        <v>1.8294300194362427</v>
      </c>
      <c r="BQ8" s="27">
        <f t="shared" si="16"/>
        <v>2.1898230980833242</v>
      </c>
    </row>
    <row r="9" spans="1:69" s="27" customFormat="1" x14ac:dyDescent="0.15">
      <c r="A9" t="s">
        <v>79</v>
      </c>
      <c r="B9">
        <v>807</v>
      </c>
      <c r="C9" s="27">
        <f t="shared" si="46"/>
        <v>44.451179845052934</v>
      </c>
      <c r="D9" s="28">
        <v>50.366999999999997</v>
      </c>
      <c r="E9" s="28">
        <v>0.40300000000000002</v>
      </c>
      <c r="F9" s="28">
        <v>5.34</v>
      </c>
      <c r="G9" s="28">
        <v>0.46500000000000002</v>
      </c>
      <c r="H9" s="28">
        <v>3.3650000000000002</v>
      </c>
      <c r="I9" s="28">
        <v>16.71</v>
      </c>
      <c r="J9" s="28">
        <v>21.54</v>
      </c>
      <c r="K9" s="28">
        <v>0.06</v>
      </c>
      <c r="L9" s="28">
        <v>6.4000000000000001E-2</v>
      </c>
      <c r="M9" s="28">
        <v>0.45</v>
      </c>
      <c r="N9" s="28"/>
      <c r="O9" s="27">
        <f t="shared" si="17"/>
        <v>98.763999999999996</v>
      </c>
      <c r="Q9" s="28"/>
      <c r="R9" s="28"/>
      <c r="S9" s="28"/>
      <c r="U9" s="28"/>
      <c r="V9" s="29">
        <v>12</v>
      </c>
      <c r="W9" s="29">
        <v>4</v>
      </c>
      <c r="X9" s="15">
        <v>0</v>
      </c>
      <c r="Z9" s="30">
        <f t="shared" si="18"/>
        <v>1.857756916290692</v>
      </c>
      <c r="AA9" s="30">
        <f t="shared" si="19"/>
        <v>1.1181906057848851E-2</v>
      </c>
      <c r="AB9" s="30">
        <f t="shared" si="20"/>
        <v>0.23212085035119476</v>
      </c>
      <c r="AC9" s="30">
        <f t="shared" si="21"/>
        <v>1.3559405870064675E-2</v>
      </c>
      <c r="AD9" s="30">
        <f t="shared" si="22"/>
        <v>0</v>
      </c>
      <c r="AE9" s="30">
        <f t="shared" si="23"/>
        <v>0.10379281514388033</v>
      </c>
      <c r="AF9" s="30">
        <f t="shared" si="24"/>
        <v>0.91874865554778096</v>
      </c>
      <c r="AG9" s="30">
        <f t="shared" si="25"/>
        <v>0.85119792523008886</v>
      </c>
      <c r="AH9" s="30">
        <f t="shared" si="26"/>
        <v>1.8743414554342006E-3</v>
      </c>
      <c r="AI9" s="30">
        <f t="shared" si="27"/>
        <v>1.8987769932054931E-3</v>
      </c>
      <c r="AJ9" s="30">
        <f t="shared" si="28"/>
        <v>3.2178913201279323E-2</v>
      </c>
      <c r="AK9" s="30">
        <f t="shared" si="29"/>
        <v>0</v>
      </c>
      <c r="AL9" s="30">
        <f t="shared" si="30"/>
        <v>4.024310506141469</v>
      </c>
      <c r="AM9" s="30">
        <f t="shared" si="31"/>
        <v>0.89849525117678264</v>
      </c>
      <c r="AN9" s="31">
        <f t="shared" si="2"/>
        <v>0</v>
      </c>
      <c r="AO9" s="38"/>
      <c r="AP9" s="27">
        <f t="shared" si="32"/>
        <v>50.366999999999997</v>
      </c>
      <c r="AQ9" s="27">
        <f t="shared" si="33"/>
        <v>0.40300000000000002</v>
      </c>
      <c r="AR9" s="27">
        <f t="shared" si="34"/>
        <v>5.34</v>
      </c>
      <c r="AS9" s="27">
        <f t="shared" si="35"/>
        <v>0.46500000000000002</v>
      </c>
      <c r="AT9" s="27">
        <f t="shared" si="3"/>
        <v>0</v>
      </c>
      <c r="AU9" s="27">
        <f t="shared" si="4"/>
        <v>3.3650000000000002</v>
      </c>
      <c r="AV9" s="27">
        <f t="shared" si="36"/>
        <v>16.71</v>
      </c>
      <c r="AW9" s="27">
        <f t="shared" si="37"/>
        <v>21.54</v>
      </c>
      <c r="AX9" s="27">
        <f t="shared" si="38"/>
        <v>0.06</v>
      </c>
      <c r="AY9" s="27">
        <f t="shared" si="39"/>
        <v>6.4000000000000001E-2</v>
      </c>
      <c r="AZ9" s="27">
        <f t="shared" si="40"/>
        <v>0.45</v>
      </c>
      <c r="BA9" s="27">
        <f t="shared" si="41"/>
        <v>0</v>
      </c>
      <c r="BB9" s="27">
        <f t="shared" si="42"/>
        <v>98.763999999999996</v>
      </c>
      <c r="BD9" s="27">
        <f t="shared" si="6"/>
        <v>0.83833222370173099</v>
      </c>
      <c r="BE9" s="27">
        <f t="shared" si="7"/>
        <v>5.0459519695489948E-3</v>
      </c>
      <c r="BF9" s="27">
        <f t="shared" si="8"/>
        <v>0.10474695959199687</v>
      </c>
      <c r="BG9" s="27">
        <f t="shared" si="9"/>
        <v>6.1188236068162377E-3</v>
      </c>
      <c r="BH9" s="27">
        <f t="shared" si="10"/>
        <v>4.6837592561661381E-2</v>
      </c>
      <c r="BI9" s="27">
        <f t="shared" si="11"/>
        <v>0</v>
      </c>
      <c r="BJ9" s="27">
        <f t="shared" si="12"/>
        <v>0.41459493256319413</v>
      </c>
      <c r="BK9" s="27">
        <f t="shared" si="13"/>
        <v>0.38411195954163352</v>
      </c>
      <c r="BL9" s="27">
        <f t="shared" si="14"/>
        <v>8.4581617031354408E-4</v>
      </c>
      <c r="BM9" s="27">
        <f t="shared" si="15"/>
        <v>8.5684296210611994E-4</v>
      </c>
      <c r="BN9" s="27">
        <f t="shared" si="43"/>
        <v>1.4521070880573873E-2</v>
      </c>
      <c r="BO9" s="27">
        <f t="shared" si="44"/>
        <v>0</v>
      </c>
      <c r="BP9" s="27">
        <f t="shared" si="45"/>
        <v>1.8160121735495758</v>
      </c>
      <c r="BQ9" s="27">
        <f t="shared" si="16"/>
        <v>2.216015159345301</v>
      </c>
    </row>
    <row r="10" spans="1:69" s="27" customFormat="1" x14ac:dyDescent="0.15">
      <c r="A10" s="27" t="s">
        <v>79</v>
      </c>
      <c r="B10" s="27">
        <v>808</v>
      </c>
      <c r="C10" s="27">
        <f t="shared" si="46"/>
        <v>53.341415814063517</v>
      </c>
      <c r="D10" s="28">
        <v>50.215000000000003</v>
      </c>
      <c r="E10" s="28">
        <v>0.32800000000000001</v>
      </c>
      <c r="F10" s="28">
        <v>5.35</v>
      </c>
      <c r="G10" s="28">
        <v>0.52</v>
      </c>
      <c r="H10" s="28">
        <v>3.298</v>
      </c>
      <c r="I10" s="28">
        <v>16.489999999999998</v>
      </c>
      <c r="J10" s="28">
        <v>21.622</v>
      </c>
      <c r="K10" s="28">
        <v>0.14899999999999999</v>
      </c>
      <c r="L10" s="28">
        <v>0.115</v>
      </c>
      <c r="M10" s="28">
        <v>0.41599999999999998</v>
      </c>
      <c r="N10" s="28"/>
      <c r="O10" s="27">
        <f t="shared" si="17"/>
        <v>98.503</v>
      </c>
      <c r="Q10" s="28"/>
      <c r="R10" s="28"/>
      <c r="S10" s="28"/>
      <c r="U10" s="28"/>
      <c r="V10" s="29">
        <v>12</v>
      </c>
      <c r="W10" s="29">
        <v>4</v>
      </c>
      <c r="X10" s="15">
        <v>0</v>
      </c>
      <c r="Z10" s="30">
        <f t="shared" si="18"/>
        <v>1.8583952069849778</v>
      </c>
      <c r="AA10" s="30">
        <f t="shared" si="19"/>
        <v>9.1315908352643353E-3</v>
      </c>
      <c r="AB10" s="30">
        <f t="shared" si="20"/>
        <v>0.23333961907726453</v>
      </c>
      <c r="AC10" s="30">
        <f t="shared" si="21"/>
        <v>1.5214330913041257E-2</v>
      </c>
      <c r="AD10" s="30">
        <f t="shared" si="22"/>
        <v>0</v>
      </c>
      <c r="AE10" s="30">
        <f t="shared" si="23"/>
        <v>0.10206919293017375</v>
      </c>
      <c r="AF10" s="30">
        <f t="shared" si="24"/>
        <v>0.9097094978309318</v>
      </c>
      <c r="AG10" s="30">
        <f t="shared" si="25"/>
        <v>0.85731915472118503</v>
      </c>
      <c r="AH10" s="30">
        <f t="shared" si="26"/>
        <v>4.6703081379538373E-3</v>
      </c>
      <c r="AI10" s="30">
        <f t="shared" si="27"/>
        <v>3.4233683717147896E-3</v>
      </c>
      <c r="AJ10" s="30">
        <f t="shared" si="28"/>
        <v>2.9847914764194142E-2</v>
      </c>
      <c r="AK10" s="30">
        <f t="shared" si="29"/>
        <v>0</v>
      </c>
      <c r="AL10" s="30">
        <f t="shared" si="30"/>
        <v>4.0231201845667011</v>
      </c>
      <c r="AM10" s="30">
        <f t="shared" si="31"/>
        <v>0.89911905255348612</v>
      </c>
      <c r="AN10" s="31">
        <f t="shared" si="2"/>
        <v>0</v>
      </c>
      <c r="AP10" s="27">
        <f t="shared" si="32"/>
        <v>50.215000000000003</v>
      </c>
      <c r="AQ10" s="27">
        <f>E10</f>
        <v>0.32800000000000001</v>
      </c>
      <c r="AR10" s="27">
        <f t="shared" si="34"/>
        <v>5.35</v>
      </c>
      <c r="AS10" s="27">
        <f t="shared" si="35"/>
        <v>0.52</v>
      </c>
      <c r="AT10" s="27">
        <f t="shared" si="3"/>
        <v>0</v>
      </c>
      <c r="AU10" s="27">
        <f t="shared" si="4"/>
        <v>3.298</v>
      </c>
      <c r="AV10" s="27">
        <f t="shared" si="36"/>
        <v>16.489999999999998</v>
      </c>
      <c r="AW10" s="27">
        <f t="shared" si="37"/>
        <v>21.622</v>
      </c>
      <c r="AX10" s="27">
        <f t="shared" si="38"/>
        <v>0.14899999999999999</v>
      </c>
      <c r="AY10" s="27">
        <f t="shared" si="39"/>
        <v>0.115</v>
      </c>
      <c r="AZ10" s="27">
        <f t="shared" si="40"/>
        <v>0.41599999999999998</v>
      </c>
      <c r="BA10" s="27">
        <f t="shared" si="41"/>
        <v>0</v>
      </c>
      <c r="BB10" s="27">
        <f t="shared" si="42"/>
        <v>98.503</v>
      </c>
      <c r="BD10" s="27">
        <f t="shared" si="6"/>
        <v>0.83580226364846877</v>
      </c>
      <c r="BE10" s="27">
        <f t="shared" si="7"/>
        <v>4.1068790223624573E-3</v>
      </c>
      <c r="BF10" s="27">
        <f t="shared" si="8"/>
        <v>0.10494311494703805</v>
      </c>
      <c r="BG10" s="27">
        <f t="shared" si="9"/>
        <v>6.8425554312783734E-3</v>
      </c>
      <c r="BH10" s="27">
        <f t="shared" si="10"/>
        <v>4.5905016424475253E-2</v>
      </c>
      <c r="BI10" s="27">
        <f t="shared" si="11"/>
        <v>0</v>
      </c>
      <c r="BJ10" s="27">
        <f t="shared" si="12"/>
        <v>0.40913647145224835</v>
      </c>
      <c r="BK10" s="27">
        <f t="shared" si="13"/>
        <v>0.38557422419727022</v>
      </c>
      <c r="BL10" s="27">
        <f t="shared" si="14"/>
        <v>2.1004434896119677E-3</v>
      </c>
      <c r="BM10" s="27">
        <f t="shared" si="15"/>
        <v>1.5396396975344343E-3</v>
      </c>
      <c r="BN10" s="27">
        <f t="shared" si="43"/>
        <v>1.3423923302930511E-2</v>
      </c>
      <c r="BO10" s="27">
        <f t="shared" si="44"/>
        <v>0</v>
      </c>
      <c r="BP10" s="27">
        <f t="shared" si="45"/>
        <v>1.8093745316132182</v>
      </c>
      <c r="BQ10" s="27">
        <f t="shared" si="16"/>
        <v>2.2234866879549431</v>
      </c>
    </row>
    <row r="11" spans="1:69" s="27" customFormat="1" x14ac:dyDescent="0.15">
      <c r="A11" s="27" t="s">
        <v>80</v>
      </c>
      <c r="B11" s="27">
        <v>809</v>
      </c>
      <c r="C11" s="27">
        <f t="shared" si="46"/>
        <v>62.231651783074099</v>
      </c>
      <c r="D11" s="28">
        <v>50.743000000000002</v>
      </c>
      <c r="E11" s="28">
        <v>0.33600000000000002</v>
      </c>
      <c r="F11" s="28">
        <v>5.3259999999999996</v>
      </c>
      <c r="G11" s="28">
        <v>0.50800000000000001</v>
      </c>
      <c r="H11" s="28">
        <v>3.3980000000000001</v>
      </c>
      <c r="I11" s="28">
        <v>16.478000000000002</v>
      </c>
      <c r="J11" s="28">
        <v>21.731999999999999</v>
      </c>
      <c r="K11" s="28">
        <v>5.1999999999999998E-2</v>
      </c>
      <c r="L11" s="28">
        <v>0.10299999999999999</v>
      </c>
      <c r="M11" s="28">
        <v>0.43099999999999999</v>
      </c>
      <c r="N11" s="28"/>
      <c r="O11" s="27">
        <f t="shared" si="17"/>
        <v>99.107000000000014</v>
      </c>
      <c r="Q11" s="28"/>
      <c r="R11" s="28"/>
      <c r="S11" s="28"/>
      <c r="U11" s="28"/>
      <c r="V11" s="29">
        <v>12</v>
      </c>
      <c r="W11" s="29">
        <v>4</v>
      </c>
      <c r="X11" s="15">
        <v>0</v>
      </c>
      <c r="Z11" s="30">
        <f t="shared" si="18"/>
        <v>1.8650777336641786</v>
      </c>
      <c r="AA11" s="30">
        <f t="shared" si="19"/>
        <v>9.2902642058053549E-3</v>
      </c>
      <c r="AB11" s="30">
        <f t="shared" si="20"/>
        <v>0.23070236810245903</v>
      </c>
      <c r="AC11" s="30">
        <f t="shared" si="21"/>
        <v>1.4761463413120537E-2</v>
      </c>
      <c r="AD11" s="30">
        <f t="shared" si="22"/>
        <v>0</v>
      </c>
      <c r="AE11" s="30">
        <f t="shared" si="23"/>
        <v>0.1044440230256151</v>
      </c>
      <c r="AF11" s="30">
        <f t="shared" si="24"/>
        <v>0.90282330188993121</v>
      </c>
      <c r="AG11" s="30">
        <f t="shared" si="25"/>
        <v>0.85578081911353143</v>
      </c>
      <c r="AH11" s="30">
        <f t="shared" si="26"/>
        <v>1.6187463362719162E-3</v>
      </c>
      <c r="AI11" s="30">
        <f t="shared" si="27"/>
        <v>3.0451536170434889E-3</v>
      </c>
      <c r="AJ11" s="30">
        <f t="shared" si="28"/>
        <v>3.0712426008538938E-2</v>
      </c>
      <c r="AK11" s="30">
        <f t="shared" si="29"/>
        <v>0</v>
      </c>
      <c r="AL11" s="30">
        <f t="shared" si="30"/>
        <v>4.0182562993764952</v>
      </c>
      <c r="AM11" s="30">
        <f t="shared" si="31"/>
        <v>0.89630952931549501</v>
      </c>
      <c r="AN11" s="31">
        <f t="shared" si="2"/>
        <v>0</v>
      </c>
      <c r="AP11" s="27">
        <f t="shared" si="32"/>
        <v>50.743000000000002</v>
      </c>
      <c r="AQ11" s="27">
        <f>E11</f>
        <v>0.33600000000000002</v>
      </c>
      <c r="AR11" s="27">
        <f t="shared" si="34"/>
        <v>5.3259999999999996</v>
      </c>
      <c r="AS11" s="27">
        <f t="shared" si="35"/>
        <v>0.50800000000000001</v>
      </c>
      <c r="AT11" s="27">
        <f t="shared" si="3"/>
        <v>0</v>
      </c>
      <c r="AU11" s="27">
        <f t="shared" si="4"/>
        <v>3.3980000000000001</v>
      </c>
      <c r="AV11" s="27">
        <f t="shared" si="36"/>
        <v>16.478000000000002</v>
      </c>
      <c r="AW11" s="27">
        <f t="shared" si="37"/>
        <v>21.731999999999999</v>
      </c>
      <c r="AX11" s="27">
        <f t="shared" si="38"/>
        <v>5.1999999999999998E-2</v>
      </c>
      <c r="AY11" s="27">
        <f t="shared" si="39"/>
        <v>0.10299999999999999</v>
      </c>
      <c r="AZ11" s="27">
        <f t="shared" si="40"/>
        <v>0.43099999999999999</v>
      </c>
      <c r="BA11" s="27">
        <f t="shared" si="41"/>
        <v>0</v>
      </c>
      <c r="BB11" s="27">
        <f t="shared" si="42"/>
        <v>99.107000000000014</v>
      </c>
      <c r="BD11" s="27">
        <f t="shared" si="6"/>
        <v>0.84459054593874838</v>
      </c>
      <c r="BE11" s="27">
        <f t="shared" si="7"/>
        <v>4.2070468033956884E-3</v>
      </c>
      <c r="BF11" s="27">
        <f t="shared" si="8"/>
        <v>0.10447234209493919</v>
      </c>
      <c r="BG11" s="27">
        <f t="shared" si="9"/>
        <v>6.6846503059411798E-3</v>
      </c>
      <c r="BH11" s="27">
        <f t="shared" si="10"/>
        <v>4.729692110684261E-2</v>
      </c>
      <c r="BI11" s="27">
        <f t="shared" si="11"/>
        <v>0</v>
      </c>
      <c r="BJ11" s="27">
        <f t="shared" si="12"/>
        <v>0.40883873720983321</v>
      </c>
      <c r="BK11" s="27">
        <f t="shared" si="13"/>
        <v>0.3875357987353194</v>
      </c>
      <c r="BL11" s="27">
        <f t="shared" si="14"/>
        <v>7.3304068093840485E-4</v>
      </c>
      <c r="BM11" s="27">
        <f t="shared" si="15"/>
        <v>1.3789816421395367E-3</v>
      </c>
      <c r="BN11" s="27">
        <f t="shared" si="43"/>
        <v>1.3907958998949642E-2</v>
      </c>
      <c r="BO11" s="27">
        <f t="shared" si="44"/>
        <v>0</v>
      </c>
      <c r="BP11" s="27">
        <f t="shared" si="45"/>
        <v>1.8196460235170473</v>
      </c>
      <c r="BQ11" s="27">
        <f t="shared" si="16"/>
        <v>2.208262622204912</v>
      </c>
    </row>
    <row r="12" spans="1:69" x14ac:dyDescent="0.15">
      <c r="A12" t="s">
        <v>81</v>
      </c>
      <c r="B12">
        <v>810</v>
      </c>
      <c r="C12" s="27">
        <f t="shared" si="46"/>
        <v>71.121887752084689</v>
      </c>
      <c r="D12" s="1">
        <v>50.991</v>
      </c>
      <c r="E12" s="1">
        <v>0.29499999999999998</v>
      </c>
      <c r="F12" s="1">
        <v>5.2939999999999996</v>
      </c>
      <c r="G12" s="1">
        <v>0.57099999999999995</v>
      </c>
      <c r="H12" s="1">
        <v>3.3679999999999999</v>
      </c>
      <c r="I12" s="1">
        <v>16.431999999999999</v>
      </c>
      <c r="J12" s="1">
        <v>21.675999999999998</v>
      </c>
      <c r="K12" s="1">
        <v>0.18099999999999999</v>
      </c>
      <c r="L12" s="1">
        <v>3.5000000000000003E-2</v>
      </c>
      <c r="M12" s="1">
        <v>0.39</v>
      </c>
      <c r="O12">
        <f t="shared" si="17"/>
        <v>99.23299999999999</v>
      </c>
      <c r="V12" s="5">
        <v>12</v>
      </c>
      <c r="W12" s="5">
        <v>4</v>
      </c>
      <c r="X12" s="15">
        <v>0</v>
      </c>
      <c r="Z12" s="14">
        <f t="shared" si="18"/>
        <v>1.8705993022832901</v>
      </c>
      <c r="AA12" s="14">
        <f t="shared" si="19"/>
        <v>8.140990445524297E-3</v>
      </c>
      <c r="AB12" s="14">
        <f t="shared" si="20"/>
        <v>0.22887653432920568</v>
      </c>
      <c r="AC12" s="14">
        <f t="shared" si="21"/>
        <v>1.6560301973863177E-2</v>
      </c>
      <c r="AD12" s="14">
        <f t="shared" si="22"/>
        <v>0</v>
      </c>
      <c r="AE12" s="14">
        <f t="shared" si="23"/>
        <v>0.10332341254271808</v>
      </c>
      <c r="AF12" s="14">
        <f t="shared" si="24"/>
        <v>0.89857664956951366</v>
      </c>
      <c r="AG12" s="14">
        <f t="shared" si="25"/>
        <v>0.85193887414462499</v>
      </c>
      <c r="AH12" s="14">
        <f t="shared" si="26"/>
        <v>5.6236783259284318E-3</v>
      </c>
      <c r="AI12" s="14">
        <f t="shared" si="27"/>
        <v>1.032776784887329E-3</v>
      </c>
      <c r="AJ12" s="14">
        <f t="shared" si="28"/>
        <v>2.7737537440193898E-2</v>
      </c>
      <c r="AK12" s="14">
        <f t="shared" si="29"/>
        <v>0</v>
      </c>
      <c r="AL12" s="14">
        <f t="shared" si="30"/>
        <v>4.0124100578397499</v>
      </c>
      <c r="AM12" s="14">
        <f t="shared" si="31"/>
        <v>0.89687253604427464</v>
      </c>
      <c r="AN12" s="11">
        <f t="shared" si="2"/>
        <v>0</v>
      </c>
      <c r="AP12">
        <f t="shared" si="32"/>
        <v>50.991</v>
      </c>
      <c r="AQ12">
        <f>E12</f>
        <v>0.29499999999999998</v>
      </c>
      <c r="AR12">
        <f t="shared" si="34"/>
        <v>5.2939999999999996</v>
      </c>
      <c r="AS12">
        <f t="shared" si="35"/>
        <v>0.57099999999999995</v>
      </c>
      <c r="AT12">
        <f t="shared" si="3"/>
        <v>0</v>
      </c>
      <c r="AU12">
        <f t="shared" si="4"/>
        <v>3.3679999999999999</v>
      </c>
      <c r="AV12">
        <f t="shared" si="36"/>
        <v>16.431999999999999</v>
      </c>
      <c r="AW12">
        <f t="shared" si="37"/>
        <v>21.675999999999998</v>
      </c>
      <c r="AX12">
        <f t="shared" si="38"/>
        <v>0.18099999999999999</v>
      </c>
      <c r="AY12">
        <f t="shared" si="39"/>
        <v>3.5000000000000003E-2</v>
      </c>
      <c r="AZ12">
        <f t="shared" si="40"/>
        <v>0.39</v>
      </c>
      <c r="BA12">
        <f t="shared" si="41"/>
        <v>0</v>
      </c>
      <c r="BB12">
        <f t="shared" si="42"/>
        <v>99.23299999999999</v>
      </c>
      <c r="BD12">
        <f t="shared" si="6"/>
        <v>0.84871837549933427</v>
      </c>
      <c r="BE12">
        <f t="shared" si="7"/>
        <v>3.6936869256003805E-3</v>
      </c>
      <c r="BF12">
        <f t="shared" si="8"/>
        <v>0.10384464495880738</v>
      </c>
      <c r="BG12">
        <f t="shared" si="9"/>
        <v>7.5136522139614441E-3</v>
      </c>
      <c r="BH12">
        <f t="shared" si="10"/>
        <v>4.6879349702132402E-2</v>
      </c>
      <c r="BI12">
        <f t="shared" si="11"/>
        <v>0</v>
      </c>
      <c r="BJ12">
        <f t="shared" si="12"/>
        <v>0.40769742261390812</v>
      </c>
      <c r="BK12">
        <f t="shared" si="13"/>
        <v>0.38653717897049433</v>
      </c>
      <c r="BL12">
        <f t="shared" si="14"/>
        <v>2.5515454471125246E-3</v>
      </c>
      <c r="BM12">
        <f t="shared" si="15"/>
        <v>4.6858599490178437E-4</v>
      </c>
      <c r="BN12">
        <f t="shared" si="43"/>
        <v>1.2584928096497356E-2</v>
      </c>
      <c r="BO12">
        <f t="shared" si="44"/>
        <v>0</v>
      </c>
      <c r="BP12">
        <f t="shared" si="45"/>
        <v>1.8204893704227501</v>
      </c>
      <c r="BQ12">
        <f t="shared" si="16"/>
        <v>2.2040282810923508</v>
      </c>
    </row>
    <row r="13" spans="1:69" x14ac:dyDescent="0.15">
      <c r="A13" t="s">
        <v>82</v>
      </c>
      <c r="B13">
        <v>811</v>
      </c>
      <c r="C13" s="27">
        <f t="shared" si="46"/>
        <v>80.012123721095278</v>
      </c>
      <c r="D13" s="1">
        <v>50.715000000000003</v>
      </c>
      <c r="E13" s="1">
        <v>0.29199999999999998</v>
      </c>
      <c r="F13" s="1">
        <v>5.319</v>
      </c>
      <c r="G13" s="1">
        <v>0.53200000000000003</v>
      </c>
      <c r="H13" s="1">
        <v>3.3380000000000001</v>
      </c>
      <c r="I13" s="1">
        <v>16.574000000000002</v>
      </c>
      <c r="J13" s="1">
        <v>21.678999999999998</v>
      </c>
      <c r="K13" s="1">
        <v>9.7000000000000003E-2</v>
      </c>
      <c r="L13" s="1">
        <v>2.1000000000000001E-2</v>
      </c>
      <c r="M13" s="1">
        <v>0.39800000000000002</v>
      </c>
      <c r="O13">
        <f t="shared" si="17"/>
        <v>98.965000000000003</v>
      </c>
      <c r="V13" s="5">
        <v>12</v>
      </c>
      <c r="W13" s="5">
        <v>4</v>
      </c>
      <c r="X13" s="15">
        <v>0</v>
      </c>
      <c r="Z13" s="14">
        <f t="shared" si="18"/>
        <v>1.8655319648180249</v>
      </c>
      <c r="AA13" s="14">
        <f t="shared" si="19"/>
        <v>8.0801069017040344E-3</v>
      </c>
      <c r="AB13" s="14">
        <f t="shared" si="20"/>
        <v>0.23058250246801992</v>
      </c>
      <c r="AC13" s="14">
        <f t="shared" si="21"/>
        <v>1.547115730738031E-2</v>
      </c>
      <c r="AD13" s="14">
        <f t="shared" si="22"/>
        <v>0</v>
      </c>
      <c r="AE13" s="14">
        <f t="shared" si="23"/>
        <v>0.10268145574232988</v>
      </c>
      <c r="AF13" s="14">
        <f t="shared" si="24"/>
        <v>0.90880574380401025</v>
      </c>
      <c r="AG13" s="14">
        <f t="shared" si="25"/>
        <v>0.85437309740921363</v>
      </c>
      <c r="AH13" s="14">
        <f t="shared" si="26"/>
        <v>3.0219874513184985E-3</v>
      </c>
      <c r="AI13" s="14">
        <f t="shared" si="27"/>
        <v>6.2135063090754822E-4</v>
      </c>
      <c r="AJ13" s="14">
        <f t="shared" si="28"/>
        <v>2.8383463719322641E-2</v>
      </c>
      <c r="AK13" s="14">
        <f t="shared" si="29"/>
        <v>0</v>
      </c>
      <c r="AL13" s="14">
        <f t="shared" si="30"/>
        <v>4.0175528302522316</v>
      </c>
      <c r="AM13" s="14">
        <f t="shared" si="31"/>
        <v>0.89848467109778218</v>
      </c>
      <c r="AN13" s="11">
        <f t="shared" si="2"/>
        <v>0</v>
      </c>
      <c r="AP13">
        <f t="shared" si="32"/>
        <v>50.715000000000003</v>
      </c>
      <c r="AQ13">
        <f>E13</f>
        <v>0.29199999999999998</v>
      </c>
      <c r="AR13">
        <f t="shared" si="34"/>
        <v>5.319</v>
      </c>
      <c r="AS13">
        <f t="shared" si="35"/>
        <v>0.53200000000000003</v>
      </c>
      <c r="AT13">
        <f t="shared" si="3"/>
        <v>0</v>
      </c>
      <c r="AU13">
        <f t="shared" si="4"/>
        <v>3.3380000000000001</v>
      </c>
      <c r="AV13">
        <f t="shared" si="36"/>
        <v>16.574000000000002</v>
      </c>
      <c r="AW13">
        <f t="shared" si="37"/>
        <v>21.678999999999998</v>
      </c>
      <c r="AX13">
        <f t="shared" si="38"/>
        <v>9.7000000000000003E-2</v>
      </c>
      <c r="AY13">
        <f t="shared" si="39"/>
        <v>2.1000000000000001E-2</v>
      </c>
      <c r="AZ13">
        <f t="shared" si="40"/>
        <v>0.39800000000000002</v>
      </c>
      <c r="BA13">
        <f t="shared" si="41"/>
        <v>0</v>
      </c>
      <c r="BB13">
        <f t="shared" si="42"/>
        <v>98.965000000000003</v>
      </c>
      <c r="BD13">
        <f t="shared" si="6"/>
        <v>0.84412450066577904</v>
      </c>
      <c r="BE13">
        <f t="shared" si="7"/>
        <v>3.656124007712919E-3</v>
      </c>
      <c r="BF13">
        <f t="shared" si="8"/>
        <v>0.10433503334641037</v>
      </c>
      <c r="BG13">
        <f t="shared" si="9"/>
        <v>7.000460556615567E-3</v>
      </c>
      <c r="BH13">
        <f t="shared" si="10"/>
        <v>4.64617782974222E-2</v>
      </c>
      <c r="BI13">
        <f t="shared" si="11"/>
        <v>0</v>
      </c>
      <c r="BJ13">
        <f t="shared" si="12"/>
        <v>0.41122061114915498</v>
      </c>
      <c r="BK13">
        <f t="shared" si="13"/>
        <v>0.38659067645789569</v>
      </c>
      <c r="BL13">
        <f t="shared" si="14"/>
        <v>1.367402808673563E-3</v>
      </c>
      <c r="BM13">
        <f t="shared" si="15"/>
        <v>2.8115159694107062E-4</v>
      </c>
      <c r="BN13">
        <f t="shared" si="43"/>
        <v>1.2843080467707558E-2</v>
      </c>
      <c r="BO13">
        <f t="shared" si="44"/>
        <v>0</v>
      </c>
      <c r="BP13">
        <f t="shared" si="45"/>
        <v>1.8178808193543128</v>
      </c>
      <c r="BQ13">
        <f t="shared" si="16"/>
        <v>2.2100199240119673</v>
      </c>
    </row>
    <row r="14" spans="1:69" x14ac:dyDescent="0.15">
      <c r="A14" t="s">
        <v>83</v>
      </c>
      <c r="B14">
        <v>812</v>
      </c>
      <c r="C14" s="27">
        <f t="shared" si="46"/>
        <v>88.902359690105868</v>
      </c>
      <c r="D14" s="1">
        <v>50.871000000000002</v>
      </c>
      <c r="E14" s="1">
        <v>0.315</v>
      </c>
      <c r="F14" s="1">
        <v>5.2649999999999997</v>
      </c>
      <c r="G14" s="1">
        <v>0.53</v>
      </c>
      <c r="H14" s="1">
        <v>3.391</v>
      </c>
      <c r="I14" s="1">
        <v>16.411000000000001</v>
      </c>
      <c r="J14" s="1">
        <v>21.648</v>
      </c>
      <c r="K14" s="1">
        <v>3.2000000000000001E-2</v>
      </c>
      <c r="L14" s="1">
        <v>4.1000000000000002E-2</v>
      </c>
      <c r="M14" s="1">
        <v>0.38300000000000001</v>
      </c>
      <c r="O14">
        <f t="shared" si="17"/>
        <v>98.886999999999986</v>
      </c>
      <c r="V14" s="5">
        <v>12</v>
      </c>
      <c r="W14" s="5">
        <v>4</v>
      </c>
      <c r="X14" s="15">
        <v>0</v>
      </c>
      <c r="Z14" s="14">
        <f t="shared" si="18"/>
        <v>1.8716903350625718</v>
      </c>
      <c r="AA14" s="14">
        <f t="shared" si="19"/>
        <v>8.7185099363754903E-3</v>
      </c>
      <c r="AB14" s="14">
        <f t="shared" si="20"/>
        <v>0.22829278766376759</v>
      </c>
      <c r="AC14" s="14">
        <f t="shared" si="21"/>
        <v>1.5416454203926927E-2</v>
      </c>
      <c r="AD14" s="14">
        <f t="shared" si="22"/>
        <v>0</v>
      </c>
      <c r="AE14" s="14">
        <f t="shared" si="23"/>
        <v>0.10433521911831517</v>
      </c>
      <c r="AF14" s="14">
        <f t="shared" si="24"/>
        <v>0.90006988694990109</v>
      </c>
      <c r="AG14" s="14">
        <f t="shared" si="25"/>
        <v>0.85334285507070851</v>
      </c>
      <c r="AH14" s="14">
        <f t="shared" si="26"/>
        <v>9.9716805828103396E-4</v>
      </c>
      <c r="AI14" s="14">
        <f t="shared" si="27"/>
        <v>1.2133853957968948E-3</v>
      </c>
      <c r="AJ14" s="14">
        <f t="shared" si="28"/>
        <v>2.7319865215122023E-2</v>
      </c>
      <c r="AK14" s="14">
        <f t="shared" si="29"/>
        <v>0</v>
      </c>
      <c r="AL14" s="14">
        <f t="shared" si="30"/>
        <v>4.0113964666747668</v>
      </c>
      <c r="AM14" s="14">
        <f t="shared" si="31"/>
        <v>0.8961223728474067</v>
      </c>
      <c r="AN14" s="11">
        <f t="shared" si="2"/>
        <v>0</v>
      </c>
      <c r="AP14">
        <f t="shared" si="32"/>
        <v>50.871000000000002</v>
      </c>
      <c r="AQ14">
        <f>E14</f>
        <v>0.315</v>
      </c>
      <c r="AR14">
        <f t="shared" si="34"/>
        <v>5.2649999999999997</v>
      </c>
      <c r="AS14">
        <f t="shared" si="35"/>
        <v>0.53</v>
      </c>
      <c r="AT14">
        <f t="shared" si="3"/>
        <v>0</v>
      </c>
      <c r="AU14">
        <f t="shared" si="4"/>
        <v>3.391</v>
      </c>
      <c r="AV14">
        <f t="shared" si="36"/>
        <v>16.411000000000001</v>
      </c>
      <c r="AW14">
        <f t="shared" si="37"/>
        <v>21.648</v>
      </c>
      <c r="AX14">
        <f t="shared" si="38"/>
        <v>3.2000000000000001E-2</v>
      </c>
      <c r="AY14">
        <f t="shared" si="39"/>
        <v>4.1000000000000002E-2</v>
      </c>
      <c r="AZ14">
        <f t="shared" si="40"/>
        <v>0.38300000000000001</v>
      </c>
      <c r="BA14">
        <f t="shared" si="41"/>
        <v>0</v>
      </c>
      <c r="BB14">
        <f t="shared" si="42"/>
        <v>98.886999999999986</v>
      </c>
      <c r="BD14">
        <f t="shared" si="6"/>
        <v>0.84672103861517978</v>
      </c>
      <c r="BE14">
        <f t="shared" si="7"/>
        <v>3.9441063781834569E-3</v>
      </c>
      <c r="BF14">
        <f t="shared" si="8"/>
        <v>0.10327579442918791</v>
      </c>
      <c r="BG14">
        <f t="shared" si="9"/>
        <v>6.9741430357260345E-3</v>
      </c>
      <c r="BH14">
        <f t="shared" si="10"/>
        <v>4.7199487779076892E-2</v>
      </c>
      <c r="BI14">
        <f t="shared" si="11"/>
        <v>0</v>
      </c>
      <c r="BJ14">
        <f t="shared" si="12"/>
        <v>0.40717638768968156</v>
      </c>
      <c r="BK14">
        <f t="shared" si="13"/>
        <v>0.38603786908808185</v>
      </c>
      <c r="BL14">
        <f t="shared" si="14"/>
        <v>4.5110195750055685E-4</v>
      </c>
      <c r="BM14">
        <f t="shared" si="15"/>
        <v>5.4891502259923311E-4</v>
      </c>
      <c r="BN14">
        <f t="shared" si="43"/>
        <v>1.235904477168843E-2</v>
      </c>
      <c r="BO14">
        <f t="shared" si="44"/>
        <v>0</v>
      </c>
      <c r="BP14">
        <f t="shared" si="45"/>
        <v>1.8146878887669058</v>
      </c>
      <c r="BQ14">
        <f t="shared" si="16"/>
        <v>2.2105159192970318</v>
      </c>
    </row>
    <row r="15" spans="1:69" x14ac:dyDescent="0.15">
      <c r="A15" t="s">
        <v>84</v>
      </c>
      <c r="B15">
        <v>813</v>
      </c>
      <c r="C15" s="27">
        <f t="shared" si="46"/>
        <v>97.792595659116444</v>
      </c>
      <c r="D15" s="1">
        <v>51.74</v>
      </c>
      <c r="E15" s="1">
        <v>0.29299999999999998</v>
      </c>
      <c r="F15" s="1">
        <v>5.5149999999999997</v>
      </c>
      <c r="G15" s="1">
        <v>0.54500000000000004</v>
      </c>
      <c r="H15" s="1">
        <v>3.4169999999999998</v>
      </c>
      <c r="I15" s="1">
        <v>16.187000000000001</v>
      </c>
      <c r="J15" s="1">
        <v>21.698</v>
      </c>
      <c r="K15" s="1">
        <v>7.5999999999999998E-2</v>
      </c>
      <c r="L15" s="1">
        <v>7.3999999999999996E-2</v>
      </c>
      <c r="M15" s="1">
        <v>0.38600000000000001</v>
      </c>
      <c r="O15">
        <f t="shared" si="17"/>
        <v>99.930999999999997</v>
      </c>
      <c r="V15" s="5">
        <v>12</v>
      </c>
      <c r="W15" s="5">
        <v>4</v>
      </c>
      <c r="X15" s="15">
        <v>0</v>
      </c>
      <c r="Z15" s="14">
        <f t="shared" si="18"/>
        <v>1.8809096364976381</v>
      </c>
      <c r="AA15" s="14">
        <f t="shared" si="19"/>
        <v>8.0126674325581501E-3</v>
      </c>
      <c r="AB15" s="14">
        <f t="shared" si="20"/>
        <v>0.2362746435987961</v>
      </c>
      <c r="AC15" s="14">
        <f t="shared" si="21"/>
        <v>1.5663287303432513E-2</v>
      </c>
      <c r="AD15" s="14">
        <f t="shared" si="22"/>
        <v>0</v>
      </c>
      <c r="AE15" s="14">
        <f t="shared" si="23"/>
        <v>0.10387855642218223</v>
      </c>
      <c r="AF15" s="14">
        <f t="shared" si="24"/>
        <v>0.87717316596719219</v>
      </c>
      <c r="AG15" s="14">
        <f t="shared" si="25"/>
        <v>0.84509059091463556</v>
      </c>
      <c r="AH15" s="14">
        <f t="shared" si="26"/>
        <v>2.3399671294484113E-3</v>
      </c>
      <c r="AI15" s="14">
        <f t="shared" si="27"/>
        <v>2.1638363428518113E-3</v>
      </c>
      <c r="AJ15" s="14">
        <f t="shared" si="28"/>
        <v>2.7204758019912727E-2</v>
      </c>
      <c r="AK15" s="14">
        <f t="shared" si="29"/>
        <v>0</v>
      </c>
      <c r="AL15" s="14">
        <f t="shared" si="30"/>
        <v>3.9987111096286481</v>
      </c>
      <c r="AM15" s="14">
        <f t="shared" si="31"/>
        <v>0.89411510723493393</v>
      </c>
      <c r="AN15" s="11">
        <f t="shared" si="2"/>
        <v>0</v>
      </c>
      <c r="AP15">
        <f t="shared" si="32"/>
        <v>51.74</v>
      </c>
      <c r="AQ15">
        <f t="shared" si="33"/>
        <v>0.29299999999999998</v>
      </c>
      <c r="AR15">
        <f t="shared" si="34"/>
        <v>5.5149999999999997</v>
      </c>
      <c r="AS15">
        <f t="shared" si="35"/>
        <v>0.54500000000000004</v>
      </c>
      <c r="AT15">
        <f t="shared" si="3"/>
        <v>0</v>
      </c>
      <c r="AU15">
        <f t="shared" si="4"/>
        <v>3.4169999999999998</v>
      </c>
      <c r="AV15">
        <f t="shared" si="36"/>
        <v>16.187000000000001</v>
      </c>
      <c r="AW15">
        <f t="shared" si="37"/>
        <v>21.698</v>
      </c>
      <c r="AX15">
        <f t="shared" si="38"/>
        <v>7.5999999999999998E-2</v>
      </c>
      <c r="AY15">
        <f t="shared" si="39"/>
        <v>7.3999999999999996E-2</v>
      </c>
      <c r="AZ15">
        <f t="shared" si="40"/>
        <v>0.38600000000000001</v>
      </c>
      <c r="BA15">
        <f t="shared" si="41"/>
        <v>0</v>
      </c>
      <c r="BB15">
        <f t="shared" si="42"/>
        <v>99.930999999999997</v>
      </c>
      <c r="BD15">
        <f t="shared" si="6"/>
        <v>0.86118508655126502</v>
      </c>
      <c r="BE15">
        <f t="shared" si="7"/>
        <v>3.6686449803420727E-3</v>
      </c>
      <c r="BF15">
        <f t="shared" si="8"/>
        <v>0.10817967830521773</v>
      </c>
      <c r="BG15">
        <f t="shared" si="9"/>
        <v>7.171524442397526E-3</v>
      </c>
      <c r="BH15">
        <f t="shared" si="10"/>
        <v>4.7561382996492402E-2</v>
      </c>
      <c r="BI15">
        <f t="shared" si="11"/>
        <v>0</v>
      </c>
      <c r="BJ15">
        <f t="shared" si="12"/>
        <v>0.40161868183126409</v>
      </c>
      <c r="BK15">
        <f t="shared" si="13"/>
        <v>0.38692949387810421</v>
      </c>
      <c r="BL15">
        <f t="shared" si="14"/>
        <v>1.0713671490638224E-3</v>
      </c>
      <c r="BM15">
        <f t="shared" si="15"/>
        <v>9.9072467493520116E-4</v>
      </c>
      <c r="BN15">
        <f t="shared" si="43"/>
        <v>1.2455851910892254E-2</v>
      </c>
      <c r="BO15">
        <f t="shared" si="44"/>
        <v>0</v>
      </c>
      <c r="BP15">
        <f t="shared" si="45"/>
        <v>1.8308324367199744</v>
      </c>
      <c r="BQ15">
        <f t="shared" si="16"/>
        <v>2.1840945295859702</v>
      </c>
    </row>
    <row r="16" spans="1:69" x14ac:dyDescent="0.15">
      <c r="A16" t="s">
        <v>85</v>
      </c>
      <c r="B16">
        <v>814</v>
      </c>
      <c r="C16" s="27">
        <f t="shared" si="46"/>
        <v>106.68283162812703</v>
      </c>
      <c r="D16" s="1">
        <v>51.546999999999997</v>
      </c>
      <c r="E16" s="1">
        <v>0.30599999999999999</v>
      </c>
      <c r="F16" s="1">
        <v>5.51</v>
      </c>
      <c r="G16" s="1">
        <v>0.50800000000000001</v>
      </c>
      <c r="H16" s="1">
        <v>3.3759999999999999</v>
      </c>
      <c r="I16" s="1">
        <v>16.094999999999999</v>
      </c>
      <c r="J16" s="1">
        <v>21.766999999999999</v>
      </c>
      <c r="K16" s="1">
        <v>0.1</v>
      </c>
      <c r="L16" s="1">
        <v>0</v>
      </c>
      <c r="M16" s="1">
        <v>0.41199999999999998</v>
      </c>
      <c r="O16">
        <f t="shared" si="17"/>
        <v>99.620999999999981</v>
      </c>
      <c r="V16" s="5">
        <v>12</v>
      </c>
      <c r="W16" s="5">
        <v>4</v>
      </c>
      <c r="X16" s="15">
        <v>0</v>
      </c>
      <c r="Z16" s="14">
        <f t="shared" si="18"/>
        <v>1.8799377489847255</v>
      </c>
      <c r="AA16" s="14">
        <f t="shared" si="19"/>
        <v>8.3951699147905793E-3</v>
      </c>
      <c r="AB16" s="14">
        <f t="shared" si="20"/>
        <v>0.236821847904266</v>
      </c>
      <c r="AC16" s="14">
        <f t="shared" si="21"/>
        <v>1.4647000311365921E-2</v>
      </c>
      <c r="AD16" s="14">
        <f t="shared" si="22"/>
        <v>0</v>
      </c>
      <c r="AE16" s="14">
        <f t="shared" si="23"/>
        <v>0.10296317629918869</v>
      </c>
      <c r="AF16" s="14">
        <f t="shared" si="24"/>
        <v>0.87500093791751488</v>
      </c>
      <c r="AG16" s="14">
        <f t="shared" si="25"/>
        <v>0.85051250918729016</v>
      </c>
      <c r="AH16" s="14">
        <f t="shared" si="26"/>
        <v>3.088835152909948E-3</v>
      </c>
      <c r="AI16" s="14">
        <f t="shared" si="27"/>
        <v>0</v>
      </c>
      <c r="AJ16" s="14">
        <f t="shared" si="28"/>
        <v>2.9130862641229854E-2</v>
      </c>
      <c r="AK16" s="14">
        <f t="shared" si="29"/>
        <v>0</v>
      </c>
      <c r="AL16" s="14">
        <f t="shared" si="30"/>
        <v>4.0004980883132815</v>
      </c>
      <c r="AM16" s="14">
        <f t="shared" si="31"/>
        <v>0.89471681547164272</v>
      </c>
      <c r="AN16" s="11">
        <f t="shared" si="2"/>
        <v>0</v>
      </c>
      <c r="AP16">
        <f t="shared" si="32"/>
        <v>51.546999999999997</v>
      </c>
      <c r="AQ16">
        <f t="shared" si="33"/>
        <v>0.30599999999999999</v>
      </c>
      <c r="AR16">
        <f t="shared" si="34"/>
        <v>5.51</v>
      </c>
      <c r="AS16">
        <f t="shared" si="35"/>
        <v>0.50800000000000001</v>
      </c>
      <c r="AT16">
        <f t="shared" si="3"/>
        <v>0</v>
      </c>
      <c r="AU16">
        <f t="shared" si="4"/>
        <v>3.3759999999999999</v>
      </c>
      <c r="AV16">
        <f t="shared" si="36"/>
        <v>16.094999999999999</v>
      </c>
      <c r="AW16">
        <f t="shared" si="37"/>
        <v>21.766999999999999</v>
      </c>
      <c r="AX16">
        <f t="shared" si="38"/>
        <v>0.1</v>
      </c>
      <c r="AY16">
        <f t="shared" si="39"/>
        <v>0</v>
      </c>
      <c r="AZ16">
        <f t="shared" si="40"/>
        <v>0.41199999999999998</v>
      </c>
      <c r="BA16">
        <f t="shared" si="41"/>
        <v>0</v>
      </c>
      <c r="BB16">
        <f t="shared" si="42"/>
        <v>99.620999999999981</v>
      </c>
      <c r="BD16">
        <f t="shared" si="6"/>
        <v>0.85797270306258322</v>
      </c>
      <c r="BE16">
        <f t="shared" si="7"/>
        <v>3.8314176245210726E-3</v>
      </c>
      <c r="BF16">
        <f t="shared" si="8"/>
        <v>0.10808160062769714</v>
      </c>
      <c r="BG16">
        <f t="shared" si="9"/>
        <v>6.6846503059411798E-3</v>
      </c>
      <c r="BH16">
        <f t="shared" si="10"/>
        <v>4.6990702076721791E-2</v>
      </c>
      <c r="BI16">
        <f t="shared" si="11"/>
        <v>0</v>
      </c>
      <c r="BJ16">
        <f t="shared" si="12"/>
        <v>0.39933605263941402</v>
      </c>
      <c r="BK16">
        <f t="shared" si="13"/>
        <v>0.38815993608833504</v>
      </c>
      <c r="BL16">
        <f t="shared" si="14"/>
        <v>1.4096936171892403E-3</v>
      </c>
      <c r="BM16">
        <f t="shared" si="15"/>
        <v>0</v>
      </c>
      <c r="BN16">
        <f t="shared" si="43"/>
        <v>1.3294847117325412E-2</v>
      </c>
      <c r="BO16">
        <f t="shared" si="44"/>
        <v>0</v>
      </c>
      <c r="BP16">
        <f t="shared" si="45"/>
        <v>1.8257616031597281</v>
      </c>
      <c r="BQ16">
        <f t="shared" si="16"/>
        <v>2.1911393477603411</v>
      </c>
    </row>
    <row r="17" spans="1:69" x14ac:dyDescent="0.15">
      <c r="A17" t="s">
        <v>86</v>
      </c>
      <c r="B17">
        <v>815</v>
      </c>
      <c r="C17" s="27">
        <f t="shared" si="46"/>
        <v>115.57306759713762</v>
      </c>
      <c r="D17" s="1">
        <v>51.173000000000002</v>
      </c>
      <c r="E17" s="1">
        <v>0.29199999999999998</v>
      </c>
      <c r="F17" s="1">
        <v>5.48</v>
      </c>
      <c r="G17" s="1">
        <v>0.497</v>
      </c>
      <c r="H17" s="1">
        <v>3.3690000000000002</v>
      </c>
      <c r="I17" s="1">
        <v>16.091000000000001</v>
      </c>
      <c r="J17" s="1">
        <v>21.73</v>
      </c>
      <c r="K17" s="1">
        <v>0.12</v>
      </c>
      <c r="L17" s="1">
        <v>4.5999999999999999E-2</v>
      </c>
      <c r="M17" s="1">
        <v>0.40400000000000003</v>
      </c>
      <c r="O17">
        <f t="shared" si="17"/>
        <v>99.202000000000027</v>
      </c>
      <c r="V17" s="5">
        <v>12</v>
      </c>
      <c r="W17" s="5">
        <v>4</v>
      </c>
      <c r="X17" s="15">
        <v>0</v>
      </c>
      <c r="Z17" s="14">
        <f t="shared" si="18"/>
        <v>1.8758805099834031</v>
      </c>
      <c r="AA17" s="14">
        <f t="shared" si="19"/>
        <v>8.0522107797181414E-3</v>
      </c>
      <c r="AB17" s="14">
        <f t="shared" si="20"/>
        <v>0.23674179952443553</v>
      </c>
      <c r="AC17" s="14">
        <f t="shared" si="21"/>
        <v>1.4403418730147425E-2</v>
      </c>
      <c r="AD17" s="14">
        <f t="shared" si="22"/>
        <v>0</v>
      </c>
      <c r="AE17" s="14">
        <f t="shared" si="23"/>
        <v>0.10327726393305993</v>
      </c>
      <c r="AF17" s="14">
        <f t="shared" si="24"/>
        <v>0.87927513437344607</v>
      </c>
      <c r="AG17" s="14">
        <f t="shared" si="25"/>
        <v>0.85342640115351209</v>
      </c>
      <c r="AH17" s="14">
        <f t="shared" si="26"/>
        <v>3.7256340703383573E-3</v>
      </c>
      <c r="AI17" s="14">
        <f t="shared" si="27"/>
        <v>1.3563548001342528E-3</v>
      </c>
      <c r="AJ17" s="14">
        <f t="shared" si="28"/>
        <v>2.8711885522786241E-2</v>
      </c>
      <c r="AK17" s="14">
        <f t="shared" si="29"/>
        <v>0</v>
      </c>
      <c r="AL17" s="14">
        <f t="shared" si="30"/>
        <v>4.0048506128709809</v>
      </c>
      <c r="AM17" s="14">
        <f t="shared" si="31"/>
        <v>0.89488879767525364</v>
      </c>
      <c r="AN17" s="11">
        <f t="shared" si="2"/>
        <v>0</v>
      </c>
      <c r="AP17">
        <f t="shared" si="32"/>
        <v>51.173000000000002</v>
      </c>
      <c r="AQ17">
        <f t="shared" si="33"/>
        <v>0.29199999999999998</v>
      </c>
      <c r="AR17">
        <f t="shared" si="34"/>
        <v>5.48</v>
      </c>
      <c r="AS17">
        <f t="shared" si="35"/>
        <v>0.497</v>
      </c>
      <c r="AT17">
        <f t="shared" si="3"/>
        <v>0</v>
      </c>
      <c r="AU17">
        <f t="shared" si="4"/>
        <v>3.3690000000000002</v>
      </c>
      <c r="AV17">
        <f t="shared" si="36"/>
        <v>16.091000000000001</v>
      </c>
      <c r="AW17">
        <f t="shared" si="37"/>
        <v>21.73</v>
      </c>
      <c r="AX17">
        <f t="shared" si="38"/>
        <v>0.12</v>
      </c>
      <c r="AY17">
        <f t="shared" si="39"/>
        <v>4.5999999999999999E-2</v>
      </c>
      <c r="AZ17">
        <f t="shared" si="40"/>
        <v>0.40400000000000003</v>
      </c>
      <c r="BA17">
        <f t="shared" si="41"/>
        <v>0</v>
      </c>
      <c r="BB17">
        <f t="shared" si="42"/>
        <v>99.202000000000027</v>
      </c>
      <c r="BD17">
        <f t="shared" si="6"/>
        <v>0.85174766977363525</v>
      </c>
      <c r="BE17">
        <f t="shared" si="7"/>
        <v>3.656124007712919E-3</v>
      </c>
      <c r="BF17">
        <f t="shared" si="8"/>
        <v>0.10749313456257358</v>
      </c>
      <c r="BG17">
        <f t="shared" si="9"/>
        <v>6.5399039410487525E-3</v>
      </c>
      <c r="BH17">
        <f t="shared" si="10"/>
        <v>4.689326874895608E-2</v>
      </c>
      <c r="BI17">
        <f t="shared" si="11"/>
        <v>0</v>
      </c>
      <c r="BJ17">
        <f t="shared" si="12"/>
        <v>0.39923680789194232</v>
      </c>
      <c r="BK17">
        <f t="shared" si="13"/>
        <v>0.38750013374371856</v>
      </c>
      <c r="BL17">
        <f t="shared" si="14"/>
        <v>1.6916323406270882E-3</v>
      </c>
      <c r="BM17">
        <f t="shared" si="15"/>
        <v>6.1585587901377367E-4</v>
      </c>
      <c r="BN17">
        <f t="shared" si="43"/>
        <v>1.3036694746115211E-2</v>
      </c>
      <c r="BO17">
        <f t="shared" si="44"/>
        <v>0</v>
      </c>
      <c r="BP17">
        <f t="shared" si="45"/>
        <v>1.8184112256353433</v>
      </c>
      <c r="BQ17">
        <f t="shared" si="16"/>
        <v>2.2023899525101682</v>
      </c>
    </row>
    <row r="18" spans="1:69" x14ac:dyDescent="0.15">
      <c r="A18" t="s">
        <v>87</v>
      </c>
      <c r="B18">
        <v>816</v>
      </c>
      <c r="C18" s="27">
        <f t="shared" si="46"/>
        <v>124.4633035661482</v>
      </c>
      <c r="D18" s="1">
        <v>51.935000000000002</v>
      </c>
      <c r="E18" s="1">
        <v>0.193</v>
      </c>
      <c r="F18" s="1">
        <v>5.25</v>
      </c>
      <c r="G18" s="1">
        <v>0.443</v>
      </c>
      <c r="H18" s="1">
        <v>3.3159999999999998</v>
      </c>
      <c r="I18" s="1">
        <v>16.327999999999999</v>
      </c>
      <c r="J18" s="1">
        <v>22.074000000000002</v>
      </c>
      <c r="K18" s="1">
        <v>0.04</v>
      </c>
      <c r="L18" s="1">
        <v>9.7000000000000003E-2</v>
      </c>
      <c r="M18" s="1">
        <v>0.36</v>
      </c>
      <c r="O18">
        <f t="shared" si="17"/>
        <v>100.036</v>
      </c>
      <c r="V18" s="5">
        <v>12</v>
      </c>
      <c r="W18" s="5">
        <v>4</v>
      </c>
      <c r="X18" s="15">
        <v>0</v>
      </c>
      <c r="Z18" s="14">
        <f t="shared" si="18"/>
        <v>1.8863812427045268</v>
      </c>
      <c r="AA18" s="14">
        <f t="shared" si="19"/>
        <v>5.2734475709665758E-3</v>
      </c>
      <c r="AB18" s="14">
        <f t="shared" si="20"/>
        <v>0.22472879839496002</v>
      </c>
      <c r="AC18" s="14">
        <f t="shared" si="21"/>
        <v>1.2720903680965356E-2</v>
      </c>
      <c r="AD18" s="14">
        <f t="shared" si="22"/>
        <v>0</v>
      </c>
      <c r="AE18" s="14">
        <f t="shared" si="23"/>
        <v>0.10072175283339432</v>
      </c>
      <c r="AF18" s="14">
        <f t="shared" si="24"/>
        <v>0.88405602599188937</v>
      </c>
      <c r="AG18" s="14">
        <f t="shared" si="25"/>
        <v>0.85899854067132841</v>
      </c>
      <c r="AH18" s="14">
        <f t="shared" si="26"/>
        <v>1.2305066980907581E-3</v>
      </c>
      <c r="AI18" s="14">
        <f t="shared" si="27"/>
        <v>2.8339504433422306E-3</v>
      </c>
      <c r="AJ18" s="14">
        <f t="shared" si="28"/>
        <v>2.5350579394158006E-2</v>
      </c>
      <c r="AK18" s="14">
        <f t="shared" si="29"/>
        <v>0</v>
      </c>
      <c r="AL18" s="14">
        <f t="shared" si="30"/>
        <v>4.0022957483836219</v>
      </c>
      <c r="AM18" s="14">
        <f t="shared" si="31"/>
        <v>0.89772133876381455</v>
      </c>
      <c r="AN18" s="11">
        <f t="shared" si="2"/>
        <v>0</v>
      </c>
      <c r="AP18">
        <f t="shared" si="32"/>
        <v>51.935000000000002</v>
      </c>
      <c r="AQ18">
        <f t="shared" si="33"/>
        <v>0.193</v>
      </c>
      <c r="AR18">
        <f t="shared" si="34"/>
        <v>5.25</v>
      </c>
      <c r="AS18">
        <f t="shared" si="35"/>
        <v>0.443</v>
      </c>
      <c r="AT18">
        <f t="shared" si="3"/>
        <v>0</v>
      </c>
      <c r="AU18">
        <f t="shared" si="4"/>
        <v>3.3159999999999998</v>
      </c>
      <c r="AV18">
        <f t="shared" si="36"/>
        <v>16.327999999999999</v>
      </c>
      <c r="AW18">
        <f t="shared" si="37"/>
        <v>22.074000000000002</v>
      </c>
      <c r="AX18">
        <f t="shared" si="38"/>
        <v>0.04</v>
      </c>
      <c r="AY18">
        <f t="shared" si="39"/>
        <v>9.7000000000000003E-2</v>
      </c>
      <c r="AZ18">
        <f t="shared" si="40"/>
        <v>0.36</v>
      </c>
      <c r="BA18">
        <f t="shared" si="41"/>
        <v>0</v>
      </c>
      <c r="BB18">
        <f t="shared" si="42"/>
        <v>100.036</v>
      </c>
      <c r="BD18">
        <f t="shared" si="6"/>
        <v>0.86443075898801602</v>
      </c>
      <c r="BE18">
        <f t="shared" si="7"/>
        <v>2.4165477174266899E-3</v>
      </c>
      <c r="BF18">
        <f t="shared" si="8"/>
        <v>0.10298156139662613</v>
      </c>
      <c r="BG18">
        <f t="shared" si="9"/>
        <v>5.829330877031383E-3</v>
      </c>
      <c r="BH18">
        <f t="shared" si="10"/>
        <v>4.6155559267301374E-2</v>
      </c>
      <c r="BI18">
        <f t="shared" si="11"/>
        <v>0</v>
      </c>
      <c r="BJ18">
        <f t="shared" si="12"/>
        <v>0.40511705917964291</v>
      </c>
      <c r="BK18">
        <f t="shared" si="13"/>
        <v>0.39363451229907243</v>
      </c>
      <c r="BL18">
        <f t="shared" si="14"/>
        <v>5.6387744687569612E-4</v>
      </c>
      <c r="BM18">
        <f t="shared" si="15"/>
        <v>1.2986526144420881E-3</v>
      </c>
      <c r="BN18">
        <f t="shared" si="43"/>
        <v>1.1616856704459097E-2</v>
      </c>
      <c r="BO18">
        <f t="shared" si="44"/>
        <v>0</v>
      </c>
      <c r="BP18">
        <f t="shared" si="45"/>
        <v>1.834044716490894</v>
      </c>
      <c r="BQ18">
        <f t="shared" si="16"/>
        <v>2.1822236461285831</v>
      </c>
    </row>
    <row r="19" spans="1:69" x14ac:dyDescent="0.15">
      <c r="A19" t="s">
        <v>88</v>
      </c>
      <c r="B19">
        <v>817</v>
      </c>
      <c r="C19" s="27">
        <f t="shared" si="46"/>
        <v>133.3535395351588</v>
      </c>
      <c r="D19" s="1">
        <v>52.137</v>
      </c>
      <c r="E19" s="1">
        <v>0.16800000000000001</v>
      </c>
      <c r="F19" s="1">
        <v>4.9240000000000004</v>
      </c>
      <c r="G19" s="1">
        <v>0.32600000000000001</v>
      </c>
      <c r="H19" s="1">
        <v>3.2759999999999998</v>
      </c>
      <c r="I19" s="1">
        <v>16.297999999999998</v>
      </c>
      <c r="J19" s="1">
        <v>22.202000000000002</v>
      </c>
      <c r="K19" s="1">
        <v>3.5999999999999997E-2</v>
      </c>
      <c r="L19" s="1">
        <v>3.7999999999999999E-2</v>
      </c>
      <c r="M19" s="1">
        <v>0.32100000000000001</v>
      </c>
      <c r="O19">
        <f t="shared" si="17"/>
        <v>99.725999999999999</v>
      </c>
      <c r="V19" s="5">
        <v>12</v>
      </c>
      <c r="W19" s="5">
        <v>4</v>
      </c>
      <c r="X19" s="15">
        <v>0</v>
      </c>
      <c r="Z19" s="14">
        <f t="shared" si="18"/>
        <v>1.8980653911231538</v>
      </c>
      <c r="AA19" s="14">
        <f t="shared" si="19"/>
        <v>4.6008958721881566E-3</v>
      </c>
      <c r="AB19" s="14">
        <f t="shared" si="20"/>
        <v>0.2112580513905494</v>
      </c>
      <c r="AC19" s="14">
        <f t="shared" si="21"/>
        <v>9.3826958236120205E-3</v>
      </c>
      <c r="AD19" s="14">
        <f t="shared" si="22"/>
        <v>0</v>
      </c>
      <c r="AE19" s="14">
        <f t="shared" si="23"/>
        <v>9.9735195975996546E-2</v>
      </c>
      <c r="AF19" s="14">
        <f t="shared" si="24"/>
        <v>0.88445737908768218</v>
      </c>
      <c r="AG19" s="14">
        <f t="shared" si="25"/>
        <v>0.86596289811949512</v>
      </c>
      <c r="AH19" s="14">
        <f t="shared" si="26"/>
        <v>1.1099982410895661E-3</v>
      </c>
      <c r="AI19" s="14">
        <f t="shared" si="27"/>
        <v>1.1127559188524141E-3</v>
      </c>
      <c r="AJ19" s="14">
        <f t="shared" si="28"/>
        <v>2.2656155689917506E-2</v>
      </c>
      <c r="AK19" s="14">
        <f t="shared" si="29"/>
        <v>0</v>
      </c>
      <c r="AL19" s="14">
        <f t="shared" si="30"/>
        <v>3.998341417242536</v>
      </c>
      <c r="AM19" s="14">
        <f t="shared" si="31"/>
        <v>0.89866292583080754</v>
      </c>
      <c r="AN19" s="11">
        <f t="shared" si="2"/>
        <v>0</v>
      </c>
      <c r="AP19">
        <f t="shared" si="32"/>
        <v>52.137</v>
      </c>
      <c r="AQ19">
        <f t="shared" si="33"/>
        <v>0.16800000000000001</v>
      </c>
      <c r="AR19">
        <f t="shared" si="34"/>
        <v>4.9240000000000004</v>
      </c>
      <c r="AS19">
        <f t="shared" si="35"/>
        <v>0.32600000000000001</v>
      </c>
      <c r="AT19">
        <f t="shared" si="3"/>
        <v>0</v>
      </c>
      <c r="AU19">
        <f t="shared" si="4"/>
        <v>3.2759999999999998</v>
      </c>
      <c r="AV19">
        <f t="shared" si="36"/>
        <v>16.297999999999998</v>
      </c>
      <c r="AW19">
        <f t="shared" si="37"/>
        <v>22.202000000000002</v>
      </c>
      <c r="AX19">
        <f t="shared" si="38"/>
        <v>3.5999999999999997E-2</v>
      </c>
      <c r="AY19">
        <f t="shared" si="39"/>
        <v>3.7999999999999999E-2</v>
      </c>
      <c r="AZ19">
        <f t="shared" si="40"/>
        <v>0.32100000000000001</v>
      </c>
      <c r="BA19">
        <f t="shared" si="41"/>
        <v>0</v>
      </c>
      <c r="BB19">
        <f t="shared" si="42"/>
        <v>99.725999999999999</v>
      </c>
      <c r="BD19">
        <f t="shared" si="6"/>
        <v>0.86779294274300933</v>
      </c>
      <c r="BE19">
        <f t="shared" si="7"/>
        <v>2.1035234016978442E-3</v>
      </c>
      <c r="BF19">
        <f t="shared" si="8"/>
        <v>9.6586896822283261E-2</v>
      </c>
      <c r="BG19">
        <f t="shared" si="9"/>
        <v>4.2897559049937493E-3</v>
      </c>
      <c r="BH19">
        <f t="shared" si="10"/>
        <v>4.5598797394354434E-2</v>
      </c>
      <c r="BI19">
        <f t="shared" si="11"/>
        <v>0</v>
      </c>
      <c r="BJ19">
        <f t="shared" si="12"/>
        <v>0.40437272357360482</v>
      </c>
      <c r="BK19">
        <f t="shared" si="13"/>
        <v>0.39591707176152963</v>
      </c>
      <c r="BL19">
        <f t="shared" si="14"/>
        <v>5.074897021881264E-4</v>
      </c>
      <c r="BM19">
        <f t="shared" si="15"/>
        <v>5.0875050875050871E-4</v>
      </c>
      <c r="BN19">
        <f t="shared" si="43"/>
        <v>1.0358363894809363E-2</v>
      </c>
      <c r="BO19">
        <f t="shared" si="44"/>
        <v>0</v>
      </c>
      <c r="BP19">
        <f t="shared" si="45"/>
        <v>1.8280363157072208</v>
      </c>
      <c r="BQ19">
        <f t="shared" si="16"/>
        <v>2.1872330340963053</v>
      </c>
    </row>
    <row r="20" spans="1:69" x14ac:dyDescent="0.15">
      <c r="A20" t="s">
        <v>89</v>
      </c>
      <c r="B20">
        <v>818</v>
      </c>
      <c r="C20" s="27">
        <f t="shared" si="46"/>
        <v>142.24377550416938</v>
      </c>
      <c r="D20" s="1">
        <v>51.966999999999999</v>
      </c>
      <c r="E20" s="1">
        <v>0.19400000000000001</v>
      </c>
      <c r="F20" s="1">
        <v>4.8490000000000002</v>
      </c>
      <c r="G20" s="1">
        <v>0.308</v>
      </c>
      <c r="H20" s="1">
        <v>3.2650000000000001</v>
      </c>
      <c r="I20" s="1">
        <v>16.350999999999999</v>
      </c>
      <c r="J20" s="1">
        <v>22.209</v>
      </c>
      <c r="K20" s="1">
        <v>0.129</v>
      </c>
      <c r="L20" s="1">
        <v>7.5999999999999998E-2</v>
      </c>
      <c r="M20" s="1">
        <v>0.32</v>
      </c>
      <c r="O20">
        <f t="shared" si="17"/>
        <v>99.667999999999992</v>
      </c>
      <c r="V20" s="5">
        <v>12</v>
      </c>
      <c r="W20" s="5">
        <v>4</v>
      </c>
      <c r="X20" s="15">
        <v>0</v>
      </c>
      <c r="Z20" s="14">
        <f t="shared" si="18"/>
        <v>1.8949710329833258</v>
      </c>
      <c r="AA20" s="14">
        <f t="shared" si="19"/>
        <v>5.3216296778982267E-3</v>
      </c>
      <c r="AB20" s="14">
        <f t="shared" si="20"/>
        <v>0.20838056268488059</v>
      </c>
      <c r="AC20" s="14">
        <f t="shared" si="21"/>
        <v>8.8791327809375747E-3</v>
      </c>
      <c r="AD20" s="14">
        <f t="shared" si="22"/>
        <v>0</v>
      </c>
      <c r="AE20" s="14">
        <f t="shared" si="23"/>
        <v>9.9562899287706397E-2</v>
      </c>
      <c r="AF20" s="14">
        <f t="shared" si="24"/>
        <v>0.88878499023276003</v>
      </c>
      <c r="AG20" s="14">
        <f t="shared" si="25"/>
        <v>0.86765283059839848</v>
      </c>
      <c r="AH20" s="14">
        <f t="shared" si="26"/>
        <v>3.9839997002510006E-3</v>
      </c>
      <c r="AI20" s="14">
        <f t="shared" si="27"/>
        <v>2.2291521166906865E-3</v>
      </c>
      <c r="AJ20" s="14">
        <f t="shared" si="28"/>
        <v>2.262251908603587E-2</v>
      </c>
      <c r="AK20" s="14">
        <f t="shared" si="29"/>
        <v>0</v>
      </c>
      <c r="AL20" s="14">
        <f t="shared" si="30"/>
        <v>4.0023887491488841</v>
      </c>
      <c r="AM20" s="14">
        <f t="shared" si="31"/>
        <v>0.8992633056200352</v>
      </c>
      <c r="AN20" s="11">
        <f t="shared" si="2"/>
        <v>0</v>
      </c>
      <c r="AP20">
        <f t="shared" si="32"/>
        <v>51.966999999999999</v>
      </c>
      <c r="AQ20">
        <f t="shared" si="33"/>
        <v>0.19400000000000001</v>
      </c>
      <c r="AR20">
        <f t="shared" si="34"/>
        <v>4.8490000000000002</v>
      </c>
      <c r="AS20">
        <f t="shared" si="35"/>
        <v>0.308</v>
      </c>
      <c r="AT20">
        <f t="shared" si="3"/>
        <v>0</v>
      </c>
      <c r="AU20">
        <f t="shared" si="4"/>
        <v>3.2650000000000001</v>
      </c>
      <c r="AV20">
        <f t="shared" si="36"/>
        <v>16.350999999999999</v>
      </c>
      <c r="AW20">
        <f t="shared" si="37"/>
        <v>22.209</v>
      </c>
      <c r="AX20">
        <f t="shared" si="38"/>
        <v>0.129</v>
      </c>
      <c r="AY20">
        <f t="shared" si="39"/>
        <v>7.5999999999999998E-2</v>
      </c>
      <c r="AZ20">
        <f t="shared" si="40"/>
        <v>0.32</v>
      </c>
      <c r="BA20">
        <f t="shared" si="41"/>
        <v>0</v>
      </c>
      <c r="BB20">
        <f t="shared" si="42"/>
        <v>99.667999999999992</v>
      </c>
      <c r="BD20">
        <f t="shared" si="6"/>
        <v>0.86496338215712387</v>
      </c>
      <c r="BE20">
        <f t="shared" si="7"/>
        <v>2.4290686900558436E-3</v>
      </c>
      <c r="BF20">
        <f t="shared" si="8"/>
        <v>9.5115731659474317E-2</v>
      </c>
      <c r="BG20">
        <f t="shared" si="9"/>
        <v>4.0528982169879598E-3</v>
      </c>
      <c r="BH20">
        <f t="shared" si="10"/>
        <v>4.5445687879294032E-2</v>
      </c>
      <c r="BI20">
        <f t="shared" si="11"/>
        <v>0</v>
      </c>
      <c r="BJ20">
        <f t="shared" si="12"/>
        <v>0.40568771647760538</v>
      </c>
      <c r="BK20">
        <f t="shared" si="13"/>
        <v>0.39604189923213273</v>
      </c>
      <c r="BL20">
        <f t="shared" si="14"/>
        <v>1.8185047661741199E-3</v>
      </c>
      <c r="BM20">
        <f t="shared" si="15"/>
        <v>1.0175010175010174E-3</v>
      </c>
      <c r="BN20">
        <f t="shared" si="43"/>
        <v>1.0326094848408088E-2</v>
      </c>
      <c r="BO20">
        <f t="shared" si="44"/>
        <v>0</v>
      </c>
      <c r="BP20">
        <f t="shared" si="45"/>
        <v>1.8268984849447574</v>
      </c>
      <c r="BQ20">
        <f t="shared" si="16"/>
        <v>2.190810700283607</v>
      </c>
    </row>
    <row r="21" spans="1:69" x14ac:dyDescent="0.15">
      <c r="A21" t="s">
        <v>90</v>
      </c>
      <c r="B21">
        <v>819</v>
      </c>
      <c r="C21" s="27">
        <f t="shared" si="46"/>
        <v>151.13401147317995</v>
      </c>
      <c r="D21" s="1">
        <v>52.34</v>
      </c>
      <c r="E21" s="1">
        <v>0.20699999999999999</v>
      </c>
      <c r="F21" s="1">
        <v>4.8079999999999998</v>
      </c>
      <c r="G21" s="1">
        <v>0.19800000000000001</v>
      </c>
      <c r="H21" s="1">
        <v>3.3010000000000002</v>
      </c>
      <c r="I21" s="1">
        <v>16.538</v>
      </c>
      <c r="J21" s="1">
        <v>22.14</v>
      </c>
      <c r="K21" s="1">
        <v>0.121</v>
      </c>
      <c r="L21" s="1">
        <v>4.9000000000000002E-2</v>
      </c>
      <c r="M21" s="1">
        <v>0.29599999999999999</v>
      </c>
      <c r="O21">
        <f t="shared" si="17"/>
        <v>99.998000000000019</v>
      </c>
      <c r="V21" s="5">
        <v>12</v>
      </c>
      <c r="W21" s="5">
        <v>4</v>
      </c>
      <c r="X21" s="15">
        <v>0</v>
      </c>
      <c r="Z21" s="14">
        <f t="shared" si="18"/>
        <v>1.899960582067006</v>
      </c>
      <c r="AA21" s="14">
        <f t="shared" si="19"/>
        <v>5.6526124170938269E-3</v>
      </c>
      <c r="AB21" s="14">
        <f t="shared" si="20"/>
        <v>0.20568632770678127</v>
      </c>
      <c r="AC21" s="14">
        <f t="shared" si="21"/>
        <v>5.6822582450673492E-3</v>
      </c>
      <c r="AD21" s="14">
        <f t="shared" si="22"/>
        <v>0</v>
      </c>
      <c r="AE21" s="14">
        <f t="shared" si="23"/>
        <v>0.10020648229814863</v>
      </c>
      <c r="AF21" s="14">
        <f t="shared" si="24"/>
        <v>0.89489343860794179</v>
      </c>
      <c r="AG21" s="14">
        <f t="shared" si="25"/>
        <v>0.86105430718109532</v>
      </c>
      <c r="AH21" s="14">
        <f t="shared" si="26"/>
        <v>3.7200681858408687E-3</v>
      </c>
      <c r="AI21" s="14">
        <f t="shared" si="27"/>
        <v>1.43073149177014E-3</v>
      </c>
      <c r="AJ21" s="14">
        <f t="shared" si="28"/>
        <v>2.0831408678465432E-2</v>
      </c>
      <c r="AK21" s="14">
        <f t="shared" si="29"/>
        <v>0</v>
      </c>
      <c r="AL21" s="14">
        <f t="shared" si="30"/>
        <v>3.9991182168792108</v>
      </c>
      <c r="AM21" s="14">
        <f t="shared" si="31"/>
        <v>0.89930008012973672</v>
      </c>
      <c r="AN21" s="11">
        <f t="shared" si="2"/>
        <v>0</v>
      </c>
      <c r="AP21">
        <f t="shared" si="32"/>
        <v>52.34</v>
      </c>
      <c r="AQ21">
        <f t="shared" si="33"/>
        <v>0.20699999999999999</v>
      </c>
      <c r="AR21">
        <f t="shared" si="34"/>
        <v>4.8079999999999998</v>
      </c>
      <c r="AS21">
        <f t="shared" si="35"/>
        <v>0.19800000000000001</v>
      </c>
      <c r="AT21">
        <f t="shared" si="3"/>
        <v>0</v>
      </c>
      <c r="AU21">
        <f t="shared" si="4"/>
        <v>3.3010000000000002</v>
      </c>
      <c r="AV21">
        <f t="shared" si="36"/>
        <v>16.538</v>
      </c>
      <c r="AW21">
        <f t="shared" si="37"/>
        <v>22.14</v>
      </c>
      <c r="AX21">
        <f t="shared" si="38"/>
        <v>0.121</v>
      </c>
      <c r="AY21">
        <f t="shared" si="39"/>
        <v>4.9000000000000002E-2</v>
      </c>
      <c r="AZ21">
        <f t="shared" si="40"/>
        <v>0.29599999999999999</v>
      </c>
      <c r="BA21">
        <f t="shared" si="41"/>
        <v>0</v>
      </c>
      <c r="BB21">
        <f t="shared" si="42"/>
        <v>99.998000000000019</v>
      </c>
      <c r="BD21">
        <f t="shared" si="6"/>
        <v>0.87117177097203735</v>
      </c>
      <c r="BE21">
        <f t="shared" si="7"/>
        <v>2.591841334234843E-3</v>
      </c>
      <c r="BF21">
        <f t="shared" si="8"/>
        <v>9.4311494703805412E-2</v>
      </c>
      <c r="BG21">
        <f t="shared" si="9"/>
        <v>2.6054345680636883E-3</v>
      </c>
      <c r="BH21">
        <f t="shared" si="10"/>
        <v>4.5946773564946281E-2</v>
      </c>
      <c r="BI21">
        <f t="shared" si="11"/>
        <v>0</v>
      </c>
      <c r="BJ21">
        <f t="shared" si="12"/>
        <v>0.41032740842190929</v>
      </c>
      <c r="BK21">
        <f t="shared" si="13"/>
        <v>0.3948114570219019</v>
      </c>
      <c r="BL21">
        <f t="shared" si="14"/>
        <v>1.7057292767989805E-3</v>
      </c>
      <c r="BM21">
        <f t="shared" si="15"/>
        <v>6.5602039286249806E-4</v>
      </c>
      <c r="BN21">
        <f t="shared" si="43"/>
        <v>9.5516377347774802E-3</v>
      </c>
      <c r="BO21">
        <f t="shared" si="44"/>
        <v>0</v>
      </c>
      <c r="BP21">
        <f t="shared" si="45"/>
        <v>1.8336795679913378</v>
      </c>
      <c r="BQ21">
        <f t="shared" si="16"/>
        <v>2.1809253299691576</v>
      </c>
    </row>
    <row r="22" spans="1:69" x14ac:dyDescent="0.15">
      <c r="A22" t="s">
        <v>91</v>
      </c>
      <c r="B22">
        <v>820</v>
      </c>
      <c r="C22" s="27">
        <f t="shared" si="46"/>
        <v>160.02424744219056</v>
      </c>
      <c r="D22" s="1">
        <v>52.427</v>
      </c>
      <c r="E22" s="1">
        <v>0.122</v>
      </c>
      <c r="F22" s="1">
        <v>4.75</v>
      </c>
      <c r="G22" s="1">
        <v>0.19</v>
      </c>
      <c r="H22" s="1">
        <v>3.2170000000000001</v>
      </c>
      <c r="I22" s="1">
        <v>16.390999999999998</v>
      </c>
      <c r="J22" s="1">
        <v>22.271000000000001</v>
      </c>
      <c r="K22" s="1">
        <v>0.125</v>
      </c>
      <c r="L22" s="1">
        <v>8.1000000000000003E-2</v>
      </c>
      <c r="M22" s="1">
        <v>0.318</v>
      </c>
      <c r="O22">
        <f t="shared" si="17"/>
        <v>99.891999999999996</v>
      </c>
      <c r="V22" s="5">
        <v>12</v>
      </c>
      <c r="W22" s="5">
        <v>4</v>
      </c>
      <c r="X22" s="15">
        <v>0</v>
      </c>
      <c r="Z22" s="14">
        <f t="shared" si="18"/>
        <v>1.9050142936482439</v>
      </c>
      <c r="AA22" s="14">
        <f t="shared" si="19"/>
        <v>3.3348096720071502E-3</v>
      </c>
      <c r="AB22" s="14">
        <f t="shared" si="20"/>
        <v>0.20340748686506518</v>
      </c>
      <c r="AC22" s="14">
        <f t="shared" si="21"/>
        <v>5.4581031280379081E-3</v>
      </c>
      <c r="AD22" s="14">
        <f t="shared" si="22"/>
        <v>0</v>
      </c>
      <c r="AE22" s="14">
        <f t="shared" si="23"/>
        <v>9.7753814287053972E-2</v>
      </c>
      <c r="AF22" s="14">
        <f t="shared" si="24"/>
        <v>0.88782249677389435</v>
      </c>
      <c r="AG22" s="14">
        <f t="shared" si="25"/>
        <v>0.86701179131837436</v>
      </c>
      <c r="AH22" s="14">
        <f t="shared" si="26"/>
        <v>3.8468734703455453E-3</v>
      </c>
      <c r="AI22" s="14">
        <f t="shared" si="27"/>
        <v>2.3674424706358302E-3</v>
      </c>
      <c r="AJ22" s="14">
        <f t="shared" si="28"/>
        <v>2.2401980099075583E-2</v>
      </c>
      <c r="AK22" s="14">
        <f t="shared" si="29"/>
        <v>0</v>
      </c>
      <c r="AL22" s="14">
        <f t="shared" si="30"/>
        <v>3.9984190917327336</v>
      </c>
      <c r="AM22" s="14">
        <f t="shared" si="31"/>
        <v>0.90081558049845534</v>
      </c>
      <c r="AN22" s="11">
        <f t="shared" si="2"/>
        <v>0</v>
      </c>
      <c r="AP22">
        <f t="shared" si="32"/>
        <v>52.427</v>
      </c>
      <c r="AQ22">
        <f t="shared" si="33"/>
        <v>0.122</v>
      </c>
      <c r="AR22">
        <f t="shared" si="34"/>
        <v>4.75</v>
      </c>
      <c r="AS22">
        <f t="shared" si="35"/>
        <v>0.19</v>
      </c>
      <c r="AT22">
        <f t="shared" si="3"/>
        <v>0</v>
      </c>
      <c r="AU22">
        <f t="shared" si="4"/>
        <v>3.2170000000000001</v>
      </c>
      <c r="AV22">
        <f t="shared" si="36"/>
        <v>16.390999999999998</v>
      </c>
      <c r="AW22">
        <f t="shared" si="37"/>
        <v>22.271000000000001</v>
      </c>
      <c r="AX22">
        <f t="shared" si="38"/>
        <v>0.125</v>
      </c>
      <c r="AY22">
        <f t="shared" si="39"/>
        <v>8.1000000000000003E-2</v>
      </c>
      <c r="AZ22">
        <f t="shared" si="40"/>
        <v>0.318</v>
      </c>
      <c r="BA22">
        <f t="shared" si="41"/>
        <v>0</v>
      </c>
      <c r="BB22">
        <f t="shared" si="42"/>
        <v>99.891999999999996</v>
      </c>
      <c r="BD22">
        <f t="shared" si="6"/>
        <v>0.87261984021304928</v>
      </c>
      <c r="BE22">
        <f t="shared" si="7"/>
        <v>1.5275586607567675E-3</v>
      </c>
      <c r="BF22">
        <f t="shared" si="8"/>
        <v>9.3173793644566502E-2</v>
      </c>
      <c r="BG22">
        <f t="shared" si="9"/>
        <v>2.5001644845055594E-3</v>
      </c>
      <c r="BH22">
        <f t="shared" si="10"/>
        <v>4.4777573631757703E-2</v>
      </c>
      <c r="BI22">
        <f t="shared" si="11"/>
        <v>0</v>
      </c>
      <c r="BJ22">
        <f t="shared" si="12"/>
        <v>0.40668016395232276</v>
      </c>
      <c r="BK22">
        <f t="shared" si="13"/>
        <v>0.39714751397176051</v>
      </c>
      <c r="BL22">
        <f t="shared" si="14"/>
        <v>1.7621170214865503E-3</v>
      </c>
      <c r="BM22">
        <f t="shared" si="15"/>
        <v>1.084441873915558E-3</v>
      </c>
      <c r="BN22">
        <f t="shared" si="43"/>
        <v>1.0261556755605536E-2</v>
      </c>
      <c r="BO22">
        <f t="shared" si="44"/>
        <v>0</v>
      </c>
      <c r="BP22">
        <f t="shared" si="45"/>
        <v>1.8315347242097266</v>
      </c>
      <c r="BQ22">
        <f t="shared" si="16"/>
        <v>2.1830976169223204</v>
      </c>
    </row>
    <row r="23" spans="1:69" x14ac:dyDescent="0.15">
      <c r="A23" t="s">
        <v>92</v>
      </c>
      <c r="B23">
        <v>821</v>
      </c>
      <c r="C23" s="27">
        <f t="shared" si="46"/>
        <v>168.91448341120113</v>
      </c>
      <c r="D23" s="1">
        <v>52.536999999999999</v>
      </c>
      <c r="E23" s="1">
        <v>0.17199999999999999</v>
      </c>
      <c r="F23" s="1">
        <v>4.7720000000000002</v>
      </c>
      <c r="G23" s="1">
        <v>0.20499999999999999</v>
      </c>
      <c r="H23" s="1">
        <v>3.2130000000000001</v>
      </c>
      <c r="I23" s="1">
        <v>16.291</v>
      </c>
      <c r="J23" s="1">
        <v>22.283000000000001</v>
      </c>
      <c r="K23" s="1">
        <v>0.06</v>
      </c>
      <c r="L23" s="1">
        <v>7.4999999999999997E-2</v>
      </c>
      <c r="M23" s="1">
        <v>0.32600000000000001</v>
      </c>
      <c r="O23">
        <f t="shared" si="17"/>
        <v>99.933999999999997</v>
      </c>
      <c r="V23" s="5">
        <v>12</v>
      </c>
      <c r="W23" s="5">
        <v>4</v>
      </c>
      <c r="X23" s="15">
        <v>0</v>
      </c>
      <c r="Z23" s="14">
        <f t="shared" si="18"/>
        <v>1.907160690230707</v>
      </c>
      <c r="AA23" s="14">
        <f t="shared" si="19"/>
        <v>4.6969772200150207E-3</v>
      </c>
      <c r="AB23" s="14">
        <f t="shared" si="20"/>
        <v>0.20415148562860383</v>
      </c>
      <c r="AC23" s="14">
        <f t="shared" si="21"/>
        <v>5.8832971297080846E-3</v>
      </c>
      <c r="AD23" s="14">
        <f t="shared" si="22"/>
        <v>0</v>
      </c>
      <c r="AE23" s="14">
        <f t="shared" si="23"/>
        <v>9.753762178084828E-2</v>
      </c>
      <c r="AF23" s="14">
        <f t="shared" si="24"/>
        <v>0.88155055697821938</v>
      </c>
      <c r="AG23" s="14">
        <f t="shared" si="25"/>
        <v>0.86663800720623974</v>
      </c>
      <c r="AH23" s="14">
        <f t="shared" si="26"/>
        <v>1.8447092460380874E-3</v>
      </c>
      <c r="AI23" s="14">
        <f t="shared" si="27"/>
        <v>2.1899513351672146E-3</v>
      </c>
      <c r="AJ23" s="14">
        <f t="shared" si="28"/>
        <v>2.2943288829148908E-2</v>
      </c>
      <c r="AK23" s="14">
        <f t="shared" si="29"/>
        <v>0</v>
      </c>
      <c r="AL23" s="14">
        <f t="shared" si="30"/>
        <v>3.994596585584695</v>
      </c>
      <c r="AM23" s="14">
        <f t="shared" si="31"/>
        <v>0.90037912427410671</v>
      </c>
      <c r="AN23" s="11">
        <f t="shared" si="2"/>
        <v>0</v>
      </c>
      <c r="AP23">
        <f t="shared" si="32"/>
        <v>52.536999999999999</v>
      </c>
      <c r="AQ23">
        <f t="shared" si="33"/>
        <v>0.17199999999999999</v>
      </c>
      <c r="AR23">
        <f t="shared" si="34"/>
        <v>4.7720000000000002</v>
      </c>
      <c r="AS23">
        <f t="shared" si="35"/>
        <v>0.20499999999999999</v>
      </c>
      <c r="AT23">
        <f t="shared" si="3"/>
        <v>0</v>
      </c>
      <c r="AU23">
        <f t="shared" si="4"/>
        <v>3.2129999999999996</v>
      </c>
      <c r="AV23">
        <f t="shared" si="36"/>
        <v>16.291</v>
      </c>
      <c r="AW23">
        <f t="shared" si="37"/>
        <v>22.283000000000001</v>
      </c>
      <c r="AX23">
        <f t="shared" si="38"/>
        <v>0.06</v>
      </c>
      <c r="AY23">
        <f t="shared" si="39"/>
        <v>7.4999999999999997E-2</v>
      </c>
      <c r="AZ23">
        <f t="shared" si="40"/>
        <v>0.32600000000000001</v>
      </c>
      <c r="BA23">
        <f t="shared" si="41"/>
        <v>0</v>
      </c>
      <c r="BB23">
        <f t="shared" si="42"/>
        <v>99.933999999999997</v>
      </c>
      <c r="BD23">
        <f t="shared" si="6"/>
        <v>0.87445073235685755</v>
      </c>
      <c r="BE23">
        <f t="shared" si="7"/>
        <v>2.1536072922144589E-3</v>
      </c>
      <c r="BF23">
        <f t="shared" si="8"/>
        <v>9.3605335425657132E-2</v>
      </c>
      <c r="BG23">
        <f t="shared" si="9"/>
        <v>2.697545891177051E-3</v>
      </c>
      <c r="BH23">
        <f t="shared" si="10"/>
        <v>4.4721897444463005E-2</v>
      </c>
      <c r="BI23">
        <f t="shared" si="11"/>
        <v>0</v>
      </c>
      <c r="BJ23">
        <f t="shared" si="12"/>
        <v>0.4041990452655293</v>
      </c>
      <c r="BK23">
        <f t="shared" si="13"/>
        <v>0.39736150392136588</v>
      </c>
      <c r="BL23">
        <f t="shared" si="14"/>
        <v>8.4581617031354408E-4</v>
      </c>
      <c r="BM23">
        <f t="shared" si="15"/>
        <v>1.0041128462181092E-3</v>
      </c>
      <c r="BN23">
        <f t="shared" si="43"/>
        <v>1.0519709126815739E-2</v>
      </c>
      <c r="BO23">
        <f t="shared" si="44"/>
        <v>0</v>
      </c>
      <c r="BP23">
        <f t="shared" si="45"/>
        <v>1.8315593057406117</v>
      </c>
      <c r="BQ23">
        <f t="shared" si="16"/>
        <v>2.1809812944983702</v>
      </c>
    </row>
    <row r="24" spans="1:69" x14ac:dyDescent="0.15">
      <c r="A24" t="s">
        <v>93</v>
      </c>
      <c r="B24">
        <v>822</v>
      </c>
      <c r="C24" s="27">
        <f t="shared" si="46"/>
        <v>177.80471938021174</v>
      </c>
      <c r="D24" s="1">
        <v>52.451000000000001</v>
      </c>
      <c r="E24" s="1">
        <v>0.17599999999999999</v>
      </c>
      <c r="F24" s="1">
        <v>4.7969999999999997</v>
      </c>
      <c r="G24" s="1">
        <v>0.221</v>
      </c>
      <c r="H24" s="1">
        <v>3.2250000000000001</v>
      </c>
      <c r="I24" s="1">
        <v>16.652000000000001</v>
      </c>
      <c r="J24" s="1">
        <v>22.277999999999999</v>
      </c>
      <c r="K24" s="1">
        <v>6.8000000000000005E-2</v>
      </c>
      <c r="L24" s="1">
        <v>6.6000000000000003E-2</v>
      </c>
      <c r="M24" s="1">
        <v>0.30199999999999999</v>
      </c>
      <c r="O24">
        <f t="shared" si="17"/>
        <v>100.23599999999999</v>
      </c>
      <c r="V24" s="5">
        <v>12</v>
      </c>
      <c r="W24" s="5">
        <v>4</v>
      </c>
      <c r="X24" s="15">
        <v>0</v>
      </c>
      <c r="Z24" s="14">
        <f t="shared" si="18"/>
        <v>1.8992555483903755</v>
      </c>
      <c r="AA24" s="14">
        <f t="shared" si="19"/>
        <v>4.7941353293724769E-3</v>
      </c>
      <c r="AB24" s="14">
        <f t="shared" si="20"/>
        <v>0.20470546754058319</v>
      </c>
      <c r="AC24" s="14">
        <f t="shared" si="21"/>
        <v>6.326548030945618E-3</v>
      </c>
      <c r="AD24" s="14">
        <f t="shared" si="22"/>
        <v>0</v>
      </c>
      <c r="AE24" s="14">
        <f t="shared" si="23"/>
        <v>9.7655963662707873E-2</v>
      </c>
      <c r="AF24" s="14">
        <f t="shared" si="24"/>
        <v>0.89882159271004591</v>
      </c>
      <c r="AG24" s="14">
        <f t="shared" si="25"/>
        <v>0.86426690927309668</v>
      </c>
      <c r="AH24" s="14">
        <f t="shared" si="26"/>
        <v>2.085418400803275E-3</v>
      </c>
      <c r="AI24" s="14">
        <f t="shared" si="27"/>
        <v>1.9223158668690067E-3</v>
      </c>
      <c r="AJ24" s="14">
        <f t="shared" si="28"/>
        <v>2.1200818579374663E-2</v>
      </c>
      <c r="AK24" s="14">
        <f t="shared" si="29"/>
        <v>0</v>
      </c>
      <c r="AL24" s="14">
        <f t="shared" si="30"/>
        <v>4.0010347177841741</v>
      </c>
      <c r="AM24" s="14">
        <f t="shared" si="31"/>
        <v>0.9019988327502505</v>
      </c>
      <c r="AN24" s="11">
        <f t="shared" si="2"/>
        <v>0</v>
      </c>
      <c r="AP24">
        <f t="shared" si="32"/>
        <v>52.451000000000001</v>
      </c>
      <c r="AQ24">
        <f t="shared" si="33"/>
        <v>0.17599999999999999</v>
      </c>
      <c r="AR24">
        <f t="shared" si="34"/>
        <v>4.7969999999999997</v>
      </c>
      <c r="AS24">
        <f t="shared" si="35"/>
        <v>0.221</v>
      </c>
      <c r="AT24">
        <f t="shared" si="3"/>
        <v>0</v>
      </c>
      <c r="AU24">
        <f t="shared" si="4"/>
        <v>3.2250000000000001</v>
      </c>
      <c r="AV24">
        <f t="shared" si="36"/>
        <v>16.652000000000001</v>
      </c>
      <c r="AW24">
        <f t="shared" si="37"/>
        <v>22.277999999999999</v>
      </c>
      <c r="AX24">
        <f t="shared" si="38"/>
        <v>6.8000000000000005E-2</v>
      </c>
      <c r="AY24">
        <f t="shared" si="39"/>
        <v>6.6000000000000003E-2</v>
      </c>
      <c r="AZ24">
        <f t="shared" si="40"/>
        <v>0.30199999999999999</v>
      </c>
      <c r="BA24">
        <f t="shared" si="41"/>
        <v>0</v>
      </c>
      <c r="BB24">
        <f t="shared" si="42"/>
        <v>100.23599999999999</v>
      </c>
      <c r="BD24">
        <f t="shared" si="6"/>
        <v>0.87301930758988022</v>
      </c>
      <c r="BE24">
        <f t="shared" si="7"/>
        <v>2.2036911827310744E-3</v>
      </c>
      <c r="BF24">
        <f t="shared" si="8"/>
        <v>9.4095723813260104E-2</v>
      </c>
      <c r="BG24">
        <f t="shared" si="9"/>
        <v>2.9080860582933088E-3</v>
      </c>
      <c r="BH24">
        <f t="shared" si="10"/>
        <v>4.4888926006347092E-2</v>
      </c>
      <c r="BI24">
        <f t="shared" si="11"/>
        <v>0</v>
      </c>
      <c r="BJ24">
        <f t="shared" si="12"/>
        <v>0.4131558837248539</v>
      </c>
      <c r="BK24">
        <f t="shared" si="13"/>
        <v>0.39727234144236356</v>
      </c>
      <c r="BL24">
        <f t="shared" si="14"/>
        <v>9.5859165968868341E-4</v>
      </c>
      <c r="BM24">
        <f t="shared" si="15"/>
        <v>8.8361930467193621E-4</v>
      </c>
      <c r="BN24">
        <f t="shared" si="43"/>
        <v>9.7452520131851312E-3</v>
      </c>
      <c r="BO24">
        <f t="shared" si="44"/>
        <v>0</v>
      </c>
      <c r="BP24">
        <f t="shared" si="45"/>
        <v>1.8391314227952751</v>
      </c>
      <c r="BQ24">
        <f t="shared" si="16"/>
        <v>2.1755023421344446</v>
      </c>
    </row>
    <row r="25" spans="1:69" x14ac:dyDescent="0.15">
      <c r="A25" t="s">
        <v>94</v>
      </c>
      <c r="B25">
        <v>823</v>
      </c>
      <c r="C25" s="27">
        <f t="shared" si="46"/>
        <v>186.69495534922231</v>
      </c>
      <c r="D25" s="1">
        <v>52.362000000000002</v>
      </c>
      <c r="E25" s="1">
        <v>0.17599999999999999</v>
      </c>
      <c r="F25" s="1">
        <v>4.8680000000000003</v>
      </c>
      <c r="G25" s="1">
        <v>0.221</v>
      </c>
      <c r="H25" s="1">
        <v>3.1320000000000001</v>
      </c>
      <c r="I25" s="1">
        <v>16.364999999999998</v>
      </c>
      <c r="J25" s="1">
        <v>22.239000000000001</v>
      </c>
      <c r="K25" s="1">
        <v>0.06</v>
      </c>
      <c r="L25" s="1">
        <v>8.4000000000000005E-2</v>
      </c>
      <c r="M25" s="1">
        <v>0.314</v>
      </c>
      <c r="O25">
        <f t="shared" si="17"/>
        <v>99.820999999999998</v>
      </c>
      <c r="V25" s="5">
        <v>12</v>
      </c>
      <c r="W25" s="5">
        <v>4</v>
      </c>
      <c r="X25" s="15">
        <v>0</v>
      </c>
      <c r="Z25" s="14">
        <f t="shared" si="18"/>
        <v>1.902698948635656</v>
      </c>
      <c r="AA25" s="14">
        <f t="shared" si="19"/>
        <v>4.810990616510539E-3</v>
      </c>
      <c r="AB25" s="14">
        <f t="shared" si="20"/>
        <v>0.20846565484490656</v>
      </c>
      <c r="AC25" s="14">
        <f t="shared" si="21"/>
        <v>6.3487909958033269E-3</v>
      </c>
      <c r="AD25" s="14">
        <f t="shared" si="22"/>
        <v>0</v>
      </c>
      <c r="AE25" s="14">
        <f t="shared" si="23"/>
        <v>9.5173277410638038E-2</v>
      </c>
      <c r="AF25" s="14">
        <f t="shared" si="24"/>
        <v>0.88643587719369588</v>
      </c>
      <c r="AG25" s="14">
        <f t="shared" si="25"/>
        <v>0.86578720058462144</v>
      </c>
      <c r="AH25" s="14">
        <f t="shared" si="26"/>
        <v>1.8465444208150301E-3</v>
      </c>
      <c r="AI25" s="14">
        <f t="shared" si="27"/>
        <v>2.455185563748765E-3</v>
      </c>
      <c r="AJ25" s="14">
        <f t="shared" si="28"/>
        <v>2.212073512216629E-2</v>
      </c>
      <c r="AK25" s="14">
        <f t="shared" si="29"/>
        <v>0</v>
      </c>
      <c r="AL25" s="14">
        <f t="shared" si="30"/>
        <v>3.9961432053885622</v>
      </c>
      <c r="AM25" s="14">
        <f t="shared" si="31"/>
        <v>0.90304361265966349</v>
      </c>
      <c r="AN25" s="11">
        <f t="shared" si="2"/>
        <v>0</v>
      </c>
      <c r="AP25">
        <f t="shared" si="32"/>
        <v>52.362000000000002</v>
      </c>
      <c r="AQ25">
        <f t="shared" si="33"/>
        <v>0.17599999999999999</v>
      </c>
      <c r="AR25">
        <f t="shared" si="34"/>
        <v>4.8680000000000003</v>
      </c>
      <c r="AS25">
        <f t="shared" si="35"/>
        <v>0.221</v>
      </c>
      <c r="AT25">
        <f t="shared" si="3"/>
        <v>0</v>
      </c>
      <c r="AU25">
        <f t="shared" si="4"/>
        <v>3.1320000000000001</v>
      </c>
      <c r="AV25">
        <f t="shared" si="36"/>
        <v>16.364999999999998</v>
      </c>
      <c r="AW25">
        <f t="shared" si="37"/>
        <v>22.239000000000001</v>
      </c>
      <c r="AX25">
        <f t="shared" si="38"/>
        <v>0.06</v>
      </c>
      <c r="AY25">
        <f t="shared" si="39"/>
        <v>8.4000000000000005E-2</v>
      </c>
      <c r="AZ25">
        <f t="shared" si="40"/>
        <v>0.314</v>
      </c>
      <c r="BA25">
        <f t="shared" si="41"/>
        <v>0</v>
      </c>
      <c r="BB25">
        <f t="shared" si="42"/>
        <v>99.820999999999998</v>
      </c>
      <c r="BD25">
        <f t="shared" si="6"/>
        <v>0.87153794940079898</v>
      </c>
      <c r="BE25">
        <f t="shared" si="7"/>
        <v>2.2036911827310744E-3</v>
      </c>
      <c r="BF25">
        <f t="shared" si="8"/>
        <v>9.5488426834052578E-2</v>
      </c>
      <c r="BG25">
        <f t="shared" si="9"/>
        <v>2.9080860582933088E-3</v>
      </c>
      <c r="BH25">
        <f t="shared" si="10"/>
        <v>4.3594454651745454E-2</v>
      </c>
      <c r="BI25">
        <f t="shared" si="11"/>
        <v>0</v>
      </c>
      <c r="BJ25">
        <f t="shared" si="12"/>
        <v>0.40603507309375647</v>
      </c>
      <c r="BK25">
        <f t="shared" si="13"/>
        <v>0.39657687410614617</v>
      </c>
      <c r="BL25">
        <f t="shared" si="14"/>
        <v>8.4581617031354408E-4</v>
      </c>
      <c r="BM25">
        <f t="shared" si="15"/>
        <v>1.1246063877642825E-3</v>
      </c>
      <c r="BN25">
        <f t="shared" si="43"/>
        <v>1.0132480570000435E-2</v>
      </c>
      <c r="BO25">
        <f t="shared" si="44"/>
        <v>0</v>
      </c>
      <c r="BP25">
        <f t="shared" si="45"/>
        <v>1.8304474584556025</v>
      </c>
      <c r="BQ25">
        <f t="shared" si="16"/>
        <v>2.1831510032854018</v>
      </c>
    </row>
    <row r="26" spans="1:69" x14ac:dyDescent="0.15">
      <c r="A26" t="s">
        <v>95</v>
      </c>
      <c r="B26">
        <v>824</v>
      </c>
      <c r="C26" s="27">
        <f t="shared" si="46"/>
        <v>195.58519131823289</v>
      </c>
      <c r="D26" s="1">
        <v>52.642000000000003</v>
      </c>
      <c r="E26" s="1">
        <v>0.16400000000000001</v>
      </c>
      <c r="F26" s="1">
        <v>4.8630000000000004</v>
      </c>
      <c r="G26" s="1">
        <v>0.23499999999999999</v>
      </c>
      <c r="H26" s="1">
        <v>3.347</v>
      </c>
      <c r="I26" s="1">
        <v>16.446000000000002</v>
      </c>
      <c r="J26" s="1">
        <v>22.285</v>
      </c>
      <c r="K26" s="1">
        <v>2.4E-2</v>
      </c>
      <c r="L26" s="1">
        <v>2.9000000000000001E-2</v>
      </c>
      <c r="M26" s="1">
        <v>0.314</v>
      </c>
      <c r="O26">
        <f t="shared" si="17"/>
        <v>100.34899999999999</v>
      </c>
      <c r="V26" s="5">
        <v>12</v>
      </c>
      <c r="W26" s="5">
        <v>4</v>
      </c>
      <c r="X26" s="15">
        <v>0</v>
      </c>
      <c r="Z26" s="14">
        <f t="shared" si="18"/>
        <v>1.9033657538224833</v>
      </c>
      <c r="AA26" s="14">
        <f t="shared" si="19"/>
        <v>4.4606865678194236E-3</v>
      </c>
      <c r="AB26" s="14">
        <f t="shared" si="20"/>
        <v>0.20721645164866684</v>
      </c>
      <c r="AC26" s="14">
        <f t="shared" si="21"/>
        <v>6.7174220748624763E-3</v>
      </c>
      <c r="AD26" s="14">
        <f t="shared" si="22"/>
        <v>0</v>
      </c>
      <c r="AE26" s="14">
        <f t="shared" si="23"/>
        <v>0.10120104623661524</v>
      </c>
      <c r="AF26" s="14">
        <f t="shared" si="24"/>
        <v>0.88639565756350513</v>
      </c>
      <c r="AG26" s="14">
        <f t="shared" si="25"/>
        <v>0.86326585409853296</v>
      </c>
      <c r="AH26" s="14">
        <f t="shared" si="26"/>
        <v>7.3494657314580306E-4</v>
      </c>
      <c r="AI26" s="14">
        <f t="shared" si="27"/>
        <v>8.4341059429329172E-4</v>
      </c>
      <c r="AJ26" s="14">
        <f t="shared" si="28"/>
        <v>2.2010787136014766E-2</v>
      </c>
      <c r="AK26" s="14">
        <f t="shared" si="29"/>
        <v>0</v>
      </c>
      <c r="AL26" s="14">
        <f t="shared" si="30"/>
        <v>3.9962120163159391</v>
      </c>
      <c r="AM26" s="14">
        <f t="shared" si="31"/>
        <v>0.89752796273295654</v>
      </c>
      <c r="AN26" s="11">
        <f t="shared" si="2"/>
        <v>0</v>
      </c>
      <c r="AP26">
        <f t="shared" si="32"/>
        <v>52.642000000000003</v>
      </c>
      <c r="AQ26">
        <f t="shared" si="33"/>
        <v>0.16400000000000001</v>
      </c>
      <c r="AR26">
        <f t="shared" si="34"/>
        <v>4.8630000000000004</v>
      </c>
      <c r="AS26">
        <f t="shared" si="35"/>
        <v>0.23499999999999999</v>
      </c>
      <c r="AT26">
        <f t="shared" si="3"/>
        <v>0</v>
      </c>
      <c r="AU26">
        <f t="shared" si="4"/>
        <v>3.347</v>
      </c>
      <c r="AV26">
        <f t="shared" si="36"/>
        <v>16.446000000000002</v>
      </c>
      <c r="AW26">
        <f t="shared" si="37"/>
        <v>22.285</v>
      </c>
      <c r="AX26">
        <f t="shared" si="38"/>
        <v>2.4E-2</v>
      </c>
      <c r="AY26">
        <f t="shared" si="39"/>
        <v>2.9000000000000001E-2</v>
      </c>
      <c r="AZ26">
        <f t="shared" si="40"/>
        <v>0.314</v>
      </c>
      <c r="BA26">
        <f t="shared" si="41"/>
        <v>0</v>
      </c>
      <c r="BB26">
        <f t="shared" si="42"/>
        <v>100.34899999999999</v>
      </c>
      <c r="BD26">
        <f t="shared" si="6"/>
        <v>0.87619840213049272</v>
      </c>
      <c r="BE26">
        <f t="shared" si="7"/>
        <v>2.0534395111812286E-3</v>
      </c>
      <c r="BF26">
        <f t="shared" si="8"/>
        <v>9.5390349156531981E-2</v>
      </c>
      <c r="BG26">
        <f t="shared" si="9"/>
        <v>3.0923087045200337E-3</v>
      </c>
      <c r="BH26">
        <f t="shared" si="10"/>
        <v>4.6587049718835261E-2</v>
      </c>
      <c r="BI26">
        <f t="shared" si="11"/>
        <v>0</v>
      </c>
      <c r="BJ26">
        <f t="shared" si="12"/>
        <v>0.40804477923005927</v>
      </c>
      <c r="BK26">
        <f t="shared" si="13"/>
        <v>0.39739716891296673</v>
      </c>
      <c r="BL26">
        <f t="shared" si="14"/>
        <v>3.3832646812541762E-4</v>
      </c>
      <c r="BM26">
        <f t="shared" si="15"/>
        <v>3.8825696720433563E-4</v>
      </c>
      <c r="BN26">
        <f t="shared" si="43"/>
        <v>1.0132480570000435E-2</v>
      </c>
      <c r="BO26">
        <f t="shared" si="44"/>
        <v>0</v>
      </c>
      <c r="BP26">
        <f t="shared" si="45"/>
        <v>1.8396225613699173</v>
      </c>
      <c r="BQ26">
        <f t="shared" si="16"/>
        <v>2.1722999599113786</v>
      </c>
    </row>
    <row r="27" spans="1:69" x14ac:dyDescent="0.15">
      <c r="A27" t="s">
        <v>96</v>
      </c>
      <c r="B27">
        <v>825</v>
      </c>
      <c r="C27" s="27">
        <f t="shared" si="46"/>
        <v>204.47542728724349</v>
      </c>
      <c r="D27" s="1">
        <v>52.097999999999999</v>
      </c>
      <c r="E27" s="1">
        <v>0.14699999999999999</v>
      </c>
      <c r="F27" s="1">
        <v>4.9720000000000004</v>
      </c>
      <c r="G27" s="1">
        <v>0.23400000000000001</v>
      </c>
      <c r="H27" s="1">
        <v>3.2759999999999998</v>
      </c>
      <c r="I27" s="1">
        <v>16.279</v>
      </c>
      <c r="J27" s="1">
        <v>22.193000000000001</v>
      </c>
      <c r="K27" s="1">
        <v>0.14099999999999999</v>
      </c>
      <c r="L27" s="1">
        <v>8.4000000000000005E-2</v>
      </c>
      <c r="M27" s="1">
        <v>0.314</v>
      </c>
      <c r="O27">
        <f t="shared" si="17"/>
        <v>99.738</v>
      </c>
      <c r="V27" s="5">
        <v>12</v>
      </c>
      <c r="W27" s="5">
        <v>4</v>
      </c>
      <c r="X27" s="15">
        <v>0</v>
      </c>
      <c r="Z27" s="14">
        <f t="shared" si="18"/>
        <v>1.8972518258466717</v>
      </c>
      <c r="AA27" s="14">
        <f t="shared" si="19"/>
        <v>4.0270706882912718E-3</v>
      </c>
      <c r="AB27" s="14">
        <f t="shared" si="20"/>
        <v>0.21338561596555189</v>
      </c>
      <c r="AC27" s="14">
        <f t="shared" si="21"/>
        <v>6.7369711895931697E-3</v>
      </c>
      <c r="AD27" s="14">
        <f t="shared" si="22"/>
        <v>0</v>
      </c>
      <c r="AE27" s="14">
        <f t="shared" si="23"/>
        <v>9.97670752984781E-2</v>
      </c>
      <c r="AF27" s="14">
        <f t="shared" si="24"/>
        <v>0.88370866804890968</v>
      </c>
      <c r="AG27" s="14">
        <f t="shared" si="25"/>
        <v>0.8658885475719228</v>
      </c>
      <c r="AH27" s="14">
        <f t="shared" si="26"/>
        <v>4.3488827420820305E-3</v>
      </c>
      <c r="AI27" s="14">
        <f t="shared" si="27"/>
        <v>2.460562483674622E-3</v>
      </c>
      <c r="AJ27" s="14">
        <f t="shared" si="28"/>
        <v>2.2169180104577874E-2</v>
      </c>
      <c r="AK27" s="14">
        <f t="shared" si="29"/>
        <v>0</v>
      </c>
      <c r="AL27" s="14">
        <f t="shared" si="30"/>
        <v>3.9997443999397526</v>
      </c>
      <c r="AM27" s="14">
        <f t="shared" si="31"/>
        <v>0.89855664872942587</v>
      </c>
      <c r="AN27" s="11">
        <f t="shared" si="2"/>
        <v>0</v>
      </c>
      <c r="AP27">
        <f t="shared" si="32"/>
        <v>52.097999999999999</v>
      </c>
      <c r="AQ27">
        <f t="shared" si="33"/>
        <v>0.14699999999999999</v>
      </c>
      <c r="AR27">
        <f t="shared" si="34"/>
        <v>4.9720000000000004</v>
      </c>
      <c r="AS27">
        <f t="shared" si="35"/>
        <v>0.23400000000000001</v>
      </c>
      <c r="AT27">
        <f t="shared" si="3"/>
        <v>0</v>
      </c>
      <c r="AU27">
        <f t="shared" si="4"/>
        <v>3.2759999999999998</v>
      </c>
      <c r="AV27">
        <f t="shared" si="36"/>
        <v>16.279</v>
      </c>
      <c r="AW27">
        <f t="shared" si="37"/>
        <v>22.193000000000001</v>
      </c>
      <c r="AX27">
        <f t="shared" si="38"/>
        <v>0.14099999999999999</v>
      </c>
      <c r="AY27">
        <f t="shared" si="39"/>
        <v>8.4000000000000005E-2</v>
      </c>
      <c r="AZ27">
        <f t="shared" si="40"/>
        <v>0.314</v>
      </c>
      <c r="BA27">
        <f t="shared" si="41"/>
        <v>0</v>
      </c>
      <c r="BB27">
        <f t="shared" si="42"/>
        <v>99.738</v>
      </c>
      <c r="BD27">
        <f t="shared" si="6"/>
        <v>0.86714380825565918</v>
      </c>
      <c r="BE27">
        <f t="shared" si="7"/>
        <v>1.8405829764856134E-3</v>
      </c>
      <c r="BF27">
        <f t="shared" si="8"/>
        <v>9.7528442526480991E-2</v>
      </c>
      <c r="BG27">
        <f t="shared" si="9"/>
        <v>3.0791499440752683E-3</v>
      </c>
      <c r="BH27">
        <f t="shared" si="10"/>
        <v>4.5598797394354434E-2</v>
      </c>
      <c r="BI27">
        <f t="shared" si="11"/>
        <v>0</v>
      </c>
      <c r="BJ27">
        <f t="shared" si="12"/>
        <v>0.40390131102311411</v>
      </c>
      <c r="BK27">
        <f t="shared" si="13"/>
        <v>0.39575657929932562</v>
      </c>
      <c r="BL27">
        <f t="shared" si="14"/>
        <v>1.9876680002368285E-3</v>
      </c>
      <c r="BM27">
        <f t="shared" si="15"/>
        <v>1.1246063877642825E-3</v>
      </c>
      <c r="BN27">
        <f t="shared" si="43"/>
        <v>1.0132480570000435E-2</v>
      </c>
      <c r="BO27">
        <f t="shared" si="44"/>
        <v>0</v>
      </c>
      <c r="BP27">
        <f t="shared" si="45"/>
        <v>1.8280934263774971</v>
      </c>
      <c r="BQ27">
        <f t="shared" si="16"/>
        <v>2.1879321604834741</v>
      </c>
    </row>
    <row r="28" spans="1:69" x14ac:dyDescent="0.15">
      <c r="A28" t="s">
        <v>97</v>
      </c>
      <c r="B28">
        <v>826</v>
      </c>
      <c r="C28" s="27">
        <f t="shared" si="46"/>
        <v>213.36566325625407</v>
      </c>
      <c r="D28" s="1">
        <v>51.445999999999998</v>
      </c>
      <c r="E28" s="1">
        <v>0.182</v>
      </c>
      <c r="F28" s="1">
        <v>5.5780000000000003</v>
      </c>
      <c r="G28" s="1">
        <v>0.27100000000000002</v>
      </c>
      <c r="H28" s="1">
        <v>3.2690000000000001</v>
      </c>
      <c r="I28" s="1">
        <v>16.117999999999999</v>
      </c>
      <c r="J28" s="1">
        <v>22.068999999999999</v>
      </c>
      <c r="K28" s="1">
        <v>0.13300000000000001</v>
      </c>
      <c r="L28" s="1">
        <v>8.2000000000000003E-2</v>
      </c>
      <c r="M28" s="1">
        <v>0.317</v>
      </c>
      <c r="O28">
        <f t="shared" si="17"/>
        <v>99.464999999999989</v>
      </c>
      <c r="V28" s="5">
        <v>12</v>
      </c>
      <c r="W28" s="5">
        <v>4</v>
      </c>
      <c r="X28" s="15">
        <v>0</v>
      </c>
      <c r="Z28" s="14">
        <f t="shared" si="18"/>
        <v>1.8794441120145813</v>
      </c>
      <c r="AA28" s="14">
        <f t="shared" si="19"/>
        <v>5.0016947168993967E-3</v>
      </c>
      <c r="AB28" s="14">
        <f t="shared" si="20"/>
        <v>0.24015210918197305</v>
      </c>
      <c r="AC28" s="14">
        <f t="shared" si="21"/>
        <v>7.8269398811250199E-3</v>
      </c>
      <c r="AD28" s="14">
        <f t="shared" si="22"/>
        <v>0</v>
      </c>
      <c r="AE28" s="14">
        <f t="shared" si="23"/>
        <v>9.9869331506387438E-2</v>
      </c>
      <c r="AF28" s="14">
        <f t="shared" si="24"/>
        <v>0.87774106569457833</v>
      </c>
      <c r="AG28" s="14">
        <f t="shared" si="25"/>
        <v>0.8637787418078251</v>
      </c>
      <c r="AH28" s="14">
        <f t="shared" si="26"/>
        <v>4.1151351294011224E-3</v>
      </c>
      <c r="AI28" s="14">
        <f t="shared" si="27"/>
        <v>2.4095882611595231E-3</v>
      </c>
      <c r="AJ28" s="14">
        <f t="shared" si="28"/>
        <v>2.2451901086079341E-2</v>
      </c>
      <c r="AK28" s="14">
        <f t="shared" si="29"/>
        <v>0</v>
      </c>
      <c r="AL28" s="14">
        <f t="shared" si="30"/>
        <v>4.0027906192800096</v>
      </c>
      <c r="AM28" s="14">
        <f t="shared" si="31"/>
        <v>0.8978434233184025</v>
      </c>
      <c r="AN28" s="11">
        <f t="shared" si="2"/>
        <v>0</v>
      </c>
      <c r="AP28">
        <f t="shared" si="32"/>
        <v>51.445999999999998</v>
      </c>
      <c r="AQ28">
        <f t="shared" si="33"/>
        <v>0.182</v>
      </c>
      <c r="AR28">
        <f t="shared" si="34"/>
        <v>5.5780000000000003</v>
      </c>
      <c r="AS28">
        <f t="shared" si="35"/>
        <v>0.27100000000000002</v>
      </c>
      <c r="AT28">
        <f t="shared" si="3"/>
        <v>0</v>
      </c>
      <c r="AU28">
        <f t="shared" si="4"/>
        <v>3.2690000000000001</v>
      </c>
      <c r="AV28">
        <f t="shared" si="36"/>
        <v>16.117999999999999</v>
      </c>
      <c r="AW28">
        <f t="shared" si="37"/>
        <v>22.068999999999999</v>
      </c>
      <c r="AX28">
        <f t="shared" si="38"/>
        <v>0.13300000000000001</v>
      </c>
      <c r="AY28">
        <f t="shared" si="39"/>
        <v>8.2000000000000003E-2</v>
      </c>
      <c r="AZ28">
        <f t="shared" si="40"/>
        <v>0.317</v>
      </c>
      <c r="BA28">
        <f t="shared" si="41"/>
        <v>0</v>
      </c>
      <c r="BB28">
        <f t="shared" si="42"/>
        <v>99.464999999999989</v>
      </c>
      <c r="BD28">
        <f t="shared" si="6"/>
        <v>0.85629161118508657</v>
      </c>
      <c r="BE28">
        <f t="shared" si="7"/>
        <v>2.2788170185059973E-3</v>
      </c>
      <c r="BF28">
        <f t="shared" si="8"/>
        <v>0.10941545704197726</v>
      </c>
      <c r="BG28">
        <f t="shared" si="9"/>
        <v>3.566024080531614E-3</v>
      </c>
      <c r="BH28">
        <f t="shared" si="10"/>
        <v>4.5501364066588723E-2</v>
      </c>
      <c r="BI28">
        <f t="shared" si="11"/>
        <v>0</v>
      </c>
      <c r="BJ28">
        <f t="shared" si="12"/>
        <v>0.39990670993737654</v>
      </c>
      <c r="BK28">
        <f t="shared" si="13"/>
        <v>0.39354534982007011</v>
      </c>
      <c r="BL28">
        <f t="shared" si="14"/>
        <v>1.8748925108616895E-3</v>
      </c>
      <c r="BM28">
        <f t="shared" si="15"/>
        <v>1.0978300451984662E-3</v>
      </c>
      <c r="BN28">
        <f t="shared" si="43"/>
        <v>1.0229287709204261E-2</v>
      </c>
      <c r="BO28">
        <f t="shared" si="44"/>
        <v>0</v>
      </c>
      <c r="BP28">
        <f t="shared" si="45"/>
        <v>1.8237073434154012</v>
      </c>
      <c r="BQ28">
        <f t="shared" si="16"/>
        <v>2.1948645618675124</v>
      </c>
    </row>
    <row r="29" spans="1:69" x14ac:dyDescent="0.15">
      <c r="A29" t="s">
        <v>98</v>
      </c>
      <c r="B29">
        <v>827</v>
      </c>
      <c r="C29" s="27">
        <f t="shared" si="46"/>
        <v>222.25589922526464</v>
      </c>
      <c r="D29" s="1">
        <v>51.793999999999997</v>
      </c>
      <c r="E29" s="1">
        <v>0.123</v>
      </c>
      <c r="F29" s="1">
        <v>5.2510000000000003</v>
      </c>
      <c r="G29" s="1">
        <v>0.248</v>
      </c>
      <c r="H29" s="1">
        <v>3.399</v>
      </c>
      <c r="I29" s="1">
        <v>16.439</v>
      </c>
      <c r="J29" s="1">
        <v>22.286999999999999</v>
      </c>
      <c r="K29" s="1">
        <v>1.2E-2</v>
      </c>
      <c r="L29" s="1">
        <v>8.8999999999999996E-2</v>
      </c>
      <c r="M29" s="1">
        <v>0.30399999999999999</v>
      </c>
      <c r="O29">
        <f t="shared" si="17"/>
        <v>99.945999999999998</v>
      </c>
      <c r="V29" s="5">
        <v>12</v>
      </c>
      <c r="W29" s="5">
        <v>4</v>
      </c>
      <c r="X29" s="15">
        <v>0</v>
      </c>
      <c r="Z29" s="14">
        <f t="shared" si="18"/>
        <v>1.8839759479369793</v>
      </c>
      <c r="AA29" s="14">
        <f t="shared" si="19"/>
        <v>3.36565040489974E-3</v>
      </c>
      <c r="AB29" s="14">
        <f t="shared" si="20"/>
        <v>0.22509612187041017</v>
      </c>
      <c r="AC29" s="14">
        <f t="shared" si="21"/>
        <v>7.1316904930047512E-3</v>
      </c>
      <c r="AD29" s="14">
        <f t="shared" si="22"/>
        <v>0</v>
      </c>
      <c r="AE29" s="14">
        <f t="shared" si="23"/>
        <v>0.10339189277456839</v>
      </c>
      <c r="AF29" s="14">
        <f t="shared" si="24"/>
        <v>0.8913510095234054</v>
      </c>
      <c r="AG29" s="14">
        <f t="shared" si="25"/>
        <v>0.86853948935780201</v>
      </c>
      <c r="AH29" s="14">
        <f t="shared" si="26"/>
        <v>3.6968497918875867E-4</v>
      </c>
      <c r="AI29" s="14">
        <f t="shared" si="27"/>
        <v>2.6039766891863669E-3</v>
      </c>
      <c r="AJ29" s="14">
        <f t="shared" si="28"/>
        <v>2.1438062893937057E-2</v>
      </c>
      <c r="AK29" s="14">
        <f t="shared" si="29"/>
        <v>0</v>
      </c>
      <c r="AL29" s="14">
        <f t="shared" si="30"/>
        <v>4.0072635269233823</v>
      </c>
      <c r="AM29" s="14">
        <f t="shared" si="31"/>
        <v>0.89606169339261343</v>
      </c>
      <c r="AN29" s="11">
        <f t="shared" si="2"/>
        <v>0</v>
      </c>
      <c r="AP29">
        <f t="shared" si="32"/>
        <v>51.793999999999997</v>
      </c>
      <c r="AQ29">
        <f t="shared" si="33"/>
        <v>0.123</v>
      </c>
      <c r="AR29">
        <f t="shared" si="34"/>
        <v>5.2510000000000003</v>
      </c>
      <c r="AS29">
        <f t="shared" si="35"/>
        <v>0.248</v>
      </c>
      <c r="AT29">
        <f t="shared" si="3"/>
        <v>0</v>
      </c>
      <c r="AU29">
        <f t="shared" si="4"/>
        <v>3.399</v>
      </c>
      <c r="AV29">
        <f t="shared" si="36"/>
        <v>16.439</v>
      </c>
      <c r="AW29">
        <f t="shared" si="37"/>
        <v>22.286999999999999</v>
      </c>
      <c r="AX29">
        <f t="shared" si="38"/>
        <v>1.2E-2</v>
      </c>
      <c r="AY29">
        <f t="shared" si="39"/>
        <v>8.8999999999999996E-2</v>
      </c>
      <c r="AZ29">
        <f t="shared" si="40"/>
        <v>0.30399999999999999</v>
      </c>
      <c r="BA29">
        <f t="shared" si="41"/>
        <v>0</v>
      </c>
      <c r="BB29">
        <f t="shared" si="42"/>
        <v>99.945999999999998</v>
      </c>
      <c r="BD29">
        <f t="shared" si="6"/>
        <v>0.8620838881491345</v>
      </c>
      <c r="BE29">
        <f t="shared" si="7"/>
        <v>1.5400796333859214E-3</v>
      </c>
      <c r="BF29">
        <f t="shared" si="8"/>
        <v>0.10300117693213026</v>
      </c>
      <c r="BG29">
        <f t="shared" si="9"/>
        <v>3.2633725903019935E-3</v>
      </c>
      <c r="BH29">
        <f t="shared" si="10"/>
        <v>4.7310840153666281E-2</v>
      </c>
      <c r="BI29">
        <f t="shared" si="11"/>
        <v>0</v>
      </c>
      <c r="BJ29">
        <f t="shared" si="12"/>
        <v>0.4078711009219837</v>
      </c>
      <c r="BK29">
        <f t="shared" si="13"/>
        <v>0.39743283390456763</v>
      </c>
      <c r="BL29">
        <f t="shared" si="14"/>
        <v>1.6916323406270881E-4</v>
      </c>
      <c r="BM29">
        <f t="shared" si="15"/>
        <v>1.191547244178823E-3</v>
      </c>
      <c r="BN29">
        <f t="shared" si="43"/>
        <v>9.8097901059876827E-3</v>
      </c>
      <c r="BO29">
        <f t="shared" si="44"/>
        <v>0</v>
      </c>
      <c r="BP29">
        <f t="shared" si="45"/>
        <v>1.8336737928693996</v>
      </c>
      <c r="BQ29">
        <f t="shared" si="16"/>
        <v>2.1853742702253873</v>
      </c>
    </row>
    <row r="30" spans="1:69" x14ac:dyDescent="0.15">
      <c r="A30" t="s">
        <v>99</v>
      </c>
      <c r="B30">
        <v>828</v>
      </c>
      <c r="C30" s="27">
        <f t="shared" si="46"/>
        <v>231.14613519427525</v>
      </c>
      <c r="D30" s="1">
        <v>51.847999999999999</v>
      </c>
      <c r="E30" s="1">
        <v>0.16500000000000001</v>
      </c>
      <c r="F30" s="1">
        <v>5.5510000000000002</v>
      </c>
      <c r="G30" s="1">
        <v>0.39400000000000002</v>
      </c>
      <c r="H30" s="1">
        <v>3.2709999999999999</v>
      </c>
      <c r="I30" s="1">
        <v>16.068999999999999</v>
      </c>
      <c r="J30" s="1">
        <v>22.154</v>
      </c>
      <c r="K30" s="1">
        <v>0.1</v>
      </c>
      <c r="L30" s="1">
        <v>2.4E-2</v>
      </c>
      <c r="M30" s="1">
        <v>0.3</v>
      </c>
      <c r="O30">
        <f t="shared" si="17"/>
        <v>99.875999999999991</v>
      </c>
      <c r="V30" s="5">
        <v>12</v>
      </c>
      <c r="W30" s="5">
        <v>4</v>
      </c>
      <c r="X30" s="15">
        <v>0</v>
      </c>
      <c r="Z30" s="14">
        <f t="shared" si="18"/>
        <v>1.8848895072812195</v>
      </c>
      <c r="AA30" s="14">
        <f t="shared" si="19"/>
        <v>4.5123816325138991E-3</v>
      </c>
      <c r="AB30" s="14">
        <f t="shared" si="20"/>
        <v>0.23782374222660499</v>
      </c>
      <c r="AC30" s="14">
        <f t="shared" si="21"/>
        <v>1.1323873648479097E-2</v>
      </c>
      <c r="AD30" s="14">
        <f t="shared" si="22"/>
        <v>0</v>
      </c>
      <c r="AE30" s="14">
        <f t="shared" si="23"/>
        <v>9.9442916348499485E-2</v>
      </c>
      <c r="AF30" s="14">
        <f t="shared" si="24"/>
        <v>0.87080357397306241</v>
      </c>
      <c r="AG30" s="14">
        <f t="shared" si="25"/>
        <v>0.86287541282249558</v>
      </c>
      <c r="AH30" s="14">
        <f t="shared" si="26"/>
        <v>3.0789918953070539E-3</v>
      </c>
      <c r="AI30" s="14">
        <f t="shared" si="27"/>
        <v>7.018047672840902E-4</v>
      </c>
      <c r="AJ30" s="14">
        <f t="shared" si="28"/>
        <v>2.114419710651411E-2</v>
      </c>
      <c r="AK30" s="14">
        <f t="shared" si="29"/>
        <v>0</v>
      </c>
      <c r="AL30" s="14">
        <f t="shared" si="30"/>
        <v>3.9965964017019808</v>
      </c>
      <c r="AM30" s="14">
        <f t="shared" si="31"/>
        <v>0.89750757427059402</v>
      </c>
      <c r="AN30" s="11">
        <f t="shared" si="2"/>
        <v>0</v>
      </c>
      <c r="AP30">
        <f t="shared" si="32"/>
        <v>51.847999999999999</v>
      </c>
      <c r="AQ30">
        <f t="shared" si="33"/>
        <v>0.16500000000000001</v>
      </c>
      <c r="AR30">
        <f t="shared" si="34"/>
        <v>5.5510000000000002</v>
      </c>
      <c r="AS30">
        <f t="shared" si="35"/>
        <v>0.39400000000000002</v>
      </c>
      <c r="AT30">
        <f t="shared" si="3"/>
        <v>0</v>
      </c>
      <c r="AU30">
        <f t="shared" si="4"/>
        <v>3.2709999999999999</v>
      </c>
      <c r="AV30">
        <f t="shared" si="36"/>
        <v>16.068999999999999</v>
      </c>
      <c r="AW30">
        <f t="shared" si="37"/>
        <v>22.154</v>
      </c>
      <c r="AX30">
        <f t="shared" si="38"/>
        <v>0.1</v>
      </c>
      <c r="AY30">
        <f t="shared" si="39"/>
        <v>2.4E-2</v>
      </c>
      <c r="AZ30">
        <f t="shared" si="40"/>
        <v>0.3</v>
      </c>
      <c r="BA30">
        <f t="shared" si="41"/>
        <v>0</v>
      </c>
      <c r="BB30">
        <f t="shared" si="42"/>
        <v>99.875999999999991</v>
      </c>
      <c r="BD30">
        <f t="shared" si="6"/>
        <v>0.86298268974700398</v>
      </c>
      <c r="BE30">
        <f t="shared" si="7"/>
        <v>2.0659604838103823E-3</v>
      </c>
      <c r="BF30">
        <f t="shared" si="8"/>
        <v>0.10888583758336604</v>
      </c>
      <c r="BG30">
        <f t="shared" si="9"/>
        <v>5.1845516152378441E-3</v>
      </c>
      <c r="BH30">
        <f t="shared" si="10"/>
        <v>4.5529202160236072E-2</v>
      </c>
      <c r="BI30">
        <f t="shared" si="11"/>
        <v>0</v>
      </c>
      <c r="BJ30">
        <f t="shared" si="12"/>
        <v>0.39869096178084773</v>
      </c>
      <c r="BK30">
        <f t="shared" si="13"/>
        <v>0.39506111196310817</v>
      </c>
      <c r="BL30">
        <f t="shared" si="14"/>
        <v>1.4096936171892403E-3</v>
      </c>
      <c r="BM30">
        <f t="shared" si="15"/>
        <v>3.2131611078979497E-4</v>
      </c>
      <c r="BN30">
        <f t="shared" si="43"/>
        <v>9.6807139203825814E-3</v>
      </c>
      <c r="BO30">
        <f t="shared" si="44"/>
        <v>0</v>
      </c>
      <c r="BP30">
        <f t="shared" si="45"/>
        <v>1.8298120389819719</v>
      </c>
      <c r="BQ30">
        <f t="shared" si="16"/>
        <v>2.1841567967415458</v>
      </c>
    </row>
    <row r="31" spans="1:69" x14ac:dyDescent="0.15">
      <c r="A31" t="s">
        <v>100</v>
      </c>
      <c r="B31">
        <v>829</v>
      </c>
      <c r="C31" s="27">
        <f t="shared" si="46"/>
        <v>240.03637116328582</v>
      </c>
      <c r="D31" s="1">
        <v>51.57</v>
      </c>
      <c r="E31" s="1">
        <v>0.16500000000000001</v>
      </c>
      <c r="F31" s="1">
        <v>5.1779999999999999</v>
      </c>
      <c r="G31" s="1">
        <v>0.36899999999999999</v>
      </c>
      <c r="H31" s="1">
        <v>3.2320000000000002</v>
      </c>
      <c r="I31" s="1">
        <v>16.146999999999998</v>
      </c>
      <c r="J31" s="1">
        <v>22.254999999999999</v>
      </c>
      <c r="K31" s="1">
        <v>0.129</v>
      </c>
      <c r="L31" s="1">
        <v>0.06</v>
      </c>
      <c r="M31" s="1">
        <v>0.31</v>
      </c>
      <c r="O31">
        <f t="shared" si="17"/>
        <v>99.415000000000006</v>
      </c>
      <c r="V31" s="5">
        <v>12</v>
      </c>
      <c r="W31" s="5">
        <v>4</v>
      </c>
      <c r="X31" s="15">
        <v>0</v>
      </c>
      <c r="Z31" s="14">
        <f t="shared" si="18"/>
        <v>1.8860959914831443</v>
      </c>
      <c r="AA31" s="14">
        <f t="shared" si="19"/>
        <v>4.5396105334032681E-3</v>
      </c>
      <c r="AB31" s="14">
        <f t="shared" si="20"/>
        <v>0.22318181217936292</v>
      </c>
      <c r="AC31" s="14">
        <f t="shared" si="21"/>
        <v>1.0669349248545443E-2</v>
      </c>
      <c r="AD31" s="14">
        <f t="shared" si="22"/>
        <v>0</v>
      </c>
      <c r="AE31" s="14">
        <f t="shared" si="23"/>
        <v>9.8850172737063188E-2</v>
      </c>
      <c r="AF31" s="14">
        <f t="shared" si="24"/>
        <v>0.88031067762164805</v>
      </c>
      <c r="AG31" s="14">
        <f t="shared" si="25"/>
        <v>0.87203981416234977</v>
      </c>
      <c r="AH31" s="14">
        <f t="shared" si="26"/>
        <v>3.9958670343695542E-3</v>
      </c>
      <c r="AI31" s="14">
        <f t="shared" si="27"/>
        <v>1.765099105868719E-3</v>
      </c>
      <c r="AJ31" s="14">
        <f t="shared" si="28"/>
        <v>2.1980846327485443E-2</v>
      </c>
      <c r="AK31" s="14">
        <f t="shared" si="29"/>
        <v>0</v>
      </c>
      <c r="AL31" s="14">
        <f t="shared" si="30"/>
        <v>4.0034292404332401</v>
      </c>
      <c r="AM31" s="14">
        <f t="shared" si="31"/>
        <v>0.89904603242577574</v>
      </c>
      <c r="AN31" s="11">
        <f t="shared" si="2"/>
        <v>0</v>
      </c>
      <c r="AP31">
        <f t="shared" si="32"/>
        <v>51.57</v>
      </c>
      <c r="AQ31">
        <f t="shared" si="33"/>
        <v>0.16500000000000001</v>
      </c>
      <c r="AR31">
        <f t="shared" si="34"/>
        <v>5.1779999999999999</v>
      </c>
      <c r="AS31">
        <f t="shared" si="35"/>
        <v>0.36899999999999999</v>
      </c>
      <c r="AT31">
        <f t="shared" si="3"/>
        <v>0</v>
      </c>
      <c r="AU31">
        <f t="shared" si="4"/>
        <v>3.2320000000000002</v>
      </c>
      <c r="AV31">
        <f t="shared" si="36"/>
        <v>16.146999999999998</v>
      </c>
      <c r="AW31">
        <f t="shared" si="37"/>
        <v>22.254999999999999</v>
      </c>
      <c r="AX31">
        <f t="shared" si="38"/>
        <v>0.129</v>
      </c>
      <c r="AY31">
        <f t="shared" si="39"/>
        <v>0.06</v>
      </c>
      <c r="AZ31">
        <f t="shared" si="40"/>
        <v>0.31</v>
      </c>
      <c r="BA31">
        <f t="shared" si="41"/>
        <v>0</v>
      </c>
      <c r="BB31">
        <f t="shared" si="42"/>
        <v>99.415000000000006</v>
      </c>
      <c r="BD31">
        <f t="shared" si="6"/>
        <v>0.85835552596537956</v>
      </c>
      <c r="BE31">
        <f t="shared" si="7"/>
        <v>2.0659604838103823E-3</v>
      </c>
      <c r="BF31">
        <f t="shared" si="8"/>
        <v>0.10156924284032955</v>
      </c>
      <c r="BG31">
        <f t="shared" si="9"/>
        <v>4.8555826041186915E-3</v>
      </c>
      <c r="BH31">
        <f t="shared" si="10"/>
        <v>4.4986359334112803E-2</v>
      </c>
      <c r="BI31">
        <f t="shared" si="11"/>
        <v>0</v>
      </c>
      <c r="BJ31">
        <f t="shared" si="12"/>
        <v>0.40062623435654665</v>
      </c>
      <c r="BK31">
        <f t="shared" si="13"/>
        <v>0.39686219403895329</v>
      </c>
      <c r="BL31">
        <f t="shared" si="14"/>
        <v>1.8185047661741199E-3</v>
      </c>
      <c r="BM31">
        <f t="shared" si="15"/>
        <v>8.0329027697448741E-4</v>
      </c>
      <c r="BN31">
        <f t="shared" si="43"/>
        <v>1.0003404384395334E-2</v>
      </c>
      <c r="BO31">
        <f t="shared" si="44"/>
        <v>0</v>
      </c>
      <c r="BP31">
        <f t="shared" si="45"/>
        <v>1.8219462990507951</v>
      </c>
      <c r="BQ31">
        <f t="shared" si="16"/>
        <v>2.1973365749138511</v>
      </c>
    </row>
    <row r="32" spans="1:69" x14ac:dyDescent="0.15">
      <c r="A32" t="s">
        <v>101</v>
      </c>
      <c r="B32">
        <v>830</v>
      </c>
      <c r="C32" s="27">
        <f t="shared" si="46"/>
        <v>248.9266071322964</v>
      </c>
      <c r="D32" s="1">
        <v>51.74</v>
      </c>
      <c r="E32" s="1">
        <v>0.14699999999999999</v>
      </c>
      <c r="F32" s="1">
        <v>5.2080000000000002</v>
      </c>
      <c r="G32" s="1">
        <v>0.43099999999999999</v>
      </c>
      <c r="H32" s="1">
        <v>3.2610000000000001</v>
      </c>
      <c r="I32" s="1">
        <v>16.068000000000001</v>
      </c>
      <c r="J32" s="1">
        <v>22.186</v>
      </c>
      <c r="K32" s="1">
        <v>5.1999999999999998E-2</v>
      </c>
      <c r="L32" s="1">
        <v>5.6000000000000001E-2</v>
      </c>
      <c r="M32" s="1">
        <v>0.314</v>
      </c>
      <c r="O32">
        <f t="shared" si="17"/>
        <v>99.462999999999994</v>
      </c>
      <c r="V32" s="5">
        <v>12</v>
      </c>
      <c r="W32" s="5">
        <v>4</v>
      </c>
      <c r="X32" s="15">
        <v>0</v>
      </c>
      <c r="Z32" s="14">
        <f t="shared" si="18"/>
        <v>1.8899232229127783</v>
      </c>
      <c r="AA32" s="14">
        <f t="shared" si="19"/>
        <v>4.0392716563270531E-3</v>
      </c>
      <c r="AB32" s="14">
        <f t="shared" si="20"/>
        <v>0.22419132597053656</v>
      </c>
      <c r="AC32" s="14">
        <f t="shared" si="21"/>
        <v>1.2446289888827924E-2</v>
      </c>
      <c r="AD32" s="14">
        <f t="shared" si="22"/>
        <v>0</v>
      </c>
      <c r="AE32" s="14">
        <f t="shared" si="23"/>
        <v>9.9611150407312027E-2</v>
      </c>
      <c r="AF32" s="14">
        <f t="shared" si="24"/>
        <v>0.87489719453235537</v>
      </c>
      <c r="AG32" s="14">
        <f t="shared" si="25"/>
        <v>0.8682380212795956</v>
      </c>
      <c r="AH32" s="14">
        <f t="shared" si="26"/>
        <v>1.6087025052805735E-3</v>
      </c>
      <c r="AI32" s="14">
        <f t="shared" si="27"/>
        <v>1.6453448951245452E-3</v>
      </c>
      <c r="AJ32" s="14">
        <f t="shared" si="28"/>
        <v>2.2236346906149517E-2</v>
      </c>
      <c r="AK32" s="14">
        <f t="shared" si="29"/>
        <v>0</v>
      </c>
      <c r="AL32" s="14">
        <f t="shared" si="30"/>
        <v>3.9988368709542872</v>
      </c>
      <c r="AM32" s="14">
        <f t="shared" si="31"/>
        <v>0.89778317351045456</v>
      </c>
      <c r="AN32" s="11">
        <f t="shared" si="2"/>
        <v>0</v>
      </c>
      <c r="AP32">
        <f t="shared" si="32"/>
        <v>51.74</v>
      </c>
      <c r="AQ32">
        <f t="shared" si="33"/>
        <v>0.14699999999999999</v>
      </c>
      <c r="AR32">
        <f t="shared" si="34"/>
        <v>5.2080000000000002</v>
      </c>
      <c r="AS32">
        <f t="shared" si="35"/>
        <v>0.43099999999999999</v>
      </c>
      <c r="AT32">
        <f t="shared" si="3"/>
        <v>0</v>
      </c>
      <c r="AU32">
        <f t="shared" si="4"/>
        <v>3.2610000000000006</v>
      </c>
      <c r="AV32">
        <f t="shared" si="36"/>
        <v>16.068000000000001</v>
      </c>
      <c r="AW32">
        <f t="shared" si="37"/>
        <v>22.186</v>
      </c>
      <c r="AX32">
        <f t="shared" si="38"/>
        <v>5.1999999999999998E-2</v>
      </c>
      <c r="AY32">
        <f t="shared" si="39"/>
        <v>5.6000000000000001E-2</v>
      </c>
      <c r="AZ32">
        <f t="shared" si="40"/>
        <v>0.314</v>
      </c>
      <c r="BA32">
        <f t="shared" si="41"/>
        <v>0</v>
      </c>
      <c r="BB32">
        <f t="shared" si="42"/>
        <v>99.462999999999994</v>
      </c>
      <c r="BD32">
        <f t="shared" si="6"/>
        <v>0.86118508655126502</v>
      </c>
      <c r="BE32">
        <f t="shared" si="7"/>
        <v>1.8405829764856134E-3</v>
      </c>
      <c r="BF32">
        <f t="shared" si="8"/>
        <v>0.10215770890545313</v>
      </c>
      <c r="BG32">
        <f t="shared" si="9"/>
        <v>5.6714257516941903E-3</v>
      </c>
      <c r="BH32">
        <f t="shared" si="10"/>
        <v>4.5390011691999341E-2</v>
      </c>
      <c r="BI32">
        <f t="shared" si="11"/>
        <v>0</v>
      </c>
      <c r="BJ32">
        <f t="shared" si="12"/>
        <v>0.39866615059397986</v>
      </c>
      <c r="BK32">
        <f t="shared" si="13"/>
        <v>0.39563175182872246</v>
      </c>
      <c r="BL32">
        <f t="shared" si="14"/>
        <v>7.3304068093840485E-4</v>
      </c>
      <c r="BM32">
        <f t="shared" si="15"/>
        <v>7.4973759184285499E-4</v>
      </c>
      <c r="BN32">
        <f t="shared" si="43"/>
        <v>1.0132480570000435E-2</v>
      </c>
      <c r="BO32">
        <f t="shared" si="44"/>
        <v>0</v>
      </c>
      <c r="BP32">
        <f t="shared" si="45"/>
        <v>1.8221579771423815</v>
      </c>
      <c r="BQ32">
        <f t="shared" si="16"/>
        <v>2.1945610211171185</v>
      </c>
    </row>
    <row r="33" spans="1:69" x14ac:dyDescent="0.15">
      <c r="A33" t="s">
        <v>102</v>
      </c>
      <c r="B33">
        <v>831</v>
      </c>
      <c r="C33" s="27">
        <f t="shared" si="46"/>
        <v>257.81684310130697</v>
      </c>
      <c r="D33" s="1">
        <v>51.786000000000001</v>
      </c>
      <c r="E33" s="1">
        <v>0.16200000000000001</v>
      </c>
      <c r="F33" s="1">
        <v>4.9210000000000003</v>
      </c>
      <c r="G33" s="1">
        <v>0.37</v>
      </c>
      <c r="H33" s="1">
        <v>3.22</v>
      </c>
      <c r="I33" s="1">
        <v>16.260000000000002</v>
      </c>
      <c r="J33" s="1">
        <v>22.298999999999999</v>
      </c>
      <c r="K33" s="1">
        <v>8.4000000000000005E-2</v>
      </c>
      <c r="L33" s="1">
        <v>1.9E-2</v>
      </c>
      <c r="M33" s="1">
        <v>0.32900000000000001</v>
      </c>
      <c r="O33">
        <f t="shared" si="17"/>
        <v>99.45</v>
      </c>
      <c r="V33" s="5">
        <v>12</v>
      </c>
      <c r="W33" s="5">
        <v>4</v>
      </c>
      <c r="X33" s="15">
        <v>0</v>
      </c>
      <c r="Z33" s="14">
        <f t="shared" si="18"/>
        <v>1.8925280642845805</v>
      </c>
      <c r="AA33" s="14">
        <f t="shared" si="19"/>
        <v>4.4536180258692012E-3</v>
      </c>
      <c r="AB33" s="14">
        <f t="shared" si="20"/>
        <v>0.21194023877038162</v>
      </c>
      <c r="AC33" s="14">
        <f t="shared" si="21"/>
        <v>1.0689972552125809E-2</v>
      </c>
      <c r="AD33" s="14">
        <f t="shared" si="22"/>
        <v>0</v>
      </c>
      <c r="AE33" s="14">
        <f t="shared" si="23"/>
        <v>9.8406832461253868E-2</v>
      </c>
      <c r="AF33" s="14">
        <f t="shared" si="24"/>
        <v>0.88578427533004267</v>
      </c>
      <c r="AG33" s="14">
        <f t="shared" si="25"/>
        <v>0.87308676188476386</v>
      </c>
      <c r="AH33" s="14">
        <f t="shared" si="26"/>
        <v>2.5999434668777738E-3</v>
      </c>
      <c r="AI33" s="14">
        <f t="shared" si="27"/>
        <v>5.5851487758280327E-4</v>
      </c>
      <c r="AJ33" s="14">
        <f t="shared" si="28"/>
        <v>2.3309980749639213E-2</v>
      </c>
      <c r="AK33" s="14">
        <f t="shared" si="29"/>
        <v>0</v>
      </c>
      <c r="AL33" s="14">
        <f t="shared" si="30"/>
        <v>4.0033582024031178</v>
      </c>
      <c r="AM33" s="14">
        <f t="shared" si="31"/>
        <v>0.90001247554238051</v>
      </c>
      <c r="AN33" s="11">
        <f t="shared" si="2"/>
        <v>0</v>
      </c>
      <c r="AP33">
        <f t="shared" si="32"/>
        <v>51.786000000000001</v>
      </c>
      <c r="AQ33">
        <f t="shared" si="33"/>
        <v>0.16200000000000001</v>
      </c>
      <c r="AR33">
        <f t="shared" si="34"/>
        <v>4.9210000000000003</v>
      </c>
      <c r="AS33">
        <f t="shared" si="35"/>
        <v>0.37</v>
      </c>
      <c r="AT33">
        <f t="shared" si="3"/>
        <v>0</v>
      </c>
      <c r="AU33">
        <f t="shared" si="4"/>
        <v>3.22</v>
      </c>
      <c r="AV33">
        <f t="shared" si="36"/>
        <v>16.260000000000002</v>
      </c>
      <c r="AW33">
        <f t="shared" si="37"/>
        <v>22.298999999999999</v>
      </c>
      <c r="AX33">
        <f t="shared" si="38"/>
        <v>8.4000000000000005E-2</v>
      </c>
      <c r="AY33">
        <f t="shared" si="39"/>
        <v>1.9E-2</v>
      </c>
      <c r="AZ33">
        <f t="shared" si="40"/>
        <v>0.32900000000000001</v>
      </c>
      <c r="BA33">
        <f t="shared" si="41"/>
        <v>0</v>
      </c>
      <c r="BB33">
        <f t="shared" si="42"/>
        <v>99.45</v>
      </c>
      <c r="BD33">
        <f t="shared" si="6"/>
        <v>0.8619507323568576</v>
      </c>
      <c r="BE33">
        <f t="shared" si="7"/>
        <v>2.0283975659229209E-3</v>
      </c>
      <c r="BF33">
        <f t="shared" si="8"/>
        <v>9.6528050215770905E-2</v>
      </c>
      <c r="BG33">
        <f t="shared" si="9"/>
        <v>4.8687413645634578E-3</v>
      </c>
      <c r="BH33">
        <f t="shared" si="10"/>
        <v>4.4819330772228723E-2</v>
      </c>
      <c r="BI33">
        <f t="shared" si="11"/>
        <v>0</v>
      </c>
      <c r="BJ33">
        <f t="shared" si="12"/>
        <v>0.40342989847262334</v>
      </c>
      <c r="BK33">
        <f t="shared" si="13"/>
        <v>0.39764682385417299</v>
      </c>
      <c r="BL33">
        <f t="shared" si="14"/>
        <v>1.1841426384389619E-3</v>
      </c>
      <c r="BM33">
        <f t="shared" si="15"/>
        <v>2.5437525437525436E-4</v>
      </c>
      <c r="BN33">
        <f t="shared" si="43"/>
        <v>1.0616516266019565E-2</v>
      </c>
      <c r="BO33">
        <f t="shared" si="44"/>
        <v>0</v>
      </c>
      <c r="BP33">
        <f t="shared" si="45"/>
        <v>1.8233270087609741</v>
      </c>
      <c r="BQ33">
        <f t="shared" si="16"/>
        <v>2.1956336867535162</v>
      </c>
    </row>
    <row r="34" spans="1:69" x14ac:dyDescent="0.15">
      <c r="A34" t="s">
        <v>103</v>
      </c>
      <c r="B34">
        <v>832</v>
      </c>
      <c r="C34" s="27">
        <f t="shared" si="46"/>
        <v>266.7070790703176</v>
      </c>
      <c r="D34" s="1">
        <v>51.756999999999998</v>
      </c>
      <c r="E34" s="1">
        <v>8.1000000000000003E-2</v>
      </c>
      <c r="F34" s="1">
        <v>4.7869999999999999</v>
      </c>
      <c r="G34" s="1">
        <v>0.38</v>
      </c>
      <c r="H34" s="1">
        <v>3.2450000000000001</v>
      </c>
      <c r="I34" s="1">
        <v>16.306000000000001</v>
      </c>
      <c r="J34" s="1">
        <v>22.192</v>
      </c>
      <c r="K34" s="1">
        <v>9.6000000000000002E-2</v>
      </c>
      <c r="L34" s="1">
        <v>3.5999999999999997E-2</v>
      </c>
      <c r="M34" s="1">
        <v>0.315</v>
      </c>
      <c r="O34">
        <f t="shared" si="17"/>
        <v>99.194999999999993</v>
      </c>
      <c r="V34" s="5">
        <v>12</v>
      </c>
      <c r="W34" s="5">
        <v>4</v>
      </c>
      <c r="X34" s="15">
        <v>0</v>
      </c>
      <c r="Z34" s="14">
        <f t="shared" si="18"/>
        <v>1.8963168043486667</v>
      </c>
      <c r="AA34" s="14">
        <f t="shared" si="19"/>
        <v>2.2325171683133371E-3</v>
      </c>
      <c r="AB34" s="14">
        <f t="shared" si="20"/>
        <v>0.20669754509866461</v>
      </c>
      <c r="AC34" s="14">
        <f t="shared" si="21"/>
        <v>1.1007033786744407E-2</v>
      </c>
      <c r="AD34" s="14">
        <f t="shared" si="22"/>
        <v>0</v>
      </c>
      <c r="AE34" s="14">
        <f t="shared" si="23"/>
        <v>9.9425073161576547E-2</v>
      </c>
      <c r="AF34" s="14">
        <f t="shared" si="24"/>
        <v>0.89056720847515503</v>
      </c>
      <c r="AG34" s="14">
        <f t="shared" si="25"/>
        <v>0.87112463675599527</v>
      </c>
      <c r="AH34" s="14">
        <f t="shared" si="26"/>
        <v>2.9789806940184902E-3</v>
      </c>
      <c r="AI34" s="14">
        <f t="shared" si="27"/>
        <v>1.0609513822811597E-3</v>
      </c>
      <c r="AJ34" s="14">
        <f t="shared" si="28"/>
        <v>2.23752763378001E-2</v>
      </c>
      <c r="AK34" s="14">
        <f t="shared" si="29"/>
        <v>0</v>
      </c>
      <c r="AL34" s="14">
        <f t="shared" si="30"/>
        <v>4.0037860272092161</v>
      </c>
      <c r="AM34" s="14">
        <f t="shared" si="31"/>
        <v>0.89956985018388291</v>
      </c>
      <c r="AN34" s="11">
        <f t="shared" si="2"/>
        <v>0</v>
      </c>
      <c r="AP34">
        <f t="shared" si="32"/>
        <v>51.756999999999998</v>
      </c>
      <c r="AQ34">
        <f t="shared" si="33"/>
        <v>8.1000000000000003E-2</v>
      </c>
      <c r="AR34">
        <f t="shared" si="34"/>
        <v>4.7869999999999999</v>
      </c>
      <c r="AS34">
        <f t="shared" si="35"/>
        <v>0.38</v>
      </c>
      <c r="AT34">
        <f t="shared" si="3"/>
        <v>0</v>
      </c>
      <c r="AU34">
        <f t="shared" si="4"/>
        <v>3.2450000000000001</v>
      </c>
      <c r="AV34">
        <f t="shared" si="36"/>
        <v>16.306000000000001</v>
      </c>
      <c r="AW34">
        <f t="shared" si="37"/>
        <v>22.192</v>
      </c>
      <c r="AX34">
        <f t="shared" si="38"/>
        <v>9.6000000000000002E-2</v>
      </c>
      <c r="AY34">
        <f t="shared" si="39"/>
        <v>3.5999999999999997E-2</v>
      </c>
      <c r="AZ34">
        <f t="shared" si="40"/>
        <v>0.315</v>
      </c>
      <c r="BA34">
        <f t="shared" si="41"/>
        <v>0</v>
      </c>
      <c r="BB34">
        <f t="shared" si="42"/>
        <v>99.194999999999993</v>
      </c>
      <c r="BD34">
        <f t="shared" si="6"/>
        <v>0.86146804260985355</v>
      </c>
      <c r="BE34">
        <f t="shared" si="7"/>
        <v>1.0141987829614604E-3</v>
      </c>
      <c r="BF34">
        <f t="shared" si="8"/>
        <v>9.389956845821891E-2</v>
      </c>
      <c r="BG34">
        <f t="shared" si="9"/>
        <v>5.0003289690111188E-3</v>
      </c>
      <c r="BH34">
        <f t="shared" si="10"/>
        <v>4.5167306942820562E-2</v>
      </c>
      <c r="BI34">
        <f t="shared" si="11"/>
        <v>0</v>
      </c>
      <c r="BJ34">
        <f t="shared" si="12"/>
        <v>0.40457121306854837</v>
      </c>
      <c r="BK34">
        <f t="shared" si="13"/>
        <v>0.39573874680352517</v>
      </c>
      <c r="BL34">
        <f t="shared" si="14"/>
        <v>1.3533058725016705E-3</v>
      </c>
      <c r="BM34">
        <f t="shared" si="15"/>
        <v>4.8197416618469245E-4</v>
      </c>
      <c r="BN34">
        <f t="shared" si="43"/>
        <v>1.016474961640171E-2</v>
      </c>
      <c r="BO34">
        <f t="shared" si="44"/>
        <v>0</v>
      </c>
      <c r="BP34">
        <f t="shared" si="45"/>
        <v>1.8188594352900274</v>
      </c>
      <c r="BQ34">
        <f t="shared" si="16"/>
        <v>2.2012619279569505</v>
      </c>
    </row>
    <row r="35" spans="1:69" x14ac:dyDescent="0.15">
      <c r="A35" t="s">
        <v>104</v>
      </c>
      <c r="B35">
        <v>833</v>
      </c>
      <c r="C35" s="27">
        <f t="shared" si="46"/>
        <v>275.59731503932818</v>
      </c>
      <c r="D35" s="1">
        <v>51.526000000000003</v>
      </c>
      <c r="E35" s="1">
        <v>0.13300000000000001</v>
      </c>
      <c r="F35" s="1">
        <v>4.7869999999999999</v>
      </c>
      <c r="G35" s="1">
        <v>0.39500000000000002</v>
      </c>
      <c r="H35" s="1">
        <v>3.1890000000000001</v>
      </c>
      <c r="I35" s="1">
        <v>16.402000000000001</v>
      </c>
      <c r="J35" s="1">
        <v>22.219000000000001</v>
      </c>
      <c r="K35" s="1">
        <v>0.104</v>
      </c>
      <c r="L35" s="1">
        <v>4.9000000000000002E-2</v>
      </c>
      <c r="M35" s="1">
        <v>0.33600000000000002</v>
      </c>
      <c r="O35">
        <f t="shared" si="17"/>
        <v>99.140000000000015</v>
      </c>
      <c r="V35" s="5">
        <v>12</v>
      </c>
      <c r="W35" s="5">
        <v>4</v>
      </c>
      <c r="X35" s="15">
        <v>0</v>
      </c>
      <c r="Z35" s="14">
        <f t="shared" si="18"/>
        <v>1.8901985212608141</v>
      </c>
      <c r="AA35" s="14">
        <f t="shared" si="19"/>
        <v>3.6702920332809226E-3</v>
      </c>
      <c r="AB35" s="14">
        <f t="shared" si="20"/>
        <v>0.20695432660872135</v>
      </c>
      <c r="AC35" s="14">
        <f t="shared" si="21"/>
        <v>1.1455735828915889E-2</v>
      </c>
      <c r="AD35" s="14">
        <f t="shared" si="22"/>
        <v>0</v>
      </c>
      <c r="AE35" s="14">
        <f t="shared" si="23"/>
        <v>9.7830647723075773E-2</v>
      </c>
      <c r="AF35" s="14">
        <f t="shared" si="24"/>
        <v>0.8969232070595573</v>
      </c>
      <c r="AG35" s="14">
        <f t="shared" si="25"/>
        <v>0.87326801424558786</v>
      </c>
      <c r="AH35" s="14">
        <f t="shared" si="26"/>
        <v>3.2312382898310862E-3</v>
      </c>
      <c r="AI35" s="14">
        <f t="shared" si="27"/>
        <v>1.4458666943379724E-3</v>
      </c>
      <c r="AJ35" s="14">
        <f t="shared" si="28"/>
        <v>2.3896611485930447E-2</v>
      </c>
      <c r="AK35" s="14">
        <f t="shared" si="29"/>
        <v>0</v>
      </c>
      <c r="AL35" s="14">
        <f t="shared" si="30"/>
        <v>4.008874461230052</v>
      </c>
      <c r="AM35" s="14">
        <f t="shared" si="31"/>
        <v>0.90165341179356062</v>
      </c>
      <c r="AN35" s="11">
        <f t="shared" si="2"/>
        <v>0</v>
      </c>
      <c r="AP35">
        <f t="shared" si="32"/>
        <v>51.526000000000003</v>
      </c>
      <c r="AQ35">
        <f t="shared" si="33"/>
        <v>0.13300000000000001</v>
      </c>
      <c r="AR35">
        <f t="shared" si="34"/>
        <v>4.7869999999999999</v>
      </c>
      <c r="AS35">
        <f t="shared" si="35"/>
        <v>0.39500000000000002</v>
      </c>
      <c r="AT35">
        <f t="shared" si="3"/>
        <v>0</v>
      </c>
      <c r="AU35">
        <f t="shared" si="4"/>
        <v>3.1890000000000001</v>
      </c>
      <c r="AV35">
        <f t="shared" si="36"/>
        <v>16.402000000000001</v>
      </c>
      <c r="AW35">
        <f t="shared" si="37"/>
        <v>22.219000000000001</v>
      </c>
      <c r="AX35">
        <f t="shared" si="38"/>
        <v>0.104</v>
      </c>
      <c r="AY35">
        <f t="shared" si="39"/>
        <v>4.9000000000000002E-2</v>
      </c>
      <c r="AZ35">
        <f t="shared" si="40"/>
        <v>0.33600000000000002</v>
      </c>
      <c r="BA35">
        <f t="shared" si="41"/>
        <v>0</v>
      </c>
      <c r="BB35">
        <f t="shared" si="42"/>
        <v>99.140000000000015</v>
      </c>
      <c r="BD35">
        <f t="shared" si="6"/>
        <v>0.8576231691078563</v>
      </c>
      <c r="BE35">
        <f t="shared" si="7"/>
        <v>1.6652893596774598E-3</v>
      </c>
      <c r="BF35">
        <f t="shared" si="8"/>
        <v>9.389956845821891E-2</v>
      </c>
      <c r="BG35">
        <f t="shared" si="9"/>
        <v>5.1977103756826104E-3</v>
      </c>
      <c r="BH35">
        <f t="shared" si="10"/>
        <v>4.4387840320694844E-2</v>
      </c>
      <c r="BI35">
        <f t="shared" si="11"/>
        <v>0</v>
      </c>
      <c r="BJ35">
        <f t="shared" si="12"/>
        <v>0.40695308700787014</v>
      </c>
      <c r="BK35">
        <f t="shared" si="13"/>
        <v>0.39622022419013725</v>
      </c>
      <c r="BL35">
        <f t="shared" si="14"/>
        <v>1.4660813618768097E-3</v>
      </c>
      <c r="BM35">
        <f t="shared" si="15"/>
        <v>6.5602039286249806E-4</v>
      </c>
      <c r="BN35">
        <f t="shared" si="43"/>
        <v>1.0842399590828491E-2</v>
      </c>
      <c r="BO35">
        <f t="shared" si="44"/>
        <v>0</v>
      </c>
      <c r="BP35">
        <f t="shared" si="45"/>
        <v>1.8189113901657052</v>
      </c>
      <c r="BQ35">
        <f t="shared" si="16"/>
        <v>2.2039965678948432</v>
      </c>
    </row>
    <row r="36" spans="1:69" x14ac:dyDescent="0.15">
      <c r="A36" t="s">
        <v>105</v>
      </c>
      <c r="B36">
        <v>834</v>
      </c>
      <c r="C36" s="27">
        <f t="shared" si="46"/>
        <v>284.48755100833876</v>
      </c>
      <c r="D36" s="1">
        <v>52.151000000000003</v>
      </c>
      <c r="E36" s="1">
        <v>0.11799999999999999</v>
      </c>
      <c r="F36" s="1">
        <v>4.8440000000000003</v>
      </c>
      <c r="G36" s="1">
        <v>0.55600000000000005</v>
      </c>
      <c r="H36" s="1">
        <v>3.2189999999999999</v>
      </c>
      <c r="I36" s="1">
        <v>16.175999999999998</v>
      </c>
      <c r="J36" s="1">
        <v>22.238</v>
      </c>
      <c r="K36" s="1">
        <v>5.6000000000000001E-2</v>
      </c>
      <c r="L36" s="1">
        <v>8.3000000000000004E-2</v>
      </c>
      <c r="M36" s="1">
        <v>0.32700000000000001</v>
      </c>
      <c r="O36">
        <f t="shared" si="17"/>
        <v>99.768000000000001</v>
      </c>
      <c r="V36" s="5">
        <v>12</v>
      </c>
      <c r="W36" s="5">
        <v>4</v>
      </c>
      <c r="X36" s="15">
        <v>0</v>
      </c>
      <c r="Z36" s="14">
        <f t="shared" si="18"/>
        <v>1.8991270487389593</v>
      </c>
      <c r="AA36" s="14">
        <f t="shared" si="19"/>
        <v>3.2325211593938088E-3</v>
      </c>
      <c r="AB36" s="14">
        <f t="shared" si="20"/>
        <v>0.20788617389568045</v>
      </c>
      <c r="AC36" s="14">
        <f t="shared" si="21"/>
        <v>1.6007041655659453E-2</v>
      </c>
      <c r="AD36" s="14">
        <f t="shared" si="22"/>
        <v>0</v>
      </c>
      <c r="AE36" s="14">
        <f t="shared" si="23"/>
        <v>9.8028368656462098E-2</v>
      </c>
      <c r="AF36" s="14">
        <f t="shared" si="24"/>
        <v>0.8780919198130146</v>
      </c>
      <c r="AG36" s="14">
        <f t="shared" si="25"/>
        <v>0.86761921000249076</v>
      </c>
      <c r="AH36" s="14">
        <f t="shared" si="26"/>
        <v>1.7271659327543858E-3</v>
      </c>
      <c r="AI36" s="14">
        <f t="shared" si="27"/>
        <v>2.431199821365501E-3</v>
      </c>
      <c r="AJ36" s="14">
        <f t="shared" si="28"/>
        <v>2.30863453003948E-2</v>
      </c>
      <c r="AK36" s="14">
        <f t="shared" si="29"/>
        <v>0</v>
      </c>
      <c r="AL36" s="14">
        <f t="shared" si="30"/>
        <v>3.9972369949761748</v>
      </c>
      <c r="AM36" s="14">
        <f t="shared" si="31"/>
        <v>0.89957347489399353</v>
      </c>
      <c r="AN36" s="11">
        <f t="shared" si="2"/>
        <v>0</v>
      </c>
      <c r="AP36">
        <f t="shared" si="32"/>
        <v>52.151000000000003</v>
      </c>
      <c r="AQ36">
        <f t="shared" si="33"/>
        <v>0.11799999999999999</v>
      </c>
      <c r="AR36">
        <f t="shared" si="34"/>
        <v>4.8440000000000003</v>
      </c>
      <c r="AS36">
        <f t="shared" si="35"/>
        <v>0.55600000000000005</v>
      </c>
      <c r="AT36">
        <f t="shared" si="3"/>
        <v>0</v>
      </c>
      <c r="AU36">
        <f t="shared" si="4"/>
        <v>3.2189999999999999</v>
      </c>
      <c r="AV36">
        <f t="shared" si="36"/>
        <v>16.175999999999998</v>
      </c>
      <c r="AW36">
        <f t="shared" si="37"/>
        <v>22.238</v>
      </c>
      <c r="AX36">
        <f t="shared" si="38"/>
        <v>5.6000000000000001E-2</v>
      </c>
      <c r="AY36">
        <f t="shared" si="39"/>
        <v>8.3000000000000004E-2</v>
      </c>
      <c r="AZ36">
        <f t="shared" si="40"/>
        <v>0.32700000000000001</v>
      </c>
      <c r="BA36">
        <f t="shared" si="41"/>
        <v>0</v>
      </c>
      <c r="BB36">
        <f t="shared" si="42"/>
        <v>99.768000000000001</v>
      </c>
      <c r="BD36">
        <f t="shared" si="6"/>
        <v>0.86802596537949406</v>
      </c>
      <c r="BE36">
        <f t="shared" si="7"/>
        <v>1.4774747702401521E-3</v>
      </c>
      <c r="BF36">
        <f t="shared" si="8"/>
        <v>9.501765398195372E-2</v>
      </c>
      <c r="BG36">
        <f t="shared" si="9"/>
        <v>7.3162708072899534E-3</v>
      </c>
      <c r="BH36">
        <f t="shared" si="10"/>
        <v>4.4805411725405045E-2</v>
      </c>
      <c r="BI36">
        <f t="shared" si="11"/>
        <v>0</v>
      </c>
      <c r="BJ36">
        <f t="shared" si="12"/>
        <v>0.40134575877571677</v>
      </c>
      <c r="BK36">
        <f t="shared" si="13"/>
        <v>0.39655904161034572</v>
      </c>
      <c r="BL36">
        <f t="shared" si="14"/>
        <v>7.8942842562597447E-4</v>
      </c>
      <c r="BM36">
        <f t="shared" si="15"/>
        <v>1.1112182164813742E-3</v>
      </c>
      <c r="BN36">
        <f t="shared" si="43"/>
        <v>1.0551978173217014E-2</v>
      </c>
      <c r="BO36">
        <f t="shared" si="44"/>
        <v>0</v>
      </c>
      <c r="BP36">
        <f t="shared" si="45"/>
        <v>1.8270002018657698</v>
      </c>
      <c r="BQ36">
        <f t="shared" si="16"/>
        <v>2.1878689399673386</v>
      </c>
    </row>
    <row r="37" spans="1:69" x14ac:dyDescent="0.15">
      <c r="A37" t="s">
        <v>106</v>
      </c>
      <c r="B37">
        <v>835</v>
      </c>
      <c r="C37" s="27">
        <f t="shared" si="46"/>
        <v>293.37778697734933</v>
      </c>
      <c r="D37" s="1">
        <v>52.07</v>
      </c>
      <c r="E37" s="1">
        <v>0.122</v>
      </c>
      <c r="F37" s="1">
        <v>4.4589999999999996</v>
      </c>
      <c r="G37" s="1">
        <v>0.47199999999999998</v>
      </c>
      <c r="H37" s="1">
        <v>3.2469999999999999</v>
      </c>
      <c r="I37" s="1">
        <v>16.358000000000001</v>
      </c>
      <c r="J37" s="1">
        <v>22.247</v>
      </c>
      <c r="K37" s="1">
        <v>0.125</v>
      </c>
      <c r="L37" s="1">
        <v>3.7999999999999999E-2</v>
      </c>
      <c r="M37" s="1">
        <v>0.27900000000000003</v>
      </c>
      <c r="O37">
        <f t="shared" si="17"/>
        <v>99.416999999999987</v>
      </c>
      <c r="V37" s="5">
        <v>12</v>
      </c>
      <c r="W37" s="5">
        <v>4</v>
      </c>
      <c r="X37" s="15">
        <v>0</v>
      </c>
      <c r="Z37" s="14">
        <f t="shared" si="18"/>
        <v>1.9037583824783517</v>
      </c>
      <c r="AA37" s="14">
        <f t="shared" si="19"/>
        <v>3.3554600444977438E-3</v>
      </c>
      <c r="AB37" s="14">
        <f t="shared" si="20"/>
        <v>0.19212851062838651</v>
      </c>
      <c r="AC37" s="14">
        <f t="shared" si="21"/>
        <v>1.3643040055842803E-2</v>
      </c>
      <c r="AD37" s="14">
        <f t="shared" si="22"/>
        <v>0</v>
      </c>
      <c r="AE37" s="14">
        <f t="shared" si="23"/>
        <v>9.927638608655423E-2</v>
      </c>
      <c r="AF37" s="14">
        <f t="shared" si="24"/>
        <v>0.89152169981662288</v>
      </c>
      <c r="AG37" s="14">
        <f t="shared" si="25"/>
        <v>0.8714405408121767</v>
      </c>
      <c r="AH37" s="14">
        <f t="shared" si="26"/>
        <v>3.8706947308971267E-3</v>
      </c>
      <c r="AI37" s="14">
        <f t="shared" si="27"/>
        <v>1.1175295905720057E-3</v>
      </c>
      <c r="AJ37" s="14">
        <f t="shared" si="28"/>
        <v>1.9776275782264784E-2</v>
      </c>
      <c r="AK37" s="14">
        <f t="shared" si="29"/>
        <v>0</v>
      </c>
      <c r="AL37" s="14">
        <f t="shared" si="30"/>
        <v>3.9998885200261669</v>
      </c>
      <c r="AM37" s="14">
        <f t="shared" si="31"/>
        <v>0.89980159681469585</v>
      </c>
      <c r="AN37" s="11">
        <f t="shared" si="2"/>
        <v>0</v>
      </c>
      <c r="AP37">
        <f t="shared" si="32"/>
        <v>52.07</v>
      </c>
      <c r="AQ37">
        <f t="shared" si="33"/>
        <v>0.122</v>
      </c>
      <c r="AR37">
        <f t="shared" si="34"/>
        <v>4.4589999999999996</v>
      </c>
      <c r="AS37">
        <f t="shared" si="35"/>
        <v>0.47199999999999998</v>
      </c>
      <c r="AT37">
        <f t="shared" si="3"/>
        <v>0</v>
      </c>
      <c r="AU37">
        <f t="shared" si="4"/>
        <v>3.2469999999999999</v>
      </c>
      <c r="AV37">
        <f t="shared" si="36"/>
        <v>16.358000000000001</v>
      </c>
      <c r="AW37">
        <f t="shared" si="37"/>
        <v>22.247</v>
      </c>
      <c r="AX37">
        <f t="shared" si="38"/>
        <v>0.125</v>
      </c>
      <c r="AY37">
        <f t="shared" si="39"/>
        <v>3.7999999999999999E-2</v>
      </c>
      <c r="AZ37">
        <f t="shared" si="40"/>
        <v>0.27900000000000003</v>
      </c>
      <c r="BA37">
        <f t="shared" si="41"/>
        <v>0</v>
      </c>
      <c r="BB37">
        <f t="shared" si="42"/>
        <v>99.416999999999987</v>
      </c>
      <c r="BD37">
        <f t="shared" si="6"/>
        <v>0.86667776298268973</v>
      </c>
      <c r="BE37">
        <f t="shared" si="7"/>
        <v>1.5275586607567675E-3</v>
      </c>
      <c r="BF37">
        <f t="shared" si="8"/>
        <v>8.7465672812867795E-2</v>
      </c>
      <c r="BG37">
        <f t="shared" si="9"/>
        <v>6.2109349299295999E-3</v>
      </c>
      <c r="BH37">
        <f t="shared" si="10"/>
        <v>4.5195145036467904E-2</v>
      </c>
      <c r="BI37">
        <f t="shared" si="11"/>
        <v>0</v>
      </c>
      <c r="BJ37">
        <f t="shared" si="12"/>
        <v>0.40586139478568095</v>
      </c>
      <c r="BK37">
        <f t="shared" si="13"/>
        <v>0.39671953407254973</v>
      </c>
      <c r="BL37">
        <f t="shared" si="14"/>
        <v>1.7621170214865503E-3</v>
      </c>
      <c r="BM37">
        <f t="shared" si="15"/>
        <v>5.0875050875050871E-4</v>
      </c>
      <c r="BN37">
        <f t="shared" si="43"/>
        <v>9.0030639459558019E-3</v>
      </c>
      <c r="BO37">
        <f t="shared" si="44"/>
        <v>0</v>
      </c>
      <c r="BP37">
        <f t="shared" si="45"/>
        <v>1.8209319347571351</v>
      </c>
      <c r="BQ37">
        <f t="shared" si="16"/>
        <v>2.1966161632283345</v>
      </c>
    </row>
    <row r="38" spans="1:69" x14ac:dyDescent="0.15">
      <c r="A38" t="s">
        <v>107</v>
      </c>
      <c r="B38">
        <v>836</v>
      </c>
      <c r="C38" s="27">
        <f t="shared" si="46"/>
        <v>302.26802294635991</v>
      </c>
      <c r="D38" s="1">
        <v>52.121000000000002</v>
      </c>
      <c r="E38" s="1">
        <v>0.15</v>
      </c>
      <c r="F38" s="1">
        <v>4.4489999999999998</v>
      </c>
      <c r="G38" s="1">
        <v>0.443</v>
      </c>
      <c r="H38" s="1">
        <v>3.2949999999999999</v>
      </c>
      <c r="I38" s="1">
        <v>16.318999999999999</v>
      </c>
      <c r="J38" s="1">
        <v>22.308</v>
      </c>
      <c r="K38" s="1">
        <v>0.14899999999999999</v>
      </c>
      <c r="L38" s="1">
        <v>7.6999999999999999E-2</v>
      </c>
      <c r="M38" s="1">
        <v>0.30199999999999999</v>
      </c>
      <c r="O38">
        <f t="shared" si="17"/>
        <v>99.613000000000014</v>
      </c>
      <c r="V38" s="5">
        <v>12</v>
      </c>
      <c r="W38" s="5">
        <v>4</v>
      </c>
      <c r="X38" s="15">
        <v>0</v>
      </c>
      <c r="Z38" s="14">
        <f t="shared" si="18"/>
        <v>1.9031481089143945</v>
      </c>
      <c r="AA38" s="14">
        <f t="shared" si="19"/>
        <v>4.1202075864442047E-3</v>
      </c>
      <c r="AB38" s="14">
        <f t="shared" si="20"/>
        <v>0.19144866699244689</v>
      </c>
      <c r="AC38" s="14">
        <f t="shared" si="21"/>
        <v>1.2788172300882611E-2</v>
      </c>
      <c r="AD38" s="14">
        <f t="shared" si="22"/>
        <v>0</v>
      </c>
      <c r="AE38" s="14">
        <f t="shared" si="23"/>
        <v>0.10061313628890835</v>
      </c>
      <c r="AF38" s="14">
        <f t="shared" si="24"/>
        <v>0.88824107885587533</v>
      </c>
      <c r="AG38" s="14">
        <f t="shared" si="25"/>
        <v>0.87269510187698196</v>
      </c>
      <c r="AH38" s="14">
        <f t="shared" si="26"/>
        <v>4.6078758986321253E-3</v>
      </c>
      <c r="AI38" s="14">
        <f t="shared" si="27"/>
        <v>2.2615268968913887E-3</v>
      </c>
      <c r="AJ38" s="14">
        <f t="shared" si="28"/>
        <v>2.1378776482078848E-2</v>
      </c>
      <c r="AK38" s="14">
        <f t="shared" si="29"/>
        <v>0</v>
      </c>
      <c r="AL38" s="14">
        <f t="shared" si="30"/>
        <v>4.0013026520935355</v>
      </c>
      <c r="AM38" s="14">
        <f t="shared" si="31"/>
        <v>0.89825281143775371</v>
      </c>
      <c r="AN38" s="11">
        <f t="shared" si="2"/>
        <v>0</v>
      </c>
      <c r="AP38">
        <f t="shared" si="32"/>
        <v>52.121000000000002</v>
      </c>
      <c r="AQ38">
        <f t="shared" si="33"/>
        <v>0.15</v>
      </c>
      <c r="AR38">
        <f t="shared" si="34"/>
        <v>4.4489999999999998</v>
      </c>
      <c r="AS38">
        <f t="shared" si="35"/>
        <v>0.443</v>
      </c>
      <c r="AT38">
        <f t="shared" si="3"/>
        <v>0</v>
      </c>
      <c r="AU38">
        <f t="shared" si="4"/>
        <v>3.2949999999999999</v>
      </c>
      <c r="AV38">
        <f t="shared" si="36"/>
        <v>16.318999999999999</v>
      </c>
      <c r="AW38">
        <f t="shared" si="37"/>
        <v>22.308</v>
      </c>
      <c r="AX38">
        <f t="shared" si="38"/>
        <v>0.14899999999999999</v>
      </c>
      <c r="AY38">
        <f t="shared" si="39"/>
        <v>7.6999999999999999E-2</v>
      </c>
      <c r="AZ38">
        <f t="shared" si="40"/>
        <v>0.30199999999999999</v>
      </c>
      <c r="BA38">
        <f t="shared" si="41"/>
        <v>0</v>
      </c>
      <c r="BB38">
        <f t="shared" si="42"/>
        <v>99.613000000000014</v>
      </c>
      <c r="BD38">
        <f t="shared" si="6"/>
        <v>0.86752663115845541</v>
      </c>
      <c r="BE38">
        <f t="shared" si="7"/>
        <v>1.8781458943730749E-3</v>
      </c>
      <c r="BF38">
        <f t="shared" si="8"/>
        <v>8.7269517457826601E-2</v>
      </c>
      <c r="BG38">
        <f t="shared" si="9"/>
        <v>5.829330877031383E-3</v>
      </c>
      <c r="BH38">
        <f t="shared" si="10"/>
        <v>4.5863259284004233E-2</v>
      </c>
      <c r="BI38">
        <f t="shared" si="11"/>
        <v>0</v>
      </c>
      <c r="BJ38">
        <f t="shared" si="12"/>
        <v>0.40489375849783149</v>
      </c>
      <c r="BK38">
        <f t="shared" si="13"/>
        <v>0.397807316316377</v>
      </c>
      <c r="BL38">
        <f t="shared" si="14"/>
        <v>2.1004434896119677E-3</v>
      </c>
      <c r="BM38">
        <f t="shared" si="15"/>
        <v>1.0308891887839255E-3</v>
      </c>
      <c r="BN38">
        <f t="shared" si="43"/>
        <v>9.7452520131851312E-3</v>
      </c>
      <c r="BO38">
        <f t="shared" si="44"/>
        <v>0</v>
      </c>
      <c r="BP38">
        <f t="shared" si="45"/>
        <v>1.8239445441774802</v>
      </c>
      <c r="BQ38">
        <f t="shared" si="16"/>
        <v>2.1937633273263524</v>
      </c>
    </row>
    <row r="39" spans="1:69" x14ac:dyDescent="0.15">
      <c r="A39" t="s">
        <v>108</v>
      </c>
      <c r="B39">
        <v>837</v>
      </c>
      <c r="C39" s="27">
        <f t="shared" si="46"/>
        <v>311.15825891537054</v>
      </c>
      <c r="D39" s="1">
        <v>52.47</v>
      </c>
      <c r="E39" s="1">
        <v>0.121</v>
      </c>
      <c r="F39" s="1">
        <v>4.0810000000000004</v>
      </c>
      <c r="G39" s="1">
        <v>0.35599999999999998</v>
      </c>
      <c r="H39" s="1">
        <v>3.0510000000000002</v>
      </c>
      <c r="I39" s="1">
        <v>16.481000000000002</v>
      </c>
      <c r="J39" s="1">
        <v>22.302</v>
      </c>
      <c r="K39" s="1">
        <v>0.08</v>
      </c>
      <c r="L39" s="1">
        <v>7.0000000000000007E-2</v>
      </c>
      <c r="M39" s="1">
        <v>0.311</v>
      </c>
      <c r="O39">
        <f t="shared" si="17"/>
        <v>99.322999999999993</v>
      </c>
      <c r="V39" s="5">
        <v>12</v>
      </c>
      <c r="W39" s="5">
        <v>4</v>
      </c>
      <c r="X39" s="15">
        <v>0</v>
      </c>
      <c r="Z39" s="14">
        <f t="shared" si="18"/>
        <v>1.917334502044979</v>
      </c>
      <c r="AA39" s="14">
        <f t="shared" si="19"/>
        <v>3.3261373852342237E-3</v>
      </c>
      <c r="AB39" s="14">
        <f t="shared" si="20"/>
        <v>0.17574521559217918</v>
      </c>
      <c r="AC39" s="14">
        <f t="shared" si="21"/>
        <v>1.0284465504053439E-2</v>
      </c>
      <c r="AD39" s="14">
        <f t="shared" si="22"/>
        <v>0</v>
      </c>
      <c r="AE39" s="14">
        <f t="shared" si="23"/>
        <v>9.3232740604668074E-2</v>
      </c>
      <c r="AF39" s="14">
        <f t="shared" si="24"/>
        <v>0.8977343568892483</v>
      </c>
      <c r="AG39" s="14">
        <f t="shared" si="25"/>
        <v>0.87311749225769286</v>
      </c>
      <c r="AH39" s="14">
        <f t="shared" si="26"/>
        <v>2.475890694259348E-3</v>
      </c>
      <c r="AI39" s="14">
        <f t="shared" si="27"/>
        <v>2.0574820125645837E-3</v>
      </c>
      <c r="AJ39" s="14">
        <f t="shared" si="28"/>
        <v>2.2032474073584073E-2</v>
      </c>
      <c r="AK39" s="14">
        <f t="shared" si="29"/>
        <v>0</v>
      </c>
      <c r="AL39" s="14">
        <f t="shared" si="30"/>
        <v>3.9973407570584634</v>
      </c>
      <c r="AM39" s="14">
        <f t="shared" si="31"/>
        <v>0.9059174206283469</v>
      </c>
      <c r="AN39" s="11">
        <f t="shared" si="2"/>
        <v>0</v>
      </c>
      <c r="AP39">
        <f t="shared" si="32"/>
        <v>52.47</v>
      </c>
      <c r="AQ39">
        <f t="shared" si="33"/>
        <v>0.121</v>
      </c>
      <c r="AR39">
        <f t="shared" si="34"/>
        <v>4.0810000000000004</v>
      </c>
      <c r="AS39">
        <f t="shared" si="35"/>
        <v>0.35599999999999998</v>
      </c>
      <c r="AT39">
        <f t="shared" si="3"/>
        <v>0</v>
      </c>
      <c r="AU39">
        <f t="shared" si="4"/>
        <v>3.0510000000000002</v>
      </c>
      <c r="AV39">
        <f t="shared" si="36"/>
        <v>16.481000000000002</v>
      </c>
      <c r="AW39">
        <f t="shared" si="37"/>
        <v>22.302</v>
      </c>
      <c r="AX39">
        <f t="shared" si="38"/>
        <v>0.08</v>
      </c>
      <c r="AY39">
        <f t="shared" si="39"/>
        <v>7.0000000000000007E-2</v>
      </c>
      <c r="AZ39">
        <f t="shared" si="40"/>
        <v>0.311</v>
      </c>
      <c r="BA39">
        <f t="shared" si="41"/>
        <v>0</v>
      </c>
      <c r="BB39">
        <f t="shared" si="42"/>
        <v>99.322999999999993</v>
      </c>
      <c r="BD39">
        <f t="shared" si="6"/>
        <v>0.87333555259653795</v>
      </c>
      <c r="BE39">
        <f t="shared" si="7"/>
        <v>1.5150376881276138E-3</v>
      </c>
      <c r="BF39">
        <f t="shared" si="8"/>
        <v>8.0051000392310723E-2</v>
      </c>
      <c r="BG39">
        <f t="shared" si="9"/>
        <v>4.6845187183367325E-3</v>
      </c>
      <c r="BH39">
        <f t="shared" si="10"/>
        <v>4.2467011859027896E-2</v>
      </c>
      <c r="BI39">
        <f t="shared" si="11"/>
        <v>0</v>
      </c>
      <c r="BJ39">
        <f t="shared" si="12"/>
        <v>0.40891317077043698</v>
      </c>
      <c r="BK39">
        <f t="shared" si="13"/>
        <v>0.39770032134157435</v>
      </c>
      <c r="BL39">
        <f t="shared" si="14"/>
        <v>1.1277548937513922E-3</v>
      </c>
      <c r="BM39">
        <f t="shared" si="15"/>
        <v>9.3717198980356874E-4</v>
      </c>
      <c r="BN39">
        <f t="shared" si="43"/>
        <v>1.0035673430796609E-2</v>
      </c>
      <c r="BO39">
        <f t="shared" si="44"/>
        <v>0</v>
      </c>
      <c r="BP39">
        <f t="shared" si="45"/>
        <v>1.8207672136807038</v>
      </c>
      <c r="BQ39">
        <f t="shared" si="16"/>
        <v>2.1954156066869133</v>
      </c>
    </row>
    <row r="40" spans="1:69" x14ac:dyDescent="0.15">
      <c r="A40" t="s">
        <v>109</v>
      </c>
      <c r="B40">
        <v>838</v>
      </c>
      <c r="C40" s="27">
        <f t="shared" si="46"/>
        <v>320.04849488438111</v>
      </c>
      <c r="D40" s="1">
        <v>52.137999999999998</v>
      </c>
      <c r="E40" s="1">
        <v>0.188</v>
      </c>
      <c r="F40" s="1">
        <v>4.2450000000000001</v>
      </c>
      <c r="G40" s="1">
        <v>0.42699999999999999</v>
      </c>
      <c r="H40" s="1">
        <v>3.0830000000000002</v>
      </c>
      <c r="I40" s="1">
        <v>16.591999999999999</v>
      </c>
      <c r="J40" s="1">
        <v>22.329000000000001</v>
      </c>
      <c r="K40" s="1">
        <v>0.14099999999999999</v>
      </c>
      <c r="L40" s="1">
        <v>3.4000000000000002E-2</v>
      </c>
      <c r="M40" s="1">
        <v>0.30199999999999999</v>
      </c>
      <c r="O40">
        <f t="shared" si="17"/>
        <v>99.479000000000028</v>
      </c>
      <c r="V40" s="5">
        <v>12</v>
      </c>
      <c r="W40" s="5">
        <v>4</v>
      </c>
      <c r="X40" s="15">
        <v>0</v>
      </c>
      <c r="Z40" s="14">
        <f t="shared" si="18"/>
        <v>1.9046686130569235</v>
      </c>
      <c r="AA40" s="14">
        <f t="shared" si="19"/>
        <v>5.1664341320040675E-3</v>
      </c>
      <c r="AB40" s="14">
        <f t="shared" si="20"/>
        <v>0.18275650531510829</v>
      </c>
      <c r="AC40" s="14">
        <f t="shared" si="21"/>
        <v>1.2332122698518374E-2</v>
      </c>
      <c r="AD40" s="14">
        <f t="shared" si="22"/>
        <v>0</v>
      </c>
      <c r="AE40" s="14">
        <f t="shared" si="23"/>
        <v>9.4184188874654073E-2</v>
      </c>
      <c r="AF40" s="14">
        <f t="shared" si="24"/>
        <v>0.90352726018180873</v>
      </c>
      <c r="AG40" s="14">
        <f t="shared" si="25"/>
        <v>0.87392947197118809</v>
      </c>
      <c r="AH40" s="14">
        <f t="shared" si="26"/>
        <v>4.3625340270432474E-3</v>
      </c>
      <c r="AI40" s="14">
        <f t="shared" si="27"/>
        <v>9.9906825201028036E-4</v>
      </c>
      <c r="AJ40" s="14">
        <f t="shared" si="28"/>
        <v>2.138888059000112E-2</v>
      </c>
      <c r="AK40" s="14">
        <f t="shared" si="29"/>
        <v>0</v>
      </c>
      <c r="AL40" s="14">
        <f t="shared" si="30"/>
        <v>4.0033150790992593</v>
      </c>
      <c r="AM40" s="14">
        <f t="shared" si="31"/>
        <v>0.90559977139309744</v>
      </c>
      <c r="AN40" s="11">
        <f t="shared" si="2"/>
        <v>0</v>
      </c>
      <c r="AP40">
        <f t="shared" si="32"/>
        <v>52.137999999999998</v>
      </c>
      <c r="AQ40">
        <f t="shared" si="33"/>
        <v>0.188</v>
      </c>
      <c r="AR40">
        <f t="shared" si="34"/>
        <v>4.2450000000000001</v>
      </c>
      <c r="AS40">
        <f t="shared" si="35"/>
        <v>0.42699999999999999</v>
      </c>
      <c r="AT40">
        <f t="shared" si="3"/>
        <v>0</v>
      </c>
      <c r="AU40">
        <f t="shared" si="4"/>
        <v>3.0830000000000002</v>
      </c>
      <c r="AV40">
        <f t="shared" si="36"/>
        <v>16.591999999999999</v>
      </c>
      <c r="AW40">
        <f t="shared" si="37"/>
        <v>22.329000000000001</v>
      </c>
      <c r="AX40">
        <f t="shared" si="38"/>
        <v>0.14099999999999999</v>
      </c>
      <c r="AY40">
        <f t="shared" si="39"/>
        <v>3.4000000000000002E-2</v>
      </c>
      <c r="AZ40">
        <f t="shared" si="40"/>
        <v>0.30199999999999999</v>
      </c>
      <c r="BA40">
        <f t="shared" si="41"/>
        <v>0</v>
      </c>
      <c r="BB40">
        <f t="shared" si="42"/>
        <v>99.479000000000028</v>
      </c>
      <c r="BD40">
        <f t="shared" si="6"/>
        <v>0.86780958721704393</v>
      </c>
      <c r="BE40">
        <f t="shared" si="7"/>
        <v>2.3539428542809207E-3</v>
      </c>
      <c r="BF40">
        <f t="shared" si="8"/>
        <v>8.3267948214986273E-2</v>
      </c>
      <c r="BG40">
        <f t="shared" si="9"/>
        <v>5.6187907099151252E-3</v>
      </c>
      <c r="BH40">
        <f t="shared" si="10"/>
        <v>4.2912421357385454E-2</v>
      </c>
      <c r="BI40">
        <f t="shared" si="11"/>
        <v>0</v>
      </c>
      <c r="BJ40">
        <f t="shared" si="12"/>
        <v>0.41166721251277771</v>
      </c>
      <c r="BK40">
        <f t="shared" si="13"/>
        <v>0.39818179872818643</v>
      </c>
      <c r="BL40">
        <f t="shared" si="14"/>
        <v>1.9876680002368285E-3</v>
      </c>
      <c r="BM40">
        <f t="shared" si="15"/>
        <v>4.5519782361887624E-4</v>
      </c>
      <c r="BN40">
        <f t="shared" si="43"/>
        <v>9.7452520131851312E-3</v>
      </c>
      <c r="BO40">
        <f t="shared" si="44"/>
        <v>0</v>
      </c>
      <c r="BP40">
        <f t="shared" si="45"/>
        <v>1.8239998194316167</v>
      </c>
      <c r="BQ40">
        <f t="shared" si="16"/>
        <v>2.1948001509927493</v>
      </c>
    </row>
    <row r="41" spans="1:69" x14ac:dyDescent="0.15">
      <c r="A41" t="s">
        <v>110</v>
      </c>
      <c r="B41">
        <v>839</v>
      </c>
      <c r="C41" s="27">
        <f t="shared" si="46"/>
        <v>328.93873085339169</v>
      </c>
      <c r="D41" s="1">
        <v>52.122999999999998</v>
      </c>
      <c r="E41" s="1">
        <v>0.16600000000000001</v>
      </c>
      <c r="F41" s="1">
        <v>4.2210000000000001</v>
      </c>
      <c r="G41" s="1">
        <v>0.51600000000000001</v>
      </c>
      <c r="H41" s="1">
        <v>3.1019999999999999</v>
      </c>
      <c r="I41" s="1">
        <v>16.530999999999999</v>
      </c>
      <c r="J41" s="1">
        <v>22.431999999999999</v>
      </c>
      <c r="K41" s="1">
        <v>5.1999999999999998E-2</v>
      </c>
      <c r="L41" s="1">
        <v>7.0000000000000007E-2</v>
      </c>
      <c r="M41" s="1">
        <v>0.29899999999999999</v>
      </c>
      <c r="O41">
        <f t="shared" si="17"/>
        <v>99.512</v>
      </c>
      <c r="V41" s="5">
        <v>12</v>
      </c>
      <c r="W41" s="5">
        <v>4</v>
      </c>
      <c r="X41" s="15">
        <v>0</v>
      </c>
      <c r="Z41" s="14">
        <f t="shared" si="18"/>
        <v>1.9042829845417486</v>
      </c>
      <c r="AA41" s="14">
        <f t="shared" si="19"/>
        <v>4.5622403472688894E-3</v>
      </c>
      <c r="AB41" s="14">
        <f t="shared" si="20"/>
        <v>0.18173874629006159</v>
      </c>
      <c r="AC41" s="14">
        <f t="shared" si="21"/>
        <v>1.4903788850145355E-2</v>
      </c>
      <c r="AD41" s="14">
        <f t="shared" si="22"/>
        <v>0</v>
      </c>
      <c r="AE41" s="14">
        <f t="shared" si="23"/>
        <v>9.4772709281889453E-2</v>
      </c>
      <c r="AF41" s="14">
        <f t="shared" si="24"/>
        <v>0.90028221820828214</v>
      </c>
      <c r="AG41" s="14">
        <f t="shared" si="25"/>
        <v>0.87803561760463156</v>
      </c>
      <c r="AH41" s="14">
        <f t="shared" si="26"/>
        <v>1.6090149663858394E-3</v>
      </c>
      <c r="AI41" s="14">
        <f t="shared" si="27"/>
        <v>2.0570805916817125E-3</v>
      </c>
      <c r="AJ41" s="14">
        <f t="shared" si="28"/>
        <v>2.1178213717567378E-2</v>
      </c>
      <c r="AK41" s="14">
        <f t="shared" si="29"/>
        <v>0</v>
      </c>
      <c r="AL41" s="14">
        <f t="shared" si="30"/>
        <v>4.0034226143996623</v>
      </c>
      <c r="AM41" s="14">
        <f t="shared" si="31"/>
        <v>0.90475630373397098</v>
      </c>
      <c r="AN41" s="11">
        <f t="shared" si="2"/>
        <v>0</v>
      </c>
      <c r="AP41">
        <f t="shared" si="32"/>
        <v>52.122999999999998</v>
      </c>
      <c r="AQ41">
        <f t="shared" si="33"/>
        <v>0.16600000000000001</v>
      </c>
      <c r="AR41">
        <f t="shared" si="34"/>
        <v>4.2210000000000001</v>
      </c>
      <c r="AS41">
        <f t="shared" si="35"/>
        <v>0.51600000000000001</v>
      </c>
      <c r="AT41">
        <f t="shared" si="3"/>
        <v>0</v>
      </c>
      <c r="AU41">
        <f t="shared" si="4"/>
        <v>3.1019999999999999</v>
      </c>
      <c r="AV41">
        <f t="shared" si="36"/>
        <v>16.530999999999999</v>
      </c>
      <c r="AW41">
        <f t="shared" si="37"/>
        <v>22.431999999999999</v>
      </c>
      <c r="AX41">
        <f t="shared" si="38"/>
        <v>5.1999999999999998E-2</v>
      </c>
      <c r="AY41">
        <f t="shared" si="39"/>
        <v>7.0000000000000007E-2</v>
      </c>
      <c r="AZ41">
        <f t="shared" si="40"/>
        <v>0.29899999999999999</v>
      </c>
      <c r="BA41">
        <f t="shared" si="41"/>
        <v>0</v>
      </c>
      <c r="BB41">
        <f t="shared" si="42"/>
        <v>99.512</v>
      </c>
      <c r="BD41">
        <f t="shared" si="6"/>
        <v>0.86755992010652461</v>
      </c>
      <c r="BE41">
        <f t="shared" si="7"/>
        <v>2.0784814564395364E-3</v>
      </c>
      <c r="BF41">
        <f t="shared" si="8"/>
        <v>8.2797175362887415E-2</v>
      </c>
      <c r="BG41">
        <f t="shared" si="9"/>
        <v>6.7899203894993092E-3</v>
      </c>
      <c r="BH41">
        <f t="shared" si="10"/>
        <v>4.3176883247035246E-2</v>
      </c>
      <c r="BI41">
        <f t="shared" si="11"/>
        <v>0</v>
      </c>
      <c r="BJ41">
        <f t="shared" si="12"/>
        <v>0.41015373011383366</v>
      </c>
      <c r="BK41">
        <f t="shared" si="13"/>
        <v>0.40001854579563245</v>
      </c>
      <c r="BL41">
        <f t="shared" si="14"/>
        <v>7.3304068093840485E-4</v>
      </c>
      <c r="BM41">
        <f t="shared" si="15"/>
        <v>9.3717198980356874E-4</v>
      </c>
      <c r="BN41">
        <f t="shared" si="43"/>
        <v>9.6484448739813065E-3</v>
      </c>
      <c r="BO41">
        <f t="shared" si="44"/>
        <v>0</v>
      </c>
      <c r="BP41">
        <f t="shared" si="45"/>
        <v>1.8238933140165754</v>
      </c>
      <c r="BQ41">
        <f t="shared" si="16"/>
        <v>2.1949872745480548</v>
      </c>
    </row>
    <row r="42" spans="1:69" x14ac:dyDescent="0.15">
      <c r="A42" t="s">
        <v>111</v>
      </c>
      <c r="B42">
        <v>840</v>
      </c>
      <c r="C42" s="27">
        <f t="shared" si="46"/>
        <v>337.82896682240226</v>
      </c>
      <c r="D42" s="1">
        <v>52.218000000000004</v>
      </c>
      <c r="E42" s="1">
        <v>7.4999999999999997E-2</v>
      </c>
      <c r="F42" s="1">
        <v>4.3550000000000004</v>
      </c>
      <c r="G42" s="1">
        <v>0.54200000000000004</v>
      </c>
      <c r="H42" s="1">
        <v>3.1880000000000002</v>
      </c>
      <c r="I42" s="1">
        <v>16.472000000000001</v>
      </c>
      <c r="J42" s="1">
        <v>22.271999999999998</v>
      </c>
      <c r="K42" s="1">
        <v>9.6000000000000002E-2</v>
      </c>
      <c r="L42" s="1">
        <v>0.03</v>
      </c>
      <c r="M42" s="1">
        <v>0.32700000000000001</v>
      </c>
      <c r="O42">
        <f t="shared" si="17"/>
        <v>99.575000000000017</v>
      </c>
      <c r="V42" s="5">
        <v>12</v>
      </c>
      <c r="W42" s="5">
        <v>4</v>
      </c>
      <c r="X42" s="15">
        <v>0</v>
      </c>
      <c r="Z42" s="14">
        <f t="shared" si="18"/>
        <v>1.9058322129731948</v>
      </c>
      <c r="AA42" s="14">
        <f t="shared" si="19"/>
        <v>2.059177019852026E-3</v>
      </c>
      <c r="AB42" s="14">
        <f t="shared" si="20"/>
        <v>0.18731936701529253</v>
      </c>
      <c r="AC42" s="14">
        <f t="shared" si="21"/>
        <v>1.5638987068831028E-2</v>
      </c>
      <c r="AD42" s="14">
        <f t="shared" si="22"/>
        <v>0</v>
      </c>
      <c r="AE42" s="14">
        <f t="shared" si="23"/>
        <v>9.7302088449714427E-2</v>
      </c>
      <c r="AF42" s="14">
        <f t="shared" si="24"/>
        <v>0.89616551222579233</v>
      </c>
      <c r="AG42" s="14">
        <f t="shared" si="25"/>
        <v>0.87089480852131829</v>
      </c>
      <c r="AH42" s="14">
        <f t="shared" si="26"/>
        <v>2.9674972129004229E-3</v>
      </c>
      <c r="AI42" s="14">
        <f t="shared" si="27"/>
        <v>8.8071799085053394E-4</v>
      </c>
      <c r="AJ42" s="14">
        <f t="shared" si="28"/>
        <v>2.3138128974289907E-2</v>
      </c>
      <c r="AK42" s="14">
        <f t="shared" si="29"/>
        <v>0</v>
      </c>
      <c r="AL42" s="14">
        <f t="shared" si="30"/>
        <v>4.0021984974520359</v>
      </c>
      <c r="AM42" s="14">
        <f t="shared" si="31"/>
        <v>0.90205811605375552</v>
      </c>
      <c r="AN42" s="11">
        <f t="shared" si="2"/>
        <v>0</v>
      </c>
      <c r="AP42">
        <f t="shared" si="32"/>
        <v>52.218000000000004</v>
      </c>
      <c r="AQ42">
        <f t="shared" si="33"/>
        <v>7.4999999999999997E-2</v>
      </c>
      <c r="AR42">
        <f t="shared" si="34"/>
        <v>4.3550000000000004</v>
      </c>
      <c r="AS42">
        <f t="shared" si="35"/>
        <v>0.54200000000000004</v>
      </c>
      <c r="AT42">
        <f t="shared" si="3"/>
        <v>0</v>
      </c>
      <c r="AU42">
        <f t="shared" si="4"/>
        <v>3.1880000000000002</v>
      </c>
      <c r="AV42">
        <f t="shared" si="36"/>
        <v>16.472000000000001</v>
      </c>
      <c r="AW42">
        <f t="shared" si="37"/>
        <v>22.271999999999998</v>
      </c>
      <c r="AX42">
        <f t="shared" si="38"/>
        <v>9.6000000000000002E-2</v>
      </c>
      <c r="AY42">
        <f t="shared" si="39"/>
        <v>0.03</v>
      </c>
      <c r="AZ42">
        <f t="shared" si="40"/>
        <v>0.32700000000000001</v>
      </c>
      <c r="BA42">
        <f t="shared" si="41"/>
        <v>0</v>
      </c>
      <c r="BB42">
        <f t="shared" si="42"/>
        <v>99.575000000000017</v>
      </c>
      <c r="BD42">
        <f t="shared" si="6"/>
        <v>0.86914114513981366</v>
      </c>
      <c r="BE42">
        <f t="shared" si="7"/>
        <v>9.3907294718653743E-4</v>
      </c>
      <c r="BF42">
        <f t="shared" si="8"/>
        <v>8.5425657120439397E-2</v>
      </c>
      <c r="BG42">
        <f t="shared" si="9"/>
        <v>7.1320481610632281E-3</v>
      </c>
      <c r="BH42">
        <f t="shared" si="10"/>
        <v>4.4373921273871172E-2</v>
      </c>
      <c r="BI42">
        <f t="shared" si="11"/>
        <v>0</v>
      </c>
      <c r="BJ42">
        <f t="shared" si="12"/>
        <v>0.40868987008862556</v>
      </c>
      <c r="BK42">
        <f t="shared" si="13"/>
        <v>0.39716534646756091</v>
      </c>
      <c r="BL42">
        <f t="shared" si="14"/>
        <v>1.3533058725016705E-3</v>
      </c>
      <c r="BM42">
        <f t="shared" si="15"/>
        <v>4.0164513848724371E-4</v>
      </c>
      <c r="BN42">
        <f t="shared" si="43"/>
        <v>1.0551978173217014E-2</v>
      </c>
      <c r="BO42">
        <f t="shared" si="44"/>
        <v>0</v>
      </c>
      <c r="BP42">
        <f t="shared" si="45"/>
        <v>1.8251739903827664</v>
      </c>
      <c r="BQ42">
        <f t="shared" si="16"/>
        <v>2.1927764249000257</v>
      </c>
    </row>
    <row r="43" spans="1:69" x14ac:dyDescent="0.15">
      <c r="A43" t="s">
        <v>112</v>
      </c>
      <c r="B43">
        <v>841</v>
      </c>
      <c r="C43" s="27">
        <f t="shared" si="46"/>
        <v>346.71920279141284</v>
      </c>
      <c r="D43" s="1">
        <v>52.18</v>
      </c>
      <c r="E43" s="1">
        <v>5.8999999999999997E-2</v>
      </c>
      <c r="F43" s="1">
        <v>4.2220000000000004</v>
      </c>
      <c r="G43" s="1">
        <v>0.47</v>
      </c>
      <c r="H43" s="1">
        <v>3.0760000000000001</v>
      </c>
      <c r="I43" s="1">
        <v>16.22</v>
      </c>
      <c r="J43" s="1">
        <v>22.358000000000001</v>
      </c>
      <c r="K43" s="1">
        <v>0.221</v>
      </c>
      <c r="L43" s="1">
        <v>7.1999999999999995E-2</v>
      </c>
      <c r="M43" s="1">
        <v>0.30599999999999999</v>
      </c>
      <c r="O43">
        <f t="shared" si="17"/>
        <v>99.184000000000012</v>
      </c>
      <c r="V43" s="5">
        <v>12</v>
      </c>
      <c r="W43" s="5">
        <v>4</v>
      </c>
      <c r="X43" s="15">
        <v>0</v>
      </c>
      <c r="Z43" s="14">
        <f t="shared" si="18"/>
        <v>1.9123373285429506</v>
      </c>
      <c r="AA43" s="14">
        <f t="shared" si="19"/>
        <v>1.6265987324554291E-3</v>
      </c>
      <c r="AB43" s="14">
        <f t="shared" si="20"/>
        <v>0.1823512520345156</v>
      </c>
      <c r="AC43" s="14">
        <f t="shared" si="21"/>
        <v>1.3617682062525097E-2</v>
      </c>
      <c r="AD43" s="14">
        <f t="shared" si="22"/>
        <v>0</v>
      </c>
      <c r="AE43" s="14">
        <f t="shared" si="23"/>
        <v>9.4272750590189691E-2</v>
      </c>
      <c r="AF43" s="14">
        <f t="shared" si="24"/>
        <v>0.88611225162157836</v>
      </c>
      <c r="AG43" s="14">
        <f t="shared" si="25"/>
        <v>0.87788056391592895</v>
      </c>
      <c r="AH43" s="14">
        <f t="shared" si="26"/>
        <v>6.8597353166310578E-3</v>
      </c>
      <c r="AI43" s="14">
        <f t="shared" si="27"/>
        <v>2.1224824506880843E-3</v>
      </c>
      <c r="AJ43" s="14">
        <f t="shared" si="28"/>
        <v>2.1741920817220331E-2</v>
      </c>
      <c r="AK43" s="14">
        <f t="shared" si="29"/>
        <v>0</v>
      </c>
      <c r="AL43" s="14">
        <f t="shared" si="30"/>
        <v>3.9989225660846834</v>
      </c>
      <c r="AM43" s="14">
        <f t="shared" si="31"/>
        <v>0.90384109265491774</v>
      </c>
      <c r="AN43" s="11">
        <f t="shared" si="2"/>
        <v>0</v>
      </c>
      <c r="AP43">
        <f t="shared" si="32"/>
        <v>52.18</v>
      </c>
      <c r="AQ43">
        <f t="shared" si="33"/>
        <v>5.8999999999999997E-2</v>
      </c>
      <c r="AR43">
        <f t="shared" si="34"/>
        <v>4.2220000000000004</v>
      </c>
      <c r="AS43">
        <f t="shared" si="35"/>
        <v>0.47</v>
      </c>
      <c r="AT43">
        <f t="shared" si="3"/>
        <v>0</v>
      </c>
      <c r="AU43">
        <f t="shared" si="4"/>
        <v>3.0760000000000001</v>
      </c>
      <c r="AV43">
        <f t="shared" si="36"/>
        <v>16.22</v>
      </c>
      <c r="AW43">
        <f t="shared" si="37"/>
        <v>22.358000000000001</v>
      </c>
      <c r="AX43">
        <f t="shared" si="38"/>
        <v>0.221</v>
      </c>
      <c r="AY43">
        <f t="shared" si="39"/>
        <v>7.1999999999999995E-2</v>
      </c>
      <c r="AZ43">
        <f t="shared" si="40"/>
        <v>0.30599999999999999</v>
      </c>
      <c r="BA43">
        <f t="shared" si="41"/>
        <v>0</v>
      </c>
      <c r="BB43">
        <f t="shared" si="42"/>
        <v>99.184000000000012</v>
      </c>
      <c r="BD43">
        <f t="shared" si="6"/>
        <v>0.868508655126498</v>
      </c>
      <c r="BE43">
        <f t="shared" si="7"/>
        <v>7.3873738512007607E-4</v>
      </c>
      <c r="BF43">
        <f t="shared" si="8"/>
        <v>8.2816790898391543E-2</v>
      </c>
      <c r="BG43">
        <f t="shared" si="9"/>
        <v>6.1846174090400673E-3</v>
      </c>
      <c r="BH43">
        <f t="shared" si="10"/>
        <v>4.2814988029619735E-2</v>
      </c>
      <c r="BI43">
        <f t="shared" si="11"/>
        <v>0</v>
      </c>
      <c r="BJ43">
        <f t="shared" si="12"/>
        <v>0.4024374509979059</v>
      </c>
      <c r="BK43">
        <f t="shared" si="13"/>
        <v>0.39869894110639942</v>
      </c>
      <c r="BL43">
        <f t="shared" si="14"/>
        <v>3.1154228939882208E-3</v>
      </c>
      <c r="BM43">
        <f t="shared" si="15"/>
        <v>9.639483323693849E-4</v>
      </c>
      <c r="BN43">
        <f t="shared" si="43"/>
        <v>9.8743281987902325E-3</v>
      </c>
      <c r="BO43">
        <f t="shared" si="44"/>
        <v>0</v>
      </c>
      <c r="BP43">
        <f t="shared" si="45"/>
        <v>1.8161538803781228</v>
      </c>
      <c r="BQ43">
        <f t="shared" si="16"/>
        <v>2.201863294343819</v>
      </c>
    </row>
    <row r="44" spans="1:69" x14ac:dyDescent="0.15">
      <c r="A44" t="s">
        <v>113</v>
      </c>
      <c r="B44">
        <v>842</v>
      </c>
      <c r="C44" s="27">
        <f t="shared" si="46"/>
        <v>355.60943876042347</v>
      </c>
      <c r="D44" s="1">
        <v>52.302</v>
      </c>
      <c r="E44" s="1">
        <v>0.14299999999999999</v>
      </c>
      <c r="F44" s="1">
        <v>4.3419999999999996</v>
      </c>
      <c r="G44" s="1">
        <v>0.51300000000000001</v>
      </c>
      <c r="H44" s="1">
        <v>3.137</v>
      </c>
      <c r="I44" s="1">
        <v>16.395</v>
      </c>
      <c r="J44" s="1">
        <v>22.36</v>
      </c>
      <c r="K44" s="1">
        <v>0.04</v>
      </c>
      <c r="L44" s="1">
        <v>4.3999999999999997E-2</v>
      </c>
      <c r="M44" s="1">
        <v>0.32600000000000001</v>
      </c>
      <c r="O44">
        <f t="shared" si="17"/>
        <v>99.60199999999999</v>
      </c>
      <c r="V44" s="5">
        <v>12</v>
      </c>
      <c r="W44" s="5">
        <v>4</v>
      </c>
      <c r="X44" s="15">
        <v>0</v>
      </c>
      <c r="Z44" s="14">
        <f t="shared" si="18"/>
        <v>1.9075908404659732</v>
      </c>
      <c r="AA44" s="14">
        <f t="shared" si="19"/>
        <v>3.9234756328234109E-3</v>
      </c>
      <c r="AB44" s="14">
        <f t="shared" si="20"/>
        <v>0.18663231540643194</v>
      </c>
      <c r="AC44" s="14">
        <f t="shared" si="21"/>
        <v>1.4792078463859302E-2</v>
      </c>
      <c r="AD44" s="14">
        <f t="shared" si="22"/>
        <v>0</v>
      </c>
      <c r="AE44" s="14">
        <f t="shared" si="23"/>
        <v>9.5679934773526501E-2</v>
      </c>
      <c r="AF44" s="14">
        <f t="shared" si="24"/>
        <v>0.89136549159656675</v>
      </c>
      <c r="AG44" s="14">
        <f t="shared" si="25"/>
        <v>0.87373711790659503</v>
      </c>
      <c r="AH44" s="14">
        <f t="shared" si="26"/>
        <v>1.2356104731090476E-3</v>
      </c>
      <c r="AI44" s="14">
        <f t="shared" si="27"/>
        <v>1.2908351783925398E-3</v>
      </c>
      <c r="AJ44" s="14">
        <f t="shared" si="28"/>
        <v>2.3051574137562134E-2</v>
      </c>
      <c r="AK44" s="14">
        <f t="shared" si="29"/>
        <v>0</v>
      </c>
      <c r="AL44" s="14">
        <f t="shared" si="30"/>
        <v>3.9992992740348394</v>
      </c>
      <c r="AM44" s="14">
        <f t="shared" si="31"/>
        <v>0.90306430462335041</v>
      </c>
      <c r="AN44" s="11">
        <f t="shared" si="2"/>
        <v>0</v>
      </c>
      <c r="AP44">
        <f t="shared" si="32"/>
        <v>52.302</v>
      </c>
      <c r="AQ44">
        <f t="shared" si="33"/>
        <v>0.14299999999999999</v>
      </c>
      <c r="AR44">
        <f t="shared" si="34"/>
        <v>4.3419999999999996</v>
      </c>
      <c r="AS44">
        <f t="shared" si="35"/>
        <v>0.51300000000000001</v>
      </c>
      <c r="AT44">
        <f t="shared" si="3"/>
        <v>0</v>
      </c>
      <c r="AU44">
        <f t="shared" si="4"/>
        <v>3.1370000000000005</v>
      </c>
      <c r="AV44">
        <f t="shared" si="36"/>
        <v>16.395</v>
      </c>
      <c r="AW44">
        <f t="shared" si="37"/>
        <v>22.36</v>
      </c>
      <c r="AX44">
        <f t="shared" si="38"/>
        <v>0.04</v>
      </c>
      <c r="AY44">
        <f t="shared" si="39"/>
        <v>4.3999999999999997E-2</v>
      </c>
      <c r="AZ44">
        <f t="shared" si="40"/>
        <v>0.32600000000000001</v>
      </c>
      <c r="BA44">
        <f t="shared" si="41"/>
        <v>0</v>
      </c>
      <c r="BB44">
        <f t="shared" si="42"/>
        <v>99.60199999999999</v>
      </c>
      <c r="BD44">
        <f t="shared" si="6"/>
        <v>0.87053928095872168</v>
      </c>
      <c r="BE44">
        <f t="shared" si="7"/>
        <v>1.7904990859689978E-3</v>
      </c>
      <c r="BF44">
        <f t="shared" si="8"/>
        <v>8.5170655158885833E-2</v>
      </c>
      <c r="BG44">
        <f t="shared" si="9"/>
        <v>6.7504441081650103E-3</v>
      </c>
      <c r="BH44">
        <f t="shared" si="10"/>
        <v>4.3664049885863823E-2</v>
      </c>
      <c r="BI44">
        <f t="shared" si="11"/>
        <v>0</v>
      </c>
      <c r="BJ44">
        <f t="shared" si="12"/>
        <v>0.40677940869979456</v>
      </c>
      <c r="BK44">
        <f t="shared" si="13"/>
        <v>0.39873460609800027</v>
      </c>
      <c r="BL44">
        <f t="shared" si="14"/>
        <v>5.6387744687569612E-4</v>
      </c>
      <c r="BM44">
        <f t="shared" si="15"/>
        <v>5.890795364479574E-4</v>
      </c>
      <c r="BN44">
        <f t="shared" si="43"/>
        <v>1.0519709126815739E-2</v>
      </c>
      <c r="BO44">
        <f t="shared" si="44"/>
        <v>0</v>
      </c>
      <c r="BP44">
        <f t="shared" si="45"/>
        <v>1.82510161010554</v>
      </c>
      <c r="BQ44">
        <f t="shared" si="16"/>
        <v>2.1912748593781437</v>
      </c>
    </row>
    <row r="45" spans="1:69" x14ac:dyDescent="0.15">
      <c r="A45" t="s">
        <v>114</v>
      </c>
      <c r="B45">
        <v>843</v>
      </c>
      <c r="C45" s="27">
        <f t="shared" si="46"/>
        <v>364.49967472943405</v>
      </c>
      <c r="D45" s="1">
        <v>52.015000000000001</v>
      </c>
      <c r="E45" s="1">
        <v>0.114</v>
      </c>
      <c r="F45" s="1">
        <v>4.29</v>
      </c>
      <c r="G45" s="1">
        <v>0.47499999999999998</v>
      </c>
      <c r="H45" s="1">
        <v>3.0680000000000001</v>
      </c>
      <c r="I45" s="1">
        <v>16.456</v>
      </c>
      <c r="J45" s="1">
        <v>22.352</v>
      </c>
      <c r="K45" s="1">
        <v>0.112</v>
      </c>
      <c r="L45" s="1">
        <v>5.1999999999999998E-2</v>
      </c>
      <c r="M45" s="1">
        <v>0.309</v>
      </c>
      <c r="O45">
        <f t="shared" si="17"/>
        <v>99.242999999999995</v>
      </c>
      <c r="V45" s="5">
        <v>12</v>
      </c>
      <c r="W45" s="5">
        <v>4</v>
      </c>
      <c r="X45" s="15">
        <v>0</v>
      </c>
      <c r="Z45" s="14">
        <f t="shared" si="18"/>
        <v>1.9049862801300124</v>
      </c>
      <c r="AA45" s="14">
        <f t="shared" si="19"/>
        <v>3.1407696883349666E-3</v>
      </c>
      <c r="AB45" s="14">
        <f t="shared" si="20"/>
        <v>0.18516147615052417</v>
      </c>
      <c r="AC45" s="14">
        <f t="shared" si="21"/>
        <v>1.3753136825260455E-2</v>
      </c>
      <c r="AD45" s="14">
        <f t="shared" si="22"/>
        <v>0</v>
      </c>
      <c r="AE45" s="14">
        <f t="shared" si="23"/>
        <v>9.3963248856540948E-2</v>
      </c>
      <c r="AF45" s="14">
        <f t="shared" si="24"/>
        <v>0.89839017086471729</v>
      </c>
      <c r="AG45" s="14">
        <f t="shared" si="25"/>
        <v>0.87704462751438705</v>
      </c>
      <c r="AH45" s="14">
        <f t="shared" si="26"/>
        <v>3.4740489175554747E-3</v>
      </c>
      <c r="AI45" s="14">
        <f t="shared" si="27"/>
        <v>1.531855417836504E-3</v>
      </c>
      <c r="AJ45" s="14">
        <f t="shared" si="28"/>
        <v>2.1940058657179445E-2</v>
      </c>
      <c r="AK45" s="14">
        <f t="shared" si="29"/>
        <v>0</v>
      </c>
      <c r="AL45" s="14">
        <f t="shared" si="30"/>
        <v>4.0033856730223478</v>
      </c>
      <c r="AM45" s="14">
        <f t="shared" si="31"/>
        <v>0.90531271723441609</v>
      </c>
      <c r="AN45" s="11">
        <f t="shared" si="2"/>
        <v>0</v>
      </c>
      <c r="AP45">
        <f t="shared" si="32"/>
        <v>52.015000000000001</v>
      </c>
      <c r="AQ45">
        <f t="shared" si="33"/>
        <v>0.114</v>
      </c>
      <c r="AR45">
        <f t="shared" si="34"/>
        <v>4.29</v>
      </c>
      <c r="AS45">
        <f t="shared" si="35"/>
        <v>0.47499999999999998</v>
      </c>
      <c r="AT45">
        <f t="shared" si="3"/>
        <v>0</v>
      </c>
      <c r="AU45">
        <f t="shared" si="4"/>
        <v>3.0680000000000001</v>
      </c>
      <c r="AV45">
        <f t="shared" si="36"/>
        <v>16.456</v>
      </c>
      <c r="AW45">
        <f t="shared" si="37"/>
        <v>22.352</v>
      </c>
      <c r="AX45">
        <f t="shared" si="38"/>
        <v>0.112</v>
      </c>
      <c r="AY45">
        <f t="shared" si="39"/>
        <v>5.1999999999999998E-2</v>
      </c>
      <c r="AZ45">
        <f t="shared" si="40"/>
        <v>0.309</v>
      </c>
      <c r="BA45">
        <f t="shared" si="41"/>
        <v>0</v>
      </c>
      <c r="BB45">
        <f t="shared" si="42"/>
        <v>99.242999999999995</v>
      </c>
      <c r="BD45">
        <f t="shared" si="6"/>
        <v>0.86576231691078565</v>
      </c>
      <c r="BE45">
        <f t="shared" si="7"/>
        <v>1.427390879723537E-3</v>
      </c>
      <c r="BF45">
        <f t="shared" si="8"/>
        <v>8.4150647312671648E-2</v>
      </c>
      <c r="BG45">
        <f t="shared" si="9"/>
        <v>6.2504112112638979E-3</v>
      </c>
      <c r="BH45">
        <f t="shared" si="10"/>
        <v>4.2703635655030346E-2</v>
      </c>
      <c r="BI45">
        <f t="shared" si="11"/>
        <v>0</v>
      </c>
      <c r="BJ45">
        <f t="shared" si="12"/>
        <v>0.40829289109873856</v>
      </c>
      <c r="BK45">
        <f t="shared" si="13"/>
        <v>0.39859194613159671</v>
      </c>
      <c r="BL45">
        <f t="shared" si="14"/>
        <v>1.5788568512519489E-3</v>
      </c>
      <c r="BM45">
        <f t="shared" si="15"/>
        <v>6.9618490671122246E-4</v>
      </c>
      <c r="BN45">
        <f t="shared" si="43"/>
        <v>9.9711353379940589E-3</v>
      </c>
      <c r="BO45">
        <f t="shared" si="44"/>
        <v>0</v>
      </c>
      <c r="BP45">
        <f t="shared" si="45"/>
        <v>1.8194254162957677</v>
      </c>
      <c r="BQ45">
        <f t="shared" si="16"/>
        <v>2.2003571221803546</v>
      </c>
    </row>
    <row r="46" spans="1:69" x14ac:dyDescent="0.15">
      <c r="A46" t="s">
        <v>115</v>
      </c>
      <c r="B46">
        <v>844</v>
      </c>
      <c r="C46" s="27">
        <f t="shared" si="46"/>
        <v>373.38991069844462</v>
      </c>
      <c r="D46" s="1">
        <v>52.351999999999997</v>
      </c>
      <c r="E46" s="1">
        <v>0.13700000000000001</v>
      </c>
      <c r="F46" s="1">
        <v>4.5460000000000003</v>
      </c>
      <c r="G46" s="1">
        <v>0.66500000000000004</v>
      </c>
      <c r="H46" s="1">
        <v>3.2040000000000002</v>
      </c>
      <c r="I46" s="1">
        <v>16.353000000000002</v>
      </c>
      <c r="J46" s="1">
        <v>22.41</v>
      </c>
      <c r="K46" s="1">
        <v>1.2E-2</v>
      </c>
      <c r="L46" s="1">
        <v>5.8000000000000003E-2</v>
      </c>
      <c r="M46" s="1">
        <v>0.32</v>
      </c>
      <c r="O46">
        <f t="shared" si="17"/>
        <v>100.057</v>
      </c>
      <c r="V46" s="5">
        <v>12</v>
      </c>
      <c r="W46" s="5">
        <v>4</v>
      </c>
      <c r="X46" s="15">
        <v>0</v>
      </c>
      <c r="Z46" s="14">
        <f t="shared" si="18"/>
        <v>1.9017780055885469</v>
      </c>
      <c r="AA46" s="14">
        <f t="shared" si="19"/>
        <v>3.7438212073106938E-3</v>
      </c>
      <c r="AB46" s="14">
        <f t="shared" si="20"/>
        <v>0.19461937206988614</v>
      </c>
      <c r="AC46" s="14">
        <f t="shared" si="21"/>
        <v>1.9098228832875139E-2</v>
      </c>
      <c r="AD46" s="14">
        <f t="shared" si="22"/>
        <v>0</v>
      </c>
      <c r="AE46" s="14">
        <f t="shared" si="23"/>
        <v>9.7332632568864264E-2</v>
      </c>
      <c r="AF46" s="14">
        <f t="shared" si="24"/>
        <v>0.88552625710911503</v>
      </c>
      <c r="AG46" s="14">
        <f t="shared" si="25"/>
        <v>0.87218869597444693</v>
      </c>
      <c r="AH46" s="14">
        <f t="shared" si="26"/>
        <v>3.692006407990677E-4</v>
      </c>
      <c r="AI46" s="14">
        <f t="shared" si="27"/>
        <v>1.694750302934093E-3</v>
      </c>
      <c r="AJ46" s="14">
        <f t="shared" si="28"/>
        <v>2.2536816915967456E-2</v>
      </c>
      <c r="AK46" s="14">
        <f t="shared" si="29"/>
        <v>0</v>
      </c>
      <c r="AL46" s="14">
        <f t="shared" si="30"/>
        <v>3.9988877812107453</v>
      </c>
      <c r="AM46" s="14">
        <f t="shared" si="31"/>
        <v>0.90096988124027244</v>
      </c>
      <c r="AN46" s="11">
        <f t="shared" si="2"/>
        <v>0</v>
      </c>
      <c r="AP46">
        <f t="shared" si="32"/>
        <v>52.351999999999997</v>
      </c>
      <c r="AQ46">
        <f t="shared" si="33"/>
        <v>0.13700000000000001</v>
      </c>
      <c r="AR46">
        <f t="shared" si="34"/>
        <v>4.5460000000000003</v>
      </c>
      <c r="AS46">
        <f t="shared" si="35"/>
        <v>0.66500000000000004</v>
      </c>
      <c r="AT46">
        <f t="shared" si="3"/>
        <v>0</v>
      </c>
      <c r="AU46">
        <f t="shared" si="4"/>
        <v>3.2040000000000006</v>
      </c>
      <c r="AV46">
        <f t="shared" si="36"/>
        <v>16.353000000000002</v>
      </c>
      <c r="AW46">
        <f t="shared" si="37"/>
        <v>22.41</v>
      </c>
      <c r="AX46">
        <f t="shared" si="38"/>
        <v>1.2E-2</v>
      </c>
      <c r="AY46">
        <f t="shared" si="39"/>
        <v>5.8000000000000003E-2</v>
      </c>
      <c r="AZ46">
        <f t="shared" si="40"/>
        <v>0.32</v>
      </c>
      <c r="BA46">
        <f t="shared" si="41"/>
        <v>0</v>
      </c>
      <c r="BB46">
        <f t="shared" si="42"/>
        <v>100.057</v>
      </c>
      <c r="BD46">
        <f t="shared" si="6"/>
        <v>0.87137150466045266</v>
      </c>
      <c r="BE46">
        <f t="shared" si="7"/>
        <v>1.7153732501940752E-3</v>
      </c>
      <c r="BF46">
        <f t="shared" si="8"/>
        <v>8.9172224401726174E-2</v>
      </c>
      <c r="BG46">
        <f t="shared" si="9"/>
        <v>8.7505756957694577E-3</v>
      </c>
      <c r="BH46">
        <f t="shared" si="10"/>
        <v>4.4596626023049951E-2</v>
      </c>
      <c r="BI46">
        <f t="shared" si="11"/>
        <v>0</v>
      </c>
      <c r="BJ46">
        <f t="shared" si="12"/>
        <v>0.40573733885134133</v>
      </c>
      <c r="BK46">
        <f t="shared" si="13"/>
        <v>0.39962623088802263</v>
      </c>
      <c r="BL46">
        <f t="shared" si="14"/>
        <v>1.6916323406270881E-4</v>
      </c>
      <c r="BM46">
        <f t="shared" si="15"/>
        <v>7.7651393440867126E-4</v>
      </c>
      <c r="BN46">
        <f t="shared" si="43"/>
        <v>1.0326094848408088E-2</v>
      </c>
      <c r="BO46">
        <f t="shared" si="44"/>
        <v>0</v>
      </c>
      <c r="BP46">
        <f t="shared" si="45"/>
        <v>1.8322416457874358</v>
      </c>
      <c r="BQ46">
        <f t="shared" si="16"/>
        <v>2.1825111280516487</v>
      </c>
    </row>
    <row r="47" spans="1:69" x14ac:dyDescent="0.15">
      <c r="A47" t="s">
        <v>116</v>
      </c>
      <c r="B47">
        <v>845</v>
      </c>
      <c r="C47" s="27">
        <f t="shared" si="46"/>
        <v>382.2801466674552</v>
      </c>
      <c r="D47" s="1">
        <v>52.133000000000003</v>
      </c>
      <c r="E47" s="1">
        <v>0.1</v>
      </c>
      <c r="F47" s="1">
        <v>4.3360000000000003</v>
      </c>
      <c r="G47" s="1">
        <v>0.56799999999999995</v>
      </c>
      <c r="H47" s="1">
        <v>3.1120000000000001</v>
      </c>
      <c r="I47" s="1">
        <v>16.251999999999999</v>
      </c>
      <c r="J47" s="1">
        <v>22.396000000000001</v>
      </c>
      <c r="K47" s="1">
        <v>6.8000000000000005E-2</v>
      </c>
      <c r="L47" s="1">
        <v>5.8000000000000003E-2</v>
      </c>
      <c r="M47" s="1">
        <v>0.309</v>
      </c>
      <c r="O47">
        <f t="shared" si="17"/>
        <v>99.332000000000008</v>
      </c>
      <c r="V47" s="5">
        <v>12</v>
      </c>
      <c r="W47" s="5">
        <v>4</v>
      </c>
      <c r="X47" s="15">
        <v>0</v>
      </c>
      <c r="Z47" s="14">
        <f t="shared" si="18"/>
        <v>1.9075154821173492</v>
      </c>
      <c r="AA47" s="14">
        <f t="shared" si="19"/>
        <v>2.7524747557363138E-3</v>
      </c>
      <c r="AB47" s="14">
        <f t="shared" si="20"/>
        <v>0.18697120231018749</v>
      </c>
      <c r="AC47" s="14">
        <f t="shared" si="21"/>
        <v>1.6430417335620697E-2</v>
      </c>
      <c r="AD47" s="14">
        <f t="shared" si="22"/>
        <v>0</v>
      </c>
      <c r="AE47" s="14">
        <f t="shared" si="23"/>
        <v>9.5221356159898213E-2</v>
      </c>
      <c r="AF47" s="14">
        <f t="shared" si="24"/>
        <v>0.88642017421777164</v>
      </c>
      <c r="AG47" s="14">
        <f t="shared" si="25"/>
        <v>0.87794612757675827</v>
      </c>
      <c r="AH47" s="14">
        <f t="shared" si="26"/>
        <v>2.107263886360549E-3</v>
      </c>
      <c r="AI47" s="14">
        <f t="shared" si="27"/>
        <v>1.7070039726472851E-3</v>
      </c>
      <c r="AJ47" s="14">
        <f t="shared" si="28"/>
        <v>2.1919461943359968E-2</v>
      </c>
      <c r="AK47" s="14">
        <f t="shared" si="29"/>
        <v>0</v>
      </c>
      <c r="AL47" s="14">
        <f t="shared" si="30"/>
        <v>3.9989909642756891</v>
      </c>
      <c r="AM47" s="14">
        <f t="shared" si="31"/>
        <v>0.90299783249465471</v>
      </c>
      <c r="AN47" s="11">
        <f t="shared" si="2"/>
        <v>0</v>
      </c>
      <c r="AP47">
        <f t="shared" si="32"/>
        <v>52.133000000000003</v>
      </c>
      <c r="AQ47">
        <f t="shared" si="33"/>
        <v>0.1</v>
      </c>
      <c r="AR47">
        <f t="shared" si="34"/>
        <v>4.3360000000000003</v>
      </c>
      <c r="AS47">
        <f t="shared" si="35"/>
        <v>0.56799999999999995</v>
      </c>
      <c r="AT47">
        <f t="shared" si="3"/>
        <v>0</v>
      </c>
      <c r="AU47">
        <f t="shared" si="4"/>
        <v>3.1120000000000001</v>
      </c>
      <c r="AV47">
        <f t="shared" si="36"/>
        <v>16.251999999999999</v>
      </c>
      <c r="AW47">
        <f t="shared" si="37"/>
        <v>22.396000000000001</v>
      </c>
      <c r="AX47">
        <f t="shared" si="38"/>
        <v>6.8000000000000005E-2</v>
      </c>
      <c r="AY47">
        <f t="shared" si="39"/>
        <v>5.8000000000000003E-2</v>
      </c>
      <c r="AZ47">
        <f t="shared" si="40"/>
        <v>0.309</v>
      </c>
      <c r="BA47">
        <f t="shared" si="41"/>
        <v>0</v>
      </c>
      <c r="BB47">
        <f t="shared" si="42"/>
        <v>99.332000000000008</v>
      </c>
      <c r="BD47">
        <f t="shared" si="6"/>
        <v>0.86772636484687093</v>
      </c>
      <c r="BE47">
        <f t="shared" si="7"/>
        <v>1.2520972629153832E-3</v>
      </c>
      <c r="BF47">
        <f t="shared" si="8"/>
        <v>8.5052961945861136E-2</v>
      </c>
      <c r="BG47">
        <f t="shared" si="9"/>
        <v>7.4741759326271452E-3</v>
      </c>
      <c r="BH47">
        <f t="shared" si="10"/>
        <v>4.3316073715271984E-2</v>
      </c>
      <c r="BI47">
        <f t="shared" si="11"/>
        <v>0</v>
      </c>
      <c r="BJ47">
        <f t="shared" si="12"/>
        <v>0.40323140897767984</v>
      </c>
      <c r="BK47">
        <f t="shared" si="13"/>
        <v>0.39937657594681641</v>
      </c>
      <c r="BL47">
        <f t="shared" si="14"/>
        <v>9.5859165968868341E-4</v>
      </c>
      <c r="BM47">
        <f t="shared" si="15"/>
        <v>7.7651393440867126E-4</v>
      </c>
      <c r="BN47">
        <f t="shared" si="43"/>
        <v>9.9711353379940589E-3</v>
      </c>
      <c r="BO47">
        <f t="shared" si="44"/>
        <v>0</v>
      </c>
      <c r="BP47">
        <f t="shared" si="45"/>
        <v>1.8191358995601341</v>
      </c>
      <c r="BQ47">
        <f t="shared" si="16"/>
        <v>2.1982914884163645</v>
      </c>
    </row>
    <row r="48" spans="1:69" x14ac:dyDescent="0.15">
      <c r="A48" t="s">
        <v>117</v>
      </c>
      <c r="B48">
        <v>846</v>
      </c>
      <c r="C48" s="27">
        <f t="shared" si="46"/>
        <v>391.17038263646577</v>
      </c>
      <c r="D48" s="1">
        <v>52.051000000000002</v>
      </c>
      <c r="E48" s="1">
        <v>0.106</v>
      </c>
      <c r="F48" s="1">
        <v>4.2919999999999998</v>
      </c>
      <c r="G48" s="1">
        <v>0.57699999999999996</v>
      </c>
      <c r="H48" s="1">
        <v>3.0910000000000002</v>
      </c>
      <c r="I48" s="1">
        <v>16.292000000000002</v>
      </c>
      <c r="J48" s="1">
        <v>22.515000000000001</v>
      </c>
      <c r="K48" s="1">
        <v>3.5999999999999997E-2</v>
      </c>
      <c r="L48" s="1">
        <v>3.3000000000000002E-2</v>
      </c>
      <c r="M48" s="1">
        <v>0.30099999999999999</v>
      </c>
      <c r="O48">
        <f t="shared" si="17"/>
        <v>99.294000000000011</v>
      </c>
      <c r="V48" s="5">
        <v>12</v>
      </c>
      <c r="W48" s="5">
        <v>4</v>
      </c>
      <c r="X48" s="15">
        <v>0</v>
      </c>
      <c r="Z48" s="14">
        <f t="shared" si="18"/>
        <v>1.9057643622118958</v>
      </c>
      <c r="AA48" s="14">
        <f t="shared" si="19"/>
        <v>2.9195369712374537E-3</v>
      </c>
      <c r="AB48" s="14">
        <f t="shared" si="20"/>
        <v>0.18519528690216999</v>
      </c>
      <c r="AC48" s="14">
        <f t="shared" si="21"/>
        <v>1.6701706273225366E-2</v>
      </c>
      <c r="AD48" s="14">
        <f t="shared" si="22"/>
        <v>0</v>
      </c>
      <c r="AE48" s="14">
        <f t="shared" si="23"/>
        <v>9.4640831806352577E-2</v>
      </c>
      <c r="AF48" s="14">
        <f t="shared" si="24"/>
        <v>0.88918471561677537</v>
      </c>
      <c r="AG48" s="14">
        <f t="shared" si="25"/>
        <v>0.88318997246381858</v>
      </c>
      <c r="AH48" s="14">
        <f t="shared" si="26"/>
        <v>1.1163420449226556E-3</v>
      </c>
      <c r="AI48" s="14">
        <f t="shared" si="27"/>
        <v>9.718634459551438E-4</v>
      </c>
      <c r="AJ48" s="14">
        <f t="shared" si="28"/>
        <v>2.1365972985632937E-2</v>
      </c>
      <c r="AK48" s="14">
        <f t="shared" si="29"/>
        <v>0</v>
      </c>
      <c r="AL48" s="14">
        <f t="shared" si="30"/>
        <v>4.0010505907219862</v>
      </c>
      <c r="AM48" s="14">
        <f t="shared" si="31"/>
        <v>0.90380323823238862</v>
      </c>
      <c r="AN48" s="11">
        <f t="shared" si="2"/>
        <v>0</v>
      </c>
      <c r="AP48">
        <f t="shared" si="32"/>
        <v>52.051000000000002</v>
      </c>
      <c r="AQ48">
        <f t="shared" si="33"/>
        <v>0.106</v>
      </c>
      <c r="AR48">
        <f t="shared" si="34"/>
        <v>4.2919999999999998</v>
      </c>
      <c r="AS48">
        <f t="shared" si="35"/>
        <v>0.57699999999999996</v>
      </c>
      <c r="AT48">
        <f t="shared" si="3"/>
        <v>0</v>
      </c>
      <c r="AU48">
        <f t="shared" si="4"/>
        <v>3.0910000000000002</v>
      </c>
      <c r="AV48">
        <f t="shared" si="36"/>
        <v>16.292000000000002</v>
      </c>
      <c r="AW48">
        <f t="shared" si="37"/>
        <v>22.515000000000001</v>
      </c>
      <c r="AX48">
        <f t="shared" si="38"/>
        <v>3.5999999999999997E-2</v>
      </c>
      <c r="AY48">
        <f t="shared" si="39"/>
        <v>3.3000000000000002E-2</v>
      </c>
      <c r="AZ48">
        <f t="shared" si="40"/>
        <v>0.30099999999999999</v>
      </c>
      <c r="BA48">
        <f t="shared" si="41"/>
        <v>0</v>
      </c>
      <c r="BB48">
        <f t="shared" si="42"/>
        <v>99.294000000000011</v>
      </c>
      <c r="BD48">
        <f t="shared" si="6"/>
        <v>0.866361517976032</v>
      </c>
      <c r="BE48">
        <f t="shared" si="7"/>
        <v>1.3272230986903061E-3</v>
      </c>
      <c r="BF48">
        <f t="shared" si="8"/>
        <v>8.4189878383679875E-2</v>
      </c>
      <c r="BG48">
        <f t="shared" si="9"/>
        <v>7.5926047766300409E-3</v>
      </c>
      <c r="BH48">
        <f t="shared" si="10"/>
        <v>4.3023773731974843E-2</v>
      </c>
      <c r="BI48">
        <f t="shared" si="11"/>
        <v>0</v>
      </c>
      <c r="BJ48">
        <f t="shared" si="12"/>
        <v>0.40422385645239728</v>
      </c>
      <c r="BK48">
        <f t="shared" si="13"/>
        <v>0.40149864294706961</v>
      </c>
      <c r="BL48">
        <f t="shared" si="14"/>
        <v>5.074897021881264E-4</v>
      </c>
      <c r="BM48">
        <f t="shared" si="15"/>
        <v>4.4180965233596811E-4</v>
      </c>
      <c r="BN48">
        <f t="shared" si="43"/>
        <v>9.7129829667838563E-3</v>
      </c>
      <c r="BO48">
        <f t="shared" si="44"/>
        <v>0</v>
      </c>
      <c r="BP48">
        <f t="shared" si="45"/>
        <v>1.8188797796877818</v>
      </c>
      <c r="BQ48">
        <f t="shared" si="16"/>
        <v>2.1997333938193444</v>
      </c>
    </row>
    <row r="49" spans="1:69" x14ac:dyDescent="0.15">
      <c r="A49" t="s">
        <v>118</v>
      </c>
      <c r="B49">
        <v>847</v>
      </c>
      <c r="C49" s="27">
        <f t="shared" si="46"/>
        <v>400.06061860547635</v>
      </c>
      <c r="D49" s="1">
        <v>52.072000000000003</v>
      </c>
      <c r="E49" s="1">
        <v>0.111</v>
      </c>
      <c r="F49" s="1">
        <v>4.3220000000000001</v>
      </c>
      <c r="G49" s="1">
        <v>0.59799999999999998</v>
      </c>
      <c r="H49" s="1">
        <v>3.1859999999999999</v>
      </c>
      <c r="I49" s="1">
        <v>16.509</v>
      </c>
      <c r="J49" s="1">
        <v>22.44</v>
      </c>
      <c r="K49" s="1">
        <v>0.11600000000000001</v>
      </c>
      <c r="L49" s="1">
        <v>3.7999999999999999E-2</v>
      </c>
      <c r="M49" s="1">
        <v>0.29799999999999999</v>
      </c>
      <c r="O49">
        <f t="shared" si="17"/>
        <v>99.69</v>
      </c>
      <c r="V49" s="5">
        <v>12</v>
      </c>
      <c r="W49" s="5">
        <v>4</v>
      </c>
      <c r="X49" s="15">
        <v>0</v>
      </c>
      <c r="Z49" s="14">
        <f t="shared" si="18"/>
        <v>1.9005154608468655</v>
      </c>
      <c r="AA49" s="14">
        <f t="shared" si="19"/>
        <v>3.04760107016354E-3</v>
      </c>
      <c r="AB49" s="14">
        <f t="shared" si="20"/>
        <v>0.18590111896118292</v>
      </c>
      <c r="AC49" s="14">
        <f t="shared" si="21"/>
        <v>1.7254931402868417E-2</v>
      </c>
      <c r="AD49" s="14">
        <f t="shared" si="22"/>
        <v>0</v>
      </c>
      <c r="AE49" s="14">
        <f t="shared" si="23"/>
        <v>9.7241654556344134E-2</v>
      </c>
      <c r="AF49" s="14">
        <f t="shared" si="24"/>
        <v>0.89818413495224059</v>
      </c>
      <c r="AG49" s="14">
        <f t="shared" si="25"/>
        <v>0.87746955192009046</v>
      </c>
      <c r="AH49" s="14">
        <f t="shared" si="26"/>
        <v>3.5857482489996236E-3</v>
      </c>
      <c r="AI49" s="14">
        <f t="shared" si="27"/>
        <v>1.1155831063191454E-3</v>
      </c>
      <c r="AJ49" s="14">
        <f t="shared" si="28"/>
        <v>2.1086255671743506E-2</v>
      </c>
      <c r="AK49" s="14">
        <f t="shared" si="29"/>
        <v>0</v>
      </c>
      <c r="AL49" s="14">
        <f t="shared" si="30"/>
        <v>4.0054020407368185</v>
      </c>
      <c r="AM49" s="14">
        <f t="shared" si="31"/>
        <v>0.90231149767141383</v>
      </c>
      <c r="AN49" s="11">
        <f t="shared" si="2"/>
        <v>0</v>
      </c>
      <c r="AP49">
        <f t="shared" si="32"/>
        <v>52.072000000000003</v>
      </c>
      <c r="AQ49">
        <f t="shared" si="33"/>
        <v>0.111</v>
      </c>
      <c r="AR49">
        <f t="shared" si="34"/>
        <v>4.3220000000000001</v>
      </c>
      <c r="AS49">
        <f t="shared" si="35"/>
        <v>0.59799999999999998</v>
      </c>
      <c r="AT49">
        <f t="shared" si="3"/>
        <v>0</v>
      </c>
      <c r="AU49">
        <f t="shared" si="4"/>
        <v>3.1859999999999999</v>
      </c>
      <c r="AV49">
        <f t="shared" si="36"/>
        <v>16.509</v>
      </c>
      <c r="AW49">
        <f t="shared" si="37"/>
        <v>22.44</v>
      </c>
      <c r="AX49">
        <f t="shared" si="38"/>
        <v>0.11600000000000001</v>
      </c>
      <c r="AY49">
        <f t="shared" si="39"/>
        <v>3.7999999999999999E-2</v>
      </c>
      <c r="AZ49">
        <f t="shared" si="40"/>
        <v>0.29799999999999999</v>
      </c>
      <c r="BA49">
        <f t="shared" si="41"/>
        <v>0</v>
      </c>
      <c r="BB49">
        <f t="shared" si="42"/>
        <v>99.69</v>
      </c>
      <c r="BD49">
        <f t="shared" si="6"/>
        <v>0.86671105193075904</v>
      </c>
      <c r="BE49">
        <f t="shared" si="7"/>
        <v>1.3898279618360754E-3</v>
      </c>
      <c r="BF49">
        <f t="shared" si="8"/>
        <v>8.4778344448803458E-2</v>
      </c>
      <c r="BG49">
        <f t="shared" si="9"/>
        <v>7.8689387459701284E-3</v>
      </c>
      <c r="BH49">
        <f t="shared" si="10"/>
        <v>4.4346083180223823E-2</v>
      </c>
      <c r="BI49">
        <f t="shared" si="11"/>
        <v>0</v>
      </c>
      <c r="BJ49">
        <f t="shared" si="12"/>
        <v>0.40960788400273918</v>
      </c>
      <c r="BK49">
        <f t="shared" si="13"/>
        <v>0.40016120576203607</v>
      </c>
      <c r="BL49">
        <f t="shared" si="14"/>
        <v>1.6352445959395188E-3</v>
      </c>
      <c r="BM49">
        <f t="shared" si="15"/>
        <v>5.0875050875050871E-4</v>
      </c>
      <c r="BN49">
        <f t="shared" si="43"/>
        <v>9.6161758275800299E-3</v>
      </c>
      <c r="BO49">
        <f t="shared" si="44"/>
        <v>0</v>
      </c>
      <c r="BP49">
        <f t="shared" si="45"/>
        <v>1.8266235069646382</v>
      </c>
      <c r="BQ49">
        <f t="shared" si="16"/>
        <v>2.1927901537809125</v>
      </c>
    </row>
    <row r="50" spans="1:69" x14ac:dyDescent="0.15">
      <c r="A50" t="s">
        <v>119</v>
      </c>
      <c r="B50">
        <v>848</v>
      </c>
      <c r="C50" s="27">
        <f t="shared" si="46"/>
        <v>408.95085457448698</v>
      </c>
      <c r="D50" s="1">
        <v>51.075000000000003</v>
      </c>
      <c r="E50" s="1">
        <v>0.114</v>
      </c>
      <c r="F50" s="1">
        <v>6.5330000000000004</v>
      </c>
      <c r="G50" s="1">
        <v>1.76</v>
      </c>
      <c r="H50" s="1">
        <v>3.7389999999999999</v>
      </c>
      <c r="I50" s="1">
        <v>16.257000000000001</v>
      </c>
      <c r="J50" s="1">
        <v>21.195</v>
      </c>
      <c r="K50" s="1">
        <v>0.12</v>
      </c>
      <c r="L50" s="1">
        <v>9.2999999999999999E-2</v>
      </c>
      <c r="M50" s="1">
        <v>0.30199999999999999</v>
      </c>
      <c r="O50">
        <f>SUM(D50:N50)</f>
        <v>101.18800000000002</v>
      </c>
      <c r="V50" s="5">
        <v>12</v>
      </c>
      <c r="W50" s="5">
        <v>4</v>
      </c>
      <c r="X50" s="15">
        <v>0</v>
      </c>
      <c r="Z50" s="14">
        <f t="shared" si="18"/>
        <v>1.8405987656492306</v>
      </c>
      <c r="AA50" s="14">
        <f t="shared" si="19"/>
        <v>3.0904633145451229E-3</v>
      </c>
      <c r="AB50" s="14">
        <f t="shared" si="20"/>
        <v>0.2774556047328704</v>
      </c>
      <c r="AC50" s="14">
        <f t="shared" si="21"/>
        <v>5.0142770221477048E-2</v>
      </c>
      <c r="AD50" s="14">
        <f t="shared" si="22"/>
        <v>0</v>
      </c>
      <c r="AE50" s="14">
        <f t="shared" si="23"/>
        <v>0.11267968807832465</v>
      </c>
      <c r="AF50" s="14">
        <f t="shared" si="24"/>
        <v>0.87331037681376178</v>
      </c>
      <c r="AG50" s="14">
        <f t="shared" si="25"/>
        <v>0.81832576743853391</v>
      </c>
      <c r="AH50" s="14">
        <f t="shared" si="26"/>
        <v>3.6625760782629363E-3</v>
      </c>
      <c r="AI50" s="14">
        <f t="shared" si="27"/>
        <v>2.6957827103546946E-3</v>
      </c>
      <c r="AJ50" s="14">
        <f t="shared" si="28"/>
        <v>2.1099577043380651E-2</v>
      </c>
      <c r="AK50" s="14">
        <f t="shared" si="29"/>
        <v>0</v>
      </c>
      <c r="AL50" s="14">
        <f t="shared" si="30"/>
        <v>4.003061372080742</v>
      </c>
      <c r="AM50" s="14">
        <f t="shared" si="31"/>
        <v>0.88571924597368323</v>
      </c>
      <c r="AN50" s="11">
        <f t="shared" si="2"/>
        <v>0</v>
      </c>
      <c r="AP50">
        <f>D50</f>
        <v>51.075000000000003</v>
      </c>
      <c r="AQ50">
        <f t="shared" si="33"/>
        <v>0.114</v>
      </c>
      <c r="AR50">
        <f t="shared" si="34"/>
        <v>6.5330000000000004</v>
      </c>
      <c r="AS50">
        <f t="shared" si="35"/>
        <v>1.76</v>
      </c>
      <c r="AT50">
        <f t="shared" si="3"/>
        <v>0</v>
      </c>
      <c r="AU50">
        <f t="shared" si="4"/>
        <v>3.7389999999999999</v>
      </c>
      <c r="AV50">
        <f t="shared" ref="AV50:BA51" si="47">I50</f>
        <v>16.257000000000001</v>
      </c>
      <c r="AW50">
        <f t="shared" si="47"/>
        <v>21.195</v>
      </c>
      <c r="AX50">
        <f t="shared" si="47"/>
        <v>0.12</v>
      </c>
      <c r="AY50">
        <f t="shared" si="47"/>
        <v>9.2999999999999999E-2</v>
      </c>
      <c r="AZ50">
        <f t="shared" si="47"/>
        <v>0.30199999999999999</v>
      </c>
      <c r="BA50">
        <f t="shared" si="47"/>
        <v>0</v>
      </c>
      <c r="BB50">
        <f>SUM(AP50:BA50)</f>
        <v>101.18800000000002</v>
      </c>
      <c r="BD50">
        <f t="shared" si="6"/>
        <v>0.8501165113182424</v>
      </c>
      <c r="BE50">
        <f t="shared" si="7"/>
        <v>1.427390879723537E-3</v>
      </c>
      <c r="BF50">
        <f t="shared" si="8"/>
        <v>0.12814829344841117</v>
      </c>
      <c r="BG50">
        <f t="shared" si="9"/>
        <v>2.315941838278834E-2</v>
      </c>
      <c r="BH50">
        <f t="shared" si="10"/>
        <v>5.2043316073715276E-2</v>
      </c>
      <c r="BI50">
        <f t="shared" si="11"/>
        <v>0</v>
      </c>
      <c r="BJ50">
        <f t="shared" si="12"/>
        <v>0.40335546491201957</v>
      </c>
      <c r="BK50">
        <f t="shared" si="13"/>
        <v>0.37795974849047925</v>
      </c>
      <c r="BL50">
        <f t="shared" si="14"/>
        <v>1.6916323406270882E-3</v>
      </c>
      <c r="BM50">
        <f t="shared" si="15"/>
        <v>1.2450999293104556E-3</v>
      </c>
      <c r="BN50">
        <f t="shared" si="43"/>
        <v>9.7452520131851312E-3</v>
      </c>
      <c r="BO50">
        <f t="shared" si="44"/>
        <v>0</v>
      </c>
      <c r="BP50">
        <f>SUM(BD50:BO50)</f>
        <v>1.8488921277885024</v>
      </c>
      <c r="BQ50">
        <f t="shared" si="16"/>
        <v>2.1651135357847435</v>
      </c>
    </row>
    <row r="51" spans="1:69" x14ac:dyDescent="0.15">
      <c r="A51" t="s">
        <v>120</v>
      </c>
      <c r="B51">
        <v>849</v>
      </c>
      <c r="C51" s="27">
        <f t="shared" si="46"/>
        <v>417.84109054349756</v>
      </c>
      <c r="D51" s="1">
        <v>52.405000000000001</v>
      </c>
      <c r="E51" s="1">
        <v>0.105</v>
      </c>
      <c r="F51" s="1">
        <v>4.1189999999999998</v>
      </c>
      <c r="G51" s="1">
        <v>0.52</v>
      </c>
      <c r="H51" s="1">
        <v>3.0270000000000001</v>
      </c>
      <c r="I51" s="1">
        <v>16.277000000000001</v>
      </c>
      <c r="J51" s="1">
        <v>22.474</v>
      </c>
      <c r="K51" s="1">
        <v>0.04</v>
      </c>
      <c r="L51" s="1">
        <v>4.7E-2</v>
      </c>
      <c r="M51" s="1">
        <v>0.29299999999999998</v>
      </c>
      <c r="O51">
        <f t="shared" ref="O51:O64" si="48">SUM(D51:N51)</f>
        <v>99.307000000000016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1.9161511361589956</v>
      </c>
      <c r="AA51" s="14">
        <f t="shared" ref="AA51:AA64" si="50">IFERROR(BE51*$BQ51,"NA")</f>
        <v>2.888113954614416E-3</v>
      </c>
      <c r="AB51" s="14">
        <f t="shared" ref="AB51:AB64" si="51">IFERROR(BF51*$BQ51,"NA")</f>
        <v>0.1774920561526927</v>
      </c>
      <c r="AC51" s="14">
        <f t="shared" ref="AC51:AC64" si="52">IFERROR(BG51*$BQ51,"NA")</f>
        <v>1.5031602546734236E-2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9.2556916207786749E-2</v>
      </c>
      <c r="AF51" s="14">
        <f t="shared" ref="AF51:AF64" si="55">IFERROR(BJ51*$BQ51,"NA")</f>
        <v>0.88717411683003</v>
      </c>
      <c r="AG51" s="14">
        <f t="shared" ref="AG51:AG64" si="56">IFERROR(BK51*$BQ51,"NA")</f>
        <v>0.88039885007510987</v>
      </c>
      <c r="AH51" s="14">
        <f t="shared" ref="AH51:AH64" si="57">IFERROR(BL51*$BQ51,"NA")</f>
        <v>1.2387158206651416E-3</v>
      </c>
      <c r="AI51" s="14">
        <f t="shared" ref="AI51:AI64" si="58">IFERROR(BM51*$BQ51,"NA")</f>
        <v>1.3823119979007399E-3</v>
      </c>
      <c r="AJ51" s="14">
        <f t="shared" ref="AJ51:AJ64" si="59">IFERROR(BN51*$BQ51,"NA")</f>
        <v>2.0770201584295187E-2</v>
      </c>
      <c r="AK51" s="14">
        <f t="shared" ref="AK51:AK64" si="60">IFERROR(BO51*$BQ51,"NA")</f>
        <v>0</v>
      </c>
      <c r="AL51" s="14">
        <f t="shared" ref="AL51:AL64" si="61">IFERROR(SUM(Z51:AK51),"NA")</f>
        <v>3.9950840213288248</v>
      </c>
      <c r="AM51" s="14">
        <f t="shared" ref="AM51:AM64" si="62">IFERROR(AF51/(AF51+AE51),"NA")</f>
        <v>0.90552823878529309</v>
      </c>
      <c r="AN51" s="11">
        <f t="shared" ref="AN51:AN64" si="63">IFERROR(AD51/(AD51+AE51),"NA")</f>
        <v>0</v>
      </c>
      <c r="AP51">
        <f t="shared" ref="AP51:AP64" si="64">D51</f>
        <v>52.405000000000001</v>
      </c>
      <c r="AQ51">
        <f t="shared" ref="AQ51:AQ64" si="65">E51</f>
        <v>0.105</v>
      </c>
      <c r="AR51">
        <f t="shared" ref="AR51:AR64" si="66">F51</f>
        <v>4.1189999999999998</v>
      </c>
      <c r="AS51">
        <f t="shared" ref="AS51:AS64" si="67">G51</f>
        <v>0.52</v>
      </c>
      <c r="AT51">
        <f t="shared" ref="AT51:AT64" si="68">BI51*AT$1/2</f>
        <v>0</v>
      </c>
      <c r="AU51">
        <f t="shared" ref="AU51:AU64" si="69">BH51*AU$1</f>
        <v>3.0270000000000001</v>
      </c>
      <c r="AV51">
        <f t="shared" si="47"/>
        <v>16.277000000000001</v>
      </c>
      <c r="AW51">
        <f t="shared" si="47"/>
        <v>22.474</v>
      </c>
      <c r="AX51">
        <f t="shared" si="47"/>
        <v>0.04</v>
      </c>
      <c r="AY51">
        <f t="shared" si="47"/>
        <v>4.7E-2</v>
      </c>
      <c r="AZ51">
        <f t="shared" si="47"/>
        <v>0.29299999999999998</v>
      </c>
      <c r="BA51">
        <f t="shared" si="47"/>
        <v>0</v>
      </c>
      <c r="BB51">
        <f t="shared" ref="BB51:BB64" si="70">SUM(AP51:BA51)</f>
        <v>99.307000000000016</v>
      </c>
      <c r="BD51">
        <f t="shared" ref="BD51:BD64" si="71">D51/AP$1</f>
        <v>0.87225366178428765</v>
      </c>
      <c r="BE51">
        <f t="shared" ref="BE51:BE64" si="72">E51/AQ$1</f>
        <v>1.3147021260611525E-3</v>
      </c>
      <c r="BF51">
        <f t="shared" ref="BF51:BF64" si="73">F51/AR$1*2</f>
        <v>8.0796390741467244E-2</v>
      </c>
      <c r="BG51">
        <f t="shared" ref="BG51:BG64" si="74">G51/AS$1*2</f>
        <v>6.8425554312783734E-3</v>
      </c>
      <c r="BH51">
        <f t="shared" ref="BH51:BH64" si="75">IF(OR($X51="spinel", $X51="Spinel", $X51="SPINEL"),H51/AU$1,H51/AU$1*(1-$X51))</f>
        <v>4.2132954735259735E-2</v>
      </c>
      <c r="BI51">
        <f t="shared" ref="BI51:BI64" si="76">IF(OR($X51="spinel", $X51="Spinel", $X51="SPINEL"),0,H51/AU$1*$X51)</f>
        <v>0</v>
      </c>
      <c r="BJ51">
        <f t="shared" ref="BJ51:BJ64" si="77">I51/AV$1</f>
        <v>0.40385168864937826</v>
      </c>
      <c r="BK51">
        <f t="shared" ref="BK51:BK64" si="78">J51/AW$1</f>
        <v>0.40076751061925125</v>
      </c>
      <c r="BL51">
        <f t="shared" ref="BL51:BL64" si="79">K51/AX$1</f>
        <v>5.6387744687569612E-4</v>
      </c>
      <c r="BM51">
        <f t="shared" ref="BM51:BM64" si="80">L51/AY$1</f>
        <v>6.292440502966818E-4</v>
      </c>
      <c r="BN51">
        <f t="shared" ref="BN51:BN64" si="81">M51/AZ$1*2</f>
        <v>9.4548305955736538E-3</v>
      </c>
      <c r="BO51">
        <f t="shared" ref="BO51:BO64" si="82">N51/BA$1*2</f>
        <v>0</v>
      </c>
      <c r="BP51">
        <f t="shared" ref="BP51:BP64" si="83">SUM(BD51:BO51)</f>
        <v>1.8186074161797297</v>
      </c>
      <c r="BQ51">
        <f t="shared" ref="BQ51:BQ64" si="84">IFERROR(IF(OR($U51="Total",$U51="total", $U51="TOTAL"),$W51/$BP51,V51/(BD51*4+BE51*4+BF51*3+BG51*3+BH51*2+BI51*3+BJ51*2+BK51*2+BL51*2+BM51*2+BN51+BO51)),"NA")</f>
        <v>2.1967819914212852</v>
      </c>
    </row>
    <row r="52" spans="1:69" x14ac:dyDescent="0.15">
      <c r="A52" t="s">
        <v>121</v>
      </c>
      <c r="B52">
        <v>850</v>
      </c>
      <c r="C52" s="27">
        <f t="shared" si="46"/>
        <v>426.73132651250813</v>
      </c>
      <c r="D52" s="1">
        <v>52.625</v>
      </c>
      <c r="E52" s="1">
        <v>7.0000000000000007E-2</v>
      </c>
      <c r="F52" s="1">
        <v>3.6709999999999998</v>
      </c>
      <c r="G52" s="1">
        <v>0.43</v>
      </c>
      <c r="H52" s="1">
        <v>3.0350000000000001</v>
      </c>
      <c r="I52" s="1">
        <v>16.574999999999999</v>
      </c>
      <c r="J52" s="1">
        <v>22.669</v>
      </c>
      <c r="K52" s="1">
        <v>7.1999999999999995E-2</v>
      </c>
      <c r="L52" s="1">
        <v>6.6000000000000003E-2</v>
      </c>
      <c r="M52" s="1">
        <v>0.247</v>
      </c>
      <c r="O52">
        <f t="shared" si="48"/>
        <v>99.460000000000008</v>
      </c>
      <c r="V52" s="20">
        <v>12</v>
      </c>
      <c r="W52" s="20">
        <v>4</v>
      </c>
      <c r="X52" s="15">
        <v>0</v>
      </c>
      <c r="Z52" s="14">
        <f t="shared" si="49"/>
        <v>1.9224815161787108</v>
      </c>
      <c r="AA52" s="14">
        <f t="shared" si="50"/>
        <v>1.9236944600593609E-3</v>
      </c>
      <c r="AB52" s="14">
        <f t="shared" si="51"/>
        <v>0.15804637583186892</v>
      </c>
      <c r="AC52" s="14">
        <f t="shared" si="52"/>
        <v>1.2418908415262919E-2</v>
      </c>
      <c r="AD52" s="14">
        <f t="shared" si="53"/>
        <v>0</v>
      </c>
      <c r="AE52" s="14">
        <f t="shared" si="54"/>
        <v>9.2718880511435758E-2</v>
      </c>
      <c r="AF52" s="14">
        <f t="shared" si="55"/>
        <v>0.90261192059080309</v>
      </c>
      <c r="AG52" s="14">
        <f t="shared" si="56"/>
        <v>0.88724688031313625</v>
      </c>
      <c r="AH52" s="14">
        <f t="shared" si="57"/>
        <v>2.2277026315337314E-3</v>
      </c>
      <c r="AI52" s="14">
        <f t="shared" si="58"/>
        <v>1.939390141124457E-3</v>
      </c>
      <c r="AJ52" s="14">
        <f t="shared" si="59"/>
        <v>1.7493756327457026E-2</v>
      </c>
      <c r="AK52" s="14">
        <f t="shared" si="60"/>
        <v>0</v>
      </c>
      <c r="AL52" s="14">
        <f t="shared" si="61"/>
        <v>3.9991090254013923</v>
      </c>
      <c r="AM52" s="14">
        <f t="shared" si="62"/>
        <v>0.90684616570816656</v>
      </c>
      <c r="AN52" s="11">
        <f t="shared" si="63"/>
        <v>0</v>
      </c>
      <c r="AP52">
        <f t="shared" si="64"/>
        <v>52.625</v>
      </c>
      <c r="AQ52">
        <f t="shared" si="65"/>
        <v>7.0000000000000007E-2</v>
      </c>
      <c r="AR52">
        <f t="shared" si="66"/>
        <v>3.6709999999999998</v>
      </c>
      <c r="AS52">
        <f t="shared" si="67"/>
        <v>0.43</v>
      </c>
      <c r="AT52">
        <f t="shared" si="68"/>
        <v>0</v>
      </c>
      <c r="AU52">
        <f t="shared" si="69"/>
        <v>3.0350000000000001</v>
      </c>
      <c r="AV52">
        <f t="shared" ref="AV52:AV64" si="85">I52</f>
        <v>16.574999999999999</v>
      </c>
      <c r="AW52">
        <f t="shared" ref="AW52:AW64" si="86">J52</f>
        <v>22.669</v>
      </c>
      <c r="AX52">
        <f t="shared" ref="AX52:AX64" si="87">K52</f>
        <v>7.1999999999999995E-2</v>
      </c>
      <c r="AY52">
        <f t="shared" ref="AY52:AY64" si="88">L52</f>
        <v>6.6000000000000003E-2</v>
      </c>
      <c r="AZ52">
        <f t="shared" ref="AZ52:AZ64" si="89">M52</f>
        <v>0.247</v>
      </c>
      <c r="BA52">
        <f t="shared" ref="BA52:BA64" si="90">N52</f>
        <v>0</v>
      </c>
      <c r="BB52">
        <f t="shared" si="70"/>
        <v>99.460000000000008</v>
      </c>
      <c r="BD52">
        <f t="shared" si="71"/>
        <v>0.87591544607190419</v>
      </c>
      <c r="BE52">
        <f t="shared" si="72"/>
        <v>8.7646808404076842E-4</v>
      </c>
      <c r="BF52">
        <f t="shared" si="73"/>
        <v>7.2008630835621812E-2</v>
      </c>
      <c r="BG52">
        <f t="shared" si="74"/>
        <v>5.658266991249424E-3</v>
      </c>
      <c r="BH52">
        <f t="shared" si="75"/>
        <v>4.2244307109849125E-2</v>
      </c>
      <c r="BI52">
        <f t="shared" si="76"/>
        <v>0</v>
      </c>
      <c r="BJ52">
        <f t="shared" si="77"/>
        <v>0.41124542233602285</v>
      </c>
      <c r="BK52">
        <f t="shared" si="78"/>
        <v>0.40424484730033849</v>
      </c>
      <c r="BL52">
        <f t="shared" si="79"/>
        <v>1.0149794043762528E-3</v>
      </c>
      <c r="BM52">
        <f t="shared" si="80"/>
        <v>8.8361930467193621E-4</v>
      </c>
      <c r="BN52">
        <f t="shared" si="81"/>
        <v>7.9704544611149918E-3</v>
      </c>
      <c r="BO52">
        <f t="shared" si="82"/>
        <v>0</v>
      </c>
      <c r="BP52">
        <f t="shared" si="83"/>
        <v>1.8220624418991898</v>
      </c>
      <c r="BQ52">
        <f t="shared" si="84"/>
        <v>2.1948254535300129</v>
      </c>
    </row>
    <row r="53" spans="1:69" x14ac:dyDescent="0.15">
      <c r="A53" t="s">
        <v>122</v>
      </c>
      <c r="B53">
        <v>851</v>
      </c>
      <c r="C53" s="27">
        <f t="shared" si="46"/>
        <v>435.62156248151871</v>
      </c>
      <c r="D53" s="1">
        <v>52.45</v>
      </c>
      <c r="E53" s="1">
        <v>0.115</v>
      </c>
      <c r="F53" s="1">
        <v>3.956</v>
      </c>
      <c r="G53" s="1">
        <v>0.55400000000000005</v>
      </c>
      <c r="H53" s="1">
        <v>3.0990000000000002</v>
      </c>
      <c r="I53" s="1">
        <v>16.504999999999999</v>
      </c>
      <c r="J53" s="1">
        <v>22.751999999999999</v>
      </c>
      <c r="K53" s="1">
        <v>4.3999999999999997E-2</v>
      </c>
      <c r="L53" s="1">
        <v>6.3E-2</v>
      </c>
      <c r="M53" s="1">
        <v>0.26800000000000002</v>
      </c>
      <c r="O53">
        <f t="shared" si="48"/>
        <v>99.805999999999997</v>
      </c>
      <c r="V53" s="20">
        <v>12</v>
      </c>
      <c r="W53" s="20">
        <v>4</v>
      </c>
      <c r="X53" s="15">
        <v>0</v>
      </c>
      <c r="Z53" s="14">
        <f t="shared" si="49"/>
        <v>1.9114229595658807</v>
      </c>
      <c r="AA53" s="14">
        <f t="shared" si="50"/>
        <v>3.152659998212111E-3</v>
      </c>
      <c r="AB53" s="14">
        <f t="shared" si="51"/>
        <v>0.16990168327877542</v>
      </c>
      <c r="AC53" s="14">
        <f t="shared" si="52"/>
        <v>1.5961216012853646E-2</v>
      </c>
      <c r="AD53" s="14">
        <f t="shared" si="53"/>
        <v>0</v>
      </c>
      <c r="AE53" s="14">
        <f t="shared" si="54"/>
        <v>9.4443549701881735E-2</v>
      </c>
      <c r="AF53" s="14">
        <f t="shared" si="55"/>
        <v>0.89661148617736952</v>
      </c>
      <c r="AG53" s="14">
        <f t="shared" si="56"/>
        <v>0.88832715736035117</v>
      </c>
      <c r="AH53" s="14">
        <f t="shared" si="57"/>
        <v>1.3580590051604801E-3</v>
      </c>
      <c r="AI53" s="14">
        <f t="shared" si="58"/>
        <v>1.8467284472892713E-3</v>
      </c>
      <c r="AJ53" s="14">
        <f t="shared" si="59"/>
        <v>1.8934862484634316E-2</v>
      </c>
      <c r="AK53" s="14">
        <f t="shared" si="60"/>
        <v>0</v>
      </c>
      <c r="AL53" s="14">
        <f t="shared" si="61"/>
        <v>4.0019603620324089</v>
      </c>
      <c r="AM53" s="14">
        <f t="shared" si="62"/>
        <v>0.90470403127703936</v>
      </c>
      <c r="AN53" s="11">
        <f t="shared" si="63"/>
        <v>0</v>
      </c>
      <c r="AP53">
        <f t="shared" si="64"/>
        <v>52.45</v>
      </c>
      <c r="AQ53">
        <f t="shared" si="65"/>
        <v>0.115</v>
      </c>
      <c r="AR53">
        <f t="shared" si="66"/>
        <v>3.956</v>
      </c>
      <c r="AS53">
        <f t="shared" si="67"/>
        <v>0.55400000000000005</v>
      </c>
      <c r="AT53">
        <f t="shared" si="68"/>
        <v>0</v>
      </c>
      <c r="AU53">
        <f t="shared" si="69"/>
        <v>3.0989999999999998</v>
      </c>
      <c r="AV53">
        <f t="shared" si="85"/>
        <v>16.504999999999999</v>
      </c>
      <c r="AW53">
        <f t="shared" si="86"/>
        <v>22.751999999999999</v>
      </c>
      <c r="AX53">
        <f t="shared" si="87"/>
        <v>4.3999999999999997E-2</v>
      </c>
      <c r="AY53">
        <f t="shared" si="88"/>
        <v>6.3E-2</v>
      </c>
      <c r="AZ53">
        <f t="shared" si="89"/>
        <v>0.26800000000000002</v>
      </c>
      <c r="BA53">
        <f t="shared" si="90"/>
        <v>0</v>
      </c>
      <c r="BB53">
        <f t="shared" si="70"/>
        <v>99.805999999999997</v>
      </c>
      <c r="BD53">
        <f t="shared" si="71"/>
        <v>0.87300266311584562</v>
      </c>
      <c r="BE53">
        <f t="shared" si="72"/>
        <v>1.4399118523526909E-3</v>
      </c>
      <c r="BF53">
        <f t="shared" si="73"/>
        <v>7.7599058454295808E-2</v>
      </c>
      <c r="BG53">
        <f t="shared" si="74"/>
        <v>7.2899532864004217E-3</v>
      </c>
      <c r="BH53">
        <f t="shared" si="75"/>
        <v>4.3135126106564226E-2</v>
      </c>
      <c r="BI53">
        <f t="shared" si="76"/>
        <v>0</v>
      </c>
      <c r="BJ53">
        <f t="shared" si="77"/>
        <v>0.40950863925526737</v>
      </c>
      <c r="BK53">
        <f t="shared" si="78"/>
        <v>0.40572494445177559</v>
      </c>
      <c r="BL53">
        <f t="shared" si="79"/>
        <v>6.2026519156326563E-4</v>
      </c>
      <c r="BM53">
        <f t="shared" si="80"/>
        <v>8.4345479082321181E-4</v>
      </c>
      <c r="BN53">
        <f t="shared" si="81"/>
        <v>8.648104435541773E-3</v>
      </c>
      <c r="BO53">
        <f t="shared" si="82"/>
        <v>0</v>
      </c>
      <c r="BP53">
        <f t="shared" si="83"/>
        <v>1.8278121209404299</v>
      </c>
      <c r="BQ53">
        <f t="shared" si="84"/>
        <v>2.1894812471061602</v>
      </c>
    </row>
    <row r="54" spans="1:69" x14ac:dyDescent="0.15">
      <c r="A54" t="s">
        <v>123</v>
      </c>
      <c r="B54">
        <v>852</v>
      </c>
      <c r="C54" s="27">
        <f t="shared" si="46"/>
        <v>444.51179845052928</v>
      </c>
      <c r="D54" s="1">
        <v>52.216000000000001</v>
      </c>
      <c r="E54" s="1">
        <v>0.127</v>
      </c>
      <c r="F54" s="1">
        <v>4.1980000000000004</v>
      </c>
      <c r="G54" s="1">
        <v>0.63200000000000001</v>
      </c>
      <c r="H54" s="1">
        <v>3.0750000000000002</v>
      </c>
      <c r="I54" s="1">
        <v>16.459</v>
      </c>
      <c r="J54" s="1">
        <v>22.655999999999999</v>
      </c>
      <c r="K54" s="1">
        <v>2.4E-2</v>
      </c>
      <c r="L54" s="1">
        <v>9.0999999999999998E-2</v>
      </c>
      <c r="M54" s="1">
        <v>0.29099999999999998</v>
      </c>
      <c r="O54">
        <f t="shared" si="48"/>
        <v>99.768999999999991</v>
      </c>
      <c r="V54" s="20">
        <v>12</v>
      </c>
      <c r="W54" s="20">
        <v>4</v>
      </c>
      <c r="X54" s="15">
        <v>0</v>
      </c>
      <c r="Z54" s="14">
        <f t="shared" si="49"/>
        <v>1.9039739129579529</v>
      </c>
      <c r="AA54" s="14">
        <f t="shared" si="50"/>
        <v>3.4836066033440138E-3</v>
      </c>
      <c r="AB54" s="14">
        <f t="shared" si="51"/>
        <v>0.18039725343538479</v>
      </c>
      <c r="AC54" s="14">
        <f t="shared" si="52"/>
        <v>1.8218783580255159E-2</v>
      </c>
      <c r="AD54" s="14">
        <f t="shared" si="53"/>
        <v>0</v>
      </c>
      <c r="AE54" s="14">
        <f t="shared" si="54"/>
        <v>9.3765253885794514E-2</v>
      </c>
      <c r="AF54" s="14">
        <f t="shared" si="55"/>
        <v>0.89461938183686218</v>
      </c>
      <c r="AG54" s="14">
        <f t="shared" si="56"/>
        <v>0.8850803203984795</v>
      </c>
      <c r="AH54" s="14">
        <f t="shared" si="57"/>
        <v>7.4117931944211828E-4</v>
      </c>
      <c r="AI54" s="14">
        <f t="shared" si="58"/>
        <v>2.6690085818202426E-3</v>
      </c>
      <c r="AJ54" s="14">
        <f t="shared" si="59"/>
        <v>2.0571522663093214E-2</v>
      </c>
      <c r="AK54" s="14">
        <f t="shared" si="60"/>
        <v>0</v>
      </c>
      <c r="AL54" s="14">
        <f t="shared" si="61"/>
        <v>4.003520223262429</v>
      </c>
      <c r="AM54" s="14">
        <f t="shared" si="62"/>
        <v>0.9051328293693699</v>
      </c>
      <c r="AN54" s="11">
        <f t="shared" si="63"/>
        <v>0</v>
      </c>
      <c r="AP54">
        <f t="shared" si="64"/>
        <v>52.216000000000001</v>
      </c>
      <c r="AQ54">
        <f t="shared" si="65"/>
        <v>0.127</v>
      </c>
      <c r="AR54">
        <f t="shared" si="66"/>
        <v>4.1980000000000004</v>
      </c>
      <c r="AS54">
        <f t="shared" si="67"/>
        <v>0.63200000000000001</v>
      </c>
      <c r="AT54">
        <f t="shared" si="68"/>
        <v>0</v>
      </c>
      <c r="AU54">
        <f t="shared" si="69"/>
        <v>3.0750000000000002</v>
      </c>
      <c r="AV54">
        <f t="shared" si="85"/>
        <v>16.459</v>
      </c>
      <c r="AW54">
        <f t="shared" si="86"/>
        <v>22.655999999999999</v>
      </c>
      <c r="AX54">
        <f t="shared" si="87"/>
        <v>2.4E-2</v>
      </c>
      <c r="AY54">
        <f t="shared" si="88"/>
        <v>9.0999999999999998E-2</v>
      </c>
      <c r="AZ54">
        <f t="shared" si="89"/>
        <v>0.29099999999999998</v>
      </c>
      <c r="BA54">
        <f t="shared" si="90"/>
        <v>0</v>
      </c>
      <c r="BB54">
        <f t="shared" si="70"/>
        <v>99.768999999999991</v>
      </c>
      <c r="BD54">
        <f t="shared" si="71"/>
        <v>0.86910785619174435</v>
      </c>
      <c r="BE54">
        <f t="shared" si="72"/>
        <v>1.5901635239025367E-3</v>
      </c>
      <c r="BF54">
        <f t="shared" si="73"/>
        <v>8.2346018046292671E-2</v>
      </c>
      <c r="BG54">
        <f t="shared" si="74"/>
        <v>8.3163366010921766E-3</v>
      </c>
      <c r="BH54">
        <f t="shared" si="75"/>
        <v>4.2801068982796064E-2</v>
      </c>
      <c r="BI54">
        <f t="shared" si="76"/>
        <v>0</v>
      </c>
      <c r="BJ54">
        <f t="shared" si="77"/>
        <v>0.40836732465934239</v>
      </c>
      <c r="BK54">
        <f t="shared" si="78"/>
        <v>0.40401302485493262</v>
      </c>
      <c r="BL54">
        <f t="shared" si="79"/>
        <v>3.3832646812541762E-4</v>
      </c>
      <c r="BM54">
        <f t="shared" si="80"/>
        <v>1.2183235867446393E-3</v>
      </c>
      <c r="BN54">
        <f t="shared" si="81"/>
        <v>9.390292502771104E-3</v>
      </c>
      <c r="BO54">
        <f t="shared" si="82"/>
        <v>0</v>
      </c>
      <c r="BP54">
        <f t="shared" si="83"/>
        <v>1.827488735417744</v>
      </c>
      <c r="BQ54">
        <f t="shared" si="84"/>
        <v>2.1907222439580551</v>
      </c>
    </row>
    <row r="55" spans="1:69" x14ac:dyDescent="0.15">
      <c r="A55" t="s">
        <v>124</v>
      </c>
      <c r="B55">
        <v>853</v>
      </c>
      <c r="C55" s="27">
        <f t="shared" si="46"/>
        <v>453.40203441953992</v>
      </c>
      <c r="D55" s="1">
        <v>50.741</v>
      </c>
      <c r="E55" s="1">
        <v>0.124</v>
      </c>
      <c r="F55" s="1">
        <v>4.2089999999999996</v>
      </c>
      <c r="G55" s="1">
        <v>0.69299999999999995</v>
      </c>
      <c r="H55" s="1">
        <v>3.0289999999999999</v>
      </c>
      <c r="I55" s="1">
        <v>16.408999999999999</v>
      </c>
      <c r="J55" s="1">
        <v>22.501999999999999</v>
      </c>
      <c r="K55" s="1">
        <v>6.4000000000000001E-2</v>
      </c>
      <c r="L55" s="1">
        <v>3.9E-2</v>
      </c>
      <c r="M55" s="1">
        <v>0.309</v>
      </c>
      <c r="O55">
        <f t="shared" si="48"/>
        <v>98.118999999999971</v>
      </c>
      <c r="V55" s="20">
        <v>12</v>
      </c>
      <c r="W55" s="20">
        <v>4</v>
      </c>
      <c r="X55" s="15">
        <v>0</v>
      </c>
      <c r="Z55" s="14">
        <f t="shared" si="49"/>
        <v>1.8860809537736092</v>
      </c>
      <c r="AA55" s="14">
        <f t="shared" si="50"/>
        <v>3.4672965125616285E-3</v>
      </c>
      <c r="AB55" s="14">
        <f t="shared" si="51"/>
        <v>0.18437852062049756</v>
      </c>
      <c r="AC55" s="14">
        <f t="shared" si="52"/>
        <v>2.0364767054673289E-2</v>
      </c>
      <c r="AD55" s="14">
        <f t="shared" si="53"/>
        <v>0</v>
      </c>
      <c r="AE55" s="14">
        <f t="shared" si="54"/>
        <v>9.4154265672805895E-2</v>
      </c>
      <c r="AF55" s="14">
        <f t="shared" si="55"/>
        <v>0.9092030545921147</v>
      </c>
      <c r="AG55" s="14">
        <f t="shared" si="56"/>
        <v>0.89611651698569716</v>
      </c>
      <c r="AH55" s="14">
        <f t="shared" si="57"/>
        <v>2.0148185412162821E-3</v>
      </c>
      <c r="AI55" s="14">
        <f t="shared" si="58"/>
        <v>1.1660497988597461E-3</v>
      </c>
      <c r="AJ55" s="14">
        <f t="shared" si="59"/>
        <v>2.2267724648415553E-2</v>
      </c>
      <c r="AK55" s="14">
        <f t="shared" si="60"/>
        <v>0</v>
      </c>
      <c r="AL55" s="14">
        <f t="shared" si="61"/>
        <v>4.0192139682004511</v>
      </c>
      <c r="AM55" s="14">
        <f t="shared" si="62"/>
        <v>0.90616078263330357</v>
      </c>
      <c r="AN55" s="11">
        <f t="shared" si="63"/>
        <v>0</v>
      </c>
      <c r="AP55">
        <f t="shared" si="64"/>
        <v>50.741</v>
      </c>
      <c r="AQ55">
        <f t="shared" si="65"/>
        <v>0.124</v>
      </c>
      <c r="AR55">
        <f t="shared" si="66"/>
        <v>4.2089999999999996</v>
      </c>
      <c r="AS55">
        <f t="shared" si="67"/>
        <v>0.69299999999999995</v>
      </c>
      <c r="AT55">
        <f t="shared" si="68"/>
        <v>0</v>
      </c>
      <c r="AU55">
        <f t="shared" si="69"/>
        <v>3.0289999999999999</v>
      </c>
      <c r="AV55">
        <f t="shared" si="85"/>
        <v>16.408999999999999</v>
      </c>
      <c r="AW55">
        <f t="shared" si="86"/>
        <v>22.501999999999999</v>
      </c>
      <c r="AX55">
        <f t="shared" si="87"/>
        <v>6.4000000000000001E-2</v>
      </c>
      <c r="AY55">
        <f t="shared" si="88"/>
        <v>3.9E-2</v>
      </c>
      <c r="AZ55">
        <f t="shared" si="89"/>
        <v>0.309</v>
      </c>
      <c r="BA55">
        <f t="shared" si="90"/>
        <v>0</v>
      </c>
      <c r="BB55">
        <f t="shared" si="70"/>
        <v>98.118999999999971</v>
      </c>
      <c r="BD55">
        <f t="shared" si="71"/>
        <v>0.84455725699067907</v>
      </c>
      <c r="BE55">
        <f t="shared" si="72"/>
        <v>1.5526006060150753E-3</v>
      </c>
      <c r="BF55">
        <f t="shared" si="73"/>
        <v>8.2561788936837979E-2</v>
      </c>
      <c r="BG55">
        <f t="shared" si="74"/>
        <v>9.1190209882229083E-3</v>
      </c>
      <c r="BH55">
        <f t="shared" si="75"/>
        <v>4.2160792828907077E-2</v>
      </c>
      <c r="BI55">
        <f t="shared" si="76"/>
        <v>0</v>
      </c>
      <c r="BJ55">
        <f t="shared" si="77"/>
        <v>0.4071267653159456</v>
      </c>
      <c r="BK55">
        <f t="shared" si="78"/>
        <v>0.40126682050166379</v>
      </c>
      <c r="BL55">
        <f t="shared" si="79"/>
        <v>9.0220391500111369E-4</v>
      </c>
      <c r="BM55">
        <f t="shared" si="80"/>
        <v>5.2213868003341685E-4</v>
      </c>
      <c r="BN55">
        <f t="shared" si="81"/>
        <v>9.9711353379940589E-3</v>
      </c>
      <c r="BO55">
        <f t="shared" si="82"/>
        <v>0</v>
      </c>
      <c r="BP55">
        <f t="shared" si="83"/>
        <v>1.7997405241013</v>
      </c>
      <c r="BQ55">
        <f t="shared" si="84"/>
        <v>2.2332185747761857</v>
      </c>
    </row>
    <row r="56" spans="1:69" x14ac:dyDescent="0.15">
      <c r="A56" t="s">
        <v>125</v>
      </c>
      <c r="B56">
        <v>854</v>
      </c>
      <c r="C56" s="27">
        <f t="shared" si="46"/>
        <v>462.29227038855049</v>
      </c>
      <c r="D56" s="1">
        <v>52.442999999999998</v>
      </c>
      <c r="E56" s="1">
        <v>0.11600000000000001</v>
      </c>
      <c r="F56" s="1">
        <v>3.7189999999999999</v>
      </c>
      <c r="G56" s="1">
        <v>0.53100000000000003</v>
      </c>
      <c r="H56" s="1">
        <v>2.9849999999999999</v>
      </c>
      <c r="I56" s="1">
        <v>16.571000000000002</v>
      </c>
      <c r="J56" s="1">
        <v>22.722999999999999</v>
      </c>
      <c r="K56" s="1">
        <v>4.8000000000000001E-2</v>
      </c>
      <c r="L56" s="1">
        <v>5.8999999999999997E-2</v>
      </c>
      <c r="M56" s="1">
        <v>0.252</v>
      </c>
      <c r="O56">
        <f t="shared" si="48"/>
        <v>99.446999999999989</v>
      </c>
      <c r="V56" s="20">
        <v>12</v>
      </c>
      <c r="W56" s="20">
        <v>4</v>
      </c>
      <c r="X56" s="15">
        <v>0</v>
      </c>
      <c r="Z56" s="14">
        <f t="shared" si="49"/>
        <v>1.917013933751524</v>
      </c>
      <c r="AA56" s="14">
        <f t="shared" si="50"/>
        <v>3.1898019662636259E-3</v>
      </c>
      <c r="AB56" s="14">
        <f t="shared" si="51"/>
        <v>0.16021162050568757</v>
      </c>
      <c r="AC56" s="14">
        <f t="shared" si="52"/>
        <v>1.5345363052216607E-2</v>
      </c>
      <c r="AD56" s="14">
        <f t="shared" si="53"/>
        <v>0</v>
      </c>
      <c r="AE56" s="14">
        <f t="shared" si="54"/>
        <v>9.1247609842310187E-2</v>
      </c>
      <c r="AF56" s="14">
        <f t="shared" si="55"/>
        <v>0.90295045880013614</v>
      </c>
      <c r="AG56" s="14">
        <f t="shared" si="56"/>
        <v>0.88990872525603304</v>
      </c>
      <c r="AH56" s="14">
        <f t="shared" si="57"/>
        <v>1.4860507346065731E-3</v>
      </c>
      <c r="AI56" s="14">
        <f t="shared" si="58"/>
        <v>1.7347661430898009E-3</v>
      </c>
      <c r="AJ56" s="14">
        <f t="shared" si="59"/>
        <v>1.7858884902786969E-2</v>
      </c>
      <c r="AK56" s="14">
        <f t="shared" si="60"/>
        <v>0</v>
      </c>
      <c r="AL56" s="14">
        <f t="shared" si="61"/>
        <v>4.0009472149546541</v>
      </c>
      <c r="AM56" s="14">
        <f t="shared" si="62"/>
        <v>0.90821988824932376</v>
      </c>
      <c r="AN56" s="11">
        <f t="shared" si="63"/>
        <v>0</v>
      </c>
      <c r="AP56">
        <f t="shared" si="64"/>
        <v>52.442999999999998</v>
      </c>
      <c r="AQ56">
        <f t="shared" si="65"/>
        <v>0.11600000000000001</v>
      </c>
      <c r="AR56">
        <f t="shared" si="66"/>
        <v>3.7189999999999999</v>
      </c>
      <c r="AS56">
        <f t="shared" si="67"/>
        <v>0.53100000000000003</v>
      </c>
      <c r="AT56">
        <f t="shared" si="68"/>
        <v>0</v>
      </c>
      <c r="AU56">
        <f t="shared" si="69"/>
        <v>2.9849999999999999</v>
      </c>
      <c r="AV56">
        <f t="shared" si="85"/>
        <v>16.571000000000002</v>
      </c>
      <c r="AW56">
        <f t="shared" si="86"/>
        <v>22.722999999999999</v>
      </c>
      <c r="AX56">
        <f t="shared" si="87"/>
        <v>4.8000000000000001E-2</v>
      </c>
      <c r="AY56">
        <f t="shared" si="88"/>
        <v>5.8999999999999997E-2</v>
      </c>
      <c r="AZ56">
        <f t="shared" si="89"/>
        <v>0.252</v>
      </c>
      <c r="BA56">
        <f t="shared" si="90"/>
        <v>0</v>
      </c>
      <c r="BB56">
        <f t="shared" si="70"/>
        <v>99.446999999999989</v>
      </c>
      <c r="BD56">
        <f t="shared" si="71"/>
        <v>0.8728861517976032</v>
      </c>
      <c r="BE56">
        <f t="shared" si="72"/>
        <v>1.4524328249818446E-3</v>
      </c>
      <c r="BF56">
        <f t="shared" si="73"/>
        <v>7.2950176539819542E-2</v>
      </c>
      <c r="BG56">
        <f t="shared" si="74"/>
        <v>6.9873017961708007E-3</v>
      </c>
      <c r="BH56">
        <f t="shared" si="75"/>
        <v>4.1548354768665446E-2</v>
      </c>
      <c r="BI56">
        <f t="shared" si="76"/>
        <v>0</v>
      </c>
      <c r="BJ56">
        <f t="shared" si="77"/>
        <v>0.41114617758855115</v>
      </c>
      <c r="BK56">
        <f t="shared" si="78"/>
        <v>0.40520780207356261</v>
      </c>
      <c r="BL56">
        <f t="shared" si="79"/>
        <v>6.7665293625083524E-4</v>
      </c>
      <c r="BM56">
        <f t="shared" si="80"/>
        <v>7.8990210569157928E-4</v>
      </c>
      <c r="BN56">
        <f t="shared" si="81"/>
        <v>8.1317996931213679E-3</v>
      </c>
      <c r="BO56">
        <f t="shared" si="82"/>
        <v>0</v>
      </c>
      <c r="BP56">
        <f t="shared" si="83"/>
        <v>1.8217767521244184</v>
      </c>
      <c r="BQ56">
        <f t="shared" si="84"/>
        <v>2.1961786537725065</v>
      </c>
    </row>
    <row r="57" spans="1:69" x14ac:dyDescent="0.15">
      <c r="A57" t="s">
        <v>126</v>
      </c>
      <c r="B57">
        <v>855</v>
      </c>
      <c r="C57" s="27">
        <f t="shared" si="46"/>
        <v>471.18250635756107</v>
      </c>
      <c r="D57" s="1">
        <v>52.426000000000002</v>
      </c>
      <c r="E57" s="1">
        <v>0.111</v>
      </c>
      <c r="F57" s="1">
        <v>3.8879999999999999</v>
      </c>
      <c r="G57" s="1">
        <v>0.52800000000000002</v>
      </c>
      <c r="H57" s="1">
        <v>3.0049999999999999</v>
      </c>
      <c r="I57" s="1">
        <v>16.443999999999999</v>
      </c>
      <c r="J57" s="1">
        <v>22.67</v>
      </c>
      <c r="K57" s="1">
        <v>0.121</v>
      </c>
      <c r="L57" s="1">
        <v>4.3999999999999997E-2</v>
      </c>
      <c r="M57" s="1">
        <v>0.27300000000000002</v>
      </c>
      <c r="O57">
        <f t="shared" si="48"/>
        <v>99.509999999999991</v>
      </c>
      <c r="V57" s="20">
        <v>12</v>
      </c>
      <c r="W57" s="20">
        <v>4</v>
      </c>
      <c r="X57" s="15">
        <v>0</v>
      </c>
      <c r="Z57" s="14">
        <f t="shared" si="49"/>
        <v>1.9152907930956853</v>
      </c>
      <c r="AA57" s="14">
        <f t="shared" si="50"/>
        <v>3.0505557535085246E-3</v>
      </c>
      <c r="AB57" s="14">
        <f t="shared" si="51"/>
        <v>0.16739571894085997</v>
      </c>
      <c r="AC57" s="14">
        <f t="shared" si="52"/>
        <v>1.5249894001742391E-2</v>
      </c>
      <c r="AD57" s="14">
        <f t="shared" si="53"/>
        <v>0</v>
      </c>
      <c r="AE57" s="14">
        <f t="shared" si="54"/>
        <v>9.1806175123451184E-2</v>
      </c>
      <c r="AF57" s="14">
        <f t="shared" si="55"/>
        <v>0.89551513376334502</v>
      </c>
      <c r="AG57" s="14">
        <f t="shared" si="56"/>
        <v>0.88732265981445269</v>
      </c>
      <c r="AH57" s="14">
        <f t="shared" si="57"/>
        <v>3.7439326320596704E-3</v>
      </c>
      <c r="AI57" s="14">
        <f t="shared" si="58"/>
        <v>1.2929801518825697E-3</v>
      </c>
      <c r="AJ57" s="14">
        <f t="shared" si="59"/>
        <v>1.9336002805038121E-2</v>
      </c>
      <c r="AK57" s="14">
        <f t="shared" si="60"/>
        <v>0</v>
      </c>
      <c r="AL57" s="14">
        <f t="shared" si="61"/>
        <v>4.0000038460820253</v>
      </c>
      <c r="AM57" s="14">
        <f t="shared" si="62"/>
        <v>0.9070148954579309</v>
      </c>
      <c r="AN57" s="11">
        <f t="shared" si="63"/>
        <v>0</v>
      </c>
      <c r="AP57">
        <f t="shared" si="64"/>
        <v>52.426000000000002</v>
      </c>
      <c r="AQ57">
        <f t="shared" si="65"/>
        <v>0.111</v>
      </c>
      <c r="AR57">
        <f t="shared" si="66"/>
        <v>3.8879999999999999</v>
      </c>
      <c r="AS57">
        <f t="shared" si="67"/>
        <v>0.52800000000000002</v>
      </c>
      <c r="AT57">
        <f t="shared" si="68"/>
        <v>0</v>
      </c>
      <c r="AU57">
        <f t="shared" si="69"/>
        <v>3.0049999999999999</v>
      </c>
      <c r="AV57">
        <f t="shared" si="85"/>
        <v>16.443999999999999</v>
      </c>
      <c r="AW57">
        <f t="shared" si="86"/>
        <v>22.67</v>
      </c>
      <c r="AX57">
        <f t="shared" si="87"/>
        <v>0.121</v>
      </c>
      <c r="AY57">
        <f t="shared" si="88"/>
        <v>4.3999999999999997E-2</v>
      </c>
      <c r="AZ57">
        <f t="shared" si="89"/>
        <v>0.27300000000000002</v>
      </c>
      <c r="BA57">
        <f t="shared" si="90"/>
        <v>0</v>
      </c>
      <c r="BB57">
        <f t="shared" si="70"/>
        <v>99.509999999999991</v>
      </c>
      <c r="BD57">
        <f t="shared" si="71"/>
        <v>0.87260319573901468</v>
      </c>
      <c r="BE57">
        <f t="shared" si="72"/>
        <v>1.3898279618360754E-3</v>
      </c>
      <c r="BF57">
        <f t="shared" si="73"/>
        <v>7.6265202040015689E-2</v>
      </c>
      <c r="BG57">
        <f t="shared" si="74"/>
        <v>6.9478255148365019E-3</v>
      </c>
      <c r="BH57">
        <f t="shared" si="75"/>
        <v>4.1826735705138916E-2</v>
      </c>
      <c r="BI57">
        <f t="shared" si="76"/>
        <v>0</v>
      </c>
      <c r="BJ57">
        <f t="shared" si="77"/>
        <v>0.40799515685632337</v>
      </c>
      <c r="BK57">
        <f t="shared" si="78"/>
        <v>0.40426267979613895</v>
      </c>
      <c r="BL57">
        <f t="shared" si="79"/>
        <v>1.7057292767989805E-3</v>
      </c>
      <c r="BM57">
        <f t="shared" si="80"/>
        <v>5.890795364479574E-4</v>
      </c>
      <c r="BN57">
        <f t="shared" si="81"/>
        <v>8.8094496675481491E-3</v>
      </c>
      <c r="BO57">
        <f t="shared" si="82"/>
        <v>0</v>
      </c>
      <c r="BP57">
        <f t="shared" si="83"/>
        <v>1.8223948820940994</v>
      </c>
      <c r="BQ57">
        <f t="shared" si="84"/>
        <v>2.1949160883757823</v>
      </c>
    </row>
    <row r="58" spans="1:69" x14ac:dyDescent="0.15">
      <c r="A58" t="s">
        <v>127</v>
      </c>
      <c r="B58">
        <v>856</v>
      </c>
      <c r="C58" s="27">
        <f t="shared" si="46"/>
        <v>480.07274232657164</v>
      </c>
      <c r="D58" s="1">
        <v>52.337000000000003</v>
      </c>
      <c r="E58" s="1">
        <v>0.129</v>
      </c>
      <c r="F58" s="1">
        <v>3.859</v>
      </c>
      <c r="G58" s="1">
        <v>0.51600000000000001</v>
      </c>
      <c r="H58" s="1">
        <v>3.0150000000000001</v>
      </c>
      <c r="I58" s="1">
        <v>16.510000000000002</v>
      </c>
      <c r="J58" s="1">
        <v>22.562999999999999</v>
      </c>
      <c r="K58" s="1">
        <v>8.7999999999999995E-2</v>
      </c>
      <c r="L58" s="1">
        <v>5.3999999999999999E-2</v>
      </c>
      <c r="M58" s="1">
        <v>0.28999999999999998</v>
      </c>
      <c r="O58">
        <f t="shared" si="48"/>
        <v>99.361000000000004</v>
      </c>
      <c r="V58" s="20">
        <v>12</v>
      </c>
      <c r="W58" s="20">
        <v>4</v>
      </c>
      <c r="X58" s="15">
        <v>0</v>
      </c>
      <c r="Z58" s="14">
        <f t="shared" si="49"/>
        <v>1.9146943058695647</v>
      </c>
      <c r="AA58" s="14">
        <f t="shared" si="50"/>
        <v>3.5501632278095376E-3</v>
      </c>
      <c r="AB58" s="14">
        <f t="shared" si="51"/>
        <v>0.16637784402201816</v>
      </c>
      <c r="AC58" s="14">
        <f t="shared" si="52"/>
        <v>1.4923999544824608E-2</v>
      </c>
      <c r="AD58" s="14">
        <f t="shared" si="53"/>
        <v>0</v>
      </c>
      <c r="AE58" s="14">
        <f t="shared" si="54"/>
        <v>9.2239588563980929E-2</v>
      </c>
      <c r="AF58" s="14">
        <f t="shared" si="55"/>
        <v>0.90035785485929309</v>
      </c>
      <c r="AG58" s="14">
        <f t="shared" si="56"/>
        <v>0.88436087078696757</v>
      </c>
      <c r="AH58" s="14">
        <f t="shared" si="57"/>
        <v>2.7266409340753191E-3</v>
      </c>
      <c r="AI58" s="14">
        <f t="shared" si="58"/>
        <v>1.5890426891929988E-3</v>
      </c>
      <c r="AJ58" s="14">
        <f t="shared" si="59"/>
        <v>2.0568597242952333E-2</v>
      </c>
      <c r="AK58" s="14">
        <f t="shared" si="60"/>
        <v>0</v>
      </c>
      <c r="AL58" s="14">
        <f t="shared" si="61"/>
        <v>4.0013889077406786</v>
      </c>
      <c r="AM58" s="14">
        <f t="shared" si="62"/>
        <v>0.90707251043699577</v>
      </c>
      <c r="AN58" s="11">
        <f t="shared" si="63"/>
        <v>0</v>
      </c>
      <c r="AP58">
        <f t="shared" si="64"/>
        <v>52.337000000000003</v>
      </c>
      <c r="AQ58">
        <f t="shared" si="65"/>
        <v>0.129</v>
      </c>
      <c r="AR58">
        <f t="shared" si="66"/>
        <v>3.859</v>
      </c>
      <c r="AS58">
        <f t="shared" si="67"/>
        <v>0.51600000000000001</v>
      </c>
      <c r="AT58">
        <f t="shared" si="68"/>
        <v>0</v>
      </c>
      <c r="AU58">
        <f t="shared" si="69"/>
        <v>3.0150000000000001</v>
      </c>
      <c r="AV58">
        <f t="shared" si="85"/>
        <v>16.510000000000002</v>
      </c>
      <c r="AW58">
        <f t="shared" si="86"/>
        <v>22.562999999999999</v>
      </c>
      <c r="AX58">
        <f t="shared" si="87"/>
        <v>8.7999999999999995E-2</v>
      </c>
      <c r="AY58">
        <f t="shared" si="88"/>
        <v>5.3999999999999999E-2</v>
      </c>
      <c r="AZ58">
        <f t="shared" si="89"/>
        <v>0.28999999999999998</v>
      </c>
      <c r="BA58">
        <f t="shared" si="90"/>
        <v>0</v>
      </c>
      <c r="BB58">
        <f t="shared" si="70"/>
        <v>99.361000000000004</v>
      </c>
      <c r="BD58">
        <f t="shared" si="71"/>
        <v>0.87112183754993355</v>
      </c>
      <c r="BE58">
        <f t="shared" si="72"/>
        <v>1.6152054691608445E-3</v>
      </c>
      <c r="BF58">
        <f t="shared" si="73"/>
        <v>7.5696351510396234E-2</v>
      </c>
      <c r="BG58">
        <f t="shared" si="74"/>
        <v>6.7899203894993092E-3</v>
      </c>
      <c r="BH58">
        <f t="shared" si="75"/>
        <v>4.1965926173375655E-2</v>
      </c>
      <c r="BI58">
        <f t="shared" si="76"/>
        <v>0</v>
      </c>
      <c r="BJ58">
        <f t="shared" si="77"/>
        <v>0.4096326951896071</v>
      </c>
      <c r="BK58">
        <f t="shared" si="78"/>
        <v>0.40235460274549106</v>
      </c>
      <c r="BL58">
        <f t="shared" si="79"/>
        <v>1.2405303831265313E-3</v>
      </c>
      <c r="BM58">
        <f t="shared" si="80"/>
        <v>7.2296124927703873E-4</v>
      </c>
      <c r="BN58">
        <f t="shared" si="81"/>
        <v>9.3580234563698274E-3</v>
      </c>
      <c r="BO58">
        <f t="shared" si="82"/>
        <v>0</v>
      </c>
      <c r="BP58">
        <f t="shared" si="83"/>
        <v>1.8204980541162372</v>
      </c>
      <c r="BQ58">
        <f t="shared" si="84"/>
        <v>2.197963847691756</v>
      </c>
    </row>
    <row r="59" spans="1:69" x14ac:dyDescent="0.15">
      <c r="A59" t="s">
        <v>128</v>
      </c>
      <c r="B59">
        <v>857</v>
      </c>
      <c r="C59" s="27">
        <f t="shared" si="46"/>
        <v>488.96297829558222</v>
      </c>
      <c r="D59" s="1">
        <v>52.731999999999999</v>
      </c>
      <c r="E59" s="1">
        <v>0.151</v>
      </c>
      <c r="F59" s="1">
        <v>3.9510000000000001</v>
      </c>
      <c r="G59" s="1">
        <v>0.48299999999999998</v>
      </c>
      <c r="H59" s="1">
        <v>3.0150000000000001</v>
      </c>
      <c r="I59" s="1">
        <v>16.456</v>
      </c>
      <c r="J59" s="1">
        <v>22.463999999999999</v>
      </c>
      <c r="K59" s="1">
        <v>8.7999999999999995E-2</v>
      </c>
      <c r="L59" s="1">
        <v>2.1999999999999999E-2</v>
      </c>
      <c r="M59" s="1">
        <v>0.29599999999999999</v>
      </c>
      <c r="O59">
        <f t="shared" si="48"/>
        <v>99.658000000000001</v>
      </c>
      <c r="V59" s="20">
        <v>12</v>
      </c>
      <c r="W59" s="20">
        <v>4</v>
      </c>
      <c r="X59" s="15">
        <v>0</v>
      </c>
      <c r="Z59" s="14">
        <f t="shared" si="49"/>
        <v>1.9204783945319264</v>
      </c>
      <c r="AA59" s="14">
        <f t="shared" si="50"/>
        <v>4.1369485502096579E-3</v>
      </c>
      <c r="AB59" s="14">
        <f t="shared" si="51"/>
        <v>0.16957909172686042</v>
      </c>
      <c r="AC59" s="14">
        <f t="shared" si="52"/>
        <v>1.3906800281478476E-2</v>
      </c>
      <c r="AD59" s="14">
        <f t="shared" si="53"/>
        <v>0</v>
      </c>
      <c r="AE59" s="14">
        <f t="shared" si="54"/>
        <v>9.1825207534536685E-2</v>
      </c>
      <c r="AF59" s="14">
        <f t="shared" si="55"/>
        <v>0.89338143771990319</v>
      </c>
      <c r="AG59" s="14">
        <f t="shared" si="56"/>
        <v>0.87652503980174135</v>
      </c>
      <c r="AH59" s="14">
        <f t="shared" si="57"/>
        <v>2.7143916570048429E-3</v>
      </c>
      <c r="AI59" s="14">
        <f t="shared" si="58"/>
        <v>6.4447941009580345E-4</v>
      </c>
      <c r="AJ59" s="14">
        <f t="shared" si="59"/>
        <v>2.0899839399877194E-2</v>
      </c>
      <c r="AK59" s="14">
        <f t="shared" si="60"/>
        <v>0</v>
      </c>
      <c r="AL59" s="14">
        <f t="shared" si="61"/>
        <v>3.9940916306136338</v>
      </c>
      <c r="AM59" s="14">
        <f t="shared" si="62"/>
        <v>0.90679599251909038</v>
      </c>
      <c r="AN59" s="11">
        <f t="shared" si="63"/>
        <v>0</v>
      </c>
      <c r="AP59">
        <f t="shared" si="64"/>
        <v>52.731999999999999</v>
      </c>
      <c r="AQ59">
        <f t="shared" si="65"/>
        <v>0.151</v>
      </c>
      <c r="AR59">
        <f t="shared" si="66"/>
        <v>3.9510000000000001</v>
      </c>
      <c r="AS59">
        <f t="shared" si="67"/>
        <v>0.48299999999999998</v>
      </c>
      <c r="AT59">
        <f t="shared" si="68"/>
        <v>0</v>
      </c>
      <c r="AU59">
        <f t="shared" si="69"/>
        <v>3.0150000000000001</v>
      </c>
      <c r="AV59">
        <f t="shared" si="85"/>
        <v>16.456</v>
      </c>
      <c r="AW59">
        <f t="shared" si="86"/>
        <v>22.463999999999999</v>
      </c>
      <c r="AX59">
        <f t="shared" si="87"/>
        <v>8.7999999999999995E-2</v>
      </c>
      <c r="AY59">
        <f t="shared" si="88"/>
        <v>2.1999999999999999E-2</v>
      </c>
      <c r="AZ59">
        <f t="shared" si="89"/>
        <v>0.29599999999999999</v>
      </c>
      <c r="BA59">
        <f t="shared" si="90"/>
        <v>0</v>
      </c>
      <c r="BB59">
        <f t="shared" si="70"/>
        <v>99.658000000000001</v>
      </c>
      <c r="BD59">
        <f t="shared" si="71"/>
        <v>0.87769640479360855</v>
      </c>
      <c r="BE59">
        <f t="shared" si="72"/>
        <v>1.8906668670022287E-3</v>
      </c>
      <c r="BF59">
        <f t="shared" si="73"/>
        <v>7.7500980776775211E-2</v>
      </c>
      <c r="BG59">
        <f t="shared" si="74"/>
        <v>6.3556812948220272E-3</v>
      </c>
      <c r="BH59">
        <f t="shared" si="75"/>
        <v>4.1965926173375655E-2</v>
      </c>
      <c r="BI59">
        <f t="shared" si="76"/>
        <v>0</v>
      </c>
      <c r="BJ59">
        <f t="shared" si="77"/>
        <v>0.40829289109873856</v>
      </c>
      <c r="BK59">
        <f t="shared" si="78"/>
        <v>0.40058918566124679</v>
      </c>
      <c r="BL59">
        <f t="shared" si="79"/>
        <v>1.2405303831265313E-3</v>
      </c>
      <c r="BM59">
        <f t="shared" si="80"/>
        <v>2.945397682239787E-4</v>
      </c>
      <c r="BN59">
        <f t="shared" si="81"/>
        <v>9.5516377347774802E-3</v>
      </c>
      <c r="BO59">
        <f t="shared" si="82"/>
        <v>0</v>
      </c>
      <c r="BP59">
        <f t="shared" si="83"/>
        <v>1.8253784445516972</v>
      </c>
      <c r="BQ59">
        <f t="shared" si="84"/>
        <v>2.188089621927447</v>
      </c>
    </row>
    <row r="60" spans="1:69" x14ac:dyDescent="0.15">
      <c r="A60" t="s">
        <v>129</v>
      </c>
      <c r="B60">
        <v>858</v>
      </c>
      <c r="C60" s="27">
        <f t="shared" si="46"/>
        <v>497.85321426459279</v>
      </c>
      <c r="D60" s="1">
        <v>51.542000000000002</v>
      </c>
      <c r="E60" s="1">
        <v>0.13800000000000001</v>
      </c>
      <c r="F60" s="1">
        <v>5.4269999999999996</v>
      </c>
      <c r="G60" s="1">
        <v>1.1040000000000001</v>
      </c>
      <c r="H60" s="1">
        <v>3.395</v>
      </c>
      <c r="I60" s="1">
        <v>16.57</v>
      </c>
      <c r="J60" s="1">
        <v>21.937000000000001</v>
      </c>
      <c r="K60" s="1">
        <v>0.108</v>
      </c>
      <c r="L60" s="1">
        <v>0.02</v>
      </c>
      <c r="M60" s="1">
        <v>0.30199999999999999</v>
      </c>
      <c r="O60">
        <f t="shared" si="48"/>
        <v>100.54300000000001</v>
      </c>
      <c r="V60" s="20">
        <v>12</v>
      </c>
      <c r="W60" s="20">
        <v>4</v>
      </c>
      <c r="X60" s="15">
        <v>0</v>
      </c>
      <c r="Z60" s="14">
        <f t="shared" si="49"/>
        <v>1.8670493042239991</v>
      </c>
      <c r="AA60" s="14">
        <f t="shared" si="50"/>
        <v>3.7604653968842145E-3</v>
      </c>
      <c r="AB60" s="14">
        <f t="shared" si="51"/>
        <v>0.23167780752131542</v>
      </c>
      <c r="AC60" s="14">
        <f t="shared" si="52"/>
        <v>3.1616114679918907E-2</v>
      </c>
      <c r="AD60" s="14">
        <f t="shared" si="53"/>
        <v>0</v>
      </c>
      <c r="AE60" s="14">
        <f t="shared" si="54"/>
        <v>0.10284275887518249</v>
      </c>
      <c r="AF60" s="14">
        <f t="shared" si="55"/>
        <v>0.89473513589694398</v>
      </c>
      <c r="AG60" s="14">
        <f t="shared" si="56"/>
        <v>0.8513611139291779</v>
      </c>
      <c r="AH60" s="14">
        <f t="shared" si="57"/>
        <v>3.3133928671317085E-3</v>
      </c>
      <c r="AI60" s="14">
        <f t="shared" si="58"/>
        <v>5.8274116750820957E-4</v>
      </c>
      <c r="AJ60" s="14">
        <f t="shared" si="59"/>
        <v>2.1208869440874349E-2</v>
      </c>
      <c r="AK60" s="14">
        <f t="shared" si="60"/>
        <v>0</v>
      </c>
      <c r="AL60" s="14">
        <f t="shared" si="61"/>
        <v>4.0081477039989357</v>
      </c>
      <c r="AM60" s="14">
        <f t="shared" si="62"/>
        <v>0.89690754033931908</v>
      </c>
      <c r="AN60" s="11">
        <f t="shared" si="63"/>
        <v>0</v>
      </c>
      <c r="AP60">
        <f t="shared" si="64"/>
        <v>51.542000000000002</v>
      </c>
      <c r="AQ60">
        <f t="shared" si="65"/>
        <v>0.13800000000000001</v>
      </c>
      <c r="AR60">
        <f t="shared" si="66"/>
        <v>5.4269999999999996</v>
      </c>
      <c r="AS60">
        <f t="shared" si="67"/>
        <v>1.1040000000000001</v>
      </c>
      <c r="AT60">
        <f t="shared" si="68"/>
        <v>0</v>
      </c>
      <c r="AU60">
        <f t="shared" si="69"/>
        <v>3.395</v>
      </c>
      <c r="AV60">
        <f t="shared" si="85"/>
        <v>16.57</v>
      </c>
      <c r="AW60">
        <f t="shared" si="86"/>
        <v>21.937000000000001</v>
      </c>
      <c r="AX60">
        <f t="shared" si="87"/>
        <v>0.108</v>
      </c>
      <c r="AY60">
        <f t="shared" si="88"/>
        <v>0.02</v>
      </c>
      <c r="AZ60">
        <f t="shared" si="89"/>
        <v>0.30199999999999999</v>
      </c>
      <c r="BA60">
        <f t="shared" si="90"/>
        <v>0</v>
      </c>
      <c r="BB60">
        <f t="shared" si="70"/>
        <v>100.54300000000001</v>
      </c>
      <c r="BD60">
        <f t="shared" si="71"/>
        <v>0.85788948069241022</v>
      </c>
      <c r="BE60">
        <f t="shared" si="72"/>
        <v>1.7278942228232291E-3</v>
      </c>
      <c r="BF60">
        <f t="shared" si="73"/>
        <v>0.10645351118085523</v>
      </c>
      <c r="BG60">
        <f t="shared" si="74"/>
        <v>1.4527271531021778E-2</v>
      </c>
      <c r="BH60">
        <f t="shared" si="75"/>
        <v>4.725516396637159E-2</v>
      </c>
      <c r="BI60">
        <f t="shared" si="76"/>
        <v>0</v>
      </c>
      <c r="BJ60">
        <f t="shared" si="77"/>
        <v>0.41112136640168317</v>
      </c>
      <c r="BK60">
        <f t="shared" si="78"/>
        <v>0.3911914603744111</v>
      </c>
      <c r="BL60">
        <f t="shared" si="79"/>
        <v>1.5224691065643793E-3</v>
      </c>
      <c r="BM60">
        <f t="shared" si="80"/>
        <v>2.6776342565816249E-4</v>
      </c>
      <c r="BN60">
        <f t="shared" si="81"/>
        <v>9.7452520131851312E-3</v>
      </c>
      <c r="BO60">
        <f t="shared" si="82"/>
        <v>0</v>
      </c>
      <c r="BP60">
        <f t="shared" si="83"/>
        <v>1.841701632914984</v>
      </c>
      <c r="BQ60">
        <f t="shared" si="84"/>
        <v>2.1763284738228599</v>
      </c>
    </row>
    <row r="61" spans="1:69" x14ac:dyDescent="0.15">
      <c r="A61" t="s">
        <v>130</v>
      </c>
      <c r="B61">
        <v>859</v>
      </c>
      <c r="C61" s="27">
        <f t="shared" si="46"/>
        <v>506.74345023360343</v>
      </c>
      <c r="D61" s="1">
        <v>52.631</v>
      </c>
      <c r="E61" s="1">
        <v>9.7000000000000003E-2</v>
      </c>
      <c r="F61" s="1">
        <v>3.8340000000000001</v>
      </c>
      <c r="G61" s="1">
        <v>0.46100000000000002</v>
      </c>
      <c r="H61" s="1">
        <v>3.206</v>
      </c>
      <c r="I61" s="1">
        <v>16.934000000000001</v>
      </c>
      <c r="J61" s="1">
        <v>22.495999999999999</v>
      </c>
      <c r="K61" s="1">
        <v>0.06</v>
      </c>
      <c r="L61" s="1">
        <v>1.9E-2</v>
      </c>
      <c r="M61" s="1">
        <v>0.28599999999999998</v>
      </c>
      <c r="O61">
        <f t="shared" si="48"/>
        <v>100.02400000000002</v>
      </c>
      <c r="V61" s="20">
        <v>12</v>
      </c>
      <c r="W61" s="20">
        <v>4</v>
      </c>
      <c r="X61" s="15">
        <v>0</v>
      </c>
      <c r="Z61" s="14">
        <f t="shared" si="49"/>
        <v>1.912683606671473</v>
      </c>
      <c r="AA61" s="14">
        <f t="shared" si="50"/>
        <v>2.651802882008337E-3</v>
      </c>
      <c r="AB61" s="14">
        <f t="shared" si="51"/>
        <v>0.16420399354672099</v>
      </c>
      <c r="AC61" s="14">
        <f t="shared" si="52"/>
        <v>1.3244859139163968E-2</v>
      </c>
      <c r="AD61" s="14">
        <f t="shared" si="53"/>
        <v>0</v>
      </c>
      <c r="AE61" s="14">
        <f t="shared" si="54"/>
        <v>9.7432635838729617E-2</v>
      </c>
      <c r="AF61" s="14">
        <f t="shared" si="55"/>
        <v>0.91735732464957331</v>
      </c>
      <c r="AG61" s="14">
        <f t="shared" si="56"/>
        <v>0.87588859535597197</v>
      </c>
      <c r="AH61" s="14">
        <f t="shared" si="57"/>
        <v>1.8467470823438476E-3</v>
      </c>
      <c r="AI61" s="14">
        <f t="shared" si="58"/>
        <v>5.5540054130654944E-4</v>
      </c>
      <c r="AJ61" s="14">
        <f t="shared" si="59"/>
        <v>2.0150396792570111E-2</v>
      </c>
      <c r="AK61" s="14">
        <f t="shared" si="60"/>
        <v>0</v>
      </c>
      <c r="AL61" s="14">
        <f t="shared" si="61"/>
        <v>4.0060153624998627</v>
      </c>
      <c r="AM61" s="14">
        <f t="shared" si="62"/>
        <v>0.90398738691517377</v>
      </c>
      <c r="AN61" s="11">
        <f t="shared" si="63"/>
        <v>0</v>
      </c>
      <c r="AP61">
        <f t="shared" si="64"/>
        <v>52.631</v>
      </c>
      <c r="AQ61">
        <f t="shared" si="65"/>
        <v>9.7000000000000003E-2</v>
      </c>
      <c r="AR61">
        <f t="shared" si="66"/>
        <v>3.8340000000000001</v>
      </c>
      <c r="AS61">
        <f t="shared" si="67"/>
        <v>0.46100000000000002</v>
      </c>
      <c r="AT61">
        <f t="shared" si="68"/>
        <v>0</v>
      </c>
      <c r="AU61">
        <f t="shared" si="69"/>
        <v>3.206</v>
      </c>
      <c r="AV61">
        <f t="shared" si="85"/>
        <v>16.934000000000001</v>
      </c>
      <c r="AW61">
        <f t="shared" si="86"/>
        <v>22.495999999999999</v>
      </c>
      <c r="AX61">
        <f t="shared" si="87"/>
        <v>0.06</v>
      </c>
      <c r="AY61">
        <f t="shared" si="88"/>
        <v>1.9E-2</v>
      </c>
      <c r="AZ61">
        <f t="shared" si="89"/>
        <v>0.28599999999999998</v>
      </c>
      <c r="BA61">
        <f t="shared" si="90"/>
        <v>0</v>
      </c>
      <c r="BB61">
        <f t="shared" si="70"/>
        <v>100.02400000000002</v>
      </c>
      <c r="BD61">
        <f t="shared" si="71"/>
        <v>0.8760153129161119</v>
      </c>
      <c r="BE61">
        <f t="shared" si="72"/>
        <v>1.2145343450279218E-3</v>
      </c>
      <c r="BF61">
        <f t="shared" si="73"/>
        <v>7.5205963122793262E-2</v>
      </c>
      <c r="BG61">
        <f t="shared" si="74"/>
        <v>6.0661885650371734E-3</v>
      </c>
      <c r="BH61">
        <f t="shared" si="75"/>
        <v>4.4624464116697293E-2</v>
      </c>
      <c r="BI61">
        <f t="shared" si="76"/>
        <v>0</v>
      </c>
      <c r="BJ61">
        <f t="shared" si="77"/>
        <v>0.42015263842161155</v>
      </c>
      <c r="BK61">
        <f t="shared" si="78"/>
        <v>0.40115982552686108</v>
      </c>
      <c r="BL61">
        <f t="shared" si="79"/>
        <v>8.4581617031354408E-4</v>
      </c>
      <c r="BM61">
        <f t="shared" si="80"/>
        <v>2.5437525437525436E-4</v>
      </c>
      <c r="BN61">
        <f t="shared" si="81"/>
        <v>9.2289472707647261E-3</v>
      </c>
      <c r="BO61">
        <f t="shared" si="82"/>
        <v>0</v>
      </c>
      <c r="BP61">
        <f t="shared" si="83"/>
        <v>1.8347680657095937</v>
      </c>
      <c r="BQ61">
        <f t="shared" si="84"/>
        <v>2.1833906079843075</v>
      </c>
    </row>
    <row r="62" spans="1:69" x14ac:dyDescent="0.15">
      <c r="A62" t="s">
        <v>131</v>
      </c>
      <c r="B62">
        <v>860</v>
      </c>
      <c r="C62" s="27">
        <f t="shared" si="46"/>
        <v>515.63368620261394</v>
      </c>
      <c r="D62" s="1">
        <v>52.47</v>
      </c>
      <c r="E62" s="1">
        <v>0.11799999999999999</v>
      </c>
      <c r="F62" s="1">
        <v>3.839</v>
      </c>
      <c r="G62" s="1">
        <v>0.48699999999999999</v>
      </c>
      <c r="H62" s="1">
        <v>3.0459999999999998</v>
      </c>
      <c r="I62" s="1">
        <v>16.635999999999999</v>
      </c>
      <c r="J62" s="1">
        <v>22.582999999999998</v>
      </c>
      <c r="K62" s="1">
        <v>4.8000000000000001E-2</v>
      </c>
      <c r="L62" s="1">
        <v>3.5999999999999997E-2</v>
      </c>
      <c r="M62" s="1">
        <v>0.28100000000000003</v>
      </c>
      <c r="O62">
        <f t="shared" si="48"/>
        <v>99.544000000000011</v>
      </c>
      <c r="V62" s="20">
        <v>12</v>
      </c>
      <c r="W62" s="20">
        <v>4</v>
      </c>
      <c r="X62" s="15">
        <v>0</v>
      </c>
      <c r="Z62" s="14">
        <f t="shared" si="49"/>
        <v>1.915381346626374</v>
      </c>
      <c r="AA62" s="14">
        <f t="shared" si="50"/>
        <v>3.2403668974832637E-3</v>
      </c>
      <c r="AB62" s="14">
        <f t="shared" si="51"/>
        <v>0.16515525406664219</v>
      </c>
      <c r="AC62" s="14">
        <f t="shared" si="52"/>
        <v>1.4054585935398514E-2</v>
      </c>
      <c r="AD62" s="14">
        <f t="shared" si="53"/>
        <v>0</v>
      </c>
      <c r="AE62" s="14">
        <f t="shared" si="54"/>
        <v>9.2985131209944685E-2</v>
      </c>
      <c r="AF62" s="14">
        <f t="shared" si="55"/>
        <v>0.90525423410596428</v>
      </c>
      <c r="AG62" s="14">
        <f t="shared" si="56"/>
        <v>0.88321793282211969</v>
      </c>
      <c r="AH62" s="14">
        <f t="shared" si="57"/>
        <v>1.4840211283984692E-3</v>
      </c>
      <c r="AI62" s="14">
        <f t="shared" si="58"/>
        <v>1.0570557041005315E-3</v>
      </c>
      <c r="AJ62" s="14">
        <f t="shared" si="59"/>
        <v>1.9886875957393465E-2</v>
      </c>
      <c r="AK62" s="14">
        <f t="shared" si="60"/>
        <v>0</v>
      </c>
      <c r="AL62" s="14">
        <f t="shared" si="61"/>
        <v>4.0017168044538201</v>
      </c>
      <c r="AM62" s="14">
        <f t="shared" si="62"/>
        <v>0.90685086719604768</v>
      </c>
      <c r="AN62" s="11">
        <f t="shared" si="63"/>
        <v>0</v>
      </c>
      <c r="AP62">
        <f t="shared" si="64"/>
        <v>52.47</v>
      </c>
      <c r="AQ62">
        <f t="shared" si="65"/>
        <v>0.11799999999999999</v>
      </c>
      <c r="AR62">
        <f t="shared" si="66"/>
        <v>3.839</v>
      </c>
      <c r="AS62">
        <f t="shared" si="67"/>
        <v>0.48699999999999999</v>
      </c>
      <c r="AT62">
        <f t="shared" si="68"/>
        <v>0</v>
      </c>
      <c r="AU62">
        <f t="shared" si="69"/>
        <v>3.0459999999999998</v>
      </c>
      <c r="AV62">
        <f t="shared" si="85"/>
        <v>16.635999999999999</v>
      </c>
      <c r="AW62">
        <f t="shared" si="86"/>
        <v>22.582999999999998</v>
      </c>
      <c r="AX62">
        <f t="shared" si="87"/>
        <v>4.8000000000000001E-2</v>
      </c>
      <c r="AY62">
        <f t="shared" si="88"/>
        <v>3.5999999999999997E-2</v>
      </c>
      <c r="AZ62">
        <f t="shared" si="89"/>
        <v>0.28100000000000003</v>
      </c>
      <c r="BA62">
        <f t="shared" si="90"/>
        <v>0</v>
      </c>
      <c r="BB62">
        <f t="shared" si="70"/>
        <v>99.544000000000011</v>
      </c>
      <c r="BD62">
        <f t="shared" si="71"/>
        <v>0.87333555259653795</v>
      </c>
      <c r="BE62">
        <f t="shared" si="72"/>
        <v>1.4774747702401521E-3</v>
      </c>
      <c r="BF62">
        <f t="shared" si="73"/>
        <v>7.5304040800313859E-2</v>
      </c>
      <c r="BG62">
        <f t="shared" si="74"/>
        <v>6.4083163366010915E-3</v>
      </c>
      <c r="BH62">
        <f t="shared" si="75"/>
        <v>4.2397416624909527E-2</v>
      </c>
      <c r="BI62">
        <f t="shared" si="76"/>
        <v>0</v>
      </c>
      <c r="BJ62">
        <f t="shared" si="77"/>
        <v>0.41275890473496685</v>
      </c>
      <c r="BK62">
        <f t="shared" si="78"/>
        <v>0.40271125266149999</v>
      </c>
      <c r="BL62">
        <f t="shared" si="79"/>
        <v>6.7665293625083524E-4</v>
      </c>
      <c r="BM62">
        <f t="shared" si="80"/>
        <v>4.8197416618469245E-4</v>
      </c>
      <c r="BN62">
        <f t="shared" si="81"/>
        <v>9.0676020387583517E-3</v>
      </c>
      <c r="BO62">
        <f t="shared" si="82"/>
        <v>0</v>
      </c>
      <c r="BP62">
        <f t="shared" si="83"/>
        <v>1.8246191876662632</v>
      </c>
      <c r="BQ62">
        <f t="shared" si="84"/>
        <v>2.1931791748677827</v>
      </c>
    </row>
    <row r="63" spans="1:69" x14ac:dyDescent="0.15">
      <c r="A63" t="s">
        <v>132</v>
      </c>
      <c r="B63">
        <v>861</v>
      </c>
      <c r="C63" s="27">
        <f t="shared" si="46"/>
        <v>524.52392217162458</v>
      </c>
      <c r="D63" s="1">
        <v>51.91</v>
      </c>
      <c r="E63" s="1">
        <v>0.153</v>
      </c>
      <c r="F63" s="1">
        <v>4.5890000000000004</v>
      </c>
      <c r="G63" s="1">
        <v>0.61299999999999999</v>
      </c>
      <c r="H63" s="1">
        <v>3.14</v>
      </c>
      <c r="I63" s="1">
        <v>16.236000000000001</v>
      </c>
      <c r="J63" s="1">
        <v>22.558</v>
      </c>
      <c r="K63" s="1">
        <v>0.06</v>
      </c>
      <c r="L63" s="1">
        <v>7.1999999999999995E-2</v>
      </c>
      <c r="M63" s="1">
        <v>0.28000000000000003</v>
      </c>
      <c r="O63">
        <f t="shared" si="48"/>
        <v>99.61099999999999</v>
      </c>
      <c r="V63" s="20">
        <v>12</v>
      </c>
      <c r="W63" s="20">
        <v>4</v>
      </c>
      <c r="X63" s="15">
        <v>0</v>
      </c>
      <c r="Z63" s="14">
        <f t="shared" si="49"/>
        <v>1.896074011461933</v>
      </c>
      <c r="AA63" s="14">
        <f t="shared" si="50"/>
        <v>4.2040093932333858E-3</v>
      </c>
      <c r="AB63" s="14">
        <f t="shared" si="51"/>
        <v>0.19753879821687056</v>
      </c>
      <c r="AC63" s="14">
        <f t="shared" si="52"/>
        <v>1.7701482330458294E-2</v>
      </c>
      <c r="AD63" s="14">
        <f t="shared" si="53"/>
        <v>0</v>
      </c>
      <c r="AE63" s="14">
        <f t="shared" si="54"/>
        <v>9.5912083350884969E-2</v>
      </c>
      <c r="AF63" s="14">
        <f t="shared" si="55"/>
        <v>0.88401729780015204</v>
      </c>
      <c r="AG63" s="14">
        <f t="shared" si="56"/>
        <v>0.88276865389471804</v>
      </c>
      <c r="AH63" s="14">
        <f t="shared" si="57"/>
        <v>1.8561375832222447E-3</v>
      </c>
      <c r="AI63" s="14">
        <f t="shared" si="58"/>
        <v>2.1153777745014724E-3</v>
      </c>
      <c r="AJ63" s="14">
        <f t="shared" si="59"/>
        <v>1.9827974130389271E-2</v>
      </c>
      <c r="AK63" s="14">
        <f t="shared" si="60"/>
        <v>0</v>
      </c>
      <c r="AL63" s="14">
        <f t="shared" si="61"/>
        <v>4.002015825936363</v>
      </c>
      <c r="AM63" s="14">
        <f t="shared" si="62"/>
        <v>0.90212347420563566</v>
      </c>
      <c r="AN63" s="11">
        <f t="shared" si="63"/>
        <v>0</v>
      </c>
      <c r="AP63">
        <f t="shared" si="64"/>
        <v>51.91</v>
      </c>
      <c r="AQ63">
        <f t="shared" si="65"/>
        <v>0.153</v>
      </c>
      <c r="AR63">
        <f t="shared" si="66"/>
        <v>4.5890000000000004</v>
      </c>
      <c r="AS63">
        <f t="shared" si="67"/>
        <v>0.61299999999999999</v>
      </c>
      <c r="AT63">
        <f t="shared" si="68"/>
        <v>0</v>
      </c>
      <c r="AU63">
        <f t="shared" si="69"/>
        <v>3.14</v>
      </c>
      <c r="AV63">
        <f t="shared" si="85"/>
        <v>16.236000000000001</v>
      </c>
      <c r="AW63">
        <f t="shared" si="86"/>
        <v>22.558</v>
      </c>
      <c r="AX63">
        <f t="shared" si="87"/>
        <v>0.06</v>
      </c>
      <c r="AY63">
        <f t="shared" si="88"/>
        <v>7.1999999999999995E-2</v>
      </c>
      <c r="AZ63">
        <f t="shared" si="89"/>
        <v>0.28000000000000003</v>
      </c>
      <c r="BA63">
        <f t="shared" si="90"/>
        <v>0</v>
      </c>
      <c r="BB63">
        <f t="shared" si="70"/>
        <v>99.61099999999999</v>
      </c>
      <c r="BD63">
        <f t="shared" si="71"/>
        <v>0.86401464713715048</v>
      </c>
      <c r="BE63">
        <f t="shared" si="72"/>
        <v>1.9157088122605363E-3</v>
      </c>
      <c r="BF63">
        <f t="shared" si="73"/>
        <v>9.0015692428403307E-2</v>
      </c>
      <c r="BG63">
        <f t="shared" si="74"/>
        <v>8.0663201526416199E-3</v>
      </c>
      <c r="BH63">
        <f t="shared" si="75"/>
        <v>4.3705807026334843E-2</v>
      </c>
      <c r="BI63">
        <f t="shared" si="76"/>
        <v>0</v>
      </c>
      <c r="BJ63">
        <f t="shared" si="77"/>
        <v>0.4028344299877929</v>
      </c>
      <c r="BK63">
        <f t="shared" si="78"/>
        <v>0.40226544026648886</v>
      </c>
      <c r="BL63">
        <f t="shared" si="79"/>
        <v>8.4581617031354408E-4</v>
      </c>
      <c r="BM63">
        <f t="shared" si="80"/>
        <v>9.639483323693849E-4</v>
      </c>
      <c r="BN63">
        <f t="shared" si="81"/>
        <v>9.0353329923570768E-3</v>
      </c>
      <c r="BO63">
        <f t="shared" si="82"/>
        <v>0</v>
      </c>
      <c r="BP63">
        <f t="shared" si="83"/>
        <v>1.8236631433061126</v>
      </c>
      <c r="BQ63">
        <f t="shared" si="84"/>
        <v>2.1944929032678275</v>
      </c>
    </row>
    <row r="64" spans="1:69" x14ac:dyDescent="0.15">
      <c r="A64" t="s">
        <v>133</v>
      </c>
      <c r="B64">
        <v>862</v>
      </c>
      <c r="C64" s="27">
        <f t="shared" si="46"/>
        <v>533.41415814063521</v>
      </c>
      <c r="D64" s="1">
        <v>51.569000000000003</v>
      </c>
      <c r="E64" s="1">
        <v>0.10100000000000001</v>
      </c>
      <c r="F64" s="1">
        <v>4.57</v>
      </c>
      <c r="G64" s="1">
        <v>0.622</v>
      </c>
      <c r="H64" s="1">
        <v>3.1829999999999998</v>
      </c>
      <c r="I64" s="1">
        <v>16.239999999999998</v>
      </c>
      <c r="J64" s="1">
        <v>22.297000000000001</v>
      </c>
      <c r="K64" s="1">
        <v>4.3999999999999997E-2</v>
      </c>
      <c r="L64" s="1">
        <v>8.9999999999999993E-3</v>
      </c>
      <c r="M64" s="1">
        <v>0.29499999999999998</v>
      </c>
      <c r="O64">
        <f t="shared" si="48"/>
        <v>98.929999999999993</v>
      </c>
      <c r="V64" s="20">
        <v>12</v>
      </c>
      <c r="W64" s="20">
        <v>4</v>
      </c>
      <c r="X64" s="15">
        <v>0</v>
      </c>
      <c r="Z64" s="14">
        <f t="shared" si="49"/>
        <v>1.8959749147205129</v>
      </c>
      <c r="AA64" s="14">
        <f t="shared" si="50"/>
        <v>2.7934007220139384E-3</v>
      </c>
      <c r="AB64" s="14">
        <f t="shared" si="51"/>
        <v>0.19801138890307385</v>
      </c>
      <c r="AC64" s="14">
        <f t="shared" si="52"/>
        <v>1.8079198222920496E-2</v>
      </c>
      <c r="AD64" s="14">
        <f t="shared" si="53"/>
        <v>0</v>
      </c>
      <c r="AE64" s="14">
        <f t="shared" si="54"/>
        <v>9.7863317852993154E-2</v>
      </c>
      <c r="AF64" s="14">
        <f t="shared" si="55"/>
        <v>0.89003557460529592</v>
      </c>
      <c r="AG64" s="14">
        <f t="shared" si="56"/>
        <v>0.87827873031520254</v>
      </c>
      <c r="AH64" s="14">
        <f t="shared" si="57"/>
        <v>1.370096670484015E-3</v>
      </c>
      <c r="AI64" s="14">
        <f t="shared" si="58"/>
        <v>2.6615680249792079E-4</v>
      </c>
      <c r="AJ64" s="14">
        <f t="shared" si="59"/>
        <v>2.1027224358959894E-2</v>
      </c>
      <c r="AK64" s="14">
        <f t="shared" si="60"/>
        <v>0</v>
      </c>
      <c r="AL64" s="14">
        <f t="shared" si="61"/>
        <v>4.0037000031739547</v>
      </c>
      <c r="AM64" s="14">
        <f t="shared" si="62"/>
        <v>0.90093792127909977</v>
      </c>
      <c r="AN64" s="11">
        <f t="shared" si="63"/>
        <v>0</v>
      </c>
      <c r="AP64">
        <f t="shared" si="64"/>
        <v>51.569000000000003</v>
      </c>
      <c r="AQ64">
        <f t="shared" si="65"/>
        <v>0.10100000000000001</v>
      </c>
      <c r="AR64">
        <f t="shared" si="66"/>
        <v>4.57</v>
      </c>
      <c r="AS64">
        <f t="shared" si="67"/>
        <v>0.622</v>
      </c>
      <c r="AT64">
        <f t="shared" si="68"/>
        <v>0</v>
      </c>
      <c r="AU64">
        <f t="shared" si="69"/>
        <v>3.1829999999999998</v>
      </c>
      <c r="AV64">
        <f t="shared" si="85"/>
        <v>16.239999999999998</v>
      </c>
      <c r="AW64">
        <f t="shared" si="86"/>
        <v>22.297000000000001</v>
      </c>
      <c r="AX64">
        <f t="shared" si="87"/>
        <v>4.3999999999999997E-2</v>
      </c>
      <c r="AY64">
        <f t="shared" si="88"/>
        <v>8.9999999999999993E-3</v>
      </c>
      <c r="AZ64">
        <f t="shared" si="89"/>
        <v>0.29499999999999998</v>
      </c>
      <c r="BA64">
        <f t="shared" si="90"/>
        <v>0</v>
      </c>
      <c r="BB64">
        <f t="shared" si="70"/>
        <v>98.929999999999993</v>
      </c>
      <c r="BD64">
        <f t="shared" si="71"/>
        <v>0.85833888149134496</v>
      </c>
      <c r="BE64">
        <f t="shared" si="72"/>
        <v>1.2646182355445371E-3</v>
      </c>
      <c r="BF64">
        <f t="shared" si="73"/>
        <v>8.9642997253825046E-2</v>
      </c>
      <c r="BG64">
        <f t="shared" si="74"/>
        <v>8.1847489966445156E-3</v>
      </c>
      <c r="BH64">
        <f t="shared" si="75"/>
        <v>4.4304326039752796E-2</v>
      </c>
      <c r="BI64">
        <f t="shared" si="76"/>
        <v>0</v>
      </c>
      <c r="BJ64">
        <f t="shared" si="77"/>
        <v>0.40293367473526459</v>
      </c>
      <c r="BK64">
        <f t="shared" si="78"/>
        <v>0.39761115886257214</v>
      </c>
      <c r="BL64">
        <f t="shared" si="79"/>
        <v>6.2026519156326563E-4</v>
      </c>
      <c r="BM64">
        <f t="shared" si="80"/>
        <v>1.2049354154617311E-4</v>
      </c>
      <c r="BN64">
        <f t="shared" si="81"/>
        <v>9.5193686883762053E-3</v>
      </c>
      <c r="BO64">
        <f t="shared" si="82"/>
        <v>0</v>
      </c>
      <c r="BP64">
        <f t="shared" si="83"/>
        <v>1.8125405330364341</v>
      </c>
      <c r="BQ64">
        <f t="shared" si="84"/>
        <v>2.2088885352907446</v>
      </c>
    </row>
    <row r="65" spans="1:69" x14ac:dyDescent="0.15">
      <c r="A65" t="s">
        <v>134</v>
      </c>
      <c r="B65">
        <v>863</v>
      </c>
      <c r="C65" s="27">
        <f t="shared" si="46"/>
        <v>542.30439410964573</v>
      </c>
      <c r="D65" s="1">
        <v>52.045000000000002</v>
      </c>
      <c r="E65" s="1">
        <v>0.123</v>
      </c>
      <c r="F65" s="1">
        <v>4.4409999999999998</v>
      </c>
      <c r="G65" s="1">
        <v>0.59099999999999997</v>
      </c>
      <c r="H65" s="1">
        <v>3.2080000000000002</v>
      </c>
      <c r="I65" s="1">
        <v>16.327999999999999</v>
      </c>
      <c r="J65" s="1">
        <v>22.423999999999999</v>
      </c>
      <c r="K65" s="1">
        <v>9.6000000000000002E-2</v>
      </c>
      <c r="L65" s="1">
        <v>3.4000000000000002E-2</v>
      </c>
      <c r="M65" s="1">
        <v>0.30299999999999999</v>
      </c>
      <c r="O65">
        <f t="shared" ref="O65:O71" si="91">SUM(D65:N65)</f>
        <v>99.593000000000004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1.9008915361061567</v>
      </c>
      <c r="AA65" s="14">
        <f t="shared" ref="AA65:AA71" si="93">IFERROR(BE65*$BQ65,"NA")</f>
        <v>3.3794920232331415E-3</v>
      </c>
      <c r="AB65" s="14">
        <f t="shared" ref="AB65:AB71" si="94">IFERROR(BF65*$BQ65,"NA")</f>
        <v>0.19115655279899285</v>
      </c>
      <c r="AC65" s="14">
        <f t="shared" ref="AC65:AC71" si="95">IFERROR(BG65*$BQ65,"NA")</f>
        <v>1.7065173561073496E-2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9.7983309348161116E-2</v>
      </c>
      <c r="AF65" s="14">
        <f t="shared" ref="AF65:AF71" si="98">IFERROR(BJ65*$BQ65,"NA")</f>
        <v>0.8889734272787424</v>
      </c>
      <c r="AG65" s="14">
        <f t="shared" ref="AG65:AG71" si="99">IFERROR(BK65*$BQ65,"NA")</f>
        <v>0.87747239632804763</v>
      </c>
      <c r="AH65" s="14">
        <f t="shared" ref="AH65:AH71" si="100">IFERROR(BL65*$BQ65,"NA")</f>
        <v>2.9696428041574609E-3</v>
      </c>
      <c r="AI65" s="14">
        <f t="shared" ref="AI65:AI71" si="101">IFERROR(BM65*$BQ65,"NA")</f>
        <v>9.9886874715107276E-4</v>
      </c>
      <c r="AJ65" s="14">
        <f t="shared" ref="AJ65:AJ71" si="102">IFERROR(BN65*$BQ65,"NA")</f>
        <v>2.145541938972334E-2</v>
      </c>
      <c r="AK65" s="14">
        <f t="shared" ref="AK65:AK71" si="103">IFERROR(BO65*$BQ65,"NA")</f>
        <v>0</v>
      </c>
      <c r="AL65" s="14">
        <f t="shared" ref="AL65:AL71" si="104">IFERROR(SUM(Z65:AK65),"NA")</f>
        <v>4.0023458183854395</v>
      </c>
      <c r="AM65" s="14">
        <f t="shared" ref="AM65:AM71" si="105">IFERROR(AF65/(AF65+AE65),"NA")</f>
        <v>0.90072177866373748</v>
      </c>
      <c r="AN65" s="11">
        <f t="shared" ref="AN65:AN71" si="106">IFERROR(AD65/(AD65+AE65),"NA")</f>
        <v>0</v>
      </c>
      <c r="AP65">
        <f t="shared" ref="AP65:AP71" si="107">D65</f>
        <v>52.045000000000002</v>
      </c>
      <c r="AQ65">
        <f t="shared" ref="AQ65:AQ71" si="108">E65</f>
        <v>0.123</v>
      </c>
      <c r="AR65">
        <f t="shared" ref="AR65:AR71" si="109">F65</f>
        <v>4.4409999999999998</v>
      </c>
      <c r="AS65">
        <f t="shared" ref="AS65:AS71" si="110">G65</f>
        <v>0.59099999999999997</v>
      </c>
      <c r="AT65">
        <f t="shared" ref="AT65:AT71" si="111">BI65*AT$1/2</f>
        <v>0</v>
      </c>
      <c r="AU65">
        <f t="shared" ref="AU65:AU71" si="112">BH65*AU$1</f>
        <v>3.2080000000000002</v>
      </c>
      <c r="AV65">
        <f t="shared" ref="AV65:AV71" si="113">I65</f>
        <v>16.327999999999999</v>
      </c>
      <c r="AW65">
        <f t="shared" ref="AW65:AW71" si="114">J65</f>
        <v>22.423999999999999</v>
      </c>
      <c r="AX65">
        <f t="shared" ref="AX65:AX71" si="115">K65</f>
        <v>9.6000000000000002E-2</v>
      </c>
      <c r="AY65">
        <f t="shared" ref="AY65:AY71" si="116">L65</f>
        <v>3.4000000000000002E-2</v>
      </c>
      <c r="AZ65">
        <f t="shared" ref="AZ65:AZ71" si="117">M65</f>
        <v>0.30299999999999999</v>
      </c>
      <c r="BA65">
        <f t="shared" ref="BA65:BA71" si="118">N65</f>
        <v>0</v>
      </c>
      <c r="BB65">
        <f t="shared" ref="BB65:BB71" si="119">SUM(AP65:BA65)</f>
        <v>99.593000000000004</v>
      </c>
      <c r="BD65">
        <f t="shared" ref="BD65:BD71" si="120">D65/AP$1</f>
        <v>0.8662616511318243</v>
      </c>
      <c r="BE65">
        <f t="shared" ref="BE65:BE71" si="121">E65/AQ$1</f>
        <v>1.5400796333859214E-3</v>
      </c>
      <c r="BF65">
        <f t="shared" ref="BF65:BF71" si="122">F65/AR$1*2</f>
        <v>8.7112593173793648E-2</v>
      </c>
      <c r="BG65">
        <f t="shared" ref="BG65:BG71" si="123">G65/AS$1*2</f>
        <v>7.7768274228567661E-3</v>
      </c>
      <c r="BH65">
        <f t="shared" ref="BH65:BH71" si="124">IF(OR($X65="spinel", $X65="Spinel", $X65="SPINEL"),H65/AU$1,H65/AU$1*(1-$X65))</f>
        <v>4.4652302210344642E-2</v>
      </c>
      <c r="BI65">
        <f t="shared" ref="BI65:BI71" si="125">IF(OR($X65="spinel", $X65="Spinel", $X65="SPINEL"),0,H65/AU$1*$X65)</f>
        <v>0</v>
      </c>
      <c r="BJ65">
        <f t="shared" ref="BJ65:BJ71" si="126">I65/AV$1</f>
        <v>0.40511705917964291</v>
      </c>
      <c r="BK65">
        <f t="shared" ref="BK65:BK71" si="127">J65/AW$1</f>
        <v>0.39987588582922889</v>
      </c>
      <c r="BL65">
        <f t="shared" ref="BL65:BL71" si="128">K65/AX$1</f>
        <v>1.3533058725016705E-3</v>
      </c>
      <c r="BM65">
        <f t="shared" ref="BM65:BM71" si="129">L65/AY$1</f>
        <v>4.5519782361887624E-4</v>
      </c>
      <c r="BN65">
        <f t="shared" ref="BN65:BN71" si="130">M65/AZ$1*2</f>
        <v>9.7775210595864061E-3</v>
      </c>
      <c r="BO65">
        <f t="shared" ref="BO65:BO71" si="131">N65/BA$1*2</f>
        <v>0</v>
      </c>
      <c r="BP65">
        <f t="shared" ref="BP65:BP71" si="132">SUM(BD65:BO65)</f>
        <v>1.8239224233367841</v>
      </c>
      <c r="BQ65">
        <f t="shared" ref="BQ65:BQ71" si="133">IFERROR(IF(OR($U65="Total",$U65="total", $U65="TOTAL"),$W65/$BP65,V65/(BD65*4+BE65*4+BF65*3+BG65*3+BH65*2+BI65*3+BJ65*2+BK65*2+BL65*2+BM65*2+BN65+BO65)),"NA")</f>
        <v>2.1943618693295779</v>
      </c>
    </row>
    <row r="66" spans="1:69" x14ac:dyDescent="0.15">
      <c r="A66" t="s">
        <v>135</v>
      </c>
      <c r="B66">
        <v>864</v>
      </c>
      <c r="C66" s="27">
        <f t="shared" si="46"/>
        <v>551.19463007865636</v>
      </c>
      <c r="D66" s="1">
        <v>52.322000000000003</v>
      </c>
      <c r="E66" s="1">
        <v>0.157</v>
      </c>
      <c r="F66" s="1">
        <v>4.0570000000000004</v>
      </c>
      <c r="G66" s="1">
        <v>0.51700000000000002</v>
      </c>
      <c r="H66" s="1">
        <v>2.992</v>
      </c>
      <c r="I66" s="1">
        <v>16.757000000000001</v>
      </c>
      <c r="J66" s="1">
        <v>22.446999999999999</v>
      </c>
      <c r="K66" s="1">
        <v>0.153</v>
      </c>
      <c r="L66" s="1">
        <v>4.9000000000000002E-2</v>
      </c>
      <c r="M66" s="1">
        <v>0.29699999999999999</v>
      </c>
      <c r="O66">
        <f t="shared" si="91"/>
        <v>99.748000000000019</v>
      </c>
      <c r="V66" s="37">
        <v>12</v>
      </c>
      <c r="W66" s="37">
        <v>4</v>
      </c>
      <c r="X66" s="15">
        <v>0</v>
      </c>
      <c r="Z66" s="14">
        <f t="shared" si="92"/>
        <v>1.9066376264610982</v>
      </c>
      <c r="AA66" s="14">
        <f t="shared" si="93"/>
        <v>4.3037938978420075E-3</v>
      </c>
      <c r="AB66" s="14">
        <f t="shared" si="94"/>
        <v>0.17422838999889642</v>
      </c>
      <c r="AC66" s="14">
        <f t="shared" si="95"/>
        <v>1.4894271654738493E-2</v>
      </c>
      <c r="AD66" s="14">
        <f t="shared" si="96"/>
        <v>0</v>
      </c>
      <c r="AE66" s="14">
        <f t="shared" si="97"/>
        <v>9.1176902033988441E-2</v>
      </c>
      <c r="AF66" s="14">
        <f t="shared" si="98"/>
        <v>0.91024343682928011</v>
      </c>
      <c r="AG66" s="14">
        <f t="shared" si="99"/>
        <v>0.87636330360989823</v>
      </c>
      <c r="AH66" s="14">
        <f t="shared" si="100"/>
        <v>4.7220427116956764E-3</v>
      </c>
      <c r="AI66" s="14">
        <f t="shared" si="101"/>
        <v>1.4362534562636447E-3</v>
      </c>
      <c r="AJ66" s="14">
        <f t="shared" si="102"/>
        <v>2.0982456321082227E-2</v>
      </c>
      <c r="AK66" s="14">
        <f t="shared" si="103"/>
        <v>0</v>
      </c>
      <c r="AL66" s="14">
        <f t="shared" si="104"/>
        <v>4.0049884769747832</v>
      </c>
      <c r="AM66" s="14">
        <f t="shared" si="105"/>
        <v>0.90895241638742319</v>
      </c>
      <c r="AN66" s="11">
        <f t="shared" si="106"/>
        <v>0</v>
      </c>
      <c r="AP66">
        <f t="shared" si="107"/>
        <v>52.322000000000003</v>
      </c>
      <c r="AQ66">
        <f t="shared" si="108"/>
        <v>0.157</v>
      </c>
      <c r="AR66">
        <f t="shared" si="109"/>
        <v>4.0570000000000004</v>
      </c>
      <c r="AS66">
        <f t="shared" si="110"/>
        <v>0.51700000000000002</v>
      </c>
      <c r="AT66">
        <f t="shared" si="111"/>
        <v>0</v>
      </c>
      <c r="AU66">
        <f t="shared" si="112"/>
        <v>2.992</v>
      </c>
      <c r="AV66">
        <f t="shared" si="113"/>
        <v>16.757000000000001</v>
      </c>
      <c r="AW66">
        <f t="shared" si="114"/>
        <v>22.446999999999999</v>
      </c>
      <c r="AX66">
        <f t="shared" si="115"/>
        <v>0.153</v>
      </c>
      <c r="AY66">
        <f t="shared" si="116"/>
        <v>4.9000000000000002E-2</v>
      </c>
      <c r="AZ66">
        <f t="shared" si="117"/>
        <v>0.29699999999999999</v>
      </c>
      <c r="BA66">
        <f t="shared" si="118"/>
        <v>0</v>
      </c>
      <c r="BB66">
        <f t="shared" si="119"/>
        <v>99.748000000000019</v>
      </c>
      <c r="BD66">
        <f t="shared" si="120"/>
        <v>0.87087217043941423</v>
      </c>
      <c r="BE66">
        <f t="shared" si="121"/>
        <v>1.9657927027771516E-3</v>
      </c>
      <c r="BF66">
        <f t="shared" si="122"/>
        <v>7.9580227540211865E-2</v>
      </c>
      <c r="BG66">
        <f t="shared" si="123"/>
        <v>6.8030791499440755E-3</v>
      </c>
      <c r="BH66">
        <f t="shared" si="124"/>
        <v>4.1645788096431158E-2</v>
      </c>
      <c r="BI66">
        <f t="shared" si="125"/>
        <v>0</v>
      </c>
      <c r="BJ66">
        <f t="shared" si="126"/>
        <v>0.41576105834598709</v>
      </c>
      <c r="BK66">
        <f t="shared" si="127"/>
        <v>0.40028603323263917</v>
      </c>
      <c r="BL66">
        <f t="shared" si="128"/>
        <v>2.1568312342995373E-3</v>
      </c>
      <c r="BM66">
        <f t="shared" si="129"/>
        <v>6.5602039286249806E-4</v>
      </c>
      <c r="BN66">
        <f t="shared" si="130"/>
        <v>9.583906781178755E-3</v>
      </c>
      <c r="BO66">
        <f t="shared" si="131"/>
        <v>0</v>
      </c>
      <c r="BP66">
        <f t="shared" si="132"/>
        <v>1.8293109079157455</v>
      </c>
      <c r="BQ66">
        <f t="shared" si="133"/>
        <v>2.1893426971022278</v>
      </c>
    </row>
    <row r="67" spans="1:69" x14ac:dyDescent="0.15">
      <c r="A67" t="s">
        <v>136</v>
      </c>
      <c r="B67">
        <v>865</v>
      </c>
      <c r="C67" s="27">
        <f t="shared" si="46"/>
        <v>560.08486604766688</v>
      </c>
      <c r="D67" s="1">
        <v>52.453000000000003</v>
      </c>
      <c r="E67" s="1">
        <v>0.109</v>
      </c>
      <c r="F67" s="1">
        <v>4.2709999999999999</v>
      </c>
      <c r="G67" s="1">
        <v>0.59599999999999997</v>
      </c>
      <c r="H67" s="1">
        <v>3.105</v>
      </c>
      <c r="I67" s="1">
        <v>16.356000000000002</v>
      </c>
      <c r="J67" s="1">
        <v>22.439</v>
      </c>
      <c r="K67" s="1">
        <v>0.13300000000000001</v>
      </c>
      <c r="L67" s="1">
        <v>1.4999999999999999E-2</v>
      </c>
      <c r="M67" s="1">
        <v>0.30099999999999999</v>
      </c>
      <c r="O67">
        <f t="shared" si="91"/>
        <v>99.778000000000006</v>
      </c>
      <c r="V67" s="37">
        <v>12</v>
      </c>
      <c r="W67" s="37">
        <v>4</v>
      </c>
      <c r="X67" s="15">
        <v>0</v>
      </c>
      <c r="Z67" s="14">
        <f t="shared" si="92"/>
        <v>1.9101406772370548</v>
      </c>
      <c r="AA67" s="14">
        <f t="shared" si="93"/>
        <v>2.9859979757544917E-3</v>
      </c>
      <c r="AB67" s="14">
        <f t="shared" si="94"/>
        <v>0.18329671645118947</v>
      </c>
      <c r="AC67" s="14">
        <f t="shared" si="95"/>
        <v>1.7158771278607595E-2</v>
      </c>
      <c r="AD67" s="14">
        <f t="shared" si="96"/>
        <v>0</v>
      </c>
      <c r="AE67" s="14">
        <f t="shared" si="97"/>
        <v>9.4557513884522937E-2</v>
      </c>
      <c r="AF67" s="14">
        <f t="shared" si="98"/>
        <v>0.88787041795600252</v>
      </c>
      <c r="AG67" s="14">
        <f t="shared" si="99"/>
        <v>0.87546859952493528</v>
      </c>
      <c r="AH67" s="14">
        <f t="shared" si="100"/>
        <v>4.1020534898419028E-3</v>
      </c>
      <c r="AI67" s="14">
        <f t="shared" si="101"/>
        <v>4.3937714628035368E-4</v>
      </c>
      <c r="AJ67" s="14">
        <f t="shared" si="102"/>
        <v>2.1250911956205418E-2</v>
      </c>
      <c r="AK67" s="14">
        <f t="shared" si="103"/>
        <v>0</v>
      </c>
      <c r="AL67" s="14">
        <f t="shared" si="104"/>
        <v>3.9972710369003948</v>
      </c>
      <c r="AM67" s="14">
        <f t="shared" si="105"/>
        <v>0.90375119556365369</v>
      </c>
      <c r="AN67" s="11">
        <f t="shared" si="106"/>
        <v>0</v>
      </c>
      <c r="AP67">
        <f t="shared" si="107"/>
        <v>52.453000000000003</v>
      </c>
      <c r="AQ67">
        <f t="shared" si="108"/>
        <v>0.109</v>
      </c>
      <c r="AR67">
        <f t="shared" si="109"/>
        <v>4.2709999999999999</v>
      </c>
      <c r="AS67">
        <f t="shared" si="110"/>
        <v>0.59599999999999997</v>
      </c>
      <c r="AT67">
        <f t="shared" si="111"/>
        <v>0</v>
      </c>
      <c r="AU67">
        <f t="shared" si="112"/>
        <v>3.105</v>
      </c>
      <c r="AV67">
        <f t="shared" si="113"/>
        <v>16.356000000000002</v>
      </c>
      <c r="AW67">
        <f t="shared" si="114"/>
        <v>22.439</v>
      </c>
      <c r="AX67">
        <f t="shared" si="115"/>
        <v>0.13300000000000001</v>
      </c>
      <c r="AY67">
        <f t="shared" si="116"/>
        <v>1.4999999999999999E-2</v>
      </c>
      <c r="AZ67">
        <f t="shared" si="117"/>
        <v>0.30099999999999999</v>
      </c>
      <c r="BA67">
        <f t="shared" si="118"/>
        <v>0</v>
      </c>
      <c r="BB67">
        <f t="shared" si="119"/>
        <v>99.778000000000006</v>
      </c>
      <c r="BD67">
        <f t="shared" si="120"/>
        <v>0.87305259653794942</v>
      </c>
      <c r="BE67">
        <f t="shared" si="121"/>
        <v>1.3647860165777678E-3</v>
      </c>
      <c r="BF67">
        <f t="shared" si="122"/>
        <v>8.3777952138093373E-2</v>
      </c>
      <c r="BG67">
        <f t="shared" si="123"/>
        <v>7.8426212250805958E-3</v>
      </c>
      <c r="BH67">
        <f t="shared" si="124"/>
        <v>4.3218640387506266E-2</v>
      </c>
      <c r="BI67">
        <f t="shared" si="125"/>
        <v>0</v>
      </c>
      <c r="BJ67">
        <f t="shared" si="126"/>
        <v>0.4058117724119451</v>
      </c>
      <c r="BK67">
        <f t="shared" si="127"/>
        <v>0.40014337326623561</v>
      </c>
      <c r="BL67">
        <f t="shared" si="128"/>
        <v>1.8748925108616895E-3</v>
      </c>
      <c r="BM67">
        <f t="shared" si="129"/>
        <v>2.0082256924362185E-4</v>
      </c>
      <c r="BN67">
        <f t="shared" si="130"/>
        <v>9.7129829667838563E-3</v>
      </c>
      <c r="BO67">
        <f t="shared" si="131"/>
        <v>0</v>
      </c>
      <c r="BP67">
        <f t="shared" si="132"/>
        <v>1.8270004400302773</v>
      </c>
      <c r="BQ67">
        <f t="shared" si="133"/>
        <v>2.187887287445947</v>
      </c>
    </row>
    <row r="68" spans="1:69" x14ac:dyDescent="0.15">
      <c r="A68" t="s">
        <v>137</v>
      </c>
      <c r="B68">
        <v>866</v>
      </c>
      <c r="C68" s="27">
        <f t="shared" si="46"/>
        <v>568.97510201667751</v>
      </c>
      <c r="D68" s="1">
        <v>51.96</v>
      </c>
      <c r="E68" s="1">
        <v>9.4E-2</v>
      </c>
      <c r="F68" s="1">
        <v>4.3369999999999997</v>
      </c>
      <c r="G68" s="1">
        <v>0.66900000000000004</v>
      </c>
      <c r="H68" s="1">
        <v>3.081</v>
      </c>
      <c r="I68" s="1">
        <v>16.561</v>
      </c>
      <c r="J68" s="1">
        <v>22.338000000000001</v>
      </c>
      <c r="K68" s="1">
        <v>0.112</v>
      </c>
      <c r="L68" s="1">
        <v>0.02</v>
      </c>
      <c r="M68" s="1">
        <v>0.3</v>
      </c>
      <c r="O68">
        <f t="shared" si="91"/>
        <v>99.47199999999998</v>
      </c>
      <c r="V68" s="37">
        <v>12</v>
      </c>
      <c r="W68" s="37">
        <v>4</v>
      </c>
      <c r="X68" s="15">
        <v>0</v>
      </c>
      <c r="Z68" s="14">
        <f t="shared" si="92"/>
        <v>1.8995980430423673</v>
      </c>
      <c r="AA68" s="14">
        <f t="shared" si="93"/>
        <v>2.5851658774508285E-3</v>
      </c>
      <c r="AB68" s="14">
        <f t="shared" si="94"/>
        <v>0.1868581677857257</v>
      </c>
      <c r="AC68" s="14">
        <f t="shared" si="95"/>
        <v>1.9335864478894661E-2</v>
      </c>
      <c r="AD68" s="14">
        <f t="shared" si="96"/>
        <v>0</v>
      </c>
      <c r="AE68" s="14">
        <f t="shared" si="97"/>
        <v>9.419409746544688E-2</v>
      </c>
      <c r="AF68" s="14">
        <f t="shared" si="98"/>
        <v>0.90251949547352295</v>
      </c>
      <c r="AG68" s="14">
        <f t="shared" si="99"/>
        <v>0.87494128997923803</v>
      </c>
      <c r="AH68" s="14">
        <f t="shared" si="100"/>
        <v>3.4678895027660649E-3</v>
      </c>
      <c r="AI68" s="14">
        <f t="shared" si="101"/>
        <v>5.8813056568637868E-4</v>
      </c>
      <c r="AJ68" s="14">
        <f t="shared" si="102"/>
        <v>2.1263261553544615E-2</v>
      </c>
      <c r="AK68" s="14">
        <f t="shared" si="103"/>
        <v>0</v>
      </c>
      <c r="AL68" s="14">
        <f t="shared" si="104"/>
        <v>4.0053514057246433</v>
      </c>
      <c r="AM68" s="14">
        <f t="shared" si="105"/>
        <v>0.90549532169246283</v>
      </c>
      <c r="AN68" s="11">
        <f t="shared" si="106"/>
        <v>0</v>
      </c>
      <c r="AP68">
        <f t="shared" si="107"/>
        <v>51.96</v>
      </c>
      <c r="AQ68">
        <f t="shared" si="108"/>
        <v>9.4E-2</v>
      </c>
      <c r="AR68">
        <f t="shared" si="109"/>
        <v>4.3369999999999997</v>
      </c>
      <c r="AS68">
        <f t="shared" si="110"/>
        <v>0.66900000000000004</v>
      </c>
      <c r="AT68">
        <f t="shared" si="111"/>
        <v>0</v>
      </c>
      <c r="AU68">
        <f t="shared" si="112"/>
        <v>3.081</v>
      </c>
      <c r="AV68">
        <f t="shared" si="113"/>
        <v>16.561</v>
      </c>
      <c r="AW68">
        <f t="shared" si="114"/>
        <v>22.338000000000001</v>
      </c>
      <c r="AX68">
        <f t="shared" si="115"/>
        <v>0.112</v>
      </c>
      <c r="AY68">
        <f t="shared" si="116"/>
        <v>0.02</v>
      </c>
      <c r="AZ68">
        <f t="shared" si="117"/>
        <v>0.3</v>
      </c>
      <c r="BA68">
        <f t="shared" si="118"/>
        <v>0</v>
      </c>
      <c r="BB68">
        <f t="shared" si="119"/>
        <v>99.47199999999998</v>
      </c>
      <c r="BD68">
        <f t="shared" si="120"/>
        <v>0.86484687083888157</v>
      </c>
      <c r="BE68">
        <f t="shared" si="121"/>
        <v>1.1769714271404603E-3</v>
      </c>
      <c r="BF68">
        <f t="shared" si="122"/>
        <v>8.5072577481365236E-2</v>
      </c>
      <c r="BG68">
        <f t="shared" si="123"/>
        <v>8.8032107375485228E-3</v>
      </c>
      <c r="BH68">
        <f t="shared" si="124"/>
        <v>4.2884583263738105E-2</v>
      </c>
      <c r="BI68">
        <f t="shared" si="125"/>
        <v>0</v>
      </c>
      <c r="BJ68">
        <f t="shared" si="126"/>
        <v>0.41089806571987175</v>
      </c>
      <c r="BK68">
        <f t="shared" si="127"/>
        <v>0.39834229119039044</v>
      </c>
      <c r="BL68">
        <f t="shared" si="128"/>
        <v>1.5788568512519489E-3</v>
      </c>
      <c r="BM68">
        <f t="shared" si="129"/>
        <v>2.6776342565816249E-4</v>
      </c>
      <c r="BN68">
        <f t="shared" si="130"/>
        <v>9.6807139203825814E-3</v>
      </c>
      <c r="BO68">
        <f t="shared" si="131"/>
        <v>0</v>
      </c>
      <c r="BP68">
        <f t="shared" si="132"/>
        <v>1.8235519048562288</v>
      </c>
      <c r="BQ68">
        <f t="shared" si="133"/>
        <v>2.1964559358349773</v>
      </c>
    </row>
    <row r="69" spans="1:69" x14ac:dyDescent="0.15">
      <c r="A69" s="27" t="s">
        <v>138</v>
      </c>
      <c r="B69" s="27">
        <v>867</v>
      </c>
      <c r="C69" s="27">
        <f t="shared" si="46"/>
        <v>577.86533798568814</v>
      </c>
      <c r="D69" s="1">
        <v>52.491</v>
      </c>
      <c r="E69" s="1">
        <v>0.13500000000000001</v>
      </c>
      <c r="F69" s="1">
        <v>4.0640000000000001</v>
      </c>
      <c r="G69" s="1">
        <v>0.52600000000000002</v>
      </c>
      <c r="H69" s="1">
        <v>3.141</v>
      </c>
      <c r="I69" s="1">
        <v>16.478000000000002</v>
      </c>
      <c r="J69" s="1">
        <v>22.347999999999999</v>
      </c>
      <c r="K69" s="1">
        <v>4.8000000000000001E-2</v>
      </c>
      <c r="L69" s="1">
        <v>7.3999999999999996E-2</v>
      </c>
      <c r="M69" s="1">
        <v>0.28100000000000003</v>
      </c>
      <c r="O69">
        <f t="shared" si="91"/>
        <v>99.586000000000013</v>
      </c>
      <c r="V69" s="37">
        <v>12</v>
      </c>
      <c r="W69" s="37">
        <v>4</v>
      </c>
      <c r="X69" s="15">
        <v>0</v>
      </c>
      <c r="Z69" s="14">
        <f t="shared" si="92"/>
        <v>1.9145837530035692</v>
      </c>
      <c r="AA69" s="14">
        <f t="shared" si="93"/>
        <v>3.7041731665559889E-3</v>
      </c>
      <c r="AB69" s="14">
        <f t="shared" si="94"/>
        <v>0.17469211980069638</v>
      </c>
      <c r="AC69" s="14">
        <f t="shared" si="95"/>
        <v>1.5167715410829119E-2</v>
      </c>
      <c r="AD69" s="14">
        <f t="shared" si="96"/>
        <v>0</v>
      </c>
      <c r="AE69" s="14">
        <f t="shared" si="97"/>
        <v>9.5806920037800461E-2</v>
      </c>
      <c r="AF69" s="14">
        <f t="shared" si="98"/>
        <v>0.8959246482622808</v>
      </c>
      <c r="AG69" s="14">
        <f t="shared" si="99"/>
        <v>0.87331363286343366</v>
      </c>
      <c r="AH69" s="14">
        <f t="shared" si="100"/>
        <v>1.4828096966629323E-3</v>
      </c>
      <c r="AI69" s="14">
        <f t="shared" si="101"/>
        <v>2.1710630014506707E-3</v>
      </c>
      <c r="AJ69" s="14">
        <f t="shared" si="102"/>
        <v>1.9870641961667629E-2</v>
      </c>
      <c r="AK69" s="14">
        <f t="shared" si="103"/>
        <v>0</v>
      </c>
      <c r="AL69" s="14">
        <f t="shared" si="104"/>
        <v>3.996717477204947</v>
      </c>
      <c r="AM69" s="14">
        <f t="shared" si="105"/>
        <v>0.90339430234935214</v>
      </c>
      <c r="AN69" s="11">
        <f t="shared" si="106"/>
        <v>0</v>
      </c>
      <c r="AP69">
        <f t="shared" si="107"/>
        <v>52.491</v>
      </c>
      <c r="AQ69">
        <f t="shared" si="108"/>
        <v>0.13500000000000001</v>
      </c>
      <c r="AR69">
        <f t="shared" si="109"/>
        <v>4.0640000000000001</v>
      </c>
      <c r="AS69">
        <f t="shared" si="110"/>
        <v>0.52600000000000002</v>
      </c>
      <c r="AT69">
        <f t="shared" si="111"/>
        <v>0</v>
      </c>
      <c r="AU69">
        <f t="shared" si="112"/>
        <v>3.141</v>
      </c>
      <c r="AV69">
        <f t="shared" si="113"/>
        <v>16.478000000000002</v>
      </c>
      <c r="AW69">
        <f t="shared" si="114"/>
        <v>22.347999999999999</v>
      </c>
      <c r="AX69">
        <f t="shared" si="115"/>
        <v>4.8000000000000001E-2</v>
      </c>
      <c r="AY69">
        <f t="shared" si="116"/>
        <v>7.3999999999999996E-2</v>
      </c>
      <c r="AZ69">
        <f t="shared" si="117"/>
        <v>0.28100000000000003</v>
      </c>
      <c r="BA69">
        <f t="shared" si="118"/>
        <v>0</v>
      </c>
      <c r="BB69">
        <f t="shared" si="119"/>
        <v>99.586000000000013</v>
      </c>
      <c r="BD69">
        <f t="shared" si="120"/>
        <v>0.87368508655126498</v>
      </c>
      <c r="BE69">
        <f t="shared" si="121"/>
        <v>1.6903313049357676E-3</v>
      </c>
      <c r="BF69">
        <f t="shared" si="122"/>
        <v>7.971753628874069E-2</v>
      </c>
      <c r="BG69">
        <f t="shared" si="123"/>
        <v>6.9215079939469702E-3</v>
      </c>
      <c r="BH69">
        <f t="shared" si="124"/>
        <v>4.3719726073158514E-2</v>
      </c>
      <c r="BI69">
        <f t="shared" si="125"/>
        <v>0</v>
      </c>
      <c r="BJ69">
        <f t="shared" si="126"/>
        <v>0.40883873720983321</v>
      </c>
      <c r="BK69">
        <f t="shared" si="127"/>
        <v>0.3985206161483949</v>
      </c>
      <c r="BL69">
        <f t="shared" si="128"/>
        <v>6.7665293625083524E-4</v>
      </c>
      <c r="BM69">
        <f t="shared" si="129"/>
        <v>9.9072467493520116E-4</v>
      </c>
      <c r="BN69">
        <f t="shared" si="130"/>
        <v>9.0676020387583517E-3</v>
      </c>
      <c r="BO69">
        <f t="shared" si="131"/>
        <v>0</v>
      </c>
      <c r="BP69">
        <f t="shared" si="132"/>
        <v>1.8238285212202194</v>
      </c>
      <c r="BQ69">
        <f t="shared" si="133"/>
        <v>2.1913888453345227</v>
      </c>
    </row>
    <row r="70" spans="1:69" x14ac:dyDescent="0.15">
      <c r="A70" s="27" t="s">
        <v>139</v>
      </c>
      <c r="B70" s="27">
        <v>868</v>
      </c>
      <c r="C70" s="27">
        <f t="shared" ref="C70:C114" si="134">C$2*(B70-B$4)</f>
        <v>586.75557395469866</v>
      </c>
      <c r="D70" s="1">
        <v>52.386000000000003</v>
      </c>
      <c r="E70" s="1">
        <v>0.14199999999999999</v>
      </c>
      <c r="F70" s="1">
        <v>4.09</v>
      </c>
      <c r="G70" s="1">
        <v>0.54600000000000004</v>
      </c>
      <c r="H70" s="1">
        <v>3.0750000000000002</v>
      </c>
      <c r="I70" s="1">
        <v>16.274999999999999</v>
      </c>
      <c r="J70" s="1">
        <v>22.442</v>
      </c>
      <c r="K70" s="1">
        <v>0.13300000000000001</v>
      </c>
      <c r="L70" s="1">
        <v>5.3999999999999999E-2</v>
      </c>
      <c r="M70" s="1">
        <v>0.29199999999999998</v>
      </c>
      <c r="O70">
        <f t="shared" si="91"/>
        <v>99.435000000000016</v>
      </c>
      <c r="V70" s="37">
        <v>12</v>
      </c>
      <c r="W70" s="37">
        <v>4</v>
      </c>
      <c r="X70" s="15">
        <v>0</v>
      </c>
      <c r="Z70" s="14">
        <f t="shared" si="92"/>
        <v>1.9144817948184898</v>
      </c>
      <c r="AA70" s="14">
        <f t="shared" si="93"/>
        <v>3.9038429411074982E-3</v>
      </c>
      <c r="AB70" s="14">
        <f t="shared" si="94"/>
        <v>0.17615274012013413</v>
      </c>
      <c r="AC70" s="14">
        <f t="shared" si="95"/>
        <v>1.5775151895893107E-2</v>
      </c>
      <c r="AD70" s="14">
        <f t="shared" si="96"/>
        <v>0</v>
      </c>
      <c r="AE70" s="14">
        <f t="shared" si="97"/>
        <v>9.3976776073174326E-2</v>
      </c>
      <c r="AF70" s="14">
        <f t="shared" si="98"/>
        <v>0.88661375199587611</v>
      </c>
      <c r="AG70" s="14">
        <f t="shared" si="99"/>
        <v>0.87869795315431709</v>
      </c>
      <c r="AH70" s="14">
        <f t="shared" si="100"/>
        <v>4.116634416896056E-3</v>
      </c>
      <c r="AI70" s="14">
        <f t="shared" si="101"/>
        <v>1.5873801530564534E-3</v>
      </c>
      <c r="AJ70" s="14">
        <f t="shared" si="102"/>
        <v>2.0688781326891711E-2</v>
      </c>
      <c r="AK70" s="14">
        <f t="shared" si="103"/>
        <v>0</v>
      </c>
      <c r="AL70" s="14">
        <f t="shared" si="104"/>
        <v>3.9959948068958364</v>
      </c>
      <c r="AM70" s="14">
        <f t="shared" si="105"/>
        <v>0.90416307991651668</v>
      </c>
      <c r="AN70" s="11">
        <f t="shared" si="106"/>
        <v>0</v>
      </c>
      <c r="AP70">
        <f t="shared" si="107"/>
        <v>52.386000000000003</v>
      </c>
      <c r="AQ70">
        <f t="shared" si="108"/>
        <v>0.14199999999999999</v>
      </c>
      <c r="AR70">
        <f t="shared" si="109"/>
        <v>4.09</v>
      </c>
      <c r="AS70">
        <f t="shared" si="110"/>
        <v>0.54600000000000004</v>
      </c>
      <c r="AT70">
        <f t="shared" si="111"/>
        <v>0</v>
      </c>
      <c r="AU70">
        <f t="shared" si="112"/>
        <v>3.0750000000000002</v>
      </c>
      <c r="AV70">
        <f t="shared" si="113"/>
        <v>16.274999999999999</v>
      </c>
      <c r="AW70">
        <f t="shared" si="114"/>
        <v>22.442</v>
      </c>
      <c r="AX70">
        <f t="shared" si="115"/>
        <v>0.13300000000000001</v>
      </c>
      <c r="AY70">
        <f t="shared" si="116"/>
        <v>5.3999999999999999E-2</v>
      </c>
      <c r="AZ70">
        <f t="shared" si="117"/>
        <v>0.29199999999999998</v>
      </c>
      <c r="BA70">
        <f t="shared" si="118"/>
        <v>0</v>
      </c>
      <c r="BB70">
        <f t="shared" si="119"/>
        <v>99.435000000000016</v>
      </c>
      <c r="BD70">
        <f t="shared" si="120"/>
        <v>0.87193741677762993</v>
      </c>
      <c r="BE70">
        <f t="shared" si="121"/>
        <v>1.7779781133398442E-3</v>
      </c>
      <c r="BF70">
        <f t="shared" si="122"/>
        <v>8.0227540211847789E-2</v>
      </c>
      <c r="BG70">
        <f t="shared" si="123"/>
        <v>7.1846832028422923E-3</v>
      </c>
      <c r="BH70">
        <f t="shared" si="124"/>
        <v>4.2801068982796064E-2</v>
      </c>
      <c r="BI70">
        <f t="shared" si="125"/>
        <v>0</v>
      </c>
      <c r="BJ70">
        <f t="shared" si="126"/>
        <v>0.4038020662756423</v>
      </c>
      <c r="BK70">
        <f t="shared" si="127"/>
        <v>0.40019687075363697</v>
      </c>
      <c r="BL70">
        <f t="shared" si="128"/>
        <v>1.8748925108616895E-3</v>
      </c>
      <c r="BM70">
        <f t="shared" si="129"/>
        <v>7.2296124927703873E-4</v>
      </c>
      <c r="BN70">
        <f t="shared" si="130"/>
        <v>9.4225615491723789E-3</v>
      </c>
      <c r="BO70">
        <f t="shared" si="131"/>
        <v>0</v>
      </c>
      <c r="BP70">
        <f t="shared" si="132"/>
        <v>1.819948039627046</v>
      </c>
      <c r="BQ70">
        <f t="shared" si="133"/>
        <v>2.1956642277076863</v>
      </c>
    </row>
    <row r="71" spans="1:69" x14ac:dyDescent="0.15">
      <c r="A71" s="27" t="s">
        <v>140</v>
      </c>
      <c r="B71" s="27">
        <v>869</v>
      </c>
      <c r="C71" s="27">
        <f t="shared" si="134"/>
        <v>595.64580992370929</v>
      </c>
      <c r="D71" s="1">
        <v>52.165999999999997</v>
      </c>
      <c r="E71" s="1">
        <v>0.161</v>
      </c>
      <c r="F71" s="1">
        <v>4.125</v>
      </c>
      <c r="G71" s="1">
        <v>0.5</v>
      </c>
      <c r="H71" s="1">
        <v>3.1859999999999999</v>
      </c>
      <c r="I71" s="1">
        <v>16.32</v>
      </c>
      <c r="J71" s="1">
        <v>22.48</v>
      </c>
      <c r="K71" s="1">
        <v>0.153</v>
      </c>
      <c r="L71" s="1">
        <v>5.7000000000000002E-2</v>
      </c>
      <c r="M71" s="1">
        <v>0.309</v>
      </c>
      <c r="O71">
        <f t="shared" si="91"/>
        <v>99.457000000000008</v>
      </c>
      <c r="V71" s="37">
        <v>12</v>
      </c>
      <c r="W71" s="37">
        <v>4</v>
      </c>
      <c r="X71" s="15">
        <v>0</v>
      </c>
      <c r="Z71" s="14">
        <f t="shared" si="92"/>
        <v>1.9083904388200086</v>
      </c>
      <c r="AA71" s="14">
        <f t="shared" si="93"/>
        <v>4.4307124057487868E-3</v>
      </c>
      <c r="AB71" s="14">
        <f t="shared" si="94"/>
        <v>0.17784175716391304</v>
      </c>
      <c r="AC71" s="14">
        <f t="shared" si="95"/>
        <v>1.4460876062765349E-2</v>
      </c>
      <c r="AD71" s="14">
        <f t="shared" si="96"/>
        <v>0</v>
      </c>
      <c r="AE71" s="14">
        <f t="shared" si="97"/>
        <v>9.7468635504094181E-2</v>
      </c>
      <c r="AF71" s="14">
        <f t="shared" si="98"/>
        <v>0.88997398748932599</v>
      </c>
      <c r="AG71" s="14">
        <f t="shared" si="99"/>
        <v>0.88108550443650713</v>
      </c>
      <c r="AH71" s="14">
        <f t="shared" si="100"/>
        <v>4.7405178167693619E-3</v>
      </c>
      <c r="AI71" s="14">
        <f t="shared" si="101"/>
        <v>1.6772806416206544E-3</v>
      </c>
      <c r="AJ71" s="14">
        <f t="shared" si="102"/>
        <v>2.1915643640301102E-2</v>
      </c>
      <c r="AK71" s="14">
        <f t="shared" si="103"/>
        <v>0</v>
      </c>
      <c r="AL71" s="14">
        <f t="shared" si="104"/>
        <v>4.0019853539810537</v>
      </c>
      <c r="AM71" s="14">
        <f t="shared" si="105"/>
        <v>0.90129184903056025</v>
      </c>
      <c r="AN71" s="11">
        <f t="shared" si="106"/>
        <v>0</v>
      </c>
      <c r="AP71">
        <f t="shared" si="107"/>
        <v>52.165999999999997</v>
      </c>
      <c r="AQ71">
        <f t="shared" si="108"/>
        <v>0.161</v>
      </c>
      <c r="AR71">
        <f t="shared" si="109"/>
        <v>4.125</v>
      </c>
      <c r="AS71">
        <f t="shared" si="110"/>
        <v>0.5</v>
      </c>
      <c r="AT71">
        <f t="shared" si="111"/>
        <v>0</v>
      </c>
      <c r="AU71">
        <f t="shared" si="112"/>
        <v>3.1859999999999999</v>
      </c>
      <c r="AV71">
        <f t="shared" si="113"/>
        <v>16.32</v>
      </c>
      <c r="AW71">
        <f t="shared" si="114"/>
        <v>22.48</v>
      </c>
      <c r="AX71">
        <f t="shared" si="115"/>
        <v>0.153</v>
      </c>
      <c r="AY71">
        <f t="shared" si="116"/>
        <v>5.7000000000000002E-2</v>
      </c>
      <c r="AZ71">
        <f t="shared" si="117"/>
        <v>0.309</v>
      </c>
      <c r="BA71">
        <f t="shared" si="118"/>
        <v>0</v>
      </c>
      <c r="BB71">
        <f t="shared" si="119"/>
        <v>99.457000000000008</v>
      </c>
      <c r="BD71">
        <f t="shared" si="120"/>
        <v>0.86827563249001327</v>
      </c>
      <c r="BE71">
        <f t="shared" si="121"/>
        <v>2.0158765932937672E-3</v>
      </c>
      <c r="BF71">
        <f t="shared" si="122"/>
        <v>8.0914083954491969E-2</v>
      </c>
      <c r="BG71">
        <f t="shared" si="123"/>
        <v>6.5793802223830513E-3</v>
      </c>
      <c r="BH71">
        <f t="shared" si="124"/>
        <v>4.4346083180223823E-2</v>
      </c>
      <c r="BI71">
        <f t="shared" si="125"/>
        <v>0</v>
      </c>
      <c r="BJ71">
        <f t="shared" si="126"/>
        <v>0.40491856968469941</v>
      </c>
      <c r="BK71">
        <f t="shared" si="127"/>
        <v>0.40087450559405396</v>
      </c>
      <c r="BL71">
        <f t="shared" si="128"/>
        <v>2.1568312342995373E-3</v>
      </c>
      <c r="BM71">
        <f t="shared" si="129"/>
        <v>7.6312576312576313E-4</v>
      </c>
      <c r="BN71">
        <f t="shared" si="130"/>
        <v>9.9711353379940589E-3</v>
      </c>
      <c r="BO71">
        <f t="shared" si="131"/>
        <v>0</v>
      </c>
      <c r="BP71">
        <f t="shared" si="132"/>
        <v>1.8208152240545785</v>
      </c>
      <c r="BQ71">
        <f t="shared" si="133"/>
        <v>2.1979085527797055</v>
      </c>
    </row>
    <row r="72" spans="1:69" x14ac:dyDescent="0.15">
      <c r="A72" t="s">
        <v>141</v>
      </c>
      <c r="B72">
        <v>870</v>
      </c>
      <c r="C72" s="27">
        <f t="shared" si="134"/>
        <v>604.53604589271981</v>
      </c>
      <c r="D72" s="1">
        <v>52.027000000000001</v>
      </c>
      <c r="E72" s="1">
        <v>0.108</v>
      </c>
      <c r="F72" s="1">
        <v>4.4039999999999999</v>
      </c>
      <c r="G72" s="1">
        <v>0.51400000000000001</v>
      </c>
      <c r="H72" s="1">
        <v>3.1509999999999998</v>
      </c>
      <c r="I72" s="1">
        <v>16.478999999999999</v>
      </c>
      <c r="J72" s="1">
        <v>22.145</v>
      </c>
      <c r="K72" s="1">
        <v>7.1999999999999995E-2</v>
      </c>
      <c r="L72" s="1">
        <v>3.3000000000000002E-2</v>
      </c>
      <c r="M72" s="1">
        <v>0.309</v>
      </c>
      <c r="O72">
        <f t="shared" ref="O72:O99" si="135">SUM(D72:N72)</f>
        <v>99.242000000000004</v>
      </c>
      <c r="V72" s="37">
        <v>12</v>
      </c>
      <c r="W72" s="37">
        <v>4</v>
      </c>
      <c r="X72" s="15">
        <v>0</v>
      </c>
      <c r="Z72" s="14">
        <f t="shared" ref="Z72:Z99" si="136">IFERROR(BD72*$BQ72,"NA")</f>
        <v>1.904315635683842</v>
      </c>
      <c r="AA72" s="14">
        <f t="shared" ref="AA72:AA99" si="137">IFERROR(BE72*$BQ72,"NA")</f>
        <v>2.9737324689900436E-3</v>
      </c>
      <c r="AB72" s="14">
        <f t="shared" ref="AB72:AB99" si="138">IFERROR(BF72*$BQ72,"NA")</f>
        <v>0.18997110647789481</v>
      </c>
      <c r="AC72" s="14">
        <f t="shared" ref="AC72:AC99" si="139">IFERROR(BG72*$BQ72,"NA")</f>
        <v>1.4873671065998057E-2</v>
      </c>
      <c r="AD72" s="14">
        <f t="shared" ref="AD72:AD99" si="140">IFERROR(IF(OR($X72="spinel", $X72="Spinel", $X72="SPINEL"),((BH72+BI72)*BQ72-AE72),BI72*$BQ72),"NA")</f>
        <v>0</v>
      </c>
      <c r="AE72" s="14">
        <f t="shared" ref="AE72:AE99" si="141">IFERROR(IF(OR($X72="spinel", $X72="Spinel", $X72="SPINEL"),(1-AF72-AG72-AH72-AI72),BH72*$BQ72),"NA")</f>
        <v>9.6449053946578003E-2</v>
      </c>
      <c r="AF72" s="14">
        <f t="shared" ref="AF72:AF99" si="142">IFERROR(BJ72*$BQ72,"NA")</f>
        <v>0.89912167344314964</v>
      </c>
      <c r="AG72" s="14">
        <f t="shared" ref="AG72:AG99" si="143">IFERROR(BK72*$BQ72,"NA")</f>
        <v>0.86841614333613271</v>
      </c>
      <c r="AH72" s="14">
        <f t="shared" ref="AH72:AH99" si="144">IFERROR(BL72*$BQ72,"NA")</f>
        <v>2.2320159969058053E-3</v>
      </c>
      <c r="AI72" s="14">
        <f t="shared" ref="AI72:AI99" si="145">IFERROR(BM72*$BQ72,"NA")</f>
        <v>9.7157263226172429E-4</v>
      </c>
      <c r="AJ72" s="14">
        <f t="shared" ref="AJ72:AJ99" si="146">IFERROR(BN72*$BQ72,"NA")</f>
        <v>2.1927276046938695E-2</v>
      </c>
      <c r="AK72" s="14">
        <f t="shared" ref="AK72:AK99" si="147">IFERROR(BO72*$BQ72,"NA")</f>
        <v>0</v>
      </c>
      <c r="AL72" s="14">
        <f t="shared" ref="AL72:AL99" si="148">IFERROR(SUM(Z72:AK72),"NA")</f>
        <v>4.0012518810986917</v>
      </c>
      <c r="AM72" s="14">
        <f t="shared" ref="AM72:AM99" si="149">IFERROR(AF72/(AF72+AE72),"NA")</f>
        <v>0.90312184630070802</v>
      </c>
      <c r="AN72" s="11">
        <f t="shared" ref="AN72:AN99" si="150">IFERROR(AD72/(AD72+AE72),"NA")</f>
        <v>0</v>
      </c>
      <c r="AP72">
        <f t="shared" ref="AP72:AP99" si="151">D72</f>
        <v>52.027000000000001</v>
      </c>
      <c r="AQ72">
        <f t="shared" ref="AQ72:AQ99" si="152">E72</f>
        <v>0.108</v>
      </c>
      <c r="AR72">
        <f t="shared" ref="AR72:AR99" si="153">F72</f>
        <v>4.4039999999999999</v>
      </c>
      <c r="AS72">
        <f t="shared" ref="AS72:AS99" si="154">G72</f>
        <v>0.51400000000000001</v>
      </c>
      <c r="AT72">
        <f t="shared" ref="AT72:AT99" si="155">BI72*AT$1/2</f>
        <v>0</v>
      </c>
      <c r="AU72">
        <f t="shared" ref="AU72:AU99" si="156">BH72*AU$1</f>
        <v>3.1509999999999998</v>
      </c>
      <c r="AV72">
        <f t="shared" ref="AV72:AV99" si="157">I72</f>
        <v>16.478999999999999</v>
      </c>
      <c r="AW72">
        <f t="shared" ref="AW72:AW99" si="158">J72</f>
        <v>22.145</v>
      </c>
      <c r="AX72">
        <f t="shared" ref="AX72:AX99" si="159">K72</f>
        <v>7.1999999999999995E-2</v>
      </c>
      <c r="AY72">
        <f t="shared" ref="AY72:AY99" si="160">L72</f>
        <v>3.3000000000000002E-2</v>
      </c>
      <c r="AZ72">
        <f t="shared" ref="AZ72:AZ99" si="161">M72</f>
        <v>0.309</v>
      </c>
      <c r="BA72">
        <f t="shared" ref="BA72:BA99" si="162">N72</f>
        <v>0</v>
      </c>
      <c r="BB72">
        <f t="shared" ref="BB72:BB99" si="163">SUM(AP72:BA72)</f>
        <v>99.242000000000004</v>
      </c>
      <c r="BD72">
        <f t="shared" ref="BD72:BD99" si="164">D72/AP$1</f>
        <v>0.86596205059920106</v>
      </c>
      <c r="BE72">
        <f t="shared" ref="BE72:BE99" si="165">E72/AQ$1</f>
        <v>1.3522650439486139E-3</v>
      </c>
      <c r="BF72">
        <f t="shared" ref="BF72:BF99" si="166">F72/AR$1*2</f>
        <v>8.638681836014124E-2</v>
      </c>
      <c r="BG72">
        <f t="shared" ref="BG72:BG99" si="167">G72/AS$1*2</f>
        <v>6.7636028686097766E-3</v>
      </c>
      <c r="BH72">
        <f t="shared" ref="BH72:BH99" si="168">IF(OR($X72="spinel", $X72="Spinel", $X72="SPINEL"),H72/AU$1,H72/AU$1*(1-$X72))</f>
        <v>4.3858916541395246E-2</v>
      </c>
      <c r="BI72">
        <f t="shared" ref="BI72:BI99" si="169">IF(OR($X72="spinel", $X72="Spinel", $X72="SPINEL"),0,H72/AU$1*$X72)</f>
        <v>0</v>
      </c>
      <c r="BJ72">
        <f t="shared" ref="BJ72:BJ99" si="170">I72/AV$1</f>
        <v>0.40886354839670108</v>
      </c>
      <c r="BK72">
        <f t="shared" ref="BK72:BK99" si="171">J72/AW$1</f>
        <v>0.3949006195009041</v>
      </c>
      <c r="BL72">
        <f t="shared" ref="BL72:BL99" si="172">K72/AX$1</f>
        <v>1.0149794043762528E-3</v>
      </c>
      <c r="BM72">
        <f t="shared" ref="BM72:BM99" si="173">L72/AY$1</f>
        <v>4.4180965233596811E-4</v>
      </c>
      <c r="BN72">
        <f t="shared" ref="BN72:BN99" si="174">M72/AZ$1*2</f>
        <v>9.9711353379940589E-3</v>
      </c>
      <c r="BO72">
        <f t="shared" ref="BO72:BO99" si="175">N72/BA$1*2</f>
        <v>0</v>
      </c>
      <c r="BP72">
        <f t="shared" ref="BP72:BP99" si="176">SUM(BD72:BO72)</f>
        <v>1.8195157457056077</v>
      </c>
      <c r="BQ72">
        <f t="shared" ref="BQ72:BQ99" si="177">IFERROR(IF(OR($U72="Total",$U72="total", $U72="TOTAL"),$W72/$BP72,V72/(BD72*4+BE72*4+BF72*3+BG72*3+BH72*2+BI72*3+BJ72*2+BK72*2+BL72*2+BM72*2+BN72+BO72)),"NA")</f>
        <v>2.1990751608181371</v>
      </c>
    </row>
    <row r="73" spans="1:69" x14ac:dyDescent="0.15">
      <c r="A73" t="s">
        <v>142</v>
      </c>
      <c r="B73">
        <v>871</v>
      </c>
      <c r="C73" s="27">
        <f t="shared" si="134"/>
        <v>613.42628186173044</v>
      </c>
      <c r="D73" s="1">
        <v>51.555999999999997</v>
      </c>
      <c r="E73" s="1">
        <v>0.158</v>
      </c>
      <c r="F73" s="1">
        <v>5.1470000000000002</v>
      </c>
      <c r="G73" s="1">
        <v>0.63700000000000001</v>
      </c>
      <c r="H73" s="1">
        <v>3.3050000000000002</v>
      </c>
      <c r="I73" s="1">
        <v>16.401</v>
      </c>
      <c r="J73" s="1">
        <v>22.120999999999999</v>
      </c>
      <c r="K73" s="1">
        <v>9.6000000000000002E-2</v>
      </c>
      <c r="L73" s="1">
        <v>6.0999999999999999E-2</v>
      </c>
      <c r="M73" s="1">
        <v>0.371</v>
      </c>
      <c r="O73">
        <f t="shared" si="135"/>
        <v>99.852999999999994</v>
      </c>
      <c r="V73" s="37">
        <v>12</v>
      </c>
      <c r="W73" s="37">
        <v>4</v>
      </c>
      <c r="X73" s="15">
        <v>0</v>
      </c>
      <c r="Z73" s="14">
        <f t="shared" si="136"/>
        <v>1.8792541219364318</v>
      </c>
      <c r="AA73" s="14">
        <f t="shared" si="137"/>
        <v>4.332428195937427E-3</v>
      </c>
      <c r="AB73" s="14">
        <f t="shared" si="138"/>
        <v>0.22110092402795253</v>
      </c>
      <c r="AC73" s="14">
        <f t="shared" si="139"/>
        <v>1.8356531905332079E-2</v>
      </c>
      <c r="AD73" s="14">
        <f t="shared" si="140"/>
        <v>0</v>
      </c>
      <c r="AE73" s="14">
        <f t="shared" si="141"/>
        <v>0.10074353368045681</v>
      </c>
      <c r="AF73" s="14">
        <f t="shared" si="142"/>
        <v>0.89115672494607301</v>
      </c>
      <c r="AG73" s="14">
        <f t="shared" si="143"/>
        <v>0.86387937746284849</v>
      </c>
      <c r="AH73" s="14">
        <f t="shared" si="144"/>
        <v>2.9636859880422021E-3</v>
      </c>
      <c r="AI73" s="14">
        <f t="shared" si="145"/>
        <v>1.788493291145091E-3</v>
      </c>
      <c r="AJ73" s="14">
        <f t="shared" si="146"/>
        <v>2.6217800933537382E-2</v>
      </c>
      <c r="AK73" s="14">
        <f t="shared" si="147"/>
        <v>0</v>
      </c>
      <c r="AL73" s="14">
        <f t="shared" si="148"/>
        <v>4.0097936223677566</v>
      </c>
      <c r="AM73" s="14">
        <f t="shared" si="149"/>
        <v>0.8984338064192513</v>
      </c>
      <c r="AN73" s="11">
        <f t="shared" si="150"/>
        <v>0</v>
      </c>
      <c r="AP73">
        <f t="shared" si="151"/>
        <v>51.555999999999997</v>
      </c>
      <c r="AQ73">
        <f t="shared" si="152"/>
        <v>0.158</v>
      </c>
      <c r="AR73">
        <f t="shared" si="153"/>
        <v>5.1470000000000002</v>
      </c>
      <c r="AS73">
        <f t="shared" si="154"/>
        <v>0.63700000000000001</v>
      </c>
      <c r="AT73">
        <f t="shared" si="155"/>
        <v>0</v>
      </c>
      <c r="AU73">
        <f t="shared" si="156"/>
        <v>3.3050000000000002</v>
      </c>
      <c r="AV73">
        <f t="shared" si="157"/>
        <v>16.401</v>
      </c>
      <c r="AW73">
        <f t="shared" si="158"/>
        <v>22.120999999999999</v>
      </c>
      <c r="AX73">
        <f t="shared" si="159"/>
        <v>9.6000000000000002E-2</v>
      </c>
      <c r="AY73">
        <f t="shared" si="160"/>
        <v>6.0999999999999999E-2</v>
      </c>
      <c r="AZ73">
        <f t="shared" si="161"/>
        <v>0.371</v>
      </c>
      <c r="BA73">
        <f t="shared" si="162"/>
        <v>0</v>
      </c>
      <c r="BB73">
        <f t="shared" si="163"/>
        <v>99.852999999999994</v>
      </c>
      <c r="BD73">
        <f t="shared" si="164"/>
        <v>0.85812250332889484</v>
      </c>
      <c r="BE73">
        <f t="shared" si="165"/>
        <v>1.9783136754063057E-3</v>
      </c>
      <c r="BF73">
        <f t="shared" si="166"/>
        <v>0.10096116123970185</v>
      </c>
      <c r="BG73">
        <f t="shared" si="167"/>
        <v>8.3821304033160071E-3</v>
      </c>
      <c r="BH73">
        <f t="shared" si="168"/>
        <v>4.6002449752240972E-2</v>
      </c>
      <c r="BI73">
        <f t="shared" si="169"/>
        <v>0</v>
      </c>
      <c r="BJ73">
        <f t="shared" si="170"/>
        <v>0.40692827582100216</v>
      </c>
      <c r="BK73">
        <f t="shared" si="171"/>
        <v>0.39447263960169338</v>
      </c>
      <c r="BL73">
        <f t="shared" si="172"/>
        <v>1.3533058725016705E-3</v>
      </c>
      <c r="BM73">
        <f t="shared" si="173"/>
        <v>8.1667844825739555E-4</v>
      </c>
      <c r="BN73">
        <f t="shared" si="174"/>
        <v>1.1971816214873126E-2</v>
      </c>
      <c r="BO73">
        <f t="shared" si="175"/>
        <v>0</v>
      </c>
      <c r="BP73">
        <f t="shared" si="176"/>
        <v>1.8309892743578879</v>
      </c>
      <c r="BQ73">
        <f t="shared" si="177"/>
        <v>2.1899601917515095</v>
      </c>
    </row>
    <row r="74" spans="1:69" x14ac:dyDescent="0.15">
      <c r="A74" t="s">
        <v>143</v>
      </c>
      <c r="B74">
        <v>872</v>
      </c>
      <c r="C74" s="27">
        <f t="shared" si="134"/>
        <v>622.31651783074108</v>
      </c>
      <c r="D74" s="1">
        <v>51.558999999999997</v>
      </c>
      <c r="E74" s="1">
        <v>0.19500000000000001</v>
      </c>
      <c r="F74" s="1">
        <v>5.1159999999999997</v>
      </c>
      <c r="G74" s="1">
        <v>0.60399999999999998</v>
      </c>
      <c r="H74" s="1">
        <v>3.21</v>
      </c>
      <c r="I74" s="1">
        <v>16.474</v>
      </c>
      <c r="J74" s="1">
        <v>22.061</v>
      </c>
      <c r="K74" s="1">
        <v>0.108</v>
      </c>
      <c r="L74" s="1">
        <v>7.5999999999999998E-2</v>
      </c>
      <c r="M74" s="1">
        <v>0.32</v>
      </c>
      <c r="O74">
        <f t="shared" si="135"/>
        <v>99.722999999999985</v>
      </c>
      <c r="V74" s="37">
        <v>12</v>
      </c>
      <c r="W74" s="37">
        <v>4</v>
      </c>
      <c r="X74" s="15">
        <v>0</v>
      </c>
      <c r="Z74" s="14">
        <f t="shared" si="136"/>
        <v>1.8804417140674716</v>
      </c>
      <c r="AA74" s="14">
        <f t="shared" si="137"/>
        <v>5.3500518703806458E-3</v>
      </c>
      <c r="AB74" s="14">
        <f t="shared" si="138"/>
        <v>0.21989533688927407</v>
      </c>
      <c r="AC74" s="14">
        <f t="shared" si="139"/>
        <v>1.7415551601985397E-2</v>
      </c>
      <c r="AD74" s="14">
        <f t="shared" si="140"/>
        <v>0</v>
      </c>
      <c r="AE74" s="14">
        <f t="shared" si="141"/>
        <v>9.7903866425847474E-2</v>
      </c>
      <c r="AF74" s="14">
        <f t="shared" si="142"/>
        <v>0.89563677286457299</v>
      </c>
      <c r="AG74" s="14">
        <f t="shared" si="143"/>
        <v>0.86203051595075808</v>
      </c>
      <c r="AH74" s="14">
        <f t="shared" si="144"/>
        <v>3.3360596236364287E-3</v>
      </c>
      <c r="AI74" s="14">
        <f t="shared" si="145"/>
        <v>2.2295651497021623E-3</v>
      </c>
      <c r="AJ74" s="14">
        <f t="shared" si="146"/>
        <v>2.2626710745777396E-2</v>
      </c>
      <c r="AK74" s="14">
        <f t="shared" si="147"/>
        <v>0</v>
      </c>
      <c r="AL74" s="14">
        <f t="shared" si="148"/>
        <v>4.0068661451894059</v>
      </c>
      <c r="AM74" s="14">
        <f t="shared" si="149"/>
        <v>0.90145962575243055</v>
      </c>
      <c r="AN74" s="11">
        <f t="shared" si="150"/>
        <v>0</v>
      </c>
      <c r="AP74">
        <f t="shared" si="151"/>
        <v>51.558999999999997</v>
      </c>
      <c r="AQ74">
        <f t="shared" si="152"/>
        <v>0.19500000000000001</v>
      </c>
      <c r="AR74">
        <f t="shared" si="153"/>
        <v>5.1159999999999997</v>
      </c>
      <c r="AS74">
        <f t="shared" si="154"/>
        <v>0.60399999999999998</v>
      </c>
      <c r="AT74">
        <f t="shared" si="155"/>
        <v>0</v>
      </c>
      <c r="AU74">
        <f t="shared" si="156"/>
        <v>3.21</v>
      </c>
      <c r="AV74">
        <f t="shared" si="157"/>
        <v>16.474</v>
      </c>
      <c r="AW74">
        <f t="shared" si="158"/>
        <v>22.061</v>
      </c>
      <c r="AX74">
        <f t="shared" si="159"/>
        <v>0.108</v>
      </c>
      <c r="AY74">
        <f t="shared" si="160"/>
        <v>7.5999999999999998E-2</v>
      </c>
      <c r="AZ74">
        <f t="shared" si="161"/>
        <v>0.32</v>
      </c>
      <c r="BA74">
        <f t="shared" si="162"/>
        <v>0</v>
      </c>
      <c r="BB74">
        <f t="shared" si="163"/>
        <v>99.722999999999985</v>
      </c>
      <c r="BD74">
        <f t="shared" si="164"/>
        <v>0.85817243675099864</v>
      </c>
      <c r="BE74">
        <f t="shared" si="165"/>
        <v>2.4415896626849977E-3</v>
      </c>
      <c r="BF74">
        <f t="shared" si="166"/>
        <v>0.10035307963907415</v>
      </c>
      <c r="BG74">
        <f t="shared" si="167"/>
        <v>7.947891308638726E-3</v>
      </c>
      <c r="BH74">
        <f t="shared" si="168"/>
        <v>4.4680140303991984E-2</v>
      </c>
      <c r="BI74">
        <f t="shared" si="169"/>
        <v>0</v>
      </c>
      <c r="BJ74">
        <f t="shared" si="170"/>
        <v>0.40873949246236141</v>
      </c>
      <c r="BK74">
        <f t="shared" si="171"/>
        <v>0.39340268985366655</v>
      </c>
      <c r="BL74">
        <f t="shared" si="172"/>
        <v>1.5224691065643793E-3</v>
      </c>
      <c r="BM74">
        <f t="shared" si="173"/>
        <v>1.0175010175010174E-3</v>
      </c>
      <c r="BN74">
        <f t="shared" si="174"/>
        <v>1.0326094848408088E-2</v>
      </c>
      <c r="BO74">
        <f t="shared" si="175"/>
        <v>0</v>
      </c>
      <c r="BP74">
        <f t="shared" si="176"/>
        <v>1.8286033849538899</v>
      </c>
      <c r="BQ74">
        <f t="shared" si="177"/>
        <v>2.1912166291272852</v>
      </c>
    </row>
    <row r="75" spans="1:69" x14ac:dyDescent="0.15">
      <c r="A75" t="s">
        <v>144</v>
      </c>
      <c r="B75">
        <v>873</v>
      </c>
      <c r="C75" s="27">
        <f t="shared" si="134"/>
        <v>631.2067537997516</v>
      </c>
      <c r="D75" s="1">
        <v>51.838999999999999</v>
      </c>
      <c r="E75" s="1">
        <v>0.152</v>
      </c>
      <c r="F75" s="1">
        <v>5.0010000000000003</v>
      </c>
      <c r="G75" s="1">
        <v>0.65</v>
      </c>
      <c r="H75" s="1">
        <v>3.2389999999999999</v>
      </c>
      <c r="I75" s="1">
        <v>16.436</v>
      </c>
      <c r="J75" s="1">
        <v>22.143999999999998</v>
      </c>
      <c r="K75" s="1">
        <v>0.06</v>
      </c>
      <c r="L75" s="1">
        <v>8.4000000000000005E-2</v>
      </c>
      <c r="M75" s="1">
        <v>0.34699999999999998</v>
      </c>
      <c r="O75">
        <f t="shared" si="135"/>
        <v>99.951999999999984</v>
      </c>
      <c r="V75" s="37">
        <v>12</v>
      </c>
      <c r="W75" s="37">
        <v>4</v>
      </c>
      <c r="X75" s="15">
        <v>0</v>
      </c>
      <c r="Z75" s="14">
        <f t="shared" si="136"/>
        <v>1.8861245323962534</v>
      </c>
      <c r="AA75" s="14">
        <f t="shared" si="137"/>
        <v>4.1603064948618918E-3</v>
      </c>
      <c r="AB75" s="14">
        <f t="shared" si="138"/>
        <v>0.21443748059503703</v>
      </c>
      <c r="AC75" s="14">
        <f t="shared" si="139"/>
        <v>1.8697003528375819E-2</v>
      </c>
      <c r="AD75" s="14">
        <f t="shared" si="140"/>
        <v>0</v>
      </c>
      <c r="AE75" s="14">
        <f t="shared" si="141"/>
        <v>9.8551699164149742E-2</v>
      </c>
      <c r="AF75" s="14">
        <f t="shared" si="142"/>
        <v>0.89143020382853</v>
      </c>
      <c r="AG75" s="14">
        <f t="shared" si="143"/>
        <v>0.8632008828958726</v>
      </c>
      <c r="AH75" s="14">
        <f t="shared" si="144"/>
        <v>1.8489265397451237E-3</v>
      </c>
      <c r="AI75" s="14">
        <f t="shared" si="145"/>
        <v>2.4583528550104162E-3</v>
      </c>
      <c r="AJ75" s="14">
        <f t="shared" si="146"/>
        <v>2.4477061498681514E-2</v>
      </c>
      <c r="AK75" s="14">
        <f t="shared" si="147"/>
        <v>0</v>
      </c>
      <c r="AL75" s="14">
        <f t="shared" si="148"/>
        <v>4.0053864497965179</v>
      </c>
      <c r="AM75" s="14">
        <f t="shared" si="149"/>
        <v>0.90045100939094791</v>
      </c>
      <c r="AN75" s="11">
        <f t="shared" si="150"/>
        <v>0</v>
      </c>
      <c r="AP75">
        <f t="shared" si="151"/>
        <v>51.838999999999999</v>
      </c>
      <c r="AQ75">
        <f t="shared" si="152"/>
        <v>0.152</v>
      </c>
      <c r="AR75">
        <f t="shared" si="153"/>
        <v>5.0010000000000003</v>
      </c>
      <c r="AS75">
        <f t="shared" si="154"/>
        <v>0.65</v>
      </c>
      <c r="AT75">
        <f t="shared" si="155"/>
        <v>0</v>
      </c>
      <c r="AU75">
        <f t="shared" si="156"/>
        <v>3.2389999999999999</v>
      </c>
      <c r="AV75">
        <f t="shared" si="157"/>
        <v>16.436</v>
      </c>
      <c r="AW75">
        <f t="shared" si="158"/>
        <v>22.143999999999998</v>
      </c>
      <c r="AX75">
        <f t="shared" si="159"/>
        <v>0.06</v>
      </c>
      <c r="AY75">
        <f t="shared" si="160"/>
        <v>8.4000000000000005E-2</v>
      </c>
      <c r="AZ75">
        <f t="shared" si="161"/>
        <v>0.34699999999999998</v>
      </c>
      <c r="BA75">
        <f t="shared" si="162"/>
        <v>0</v>
      </c>
      <c r="BB75">
        <f t="shared" si="163"/>
        <v>99.951999999999984</v>
      </c>
      <c r="BD75">
        <f t="shared" si="164"/>
        <v>0.86283288948069237</v>
      </c>
      <c r="BE75">
        <f t="shared" si="165"/>
        <v>1.9031878396313826E-3</v>
      </c>
      <c r="BF75">
        <f t="shared" si="166"/>
        <v>9.8097293056100446E-2</v>
      </c>
      <c r="BG75">
        <f t="shared" si="167"/>
        <v>8.5531942890979661E-3</v>
      </c>
      <c r="BH75">
        <f t="shared" si="168"/>
        <v>4.5083792661878515E-2</v>
      </c>
      <c r="BI75">
        <f t="shared" si="169"/>
        <v>0</v>
      </c>
      <c r="BJ75">
        <f t="shared" si="170"/>
        <v>0.40779666736137987</v>
      </c>
      <c r="BK75">
        <f t="shared" si="171"/>
        <v>0.39488278700510365</v>
      </c>
      <c r="BL75">
        <f t="shared" si="172"/>
        <v>8.4581617031354408E-4</v>
      </c>
      <c r="BM75">
        <f t="shared" si="173"/>
        <v>1.1246063877642825E-3</v>
      </c>
      <c r="BN75">
        <f t="shared" si="174"/>
        <v>1.1197359101242518E-2</v>
      </c>
      <c r="BO75">
        <f t="shared" si="175"/>
        <v>0</v>
      </c>
      <c r="BP75">
        <f t="shared" si="176"/>
        <v>1.8323175933532048</v>
      </c>
      <c r="BQ75">
        <f t="shared" si="177"/>
        <v>2.1859673586752622</v>
      </c>
    </row>
    <row r="76" spans="1:69" s="27" customFormat="1" x14ac:dyDescent="0.15">
      <c r="A76" t="s">
        <v>145</v>
      </c>
      <c r="B76">
        <v>874</v>
      </c>
      <c r="C76" s="27">
        <f t="shared" si="134"/>
        <v>640.09698976876223</v>
      </c>
      <c r="D76" s="28">
        <v>52.695</v>
      </c>
      <c r="E76" s="28">
        <v>0.151</v>
      </c>
      <c r="F76" s="28">
        <v>3.9119999999999999</v>
      </c>
      <c r="G76" s="28">
        <v>0.45</v>
      </c>
      <c r="H76" s="28">
        <v>3.266</v>
      </c>
      <c r="I76" s="28">
        <v>16.718</v>
      </c>
      <c r="J76" s="28">
        <v>22.251000000000001</v>
      </c>
      <c r="K76" s="28">
        <v>5.1999999999999998E-2</v>
      </c>
      <c r="L76" s="28">
        <v>0.04</v>
      </c>
      <c r="M76" s="28">
        <v>0.315</v>
      </c>
      <c r="N76" s="28"/>
      <c r="O76" s="27">
        <f t="shared" si="135"/>
        <v>99.850000000000023</v>
      </c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>
        <f t="shared" si="136"/>
        <v>1.9168901303595438</v>
      </c>
      <c r="AA76" s="30">
        <f t="shared" si="137"/>
        <v>4.1321183315653227E-3</v>
      </c>
      <c r="AB76" s="30">
        <f t="shared" si="138"/>
        <v>0.16770914753744884</v>
      </c>
      <c r="AC76" s="30">
        <f t="shared" si="139"/>
        <v>1.2941518303178558E-2</v>
      </c>
      <c r="AD76" s="30">
        <f t="shared" si="140"/>
        <v>0</v>
      </c>
      <c r="AE76" s="30">
        <f t="shared" si="141"/>
        <v>9.93535553003074E-2</v>
      </c>
      <c r="AF76" s="30">
        <f t="shared" si="142"/>
        <v>0.90654548033454363</v>
      </c>
      <c r="AG76" s="30">
        <f t="shared" si="143"/>
        <v>0.86720026239317505</v>
      </c>
      <c r="AH76" s="30">
        <f t="shared" si="144"/>
        <v>1.6020859562062336E-3</v>
      </c>
      <c r="AI76" s="30">
        <f t="shared" si="145"/>
        <v>1.1704125977932182E-3</v>
      </c>
      <c r="AJ76" s="30">
        <f t="shared" si="146"/>
        <v>2.2215414549630216E-2</v>
      </c>
      <c r="AK76" s="30">
        <f t="shared" si="147"/>
        <v>0</v>
      </c>
      <c r="AL76" s="30">
        <f t="shared" si="148"/>
        <v>3.9997601256633928</v>
      </c>
      <c r="AM76" s="30">
        <f t="shared" si="149"/>
        <v>0.9012290977716243</v>
      </c>
      <c r="AN76" s="31">
        <f t="shared" si="150"/>
        <v>0</v>
      </c>
      <c r="AP76" s="27">
        <f t="shared" si="151"/>
        <v>52.695</v>
      </c>
      <c r="AQ76" s="27">
        <f t="shared" si="152"/>
        <v>0.151</v>
      </c>
      <c r="AR76" s="27">
        <f t="shared" si="153"/>
        <v>3.9119999999999999</v>
      </c>
      <c r="AS76" s="27">
        <f t="shared" si="154"/>
        <v>0.45</v>
      </c>
      <c r="AT76" s="27">
        <f t="shared" si="155"/>
        <v>0</v>
      </c>
      <c r="AU76" s="27">
        <f t="shared" si="156"/>
        <v>3.266</v>
      </c>
      <c r="AV76" s="27">
        <f t="shared" si="157"/>
        <v>16.718</v>
      </c>
      <c r="AW76" s="27">
        <f t="shared" si="158"/>
        <v>22.251000000000001</v>
      </c>
      <c r="AX76" s="27">
        <f t="shared" si="159"/>
        <v>5.1999999999999998E-2</v>
      </c>
      <c r="AY76" s="27">
        <f t="shared" si="160"/>
        <v>0.04</v>
      </c>
      <c r="AZ76" s="27">
        <f t="shared" si="161"/>
        <v>0.315</v>
      </c>
      <c r="BA76" s="27">
        <f t="shared" si="162"/>
        <v>0</v>
      </c>
      <c r="BB76" s="27">
        <f t="shared" si="163"/>
        <v>99.850000000000023</v>
      </c>
      <c r="BD76" s="27">
        <f t="shared" si="164"/>
        <v>0.8770805592543276</v>
      </c>
      <c r="BE76" s="27">
        <f t="shared" si="165"/>
        <v>1.8906668670022287E-3</v>
      </c>
      <c r="BF76" s="27">
        <f t="shared" si="166"/>
        <v>7.6735974892114561E-2</v>
      </c>
      <c r="BG76" s="27">
        <f t="shared" si="167"/>
        <v>5.9214422001447461E-3</v>
      </c>
      <c r="BH76" s="27">
        <f t="shared" si="168"/>
        <v>4.5459606926117703E-2</v>
      </c>
      <c r="BI76" s="27">
        <f t="shared" si="169"/>
        <v>0</v>
      </c>
      <c r="BJ76" s="27">
        <f t="shared" si="170"/>
        <v>0.41479342205813757</v>
      </c>
      <c r="BK76" s="27">
        <f t="shared" si="171"/>
        <v>0.39679086405575154</v>
      </c>
      <c r="BL76" s="27">
        <f t="shared" si="172"/>
        <v>7.3304068093840485E-4</v>
      </c>
      <c r="BM76" s="27">
        <f t="shared" si="173"/>
        <v>5.3552685131632498E-4</v>
      </c>
      <c r="BN76" s="27">
        <f t="shared" si="174"/>
        <v>1.016474961640171E-2</v>
      </c>
      <c r="BO76" s="27">
        <f t="shared" si="175"/>
        <v>0</v>
      </c>
      <c r="BP76" s="27">
        <f t="shared" si="176"/>
        <v>1.8301058534022525</v>
      </c>
      <c r="BQ76" s="27">
        <f t="shared" si="177"/>
        <v>2.1855348521112323</v>
      </c>
    </row>
    <row r="77" spans="1:69" s="27" customFormat="1" x14ac:dyDescent="0.15">
      <c r="A77" t="s">
        <v>146</v>
      </c>
      <c r="B77">
        <v>875</v>
      </c>
      <c r="C77" s="27">
        <f t="shared" si="134"/>
        <v>648.98722573777275</v>
      </c>
      <c r="D77" s="28">
        <v>53.021999999999998</v>
      </c>
      <c r="E77" s="28">
        <v>0.13900000000000001</v>
      </c>
      <c r="F77" s="28">
        <v>4.0469999999999997</v>
      </c>
      <c r="G77" s="28">
        <v>0.50800000000000001</v>
      </c>
      <c r="H77" s="28">
        <v>3.1619999999999999</v>
      </c>
      <c r="I77" s="28">
        <v>16.997</v>
      </c>
      <c r="J77" s="28">
        <v>22.196999999999999</v>
      </c>
      <c r="K77" s="28">
        <v>0.125</v>
      </c>
      <c r="L77" s="28">
        <v>2.1999999999999999E-2</v>
      </c>
      <c r="M77" s="28">
        <v>0.314</v>
      </c>
      <c r="N77" s="28"/>
      <c r="O77" s="27">
        <f t="shared" si="135"/>
        <v>100.533</v>
      </c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>
        <f t="shared" si="136"/>
        <v>1.9141533477092876</v>
      </c>
      <c r="AA77" s="30">
        <f t="shared" si="137"/>
        <v>3.7748822770280245E-3</v>
      </c>
      <c r="AB77" s="30">
        <f t="shared" si="138"/>
        <v>0.17218048196380092</v>
      </c>
      <c r="AC77" s="30">
        <f t="shared" si="139"/>
        <v>1.4498705845571726E-2</v>
      </c>
      <c r="AD77" s="30">
        <f t="shared" si="140"/>
        <v>0</v>
      </c>
      <c r="AE77" s="30">
        <f t="shared" si="141"/>
        <v>9.546010490526978E-2</v>
      </c>
      <c r="AF77" s="30">
        <f t="shared" si="142"/>
        <v>0.91468247869098029</v>
      </c>
      <c r="AG77" s="30">
        <f t="shared" si="143"/>
        <v>0.85853293134187081</v>
      </c>
      <c r="AH77" s="30">
        <f t="shared" si="144"/>
        <v>3.8219525615725294E-3</v>
      </c>
      <c r="AI77" s="30">
        <f t="shared" si="145"/>
        <v>6.3884350921197136E-4</v>
      </c>
      <c r="AJ77" s="30">
        <f t="shared" si="146"/>
        <v>2.1976894608808265E-2</v>
      </c>
      <c r="AK77" s="30">
        <f t="shared" si="147"/>
        <v>0</v>
      </c>
      <c r="AL77" s="30">
        <f t="shared" si="148"/>
        <v>3.9997206234134026</v>
      </c>
      <c r="AM77" s="30">
        <f t="shared" si="149"/>
        <v>0.90549838561857443</v>
      </c>
      <c r="AN77" s="31">
        <f t="shared" si="150"/>
        <v>0</v>
      </c>
      <c r="AP77" s="27">
        <f t="shared" si="151"/>
        <v>53.021999999999998</v>
      </c>
      <c r="AQ77" s="27">
        <f t="shared" si="152"/>
        <v>0.13900000000000001</v>
      </c>
      <c r="AR77" s="27">
        <f t="shared" si="153"/>
        <v>4.0469999999999997</v>
      </c>
      <c r="AS77" s="27">
        <f t="shared" si="154"/>
        <v>0.50800000000000001</v>
      </c>
      <c r="AT77" s="27">
        <f t="shared" si="155"/>
        <v>0</v>
      </c>
      <c r="AU77" s="27">
        <f t="shared" si="156"/>
        <v>3.1619999999999999</v>
      </c>
      <c r="AV77" s="27">
        <f t="shared" si="157"/>
        <v>16.997</v>
      </c>
      <c r="AW77" s="27">
        <f t="shared" si="158"/>
        <v>22.196999999999999</v>
      </c>
      <c r="AX77" s="27">
        <f t="shared" si="159"/>
        <v>0.125</v>
      </c>
      <c r="AY77" s="27">
        <f t="shared" si="160"/>
        <v>2.1999999999999999E-2</v>
      </c>
      <c r="AZ77" s="27">
        <f t="shared" si="161"/>
        <v>0.314</v>
      </c>
      <c r="BA77" s="27">
        <f t="shared" si="162"/>
        <v>0</v>
      </c>
      <c r="BB77" s="27">
        <f t="shared" si="163"/>
        <v>100.533</v>
      </c>
      <c r="BD77" s="27">
        <f t="shared" si="164"/>
        <v>0.8825233022636485</v>
      </c>
      <c r="BE77" s="27">
        <f t="shared" si="165"/>
        <v>1.7404151954523829E-3</v>
      </c>
      <c r="BF77" s="27">
        <f t="shared" si="166"/>
        <v>7.9384072185170657E-2</v>
      </c>
      <c r="BG77" s="27">
        <f t="shared" si="167"/>
        <v>6.6846503059411798E-3</v>
      </c>
      <c r="BH77" s="27">
        <f t="shared" si="168"/>
        <v>4.4012026056455655E-2</v>
      </c>
      <c r="BI77" s="27">
        <f t="shared" si="169"/>
        <v>0</v>
      </c>
      <c r="BJ77" s="27">
        <f t="shared" si="170"/>
        <v>0.42171574319429145</v>
      </c>
      <c r="BK77" s="27">
        <f t="shared" si="171"/>
        <v>0.39582790928252737</v>
      </c>
      <c r="BL77" s="27">
        <f t="shared" si="172"/>
        <v>1.7621170214865503E-3</v>
      </c>
      <c r="BM77" s="27">
        <f t="shared" si="173"/>
        <v>2.945397682239787E-4</v>
      </c>
      <c r="BN77" s="27">
        <f t="shared" si="174"/>
        <v>1.0132480570000435E-2</v>
      </c>
      <c r="BO77" s="27">
        <f t="shared" si="175"/>
        <v>0</v>
      </c>
      <c r="BP77" s="27">
        <f t="shared" si="176"/>
        <v>1.8440772558431984</v>
      </c>
      <c r="BQ77" s="27">
        <f t="shared" si="177"/>
        <v>2.168955021130361</v>
      </c>
    </row>
    <row r="78" spans="1:69" s="27" customFormat="1" x14ac:dyDescent="0.15">
      <c r="A78" t="s">
        <v>147</v>
      </c>
      <c r="B78">
        <v>876</v>
      </c>
      <c r="C78" s="27">
        <f t="shared" si="134"/>
        <v>657.87746170678338</v>
      </c>
      <c r="D78" s="28">
        <v>51.814999999999998</v>
      </c>
      <c r="E78" s="28">
        <v>0.14799999999999999</v>
      </c>
      <c r="F78" s="28">
        <v>4.7110000000000003</v>
      </c>
      <c r="G78" s="28">
        <v>0.53400000000000003</v>
      </c>
      <c r="H78" s="28">
        <v>3.194</v>
      </c>
      <c r="I78" s="28">
        <v>16.148</v>
      </c>
      <c r="J78" s="28">
        <v>22.154</v>
      </c>
      <c r="K78" s="28">
        <v>0.153</v>
      </c>
      <c r="L78" s="28">
        <v>4.5999999999999999E-2</v>
      </c>
      <c r="M78" s="28">
        <v>0.39100000000000001</v>
      </c>
      <c r="N78" s="28"/>
      <c r="O78" s="27">
        <f t="shared" si="135"/>
        <v>99.294000000000011</v>
      </c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>
        <f t="shared" si="136"/>
        <v>1.8975590927426773</v>
      </c>
      <c r="AA78" s="30">
        <f t="shared" si="137"/>
        <v>4.0772703820569451E-3</v>
      </c>
      <c r="AB78" s="30">
        <f t="shared" si="138"/>
        <v>0.20332135903937673</v>
      </c>
      <c r="AC78" s="30">
        <f t="shared" si="139"/>
        <v>1.5460586628388978E-2</v>
      </c>
      <c r="AD78" s="30">
        <f t="shared" si="140"/>
        <v>0</v>
      </c>
      <c r="AE78" s="30">
        <f t="shared" si="141"/>
        <v>9.781695481056854E-2</v>
      </c>
      <c r="AF78" s="30">
        <f t="shared" si="142"/>
        <v>0.88152779681607707</v>
      </c>
      <c r="AG78" s="30">
        <f t="shared" si="143"/>
        <v>0.86922861055858913</v>
      </c>
      <c r="AH78" s="30">
        <f t="shared" si="144"/>
        <v>4.7455428039564311E-3</v>
      </c>
      <c r="AI78" s="30">
        <f t="shared" si="145"/>
        <v>1.3550297252984764E-3</v>
      </c>
      <c r="AJ78" s="30">
        <f t="shared" si="146"/>
        <v>2.7760841068785652E-2</v>
      </c>
      <c r="AK78" s="30">
        <f t="shared" si="147"/>
        <v>0</v>
      </c>
      <c r="AL78" s="30">
        <f t="shared" si="148"/>
        <v>4.0028530845757748</v>
      </c>
      <c r="AM78" s="30">
        <f t="shared" si="149"/>
        <v>0.90011999896042827</v>
      </c>
      <c r="AN78" s="31">
        <f t="shared" si="150"/>
        <v>0</v>
      </c>
      <c r="AP78" s="27">
        <f t="shared" si="151"/>
        <v>51.814999999999998</v>
      </c>
      <c r="AQ78" s="27">
        <f t="shared" si="152"/>
        <v>0.14799999999999999</v>
      </c>
      <c r="AR78" s="27">
        <f t="shared" si="153"/>
        <v>4.7110000000000003</v>
      </c>
      <c r="AS78" s="27">
        <f t="shared" si="154"/>
        <v>0.53400000000000003</v>
      </c>
      <c r="AT78" s="27">
        <f t="shared" si="155"/>
        <v>0</v>
      </c>
      <c r="AU78" s="27">
        <f t="shared" si="156"/>
        <v>3.1940000000000004</v>
      </c>
      <c r="AV78" s="27">
        <f t="shared" si="157"/>
        <v>16.148</v>
      </c>
      <c r="AW78" s="27">
        <f t="shared" si="158"/>
        <v>22.154</v>
      </c>
      <c r="AX78" s="27">
        <f t="shared" si="159"/>
        <v>0.153</v>
      </c>
      <c r="AY78" s="27">
        <f t="shared" si="160"/>
        <v>4.5999999999999999E-2</v>
      </c>
      <c r="AZ78" s="27">
        <f t="shared" si="161"/>
        <v>0.39100000000000001</v>
      </c>
      <c r="BA78" s="27">
        <f t="shared" si="162"/>
        <v>0</v>
      </c>
      <c r="BB78" s="27">
        <f t="shared" si="163"/>
        <v>99.294000000000011</v>
      </c>
      <c r="BD78" s="27">
        <f t="shared" si="164"/>
        <v>0.86243342210386154</v>
      </c>
      <c r="BE78" s="27">
        <f t="shared" si="165"/>
        <v>1.8531039491147671E-3</v>
      </c>
      <c r="BF78" s="27">
        <f t="shared" si="166"/>
        <v>9.2408787759905853E-2</v>
      </c>
      <c r="BG78" s="27">
        <f t="shared" si="167"/>
        <v>7.0267780775050987E-3</v>
      </c>
      <c r="BH78" s="27">
        <f t="shared" si="168"/>
        <v>4.4457435554813213E-2</v>
      </c>
      <c r="BI78" s="27">
        <f t="shared" si="169"/>
        <v>0</v>
      </c>
      <c r="BJ78" s="27">
        <f t="shared" si="170"/>
        <v>0.40065104554341457</v>
      </c>
      <c r="BK78" s="27">
        <f t="shared" si="171"/>
        <v>0.39506111196310817</v>
      </c>
      <c r="BL78" s="27">
        <f t="shared" si="172"/>
        <v>2.1568312342995373E-3</v>
      </c>
      <c r="BM78" s="27">
        <f t="shared" si="173"/>
        <v>6.1585587901377367E-4</v>
      </c>
      <c r="BN78" s="27">
        <f t="shared" si="174"/>
        <v>1.2617197142898632E-2</v>
      </c>
      <c r="BO78" s="27">
        <f t="shared" si="175"/>
        <v>0</v>
      </c>
      <c r="BP78" s="27">
        <f t="shared" si="176"/>
        <v>1.8192815692079352</v>
      </c>
      <c r="BQ78" s="27">
        <f t="shared" si="177"/>
        <v>2.2002383536037837</v>
      </c>
    </row>
    <row r="79" spans="1:69" x14ac:dyDescent="0.15">
      <c r="A79" t="s">
        <v>148</v>
      </c>
      <c r="B79">
        <v>877</v>
      </c>
      <c r="C79" s="27">
        <f t="shared" si="134"/>
        <v>666.76769767579401</v>
      </c>
      <c r="D79" s="1">
        <v>52.027999999999999</v>
      </c>
      <c r="E79" s="1">
        <v>0.17100000000000001</v>
      </c>
      <c r="F79" s="1">
        <v>4.8090000000000002</v>
      </c>
      <c r="G79" s="1">
        <v>0.57299999999999995</v>
      </c>
      <c r="H79" s="1">
        <v>3.3460000000000001</v>
      </c>
      <c r="I79" s="1">
        <v>16.099</v>
      </c>
      <c r="J79" s="1">
        <v>22.238</v>
      </c>
      <c r="K79" s="1">
        <v>2.8000000000000001E-2</v>
      </c>
      <c r="L79" s="1">
        <v>5.0999999999999997E-2</v>
      </c>
      <c r="M79" s="1">
        <v>0.32</v>
      </c>
      <c r="O79">
        <f t="shared" si="135"/>
        <v>99.662999999999997</v>
      </c>
      <c r="V79" s="37">
        <v>12</v>
      </c>
      <c r="W79" s="37">
        <v>4</v>
      </c>
      <c r="X79" s="15">
        <v>0</v>
      </c>
      <c r="Z79" s="14">
        <f t="shared" si="136"/>
        <v>1.8977899370846598</v>
      </c>
      <c r="AA79" s="14">
        <f t="shared" si="137"/>
        <v>4.6921848018385576E-3</v>
      </c>
      <c r="AB79" s="14">
        <f t="shared" si="138"/>
        <v>0.20672636958008028</v>
      </c>
      <c r="AC79" s="14">
        <f t="shared" si="139"/>
        <v>1.6523823011041789E-2</v>
      </c>
      <c r="AD79" s="14">
        <f t="shared" si="140"/>
        <v>0</v>
      </c>
      <c r="AE79" s="14">
        <f t="shared" si="141"/>
        <v>0.10206488823653763</v>
      </c>
      <c r="AF79" s="14">
        <f t="shared" si="142"/>
        <v>0.87536135959227335</v>
      </c>
      <c r="AG79" s="14">
        <f t="shared" si="143"/>
        <v>0.8690580529402111</v>
      </c>
      <c r="AH79" s="14">
        <f t="shared" si="144"/>
        <v>8.6501511568645468E-4</v>
      </c>
      <c r="AI79" s="14">
        <f t="shared" si="145"/>
        <v>1.4963471745231859E-3</v>
      </c>
      <c r="AJ79" s="14">
        <f t="shared" si="146"/>
        <v>2.2629608562175215E-2</v>
      </c>
      <c r="AK79" s="14">
        <f t="shared" si="147"/>
        <v>0</v>
      </c>
      <c r="AL79" s="14">
        <f t="shared" si="148"/>
        <v>3.9972075860990275</v>
      </c>
      <c r="AM79" s="14">
        <f t="shared" si="149"/>
        <v>0.89557791346072635</v>
      </c>
      <c r="AN79" s="11">
        <f t="shared" si="150"/>
        <v>0</v>
      </c>
      <c r="AP79">
        <f t="shared" si="151"/>
        <v>52.027999999999999</v>
      </c>
      <c r="AQ79">
        <f t="shared" si="152"/>
        <v>0.17100000000000001</v>
      </c>
      <c r="AR79">
        <f t="shared" si="153"/>
        <v>4.8090000000000002</v>
      </c>
      <c r="AS79">
        <f t="shared" si="154"/>
        <v>0.57299999999999995</v>
      </c>
      <c r="AT79">
        <f t="shared" si="155"/>
        <v>0</v>
      </c>
      <c r="AU79">
        <f t="shared" si="156"/>
        <v>3.3460000000000001</v>
      </c>
      <c r="AV79">
        <f t="shared" si="157"/>
        <v>16.099</v>
      </c>
      <c r="AW79">
        <f t="shared" si="158"/>
        <v>22.238</v>
      </c>
      <c r="AX79">
        <f t="shared" si="159"/>
        <v>2.8000000000000001E-2</v>
      </c>
      <c r="AY79">
        <f t="shared" si="160"/>
        <v>5.0999999999999997E-2</v>
      </c>
      <c r="AZ79">
        <f t="shared" si="161"/>
        <v>0.32</v>
      </c>
      <c r="BA79">
        <f t="shared" si="162"/>
        <v>0</v>
      </c>
      <c r="BB79">
        <f t="shared" si="163"/>
        <v>99.662999999999997</v>
      </c>
      <c r="BD79">
        <f t="shared" si="164"/>
        <v>0.86597869507323566</v>
      </c>
      <c r="BE79">
        <f t="shared" si="165"/>
        <v>2.1410863195853056E-3</v>
      </c>
      <c r="BF79">
        <f t="shared" si="166"/>
        <v>9.433111023930954E-2</v>
      </c>
      <c r="BG79">
        <f t="shared" si="167"/>
        <v>7.5399697348509757E-3</v>
      </c>
      <c r="BH79">
        <f t="shared" si="168"/>
        <v>4.6573130672011583E-2</v>
      </c>
      <c r="BI79">
        <f t="shared" si="169"/>
        <v>0</v>
      </c>
      <c r="BJ79">
        <f t="shared" si="170"/>
        <v>0.39943529738688577</v>
      </c>
      <c r="BK79">
        <f t="shared" si="171"/>
        <v>0.39655904161034572</v>
      </c>
      <c r="BL79">
        <f t="shared" si="172"/>
        <v>3.9471421281298723E-4</v>
      </c>
      <c r="BM79">
        <f t="shared" si="173"/>
        <v>6.8279673542831433E-4</v>
      </c>
      <c r="BN79">
        <f t="shared" si="174"/>
        <v>1.0326094848408088E-2</v>
      </c>
      <c r="BO79">
        <f t="shared" si="175"/>
        <v>0</v>
      </c>
      <c r="BP79">
        <f t="shared" si="176"/>
        <v>1.8239619368328739</v>
      </c>
      <c r="BQ79">
        <f t="shared" si="177"/>
        <v>2.1914972595534397</v>
      </c>
    </row>
    <row r="80" spans="1:69" x14ac:dyDescent="0.15">
      <c r="A80" t="s">
        <v>149</v>
      </c>
      <c r="B80">
        <v>878</v>
      </c>
      <c r="C80" s="27">
        <f t="shared" si="134"/>
        <v>675.65793364480453</v>
      </c>
      <c r="D80" s="1">
        <v>52.207000000000001</v>
      </c>
      <c r="E80" s="1">
        <v>0.105</v>
      </c>
      <c r="F80" s="1">
        <v>4.83</v>
      </c>
      <c r="G80" s="1">
        <v>0.56699999999999995</v>
      </c>
      <c r="H80" s="1">
        <v>3.29</v>
      </c>
      <c r="I80" s="1">
        <v>16.350999999999999</v>
      </c>
      <c r="J80" s="1">
        <v>22.335000000000001</v>
      </c>
      <c r="K80" s="1">
        <v>5.1999999999999998E-2</v>
      </c>
      <c r="L80" s="1">
        <v>7.1999999999999995E-2</v>
      </c>
      <c r="M80" s="1">
        <v>0.34200000000000003</v>
      </c>
      <c r="O80">
        <f t="shared" si="135"/>
        <v>100.15100000000001</v>
      </c>
      <c r="V80" s="37">
        <v>12</v>
      </c>
      <c r="W80" s="37">
        <v>4</v>
      </c>
      <c r="X80" s="15">
        <v>0</v>
      </c>
      <c r="Z80" s="14">
        <f t="shared" si="136"/>
        <v>1.8953317763308004</v>
      </c>
      <c r="AA80" s="14">
        <f t="shared" si="137"/>
        <v>2.8675684619548433E-3</v>
      </c>
      <c r="AB80" s="14">
        <f t="shared" si="138"/>
        <v>0.20664920062758599</v>
      </c>
      <c r="AC80" s="14">
        <f t="shared" si="139"/>
        <v>1.6273631199755528E-2</v>
      </c>
      <c r="AD80" s="14">
        <f t="shared" si="140"/>
        <v>0</v>
      </c>
      <c r="AE80" s="14">
        <f t="shared" si="141"/>
        <v>9.9883056537097226E-2</v>
      </c>
      <c r="AF80" s="14">
        <f t="shared" si="142"/>
        <v>0.88486758948129018</v>
      </c>
      <c r="AG80" s="14">
        <f t="shared" si="143"/>
        <v>0.86872939575637798</v>
      </c>
      <c r="AH80" s="14">
        <f t="shared" si="144"/>
        <v>1.5988749818839933E-3</v>
      </c>
      <c r="AI80" s="14">
        <f t="shared" si="145"/>
        <v>2.1025202455083264E-3</v>
      </c>
      <c r="AJ80" s="14">
        <f t="shared" si="146"/>
        <v>2.4071251342637434E-2</v>
      </c>
      <c r="AK80" s="14">
        <f t="shared" si="147"/>
        <v>0</v>
      </c>
      <c r="AL80" s="14">
        <f t="shared" si="148"/>
        <v>4.0023748649648923</v>
      </c>
      <c r="AM80" s="14">
        <f t="shared" si="149"/>
        <v>0.89857020460869819</v>
      </c>
      <c r="AN80" s="11">
        <f t="shared" si="150"/>
        <v>0</v>
      </c>
      <c r="AP80">
        <f t="shared" si="151"/>
        <v>52.207000000000001</v>
      </c>
      <c r="AQ80">
        <f t="shared" si="152"/>
        <v>0.105</v>
      </c>
      <c r="AR80">
        <f t="shared" si="153"/>
        <v>4.83</v>
      </c>
      <c r="AS80">
        <f t="shared" si="154"/>
        <v>0.56699999999999995</v>
      </c>
      <c r="AT80">
        <f t="shared" si="155"/>
        <v>0</v>
      </c>
      <c r="AU80">
        <f t="shared" si="156"/>
        <v>3.29</v>
      </c>
      <c r="AV80">
        <f t="shared" si="157"/>
        <v>16.350999999999999</v>
      </c>
      <c r="AW80">
        <f t="shared" si="158"/>
        <v>22.335000000000001</v>
      </c>
      <c r="AX80">
        <f t="shared" si="159"/>
        <v>5.1999999999999998E-2</v>
      </c>
      <c r="AY80">
        <f t="shared" si="160"/>
        <v>7.1999999999999995E-2</v>
      </c>
      <c r="AZ80">
        <f t="shared" si="161"/>
        <v>0.34200000000000003</v>
      </c>
      <c r="BA80">
        <f t="shared" si="162"/>
        <v>0</v>
      </c>
      <c r="BB80">
        <f t="shared" si="163"/>
        <v>100.15100000000001</v>
      </c>
      <c r="BD80">
        <f t="shared" si="164"/>
        <v>0.86895805592543285</v>
      </c>
      <c r="BE80">
        <f t="shared" si="165"/>
        <v>1.3147021260611525E-3</v>
      </c>
      <c r="BF80">
        <f t="shared" si="166"/>
        <v>9.4743036484896043E-2</v>
      </c>
      <c r="BG80">
        <f t="shared" si="167"/>
        <v>7.4610171721823789E-3</v>
      </c>
      <c r="BH80">
        <f t="shared" si="168"/>
        <v>4.5793664049885871E-2</v>
      </c>
      <c r="BI80">
        <f t="shared" si="169"/>
        <v>0</v>
      </c>
      <c r="BJ80">
        <f t="shared" si="170"/>
        <v>0.40568771647760538</v>
      </c>
      <c r="BK80">
        <f t="shared" si="171"/>
        <v>0.39828879370298914</v>
      </c>
      <c r="BL80">
        <f t="shared" si="172"/>
        <v>7.3304068093840485E-4</v>
      </c>
      <c r="BM80">
        <f t="shared" si="173"/>
        <v>9.639483323693849E-4</v>
      </c>
      <c r="BN80">
        <f t="shared" si="174"/>
        <v>1.1036013869236144E-2</v>
      </c>
      <c r="BO80">
        <f t="shared" si="175"/>
        <v>0</v>
      </c>
      <c r="BP80">
        <f t="shared" si="176"/>
        <v>1.8349799888215967</v>
      </c>
      <c r="BQ80">
        <f t="shared" si="177"/>
        <v>2.1811545026903381</v>
      </c>
    </row>
    <row r="81" spans="1:69" x14ac:dyDescent="0.15">
      <c r="A81" t="s">
        <v>150</v>
      </c>
      <c r="B81">
        <v>879</v>
      </c>
      <c r="C81" s="27">
        <f t="shared" si="134"/>
        <v>684.54816961381516</v>
      </c>
      <c r="D81" s="1">
        <v>52.115000000000002</v>
      </c>
      <c r="E81" s="1">
        <v>0.14000000000000001</v>
      </c>
      <c r="F81" s="1">
        <v>4.7270000000000003</v>
      </c>
      <c r="G81" s="1">
        <v>0.59699999999999998</v>
      </c>
      <c r="H81" s="1">
        <v>3.29</v>
      </c>
      <c r="I81" s="1">
        <v>16.312999999999999</v>
      </c>
      <c r="J81" s="1">
        <v>22.024999999999999</v>
      </c>
      <c r="K81" s="1">
        <v>0.11700000000000001</v>
      </c>
      <c r="L81" s="1">
        <v>5.5E-2</v>
      </c>
      <c r="M81" s="1">
        <v>0.29899999999999999</v>
      </c>
      <c r="O81">
        <f t="shared" si="135"/>
        <v>99.678000000000011</v>
      </c>
      <c r="V81" s="37">
        <v>12</v>
      </c>
      <c r="W81" s="37">
        <v>4</v>
      </c>
      <c r="X81" s="15">
        <v>0</v>
      </c>
      <c r="Z81" s="14">
        <f t="shared" si="136"/>
        <v>1.8996575505350142</v>
      </c>
      <c r="AA81" s="14">
        <f t="shared" si="137"/>
        <v>3.838915934228236E-3</v>
      </c>
      <c r="AB81" s="14">
        <f t="shared" si="138"/>
        <v>0.20306181853311142</v>
      </c>
      <c r="AC81" s="14">
        <f t="shared" si="139"/>
        <v>1.7204094199978769E-2</v>
      </c>
      <c r="AD81" s="14">
        <f t="shared" si="140"/>
        <v>0</v>
      </c>
      <c r="AE81" s="14">
        <f t="shared" si="141"/>
        <v>0.10028775137899058</v>
      </c>
      <c r="AF81" s="14">
        <f t="shared" si="142"/>
        <v>0.88638801634385844</v>
      </c>
      <c r="AG81" s="14">
        <f t="shared" si="143"/>
        <v>0.86014277862480704</v>
      </c>
      <c r="AH81" s="14">
        <f t="shared" si="144"/>
        <v>3.6120445250077088E-3</v>
      </c>
      <c r="AI81" s="14">
        <f t="shared" si="145"/>
        <v>1.6125992350543036E-3</v>
      </c>
      <c r="AJ81" s="14">
        <f t="shared" si="146"/>
        <v>2.1130015708322535E-2</v>
      </c>
      <c r="AK81" s="14">
        <f t="shared" si="147"/>
        <v>0</v>
      </c>
      <c r="AL81" s="14">
        <f t="shared" si="148"/>
        <v>3.996935585018373</v>
      </c>
      <c r="AM81" s="14">
        <f t="shared" si="149"/>
        <v>0.89835794628822707</v>
      </c>
      <c r="AN81" s="11">
        <f t="shared" si="150"/>
        <v>0</v>
      </c>
      <c r="AP81">
        <f t="shared" si="151"/>
        <v>52.115000000000002</v>
      </c>
      <c r="AQ81">
        <f t="shared" si="152"/>
        <v>0.14000000000000001</v>
      </c>
      <c r="AR81">
        <f t="shared" si="153"/>
        <v>4.7270000000000003</v>
      </c>
      <c r="AS81">
        <f t="shared" si="154"/>
        <v>0.59699999999999998</v>
      </c>
      <c r="AT81">
        <f t="shared" si="155"/>
        <v>0</v>
      </c>
      <c r="AU81">
        <f t="shared" si="156"/>
        <v>3.29</v>
      </c>
      <c r="AV81">
        <f t="shared" si="157"/>
        <v>16.312999999999999</v>
      </c>
      <c r="AW81">
        <f t="shared" si="158"/>
        <v>22.024999999999999</v>
      </c>
      <c r="AX81">
        <f t="shared" si="159"/>
        <v>0.11700000000000001</v>
      </c>
      <c r="AY81">
        <f t="shared" si="160"/>
        <v>5.5E-2</v>
      </c>
      <c r="AZ81">
        <f t="shared" si="161"/>
        <v>0.29899999999999999</v>
      </c>
      <c r="BA81">
        <f t="shared" si="162"/>
        <v>0</v>
      </c>
      <c r="BB81">
        <f t="shared" si="163"/>
        <v>99.678000000000011</v>
      </c>
      <c r="BD81">
        <f t="shared" si="164"/>
        <v>0.8674267643142477</v>
      </c>
      <c r="BE81">
        <f t="shared" si="165"/>
        <v>1.7529361680815368E-3</v>
      </c>
      <c r="BF81">
        <f t="shared" si="166"/>
        <v>9.2722636327971772E-2</v>
      </c>
      <c r="BG81">
        <f t="shared" si="167"/>
        <v>7.8557799855253629E-3</v>
      </c>
      <c r="BH81">
        <f t="shared" si="168"/>
        <v>4.5793664049885871E-2</v>
      </c>
      <c r="BI81">
        <f t="shared" si="169"/>
        <v>0</v>
      </c>
      <c r="BJ81">
        <f t="shared" si="170"/>
        <v>0.40474489137662384</v>
      </c>
      <c r="BK81">
        <f t="shared" si="171"/>
        <v>0.39276072000485041</v>
      </c>
      <c r="BL81">
        <f t="shared" si="172"/>
        <v>1.6493415321114111E-3</v>
      </c>
      <c r="BM81">
        <f t="shared" si="173"/>
        <v>7.3634942055994686E-4</v>
      </c>
      <c r="BN81">
        <f t="shared" si="174"/>
        <v>9.6484448739813065E-3</v>
      </c>
      <c r="BO81">
        <f t="shared" si="175"/>
        <v>0</v>
      </c>
      <c r="BP81">
        <f t="shared" si="176"/>
        <v>1.8250915280538391</v>
      </c>
      <c r="BQ81">
        <f t="shared" si="177"/>
        <v>2.1899918571648018</v>
      </c>
    </row>
    <row r="82" spans="1:69" x14ac:dyDescent="0.15">
      <c r="A82" t="s">
        <v>151</v>
      </c>
      <c r="B82">
        <v>880</v>
      </c>
      <c r="C82" s="27">
        <f t="shared" si="134"/>
        <v>693.43840558282568</v>
      </c>
      <c r="D82" s="1">
        <v>51.75</v>
      </c>
      <c r="E82" s="1">
        <v>0.16700000000000001</v>
      </c>
      <c r="F82" s="1">
        <v>4.8259999999999996</v>
      </c>
      <c r="G82" s="1">
        <v>0.56699999999999995</v>
      </c>
      <c r="H82" s="1">
        <v>3.2879999999999998</v>
      </c>
      <c r="I82" s="1">
        <v>16.13</v>
      </c>
      <c r="J82" s="1">
        <v>22.231000000000002</v>
      </c>
      <c r="K82" s="1">
        <v>3.2000000000000001E-2</v>
      </c>
      <c r="L82" s="1">
        <v>6.8000000000000005E-2</v>
      </c>
      <c r="M82" s="1">
        <v>0.32400000000000001</v>
      </c>
      <c r="O82">
        <f t="shared" si="135"/>
        <v>99.382999999999996</v>
      </c>
      <c r="V82" s="37">
        <v>12</v>
      </c>
      <c r="W82" s="37">
        <v>4</v>
      </c>
      <c r="X82" s="15">
        <v>0</v>
      </c>
      <c r="Z82" s="14">
        <f t="shared" si="136"/>
        <v>1.8937274701854401</v>
      </c>
      <c r="AA82" s="14">
        <f t="shared" si="137"/>
        <v>4.5971808214168844E-3</v>
      </c>
      <c r="AB82" s="14">
        <f t="shared" si="138"/>
        <v>0.20812513633975441</v>
      </c>
      <c r="AC82" s="14">
        <f t="shared" si="139"/>
        <v>1.640344581880546E-2</v>
      </c>
      <c r="AD82" s="14">
        <f t="shared" si="140"/>
        <v>0</v>
      </c>
      <c r="AE82" s="14">
        <f t="shared" si="141"/>
        <v>0.10061861929831897</v>
      </c>
      <c r="AF82" s="14">
        <f t="shared" si="142"/>
        <v>0.87987090299487358</v>
      </c>
      <c r="AG82" s="14">
        <f t="shared" si="143"/>
        <v>0.87158185034170987</v>
      </c>
      <c r="AH82" s="14">
        <f t="shared" si="144"/>
        <v>9.9177181178542254E-4</v>
      </c>
      <c r="AI82" s="14">
        <f t="shared" si="145"/>
        <v>2.0015535855914205E-3</v>
      </c>
      <c r="AJ82" s="14">
        <f t="shared" si="146"/>
        <v>2.2986253432333934E-2</v>
      </c>
      <c r="AK82" s="14">
        <f t="shared" si="147"/>
        <v>0</v>
      </c>
      <c r="AL82" s="14">
        <f t="shared" si="148"/>
        <v>4.0009041846300306</v>
      </c>
      <c r="AM82" s="14">
        <f t="shared" si="149"/>
        <v>0.89737919986845993</v>
      </c>
      <c r="AN82" s="11">
        <f t="shared" si="150"/>
        <v>0</v>
      </c>
      <c r="AP82">
        <f t="shared" si="151"/>
        <v>51.75</v>
      </c>
      <c r="AQ82">
        <f t="shared" si="152"/>
        <v>0.16700000000000001</v>
      </c>
      <c r="AR82">
        <f t="shared" si="153"/>
        <v>4.8259999999999996</v>
      </c>
      <c r="AS82">
        <f t="shared" si="154"/>
        <v>0.56699999999999995</v>
      </c>
      <c r="AT82">
        <f t="shared" si="155"/>
        <v>0</v>
      </c>
      <c r="AU82">
        <f t="shared" si="156"/>
        <v>3.2879999999999998</v>
      </c>
      <c r="AV82">
        <f t="shared" si="157"/>
        <v>16.13</v>
      </c>
      <c r="AW82">
        <f t="shared" si="158"/>
        <v>22.231000000000002</v>
      </c>
      <c r="AX82">
        <f t="shared" si="159"/>
        <v>3.2000000000000001E-2</v>
      </c>
      <c r="AY82">
        <f t="shared" si="160"/>
        <v>6.8000000000000005E-2</v>
      </c>
      <c r="AZ82">
        <f t="shared" si="161"/>
        <v>0.32400000000000001</v>
      </c>
      <c r="BA82">
        <f t="shared" si="162"/>
        <v>0</v>
      </c>
      <c r="BB82">
        <f t="shared" si="163"/>
        <v>99.382999999999996</v>
      </c>
      <c r="BD82">
        <f t="shared" si="164"/>
        <v>0.86135153129161124</v>
      </c>
      <c r="BE82">
        <f t="shared" si="165"/>
        <v>2.0910024290686901E-3</v>
      </c>
      <c r="BF82">
        <f t="shared" si="166"/>
        <v>9.4664574342879559E-2</v>
      </c>
      <c r="BG82">
        <f t="shared" si="167"/>
        <v>7.4610171721823789E-3</v>
      </c>
      <c r="BH82">
        <f t="shared" si="168"/>
        <v>4.5765825956238515E-2</v>
      </c>
      <c r="BI82">
        <f t="shared" si="169"/>
        <v>0</v>
      </c>
      <c r="BJ82">
        <f t="shared" si="170"/>
        <v>0.40020444417979173</v>
      </c>
      <c r="BK82">
        <f t="shared" si="171"/>
        <v>0.39643421413974261</v>
      </c>
      <c r="BL82">
        <f t="shared" si="172"/>
        <v>4.5110195750055685E-4</v>
      </c>
      <c r="BM82">
        <f t="shared" si="173"/>
        <v>9.1039564723775248E-4</v>
      </c>
      <c r="BN82">
        <f t="shared" si="174"/>
        <v>1.0455171034013189E-2</v>
      </c>
      <c r="BO82">
        <f t="shared" si="175"/>
        <v>0</v>
      </c>
      <c r="BP82">
        <f t="shared" si="176"/>
        <v>1.8197892781502663</v>
      </c>
      <c r="BQ82">
        <f t="shared" si="177"/>
        <v>2.198553553792101</v>
      </c>
    </row>
    <row r="83" spans="1:69" x14ac:dyDescent="0.15">
      <c r="A83" t="s">
        <v>152</v>
      </c>
      <c r="B83">
        <v>881</v>
      </c>
      <c r="C83" s="27">
        <f t="shared" si="134"/>
        <v>702.32864155183631</v>
      </c>
      <c r="D83" s="1">
        <v>52.061999999999998</v>
      </c>
      <c r="E83" s="1">
        <v>0.14299999999999999</v>
      </c>
      <c r="F83" s="1">
        <v>4.859</v>
      </c>
      <c r="G83" s="1">
        <v>0.59899999999999998</v>
      </c>
      <c r="H83" s="1">
        <v>3.2690000000000001</v>
      </c>
      <c r="I83" s="1">
        <v>16.183</v>
      </c>
      <c r="J83" s="1">
        <v>22.190999999999999</v>
      </c>
      <c r="K83" s="1">
        <v>0.02</v>
      </c>
      <c r="L83" s="1">
        <v>1.9E-2</v>
      </c>
      <c r="M83" s="1">
        <v>0.33300000000000002</v>
      </c>
      <c r="O83">
        <f t="shared" si="135"/>
        <v>99.677999999999997</v>
      </c>
      <c r="V83" s="37">
        <v>12</v>
      </c>
      <c r="W83" s="37">
        <v>4</v>
      </c>
      <c r="X83" s="15">
        <v>0</v>
      </c>
      <c r="Z83" s="14">
        <f t="shared" si="136"/>
        <v>1.8974653644406854</v>
      </c>
      <c r="AA83" s="14">
        <f t="shared" si="137"/>
        <v>3.9206406369595445E-3</v>
      </c>
      <c r="AB83" s="14">
        <f t="shared" si="138"/>
        <v>0.20870362925216063</v>
      </c>
      <c r="AC83" s="14">
        <f t="shared" si="139"/>
        <v>1.72593619456686E-2</v>
      </c>
      <c r="AD83" s="14">
        <f t="shared" si="140"/>
        <v>0</v>
      </c>
      <c r="AE83" s="14">
        <f t="shared" si="141"/>
        <v>9.9633950329560461E-2</v>
      </c>
      <c r="AF83" s="14">
        <f t="shared" si="142"/>
        <v>0.87920370018390204</v>
      </c>
      <c r="AG83" s="14">
        <f t="shared" si="143"/>
        <v>0.86650672412379803</v>
      </c>
      <c r="AH83" s="14">
        <f t="shared" si="144"/>
        <v>6.1735882743816435E-4</v>
      </c>
      <c r="AI83" s="14">
        <f t="shared" si="145"/>
        <v>5.5700333340343955E-4</v>
      </c>
      <c r="AJ83" s="14">
        <f t="shared" si="146"/>
        <v>2.3529532499730565E-2</v>
      </c>
      <c r="AK83" s="14">
        <f t="shared" si="147"/>
        <v>0</v>
      </c>
      <c r="AL83" s="14">
        <f t="shared" si="148"/>
        <v>3.9973972655733068</v>
      </c>
      <c r="AM83" s="14">
        <f t="shared" si="149"/>
        <v>0.8982119759315591</v>
      </c>
      <c r="AN83" s="11">
        <f t="shared" si="150"/>
        <v>0</v>
      </c>
      <c r="AP83">
        <f t="shared" si="151"/>
        <v>52.061999999999998</v>
      </c>
      <c r="AQ83">
        <f t="shared" si="152"/>
        <v>0.14299999999999999</v>
      </c>
      <c r="AR83">
        <f t="shared" si="153"/>
        <v>4.859</v>
      </c>
      <c r="AS83">
        <f t="shared" si="154"/>
        <v>0.59899999999999998</v>
      </c>
      <c r="AT83">
        <f t="shared" si="155"/>
        <v>0</v>
      </c>
      <c r="AU83">
        <f t="shared" si="156"/>
        <v>3.2690000000000001</v>
      </c>
      <c r="AV83">
        <f t="shared" si="157"/>
        <v>16.183</v>
      </c>
      <c r="AW83">
        <f t="shared" si="158"/>
        <v>22.190999999999999</v>
      </c>
      <c r="AX83">
        <f t="shared" si="159"/>
        <v>0.02</v>
      </c>
      <c r="AY83">
        <f t="shared" si="160"/>
        <v>1.9E-2</v>
      </c>
      <c r="AZ83">
        <f t="shared" si="161"/>
        <v>0.33300000000000002</v>
      </c>
      <c r="BA83">
        <f t="shared" si="162"/>
        <v>0</v>
      </c>
      <c r="BB83">
        <f t="shared" si="163"/>
        <v>99.677999999999997</v>
      </c>
      <c r="BD83">
        <f t="shared" si="164"/>
        <v>0.86654460719041282</v>
      </c>
      <c r="BE83">
        <f t="shared" si="165"/>
        <v>1.7904990859689978E-3</v>
      </c>
      <c r="BF83">
        <f t="shared" si="166"/>
        <v>9.5311887014515498E-2</v>
      </c>
      <c r="BG83">
        <f t="shared" si="167"/>
        <v>7.8820975064148955E-3</v>
      </c>
      <c r="BH83">
        <f t="shared" si="168"/>
        <v>4.5501364066588723E-2</v>
      </c>
      <c r="BI83">
        <f t="shared" si="169"/>
        <v>0</v>
      </c>
      <c r="BJ83">
        <f t="shared" si="170"/>
        <v>0.40151943708379234</v>
      </c>
      <c r="BK83">
        <f t="shared" si="171"/>
        <v>0.39572091430772466</v>
      </c>
      <c r="BL83">
        <f t="shared" si="172"/>
        <v>2.8193872343784806E-4</v>
      </c>
      <c r="BM83">
        <f t="shared" si="173"/>
        <v>2.5437525437525436E-4</v>
      </c>
      <c r="BN83">
        <f t="shared" si="174"/>
        <v>1.0745592451624666E-2</v>
      </c>
      <c r="BO83">
        <f t="shared" si="175"/>
        <v>0</v>
      </c>
      <c r="BP83">
        <f t="shared" si="176"/>
        <v>1.8255527126848556</v>
      </c>
      <c r="BQ83">
        <f t="shared" si="177"/>
        <v>2.1896915042756016</v>
      </c>
    </row>
    <row r="84" spans="1:69" x14ac:dyDescent="0.15">
      <c r="A84" t="s">
        <v>153</v>
      </c>
      <c r="B84">
        <v>882</v>
      </c>
      <c r="C84" s="27">
        <f t="shared" si="134"/>
        <v>711.21887752084695</v>
      </c>
      <c r="D84" s="1">
        <v>52.021000000000001</v>
      </c>
      <c r="E84" s="1">
        <v>0.16</v>
      </c>
      <c r="F84" s="1">
        <v>6.6420000000000003</v>
      </c>
      <c r="G84" s="1">
        <v>1.0920000000000001</v>
      </c>
      <c r="H84" s="1">
        <v>3.6360000000000001</v>
      </c>
      <c r="I84" s="1">
        <v>16.006</v>
      </c>
      <c r="J84" s="1">
        <v>21.356000000000002</v>
      </c>
      <c r="K84" s="1">
        <v>0.108</v>
      </c>
      <c r="L84" s="1">
        <v>5.5E-2</v>
      </c>
      <c r="M84" s="1">
        <v>0.33300000000000002</v>
      </c>
      <c r="O84">
        <f t="shared" si="135"/>
        <v>101.40900000000002</v>
      </c>
      <c r="V84" s="37">
        <v>12</v>
      </c>
      <c r="W84" s="37">
        <v>4</v>
      </c>
      <c r="X84" s="15">
        <v>0</v>
      </c>
      <c r="Z84" s="14">
        <f t="shared" si="136"/>
        <v>1.8627938893319937</v>
      </c>
      <c r="AA84" s="14">
        <f t="shared" si="137"/>
        <v>4.3099683510244577E-3</v>
      </c>
      <c r="AB84" s="14">
        <f t="shared" si="138"/>
        <v>0.28029482033258518</v>
      </c>
      <c r="AC84" s="14">
        <f t="shared" si="139"/>
        <v>3.0913889573049871E-2</v>
      </c>
      <c r="AD84" s="14">
        <f t="shared" si="140"/>
        <v>0</v>
      </c>
      <c r="AE84" s="14">
        <f t="shared" si="141"/>
        <v>0.10888032350702</v>
      </c>
      <c r="AF84" s="14">
        <f t="shared" si="142"/>
        <v>0.85437077539310957</v>
      </c>
      <c r="AG84" s="14">
        <f t="shared" si="143"/>
        <v>0.81930965891431617</v>
      </c>
      <c r="AH84" s="14">
        <f t="shared" si="144"/>
        <v>3.2754013301582886E-3</v>
      </c>
      <c r="AI84" s="14">
        <f t="shared" si="145"/>
        <v>1.5841634231947863E-3</v>
      </c>
      <c r="AJ84" s="14">
        <f t="shared" si="146"/>
        <v>2.3117794415424477E-2</v>
      </c>
      <c r="AK84" s="14">
        <f t="shared" si="147"/>
        <v>0</v>
      </c>
      <c r="AL84" s="14">
        <f t="shared" si="148"/>
        <v>3.9888506845718763</v>
      </c>
      <c r="AM84" s="14">
        <f t="shared" si="149"/>
        <v>0.88696579362188843</v>
      </c>
      <c r="AN84" s="11">
        <f t="shared" si="150"/>
        <v>0</v>
      </c>
      <c r="AP84">
        <f t="shared" si="151"/>
        <v>52.021000000000001</v>
      </c>
      <c r="AQ84">
        <f t="shared" si="152"/>
        <v>0.16</v>
      </c>
      <c r="AR84">
        <f t="shared" si="153"/>
        <v>6.6420000000000003</v>
      </c>
      <c r="AS84">
        <f t="shared" si="154"/>
        <v>1.0920000000000001</v>
      </c>
      <c r="AT84">
        <f t="shared" si="155"/>
        <v>0</v>
      </c>
      <c r="AU84">
        <f t="shared" si="156"/>
        <v>3.6360000000000001</v>
      </c>
      <c r="AV84">
        <f t="shared" si="157"/>
        <v>16.006</v>
      </c>
      <c r="AW84">
        <f t="shared" si="158"/>
        <v>21.356000000000002</v>
      </c>
      <c r="AX84">
        <f t="shared" si="159"/>
        <v>0.108</v>
      </c>
      <c r="AY84">
        <f t="shared" si="160"/>
        <v>5.5E-2</v>
      </c>
      <c r="AZ84">
        <f t="shared" si="161"/>
        <v>0.33300000000000002</v>
      </c>
      <c r="BA84">
        <f t="shared" si="162"/>
        <v>0</v>
      </c>
      <c r="BB84">
        <f t="shared" si="163"/>
        <v>101.40900000000002</v>
      </c>
      <c r="BD84">
        <f t="shared" si="164"/>
        <v>0.86586218375499335</v>
      </c>
      <c r="BE84">
        <f t="shared" si="165"/>
        <v>2.0033556206646131E-3</v>
      </c>
      <c r="BF84">
        <f t="shared" si="166"/>
        <v>0.13028638681836016</v>
      </c>
      <c r="BG84">
        <f t="shared" si="167"/>
        <v>1.4369366405684585E-2</v>
      </c>
      <c r="BH84">
        <f t="shared" si="168"/>
        <v>5.0609654250876907E-2</v>
      </c>
      <c r="BI84">
        <f t="shared" si="169"/>
        <v>0</v>
      </c>
      <c r="BJ84">
        <f t="shared" si="170"/>
        <v>0.39712785700816783</v>
      </c>
      <c r="BK84">
        <f t="shared" si="171"/>
        <v>0.3808307803143513</v>
      </c>
      <c r="BL84">
        <f t="shared" si="172"/>
        <v>1.5224691065643793E-3</v>
      </c>
      <c r="BM84">
        <f t="shared" si="173"/>
        <v>7.3634942055994686E-4</v>
      </c>
      <c r="BN84">
        <f t="shared" si="174"/>
        <v>1.0745592451624666E-2</v>
      </c>
      <c r="BO84">
        <f t="shared" si="175"/>
        <v>0</v>
      </c>
      <c r="BP84">
        <f t="shared" si="176"/>
        <v>1.8540939951518476</v>
      </c>
      <c r="BQ84">
        <f t="shared" si="177"/>
        <v>2.1513745770182462</v>
      </c>
    </row>
    <row r="85" spans="1:69" x14ac:dyDescent="0.15">
      <c r="A85" t="s">
        <v>154</v>
      </c>
      <c r="B85">
        <v>883</v>
      </c>
      <c r="C85" s="27">
        <f t="shared" si="134"/>
        <v>720.10911348985746</v>
      </c>
      <c r="D85" s="1">
        <v>51.912999999999997</v>
      </c>
      <c r="E85" s="1">
        <v>0.14799999999999999</v>
      </c>
      <c r="F85" s="1">
        <v>4.7160000000000002</v>
      </c>
      <c r="G85" s="1">
        <v>0.52800000000000002</v>
      </c>
      <c r="H85" s="1">
        <v>3.2519999999999998</v>
      </c>
      <c r="I85" s="1">
        <v>16.356000000000002</v>
      </c>
      <c r="J85" s="1">
        <v>22.199000000000002</v>
      </c>
      <c r="K85" s="1">
        <v>0.128</v>
      </c>
      <c r="L85" s="1">
        <v>8.5000000000000006E-2</v>
      </c>
      <c r="M85" s="1">
        <v>0.32</v>
      </c>
      <c r="O85">
        <f t="shared" si="135"/>
        <v>99.644999999999996</v>
      </c>
      <c r="V85" s="37">
        <v>12</v>
      </c>
      <c r="W85" s="37">
        <v>4</v>
      </c>
      <c r="X85" s="15">
        <v>0</v>
      </c>
      <c r="Z85" s="14">
        <f t="shared" si="136"/>
        <v>1.8948348750918647</v>
      </c>
      <c r="AA85" s="14">
        <f t="shared" si="137"/>
        <v>4.0637309628875906E-3</v>
      </c>
      <c r="AB85" s="14">
        <f t="shared" si="138"/>
        <v>0.20286126611371438</v>
      </c>
      <c r="AC85" s="14">
        <f t="shared" si="139"/>
        <v>1.5236108952694756E-2</v>
      </c>
      <c r="AD85" s="14">
        <f t="shared" si="140"/>
        <v>0</v>
      </c>
      <c r="AE85" s="14">
        <f t="shared" si="141"/>
        <v>9.9262497741973252E-2</v>
      </c>
      <c r="AF85" s="14">
        <f t="shared" si="142"/>
        <v>0.88991762466563085</v>
      </c>
      <c r="AG85" s="14">
        <f t="shared" si="143"/>
        <v>0.86810190255414399</v>
      </c>
      <c r="AH85" s="14">
        <f t="shared" si="144"/>
        <v>3.9569436846538892E-3</v>
      </c>
      <c r="AI85" s="14">
        <f t="shared" si="145"/>
        <v>2.495544692679986E-3</v>
      </c>
      <c r="AJ85" s="14">
        <f t="shared" si="146"/>
        <v>2.2644423903600001E-2</v>
      </c>
      <c r="AK85" s="14">
        <f t="shared" si="147"/>
        <v>0</v>
      </c>
      <c r="AL85" s="14">
        <f t="shared" si="148"/>
        <v>4.0033749183638436</v>
      </c>
      <c r="AM85" s="14">
        <f t="shared" si="149"/>
        <v>0.89965174643787382</v>
      </c>
      <c r="AN85" s="11">
        <f t="shared" si="150"/>
        <v>0</v>
      </c>
      <c r="AP85">
        <f t="shared" si="151"/>
        <v>51.912999999999997</v>
      </c>
      <c r="AQ85">
        <f t="shared" si="152"/>
        <v>0.14799999999999999</v>
      </c>
      <c r="AR85">
        <f t="shared" si="153"/>
        <v>4.7160000000000002</v>
      </c>
      <c r="AS85">
        <f t="shared" si="154"/>
        <v>0.52800000000000002</v>
      </c>
      <c r="AT85">
        <f t="shared" si="155"/>
        <v>0</v>
      </c>
      <c r="AU85">
        <f t="shared" si="156"/>
        <v>3.2519999999999998</v>
      </c>
      <c r="AV85">
        <f t="shared" si="157"/>
        <v>16.356000000000002</v>
      </c>
      <c r="AW85">
        <f t="shared" si="158"/>
        <v>22.199000000000002</v>
      </c>
      <c r="AX85">
        <f t="shared" si="159"/>
        <v>0.128</v>
      </c>
      <c r="AY85">
        <f t="shared" si="160"/>
        <v>8.5000000000000006E-2</v>
      </c>
      <c r="AZ85">
        <f t="shared" si="161"/>
        <v>0.32</v>
      </c>
      <c r="BA85">
        <f t="shared" si="162"/>
        <v>0</v>
      </c>
      <c r="BB85">
        <f t="shared" si="163"/>
        <v>99.644999999999996</v>
      </c>
      <c r="BD85">
        <f t="shared" si="164"/>
        <v>0.86406458055925428</v>
      </c>
      <c r="BE85">
        <f t="shared" si="165"/>
        <v>1.8531039491147671E-3</v>
      </c>
      <c r="BF85">
        <f t="shared" si="166"/>
        <v>9.250686543742645E-2</v>
      </c>
      <c r="BG85">
        <f t="shared" si="167"/>
        <v>6.9478255148365019E-3</v>
      </c>
      <c r="BH85">
        <f t="shared" si="168"/>
        <v>4.5264740270586273E-2</v>
      </c>
      <c r="BI85">
        <f t="shared" si="169"/>
        <v>0</v>
      </c>
      <c r="BJ85">
        <f t="shared" si="170"/>
        <v>0.4058117724119451</v>
      </c>
      <c r="BK85">
        <f t="shared" si="171"/>
        <v>0.39586357427412833</v>
      </c>
      <c r="BL85">
        <f t="shared" si="172"/>
        <v>1.8044078300022274E-3</v>
      </c>
      <c r="BM85">
        <f t="shared" si="173"/>
        <v>1.1379945590471907E-3</v>
      </c>
      <c r="BN85">
        <f t="shared" si="174"/>
        <v>1.0326094848408088E-2</v>
      </c>
      <c r="BO85">
        <f t="shared" si="175"/>
        <v>0</v>
      </c>
      <c r="BP85">
        <f t="shared" si="176"/>
        <v>1.8255809596547492</v>
      </c>
      <c r="BQ85">
        <f t="shared" si="177"/>
        <v>2.1929320073106782</v>
      </c>
    </row>
    <row r="86" spans="1:69" x14ac:dyDescent="0.15">
      <c r="A86" t="s">
        <v>155</v>
      </c>
      <c r="B86">
        <v>884</v>
      </c>
      <c r="C86" s="27">
        <f t="shared" si="134"/>
        <v>728.9993494588681</v>
      </c>
      <c r="D86" s="1">
        <v>51.62</v>
      </c>
      <c r="E86" s="1">
        <v>0.16200000000000001</v>
      </c>
      <c r="F86" s="1">
        <v>4.6479999999999997</v>
      </c>
      <c r="G86" s="1">
        <v>0.65800000000000003</v>
      </c>
      <c r="H86" s="1">
        <v>3.1659999999999999</v>
      </c>
      <c r="I86" s="1">
        <v>16.164000000000001</v>
      </c>
      <c r="J86" s="1">
        <v>22.137</v>
      </c>
      <c r="K86" s="1">
        <v>0.14499999999999999</v>
      </c>
      <c r="L86" s="1">
        <v>6.0999999999999999E-2</v>
      </c>
      <c r="M86" s="1">
        <v>0.34200000000000003</v>
      </c>
      <c r="O86">
        <f t="shared" si="135"/>
        <v>99.102999999999994</v>
      </c>
      <c r="V86" s="37">
        <v>12</v>
      </c>
      <c r="W86" s="37">
        <v>4</v>
      </c>
      <c r="X86" s="15">
        <v>0</v>
      </c>
      <c r="Z86" s="14">
        <f t="shared" si="136"/>
        <v>1.8949661770123369</v>
      </c>
      <c r="AA86" s="14">
        <f t="shared" si="137"/>
        <v>4.4736959790771377E-3</v>
      </c>
      <c r="AB86" s="14">
        <f t="shared" si="138"/>
        <v>0.2010849996665362</v>
      </c>
      <c r="AC86" s="14">
        <f t="shared" si="139"/>
        <v>1.9096521263724579E-2</v>
      </c>
      <c r="AD86" s="14">
        <f t="shared" si="140"/>
        <v>0</v>
      </c>
      <c r="AE86" s="14">
        <f t="shared" si="141"/>
        <v>9.7192732651172023E-2</v>
      </c>
      <c r="AF86" s="14">
        <f t="shared" si="142"/>
        <v>0.88452429884233019</v>
      </c>
      <c r="AG86" s="14">
        <f t="shared" si="143"/>
        <v>0.87065135846514796</v>
      </c>
      <c r="AH86" s="14">
        <f t="shared" si="144"/>
        <v>4.5082305957693577E-3</v>
      </c>
      <c r="AI86" s="14">
        <f t="shared" si="145"/>
        <v>1.8012105474528571E-3</v>
      </c>
      <c r="AJ86" s="14">
        <f t="shared" si="146"/>
        <v>2.4340283039817744E-2</v>
      </c>
      <c r="AK86" s="14">
        <f t="shared" si="147"/>
        <v>0</v>
      </c>
      <c r="AL86" s="14">
        <f t="shared" si="148"/>
        <v>4.002639508063365</v>
      </c>
      <c r="AM86" s="14">
        <f t="shared" si="149"/>
        <v>0.90099720231672964</v>
      </c>
      <c r="AN86" s="11">
        <f t="shared" si="150"/>
        <v>0</v>
      </c>
      <c r="AP86">
        <f t="shared" si="151"/>
        <v>51.62</v>
      </c>
      <c r="AQ86">
        <f t="shared" si="152"/>
        <v>0.16200000000000001</v>
      </c>
      <c r="AR86">
        <f t="shared" si="153"/>
        <v>4.6479999999999997</v>
      </c>
      <c r="AS86">
        <f t="shared" si="154"/>
        <v>0.65800000000000003</v>
      </c>
      <c r="AT86">
        <f t="shared" si="155"/>
        <v>0</v>
      </c>
      <c r="AU86">
        <f t="shared" si="156"/>
        <v>3.1659999999999999</v>
      </c>
      <c r="AV86">
        <f t="shared" si="157"/>
        <v>16.164000000000001</v>
      </c>
      <c r="AW86">
        <f t="shared" si="158"/>
        <v>22.137</v>
      </c>
      <c r="AX86">
        <f t="shared" si="159"/>
        <v>0.14499999999999999</v>
      </c>
      <c r="AY86">
        <f t="shared" si="160"/>
        <v>6.0999999999999999E-2</v>
      </c>
      <c r="AZ86">
        <f t="shared" si="161"/>
        <v>0.34200000000000003</v>
      </c>
      <c r="BA86">
        <f t="shared" si="162"/>
        <v>0</v>
      </c>
      <c r="BB86">
        <f t="shared" si="163"/>
        <v>99.102999999999994</v>
      </c>
      <c r="BD86">
        <f t="shared" si="164"/>
        <v>0.85918774966711053</v>
      </c>
      <c r="BE86">
        <f t="shared" si="165"/>
        <v>2.0283975659229209E-3</v>
      </c>
      <c r="BF86">
        <f t="shared" si="166"/>
        <v>9.1173009023146331E-2</v>
      </c>
      <c r="BG86">
        <f t="shared" si="167"/>
        <v>8.6584643726560964E-3</v>
      </c>
      <c r="BH86">
        <f t="shared" si="168"/>
        <v>4.4067702243750353E-2</v>
      </c>
      <c r="BI86">
        <f t="shared" si="169"/>
        <v>0</v>
      </c>
      <c r="BJ86">
        <f t="shared" si="170"/>
        <v>0.40104802453330163</v>
      </c>
      <c r="BK86">
        <f t="shared" si="171"/>
        <v>0.39475795953450055</v>
      </c>
      <c r="BL86">
        <f t="shared" si="172"/>
        <v>2.0440557449243981E-3</v>
      </c>
      <c r="BM86">
        <f t="shared" si="173"/>
        <v>8.1667844825739555E-4</v>
      </c>
      <c r="BN86">
        <f t="shared" si="174"/>
        <v>1.1036013869236144E-2</v>
      </c>
      <c r="BO86">
        <f t="shared" si="175"/>
        <v>0</v>
      </c>
      <c r="BP86">
        <f t="shared" si="176"/>
        <v>1.8148180550028066</v>
      </c>
      <c r="BQ86">
        <f t="shared" si="177"/>
        <v>2.2055321176850291</v>
      </c>
    </row>
    <row r="87" spans="1:69" x14ac:dyDescent="0.15">
      <c r="A87" t="s">
        <v>156</v>
      </c>
      <c r="B87">
        <v>885</v>
      </c>
      <c r="C87" s="27">
        <f t="shared" si="134"/>
        <v>737.88958542787861</v>
      </c>
      <c r="D87" s="1">
        <v>44.529000000000003</v>
      </c>
      <c r="E87" s="1">
        <v>0.16400000000000001</v>
      </c>
      <c r="F87" s="1">
        <v>5.7329999999999997</v>
      </c>
      <c r="G87" s="1">
        <v>0.97899999999999998</v>
      </c>
      <c r="H87" s="1">
        <v>3.403</v>
      </c>
      <c r="I87" s="1">
        <v>16.623999999999999</v>
      </c>
      <c r="J87" s="1">
        <v>21.599</v>
      </c>
      <c r="K87" s="1">
        <v>0.108</v>
      </c>
      <c r="L87" s="1">
        <v>6.4000000000000001E-2</v>
      </c>
      <c r="M87" s="1">
        <v>0.312</v>
      </c>
      <c r="O87">
        <f t="shared" si="135"/>
        <v>93.515000000000001</v>
      </c>
      <c r="V87" s="37">
        <v>12</v>
      </c>
      <c r="W87" s="37">
        <v>4</v>
      </c>
      <c r="X87" s="15">
        <v>0</v>
      </c>
      <c r="Z87" s="14">
        <f t="shared" si="136"/>
        <v>1.7598920177183024</v>
      </c>
      <c r="AA87" s="14">
        <f t="shared" si="137"/>
        <v>4.8759014309793756E-3</v>
      </c>
      <c r="AB87" s="14">
        <f t="shared" si="138"/>
        <v>0.26702696150035776</v>
      </c>
      <c r="AC87" s="14">
        <f t="shared" si="139"/>
        <v>3.0589380083508397E-2</v>
      </c>
      <c r="AD87" s="14">
        <f t="shared" si="140"/>
        <v>0</v>
      </c>
      <c r="AE87" s="14">
        <f t="shared" si="141"/>
        <v>0.11247200784334009</v>
      </c>
      <c r="AF87" s="14">
        <f t="shared" si="142"/>
        <v>0.9793909197116677</v>
      </c>
      <c r="AG87" s="14">
        <f t="shared" si="143"/>
        <v>0.91457384694069266</v>
      </c>
      <c r="AH87" s="14">
        <f t="shared" si="144"/>
        <v>3.6151097974387752E-3</v>
      </c>
      <c r="AI87" s="14">
        <f t="shared" si="145"/>
        <v>2.0345774990248124E-3</v>
      </c>
      <c r="AJ87" s="14">
        <f t="shared" si="146"/>
        <v>2.3906375066947219E-2</v>
      </c>
      <c r="AK87" s="14">
        <f t="shared" si="147"/>
        <v>0</v>
      </c>
      <c r="AL87" s="14">
        <f t="shared" si="148"/>
        <v>4.0983770975922589</v>
      </c>
      <c r="AM87" s="14">
        <f t="shared" si="149"/>
        <v>0.89699072566260951</v>
      </c>
      <c r="AN87" s="11">
        <f t="shared" si="150"/>
        <v>0</v>
      </c>
      <c r="AP87">
        <f t="shared" si="151"/>
        <v>44.529000000000003</v>
      </c>
      <c r="AQ87">
        <f t="shared" si="152"/>
        <v>0.16400000000000001</v>
      </c>
      <c r="AR87">
        <f t="shared" si="153"/>
        <v>5.7329999999999997</v>
      </c>
      <c r="AS87">
        <f t="shared" si="154"/>
        <v>0.97899999999999998</v>
      </c>
      <c r="AT87">
        <f t="shared" si="155"/>
        <v>0</v>
      </c>
      <c r="AU87">
        <f t="shared" si="156"/>
        <v>3.4029999999999996</v>
      </c>
      <c r="AV87">
        <f t="shared" si="157"/>
        <v>16.623999999999999</v>
      </c>
      <c r="AW87">
        <f t="shared" si="158"/>
        <v>21.599</v>
      </c>
      <c r="AX87">
        <f t="shared" si="159"/>
        <v>0.108</v>
      </c>
      <c r="AY87">
        <f t="shared" si="160"/>
        <v>6.4000000000000001E-2</v>
      </c>
      <c r="AZ87">
        <f t="shared" si="161"/>
        <v>0.312</v>
      </c>
      <c r="BA87">
        <f t="shared" si="162"/>
        <v>0</v>
      </c>
      <c r="BB87">
        <f t="shared" si="163"/>
        <v>93.515000000000001</v>
      </c>
      <c r="BD87">
        <f t="shared" si="164"/>
        <v>0.74116178428761659</v>
      </c>
      <c r="BE87">
        <f t="shared" si="165"/>
        <v>2.0534395111812286E-3</v>
      </c>
      <c r="BF87">
        <f t="shared" si="166"/>
        <v>0.11245586504511573</v>
      </c>
      <c r="BG87">
        <f t="shared" si="167"/>
        <v>1.2882426475426013E-2</v>
      </c>
      <c r="BH87">
        <f t="shared" si="168"/>
        <v>4.7366516340960972E-2</v>
      </c>
      <c r="BI87">
        <f t="shared" si="169"/>
        <v>0</v>
      </c>
      <c r="BJ87">
        <f t="shared" si="170"/>
        <v>0.41246117049255165</v>
      </c>
      <c r="BK87">
        <f t="shared" si="171"/>
        <v>0.38516407679385994</v>
      </c>
      <c r="BL87">
        <f t="shared" si="172"/>
        <v>1.5224691065643793E-3</v>
      </c>
      <c r="BM87">
        <f t="shared" si="173"/>
        <v>8.5684296210611994E-4</v>
      </c>
      <c r="BN87">
        <f t="shared" si="174"/>
        <v>1.0067942477197885E-2</v>
      </c>
      <c r="BO87">
        <f t="shared" si="175"/>
        <v>0</v>
      </c>
      <c r="BP87">
        <f t="shared" si="176"/>
        <v>1.7259925334925805</v>
      </c>
      <c r="BQ87">
        <f t="shared" si="177"/>
        <v>2.3745045346743829</v>
      </c>
    </row>
    <row r="88" spans="1:69" x14ac:dyDescent="0.15">
      <c r="A88" t="s">
        <v>157</v>
      </c>
      <c r="B88">
        <v>886</v>
      </c>
      <c r="C88" s="27">
        <f t="shared" si="134"/>
        <v>746.77982139688925</v>
      </c>
      <c r="D88" s="1">
        <v>52.045999999999999</v>
      </c>
      <c r="E88" s="1">
        <v>0.152</v>
      </c>
      <c r="F88" s="1">
        <v>4.4850000000000003</v>
      </c>
      <c r="G88" s="1">
        <v>0.50900000000000001</v>
      </c>
      <c r="H88" s="1">
        <v>3.15</v>
      </c>
      <c r="I88" s="1">
        <v>16.501999999999999</v>
      </c>
      <c r="J88" s="1">
        <v>22.186</v>
      </c>
      <c r="K88" s="1">
        <v>0.104</v>
      </c>
      <c r="L88" s="1">
        <v>4.4999999999999998E-2</v>
      </c>
      <c r="M88" s="1">
        <v>0.33300000000000002</v>
      </c>
      <c r="O88">
        <f t="shared" si="135"/>
        <v>99.512</v>
      </c>
      <c r="V88" s="37">
        <v>12</v>
      </c>
      <c r="W88" s="37">
        <v>4</v>
      </c>
      <c r="X88" s="15">
        <v>0</v>
      </c>
      <c r="Z88" s="14">
        <f t="shared" si="136"/>
        <v>1.900618464782909</v>
      </c>
      <c r="AA88" s="14">
        <f t="shared" si="137"/>
        <v>4.1756026536759454E-3</v>
      </c>
      <c r="AB88" s="14">
        <f t="shared" si="138"/>
        <v>0.19301902922457942</v>
      </c>
      <c r="AC88" s="14">
        <f t="shared" si="139"/>
        <v>1.4695023123325971E-2</v>
      </c>
      <c r="AD88" s="14">
        <f t="shared" si="140"/>
        <v>0</v>
      </c>
      <c r="AE88" s="14">
        <f t="shared" si="141"/>
        <v>9.6196121095544526E-2</v>
      </c>
      <c r="AF88" s="14">
        <f t="shared" si="142"/>
        <v>0.89830048311756205</v>
      </c>
      <c r="AG88" s="14">
        <f t="shared" si="143"/>
        <v>0.86801783744816441</v>
      </c>
      <c r="AH88" s="14">
        <f t="shared" si="144"/>
        <v>3.2165890815818482E-3</v>
      </c>
      <c r="AI88" s="14">
        <f t="shared" si="145"/>
        <v>1.3218168521097271E-3</v>
      </c>
      <c r="AJ88" s="14">
        <f t="shared" si="146"/>
        <v>2.3575878020014381E-2</v>
      </c>
      <c r="AK88" s="14">
        <f t="shared" si="147"/>
        <v>0</v>
      </c>
      <c r="AL88" s="14">
        <f t="shared" si="148"/>
        <v>4.0031368453994673</v>
      </c>
      <c r="AM88" s="14">
        <f t="shared" si="149"/>
        <v>0.90327154392682962</v>
      </c>
      <c r="AN88" s="11">
        <f t="shared" si="150"/>
        <v>0</v>
      </c>
      <c r="AP88">
        <f t="shared" si="151"/>
        <v>52.045999999999999</v>
      </c>
      <c r="AQ88">
        <f t="shared" si="152"/>
        <v>0.152</v>
      </c>
      <c r="AR88">
        <f t="shared" si="153"/>
        <v>4.4850000000000003</v>
      </c>
      <c r="AS88">
        <f t="shared" si="154"/>
        <v>0.50900000000000001</v>
      </c>
      <c r="AT88">
        <f t="shared" si="155"/>
        <v>0</v>
      </c>
      <c r="AU88">
        <f t="shared" si="156"/>
        <v>3.15</v>
      </c>
      <c r="AV88">
        <f t="shared" si="157"/>
        <v>16.501999999999999</v>
      </c>
      <c r="AW88">
        <f t="shared" si="158"/>
        <v>22.186</v>
      </c>
      <c r="AX88">
        <f t="shared" si="159"/>
        <v>0.104</v>
      </c>
      <c r="AY88">
        <f t="shared" si="160"/>
        <v>4.4999999999999998E-2</v>
      </c>
      <c r="AZ88">
        <f t="shared" si="161"/>
        <v>0.33300000000000002</v>
      </c>
      <c r="BA88">
        <f t="shared" si="162"/>
        <v>0</v>
      </c>
      <c r="BB88">
        <f t="shared" si="163"/>
        <v>99.512</v>
      </c>
      <c r="BD88">
        <f t="shared" si="164"/>
        <v>0.86627829560585889</v>
      </c>
      <c r="BE88">
        <f t="shared" si="165"/>
        <v>1.9031878396313826E-3</v>
      </c>
      <c r="BF88">
        <f t="shared" si="166"/>
        <v>8.7975676735974909E-2</v>
      </c>
      <c r="BG88">
        <f t="shared" si="167"/>
        <v>6.6978090663859461E-3</v>
      </c>
      <c r="BH88">
        <f t="shared" si="168"/>
        <v>4.3844997494571575E-2</v>
      </c>
      <c r="BI88">
        <f t="shared" si="169"/>
        <v>0</v>
      </c>
      <c r="BJ88">
        <f t="shared" si="170"/>
        <v>0.40943420569466354</v>
      </c>
      <c r="BK88">
        <f t="shared" si="171"/>
        <v>0.39563175182872246</v>
      </c>
      <c r="BL88">
        <f t="shared" si="172"/>
        <v>1.4660813618768097E-3</v>
      </c>
      <c r="BM88">
        <f t="shared" si="173"/>
        <v>6.0246770773086553E-4</v>
      </c>
      <c r="BN88">
        <f t="shared" si="174"/>
        <v>1.0745592451624666E-2</v>
      </c>
      <c r="BO88">
        <f t="shared" si="175"/>
        <v>0</v>
      </c>
      <c r="BP88">
        <f t="shared" si="176"/>
        <v>1.824580065787041</v>
      </c>
      <c r="BQ88">
        <f t="shared" si="177"/>
        <v>2.1940044838058097</v>
      </c>
    </row>
    <row r="89" spans="1:69" x14ac:dyDescent="0.15">
      <c r="A89" t="s">
        <v>158</v>
      </c>
      <c r="B89">
        <v>887</v>
      </c>
      <c r="C89" s="27">
        <f t="shared" si="134"/>
        <v>755.67005736589977</v>
      </c>
      <c r="D89" s="1">
        <v>51.792000000000002</v>
      </c>
      <c r="E89" s="1">
        <v>7.9000000000000001E-2</v>
      </c>
      <c r="F89" s="1">
        <v>4.593</v>
      </c>
      <c r="G89" s="1">
        <v>0.56499999999999995</v>
      </c>
      <c r="H89" s="1">
        <v>3.2549999999999999</v>
      </c>
      <c r="I89" s="1">
        <v>16.809000000000001</v>
      </c>
      <c r="J89" s="1">
        <v>22.251000000000001</v>
      </c>
      <c r="K89" s="1">
        <v>6.8000000000000005E-2</v>
      </c>
      <c r="L89" s="1">
        <v>5.6000000000000001E-2</v>
      </c>
      <c r="M89" s="1">
        <v>0.33300000000000002</v>
      </c>
      <c r="O89">
        <f t="shared" si="135"/>
        <v>99.801000000000002</v>
      </c>
      <c r="V89" s="37">
        <v>12</v>
      </c>
      <c r="W89" s="37">
        <v>4</v>
      </c>
      <c r="X89" s="15">
        <v>0</v>
      </c>
      <c r="Z89" s="14">
        <f t="shared" si="136"/>
        <v>1.8886653162132139</v>
      </c>
      <c r="AA89" s="14">
        <f t="shared" si="137"/>
        <v>2.1671421763368565E-3</v>
      </c>
      <c r="AB89" s="14">
        <f t="shared" si="138"/>
        <v>0.19738714303824331</v>
      </c>
      <c r="AC89" s="14">
        <f t="shared" si="139"/>
        <v>1.6288671895678584E-2</v>
      </c>
      <c r="AD89" s="14">
        <f t="shared" si="140"/>
        <v>0</v>
      </c>
      <c r="AE89" s="14">
        <f t="shared" si="141"/>
        <v>9.9261934669115107E-2</v>
      </c>
      <c r="AF89" s="14">
        <f t="shared" si="142"/>
        <v>0.91371691281338352</v>
      </c>
      <c r="AG89" s="14">
        <f t="shared" si="143"/>
        <v>0.86932848654928951</v>
      </c>
      <c r="AH89" s="14">
        <f t="shared" si="144"/>
        <v>2.1001769753923737E-3</v>
      </c>
      <c r="AI89" s="14">
        <f t="shared" si="145"/>
        <v>1.6425989231805516E-3</v>
      </c>
      <c r="AJ89" s="14">
        <f t="shared" si="146"/>
        <v>2.3542501779309642E-2</v>
      </c>
      <c r="AK89" s="14">
        <f t="shared" si="147"/>
        <v>0</v>
      </c>
      <c r="AL89" s="14">
        <f t="shared" si="148"/>
        <v>4.0141008850331446</v>
      </c>
      <c r="AM89" s="14">
        <f t="shared" si="149"/>
        <v>0.90200986435619523</v>
      </c>
      <c r="AN89" s="11">
        <f t="shared" si="150"/>
        <v>0</v>
      </c>
      <c r="AP89">
        <f t="shared" si="151"/>
        <v>51.792000000000002</v>
      </c>
      <c r="AQ89">
        <f t="shared" si="152"/>
        <v>7.9000000000000001E-2</v>
      </c>
      <c r="AR89">
        <f t="shared" si="153"/>
        <v>4.593</v>
      </c>
      <c r="AS89">
        <f t="shared" si="154"/>
        <v>0.56499999999999995</v>
      </c>
      <c r="AT89">
        <f t="shared" si="155"/>
        <v>0</v>
      </c>
      <c r="AU89">
        <f t="shared" si="156"/>
        <v>3.2549999999999999</v>
      </c>
      <c r="AV89">
        <f t="shared" si="157"/>
        <v>16.809000000000001</v>
      </c>
      <c r="AW89">
        <f t="shared" si="158"/>
        <v>22.251000000000001</v>
      </c>
      <c r="AX89">
        <f t="shared" si="159"/>
        <v>6.8000000000000005E-2</v>
      </c>
      <c r="AY89">
        <f t="shared" si="160"/>
        <v>5.6000000000000001E-2</v>
      </c>
      <c r="AZ89">
        <f t="shared" si="161"/>
        <v>0.33300000000000002</v>
      </c>
      <c r="BA89">
        <f t="shared" si="162"/>
        <v>0</v>
      </c>
      <c r="BB89">
        <f t="shared" si="163"/>
        <v>99.801000000000002</v>
      </c>
      <c r="BD89">
        <f t="shared" si="164"/>
        <v>0.8620505992010653</v>
      </c>
      <c r="BE89">
        <f t="shared" si="165"/>
        <v>9.8915683770315287E-4</v>
      </c>
      <c r="BF89">
        <f t="shared" si="166"/>
        <v>9.0094154570419777E-2</v>
      </c>
      <c r="BG89">
        <f t="shared" si="167"/>
        <v>7.4346996512928473E-3</v>
      </c>
      <c r="BH89">
        <f t="shared" si="168"/>
        <v>4.5306497411057294E-2</v>
      </c>
      <c r="BI89">
        <f t="shared" si="169"/>
        <v>0</v>
      </c>
      <c r="BJ89">
        <f t="shared" si="170"/>
        <v>0.41705124006311967</v>
      </c>
      <c r="BK89">
        <f t="shared" si="171"/>
        <v>0.39679086405575154</v>
      </c>
      <c r="BL89">
        <f t="shared" si="172"/>
        <v>9.5859165968868341E-4</v>
      </c>
      <c r="BM89">
        <f t="shared" si="173"/>
        <v>7.4973759184285499E-4</v>
      </c>
      <c r="BN89">
        <f t="shared" si="174"/>
        <v>1.0745592451624666E-2</v>
      </c>
      <c r="BO89">
        <f t="shared" si="175"/>
        <v>0</v>
      </c>
      <c r="BP89">
        <f t="shared" si="176"/>
        <v>1.8321711334935658</v>
      </c>
      <c r="BQ89">
        <f t="shared" si="177"/>
        <v>2.1908984437382197</v>
      </c>
    </row>
    <row r="90" spans="1:69" x14ac:dyDescent="0.15">
      <c r="A90" t="s">
        <v>159</v>
      </c>
      <c r="B90">
        <v>888</v>
      </c>
      <c r="C90" s="27">
        <f t="shared" si="134"/>
        <v>764.5602933349104</v>
      </c>
      <c r="D90" s="1">
        <v>52.003999999999998</v>
      </c>
      <c r="E90" s="1">
        <v>0.10199999999999999</v>
      </c>
      <c r="F90" s="1">
        <v>4.492</v>
      </c>
      <c r="G90" s="1">
        <v>0.58399999999999996</v>
      </c>
      <c r="H90" s="1">
        <v>3.2810000000000001</v>
      </c>
      <c r="I90" s="1">
        <v>16.614000000000001</v>
      </c>
      <c r="J90" s="1">
        <v>22.113</v>
      </c>
      <c r="K90" s="1">
        <v>2.4E-2</v>
      </c>
      <c r="L90" s="1">
        <v>5.8000000000000003E-2</v>
      </c>
      <c r="M90" s="1">
        <v>0.34</v>
      </c>
      <c r="O90">
        <f t="shared" si="135"/>
        <v>99.612000000000009</v>
      </c>
      <c r="V90" s="37">
        <v>12</v>
      </c>
      <c r="W90" s="37">
        <v>4</v>
      </c>
      <c r="X90" s="15">
        <v>0</v>
      </c>
      <c r="Z90" s="14">
        <f t="shared" si="136"/>
        <v>1.898046541402896</v>
      </c>
      <c r="AA90" s="14">
        <f t="shared" si="137"/>
        <v>2.8005173638643863E-3</v>
      </c>
      <c r="AB90" s="14">
        <f t="shared" si="138"/>
        <v>0.19321460358589487</v>
      </c>
      <c r="AC90" s="14">
        <f t="shared" si="139"/>
        <v>1.6851084624106793E-2</v>
      </c>
      <c r="AD90" s="14">
        <f t="shared" si="140"/>
        <v>0</v>
      </c>
      <c r="AE90" s="14">
        <f t="shared" si="141"/>
        <v>0.10014188407754272</v>
      </c>
      <c r="AF90" s="14">
        <f t="shared" si="142"/>
        <v>0.90390289554934966</v>
      </c>
      <c r="AG90" s="14">
        <f t="shared" si="143"/>
        <v>0.86468878881269962</v>
      </c>
      <c r="AH90" s="14">
        <f t="shared" si="144"/>
        <v>7.4188400338523193E-4</v>
      </c>
      <c r="AI90" s="14">
        <f t="shared" si="145"/>
        <v>1.7027437124132079E-3</v>
      </c>
      <c r="AJ90" s="14">
        <f t="shared" si="146"/>
        <v>2.4058307992170787E-2</v>
      </c>
      <c r="AK90" s="14">
        <f t="shared" si="147"/>
        <v>0</v>
      </c>
      <c r="AL90" s="14">
        <f t="shared" si="148"/>
        <v>4.0061492511243237</v>
      </c>
      <c r="AM90" s="14">
        <f t="shared" si="149"/>
        <v>0.90026153602954262</v>
      </c>
      <c r="AN90" s="11">
        <f t="shared" si="150"/>
        <v>0</v>
      </c>
      <c r="AP90">
        <f t="shared" si="151"/>
        <v>52.003999999999998</v>
      </c>
      <c r="AQ90">
        <f t="shared" si="152"/>
        <v>0.10199999999999999</v>
      </c>
      <c r="AR90">
        <f t="shared" si="153"/>
        <v>4.492</v>
      </c>
      <c r="AS90">
        <f t="shared" si="154"/>
        <v>0.58399999999999996</v>
      </c>
      <c r="AT90">
        <f t="shared" si="155"/>
        <v>0</v>
      </c>
      <c r="AU90">
        <f t="shared" si="156"/>
        <v>3.2810000000000001</v>
      </c>
      <c r="AV90">
        <f t="shared" si="157"/>
        <v>16.614000000000001</v>
      </c>
      <c r="AW90">
        <f t="shared" si="158"/>
        <v>22.113</v>
      </c>
      <c r="AX90">
        <f t="shared" si="159"/>
        <v>2.4E-2</v>
      </c>
      <c r="AY90">
        <f t="shared" si="160"/>
        <v>5.8000000000000003E-2</v>
      </c>
      <c r="AZ90">
        <f t="shared" si="161"/>
        <v>0.34</v>
      </c>
      <c r="BA90">
        <f t="shared" si="162"/>
        <v>0</v>
      </c>
      <c r="BB90">
        <f t="shared" si="163"/>
        <v>99.612000000000009</v>
      </c>
      <c r="BD90">
        <f t="shared" si="164"/>
        <v>0.86557922769640483</v>
      </c>
      <c r="BE90">
        <f t="shared" si="165"/>
        <v>1.2771392081736908E-3</v>
      </c>
      <c r="BF90">
        <f t="shared" si="166"/>
        <v>8.8112985484503734E-2</v>
      </c>
      <c r="BG90">
        <f t="shared" si="167"/>
        <v>7.6847160997434031E-3</v>
      </c>
      <c r="BH90">
        <f t="shared" si="168"/>
        <v>4.5668392628472811E-2</v>
      </c>
      <c r="BI90">
        <f t="shared" si="169"/>
        <v>0</v>
      </c>
      <c r="BJ90">
        <f t="shared" si="170"/>
        <v>0.41221305862387236</v>
      </c>
      <c r="BK90">
        <f t="shared" si="171"/>
        <v>0.39432997963528982</v>
      </c>
      <c r="BL90">
        <f t="shared" si="172"/>
        <v>3.3832646812541762E-4</v>
      </c>
      <c r="BM90">
        <f t="shared" si="173"/>
        <v>7.7651393440867126E-4</v>
      </c>
      <c r="BN90">
        <f t="shared" si="174"/>
        <v>1.0971475776433592E-2</v>
      </c>
      <c r="BO90">
        <f t="shared" si="175"/>
        <v>0</v>
      </c>
      <c r="BP90">
        <f t="shared" si="176"/>
        <v>1.8269518155554285</v>
      </c>
      <c r="BQ90">
        <f t="shared" si="177"/>
        <v>2.1928050959058147</v>
      </c>
    </row>
    <row r="91" spans="1:69" x14ac:dyDescent="0.15">
      <c r="A91" t="s">
        <v>160</v>
      </c>
      <c r="B91">
        <v>889</v>
      </c>
      <c r="C91" s="27">
        <f t="shared" si="134"/>
        <v>773.45052930392103</v>
      </c>
      <c r="D91" s="1">
        <v>52.008000000000003</v>
      </c>
      <c r="E91" s="1">
        <v>0.20399999999999999</v>
      </c>
      <c r="F91" s="1">
        <v>4.9850000000000003</v>
      </c>
      <c r="G91" s="1">
        <v>0.53700000000000003</v>
      </c>
      <c r="H91" s="1">
        <v>3.4969999999999999</v>
      </c>
      <c r="I91" s="1">
        <v>16.335000000000001</v>
      </c>
      <c r="J91" s="1">
        <v>21.457999999999998</v>
      </c>
      <c r="K91" s="1">
        <v>2.4E-2</v>
      </c>
      <c r="L91" s="1">
        <v>9.0999999999999998E-2</v>
      </c>
      <c r="M91" s="1">
        <v>0.35799999999999998</v>
      </c>
      <c r="O91">
        <f t="shared" si="135"/>
        <v>99.497</v>
      </c>
      <c r="V91" s="37">
        <v>12</v>
      </c>
      <c r="W91" s="37">
        <v>4</v>
      </c>
      <c r="X91" s="15">
        <v>0</v>
      </c>
      <c r="Z91" s="14">
        <f t="shared" si="136"/>
        <v>1.8972207240098835</v>
      </c>
      <c r="AA91" s="14">
        <f t="shared" si="137"/>
        <v>5.5981671892561665E-3</v>
      </c>
      <c r="AB91" s="14">
        <f t="shared" si="138"/>
        <v>0.21431025963417108</v>
      </c>
      <c r="AC91" s="14">
        <f t="shared" si="139"/>
        <v>1.5486985697965194E-2</v>
      </c>
      <c r="AD91" s="14">
        <f t="shared" si="140"/>
        <v>0</v>
      </c>
      <c r="AE91" s="14">
        <f t="shared" si="141"/>
        <v>0.10667993908627696</v>
      </c>
      <c r="AF91" s="14">
        <f t="shared" si="142"/>
        <v>0.88826859836120997</v>
      </c>
      <c r="AG91" s="14">
        <f t="shared" si="143"/>
        <v>0.83864662253730626</v>
      </c>
      <c r="AH91" s="14">
        <f t="shared" si="144"/>
        <v>7.4150418411516271E-4</v>
      </c>
      <c r="AI91" s="14">
        <f t="shared" si="145"/>
        <v>2.6701784290860007E-3</v>
      </c>
      <c r="AJ91" s="14">
        <f t="shared" si="146"/>
        <v>2.531901401104494E-2</v>
      </c>
      <c r="AK91" s="14">
        <f t="shared" si="147"/>
        <v>0</v>
      </c>
      <c r="AL91" s="14">
        <f t="shared" si="148"/>
        <v>3.9949419931403152</v>
      </c>
      <c r="AM91" s="14">
        <f t="shared" si="149"/>
        <v>0.89277843519428512</v>
      </c>
      <c r="AN91" s="11">
        <f t="shared" si="150"/>
        <v>0</v>
      </c>
      <c r="AP91">
        <f t="shared" si="151"/>
        <v>52.008000000000003</v>
      </c>
      <c r="AQ91">
        <f t="shared" si="152"/>
        <v>0.20399999999999999</v>
      </c>
      <c r="AR91">
        <f t="shared" si="153"/>
        <v>4.9850000000000003</v>
      </c>
      <c r="AS91">
        <f t="shared" si="154"/>
        <v>0.53700000000000003</v>
      </c>
      <c r="AT91">
        <f t="shared" si="155"/>
        <v>0</v>
      </c>
      <c r="AU91">
        <f t="shared" si="156"/>
        <v>3.4969999999999999</v>
      </c>
      <c r="AV91">
        <f t="shared" si="157"/>
        <v>16.335000000000001</v>
      </c>
      <c r="AW91">
        <f t="shared" si="158"/>
        <v>21.457999999999998</v>
      </c>
      <c r="AX91">
        <f t="shared" si="159"/>
        <v>2.4E-2</v>
      </c>
      <c r="AY91">
        <f t="shared" si="160"/>
        <v>9.0999999999999998E-2</v>
      </c>
      <c r="AZ91">
        <f t="shared" si="161"/>
        <v>0.35799999999999998</v>
      </c>
      <c r="BA91">
        <f t="shared" si="162"/>
        <v>0</v>
      </c>
      <c r="BB91">
        <f t="shared" si="163"/>
        <v>99.497</v>
      </c>
      <c r="BD91">
        <f t="shared" si="164"/>
        <v>0.86564580559254334</v>
      </c>
      <c r="BE91">
        <f t="shared" si="165"/>
        <v>2.5542784163473816E-3</v>
      </c>
      <c r="BF91">
        <f t="shared" si="166"/>
        <v>9.778344448803454E-2</v>
      </c>
      <c r="BG91">
        <f t="shared" si="167"/>
        <v>7.0662543588393975E-3</v>
      </c>
      <c r="BH91">
        <f t="shared" si="168"/>
        <v>4.8674906742386281E-2</v>
      </c>
      <c r="BI91">
        <f t="shared" si="169"/>
        <v>0</v>
      </c>
      <c r="BJ91">
        <f t="shared" si="170"/>
        <v>0.40529073748771849</v>
      </c>
      <c r="BK91">
        <f t="shared" si="171"/>
        <v>0.38264969488599687</v>
      </c>
      <c r="BL91">
        <f t="shared" si="172"/>
        <v>3.3832646812541762E-4</v>
      </c>
      <c r="BM91">
        <f t="shared" si="173"/>
        <v>1.2183235867446393E-3</v>
      </c>
      <c r="BN91">
        <f t="shared" si="174"/>
        <v>1.1552318611656547E-2</v>
      </c>
      <c r="BO91">
        <f t="shared" si="175"/>
        <v>0</v>
      </c>
      <c r="BP91">
        <f t="shared" si="176"/>
        <v>1.8227740906383929</v>
      </c>
      <c r="BQ91">
        <f t="shared" si="177"/>
        <v>2.1916824545937894</v>
      </c>
    </row>
    <row r="92" spans="1:69" x14ac:dyDescent="0.15">
      <c r="A92" t="s">
        <v>161</v>
      </c>
      <c r="B92">
        <v>890</v>
      </c>
      <c r="C92" s="27">
        <f t="shared" si="134"/>
        <v>782.34076527293155</v>
      </c>
      <c r="D92" s="1">
        <v>52.372</v>
      </c>
      <c r="E92" s="1">
        <v>0.129</v>
      </c>
      <c r="F92" s="1">
        <v>4.3330000000000002</v>
      </c>
      <c r="G92" s="1">
        <v>0.50600000000000001</v>
      </c>
      <c r="H92" s="1">
        <v>3.1059999999999999</v>
      </c>
      <c r="I92" s="1">
        <v>16.588000000000001</v>
      </c>
      <c r="J92" s="1">
        <v>22.242000000000001</v>
      </c>
      <c r="K92" s="1">
        <v>5.6000000000000001E-2</v>
      </c>
      <c r="L92" s="1">
        <v>3.2000000000000001E-2</v>
      </c>
      <c r="M92" s="1">
        <v>0.31900000000000001</v>
      </c>
      <c r="O92">
        <f t="shared" si="135"/>
        <v>99.682999999999993</v>
      </c>
      <c r="V92" s="37">
        <v>12</v>
      </c>
      <c r="W92" s="37">
        <v>4</v>
      </c>
      <c r="X92" s="15">
        <v>0</v>
      </c>
      <c r="Z92" s="14">
        <f t="shared" si="136"/>
        <v>1.9075095920727059</v>
      </c>
      <c r="AA92" s="14">
        <f t="shared" si="137"/>
        <v>3.534477910517142E-3</v>
      </c>
      <c r="AB92" s="14">
        <f t="shared" si="138"/>
        <v>0.18598861192994087</v>
      </c>
      <c r="AC92" s="14">
        <f t="shared" si="139"/>
        <v>1.4570115442875342E-2</v>
      </c>
      <c r="AD92" s="14">
        <f t="shared" si="140"/>
        <v>0</v>
      </c>
      <c r="AE92" s="14">
        <f t="shared" si="141"/>
        <v>9.4603769770013169E-2</v>
      </c>
      <c r="AF92" s="14">
        <f t="shared" si="142"/>
        <v>0.9006147629618052</v>
      </c>
      <c r="AG92" s="14">
        <f t="shared" si="143"/>
        <v>0.86792752612825519</v>
      </c>
      <c r="AH92" s="14">
        <f t="shared" si="144"/>
        <v>1.7274689725753258E-3</v>
      </c>
      <c r="AI92" s="14">
        <f t="shared" si="145"/>
        <v>9.3749451081278376E-4</v>
      </c>
      <c r="AJ92" s="14">
        <f t="shared" si="146"/>
        <v>2.2525493261737698E-2</v>
      </c>
      <c r="AK92" s="14">
        <f t="shared" si="147"/>
        <v>0</v>
      </c>
      <c r="AL92" s="14">
        <f t="shared" si="148"/>
        <v>3.9999393129612382</v>
      </c>
      <c r="AM92" s="14">
        <f t="shared" si="149"/>
        <v>0.90494171213800534</v>
      </c>
      <c r="AN92" s="11">
        <f t="shared" si="150"/>
        <v>0</v>
      </c>
      <c r="AP92">
        <f t="shared" si="151"/>
        <v>52.372</v>
      </c>
      <c r="AQ92">
        <f t="shared" si="152"/>
        <v>0.129</v>
      </c>
      <c r="AR92">
        <f t="shared" si="153"/>
        <v>4.3330000000000002</v>
      </c>
      <c r="AS92">
        <f t="shared" si="154"/>
        <v>0.50600000000000001</v>
      </c>
      <c r="AT92">
        <f t="shared" si="155"/>
        <v>0</v>
      </c>
      <c r="AU92">
        <f t="shared" si="156"/>
        <v>3.1059999999999999</v>
      </c>
      <c r="AV92">
        <f t="shared" si="157"/>
        <v>16.588000000000001</v>
      </c>
      <c r="AW92">
        <f t="shared" si="158"/>
        <v>22.242000000000001</v>
      </c>
      <c r="AX92">
        <f t="shared" si="159"/>
        <v>5.6000000000000001E-2</v>
      </c>
      <c r="AY92">
        <f t="shared" si="160"/>
        <v>3.2000000000000001E-2</v>
      </c>
      <c r="AZ92">
        <f t="shared" si="161"/>
        <v>0.31900000000000001</v>
      </c>
      <c r="BA92">
        <f t="shared" si="162"/>
        <v>0</v>
      </c>
      <c r="BB92">
        <f t="shared" si="163"/>
        <v>99.682999999999993</v>
      </c>
      <c r="BD92">
        <f t="shared" si="164"/>
        <v>0.8717043941411452</v>
      </c>
      <c r="BE92">
        <f t="shared" si="165"/>
        <v>1.6152054691608445E-3</v>
      </c>
      <c r="BF92">
        <f t="shared" si="166"/>
        <v>8.4994115339348766E-2</v>
      </c>
      <c r="BG92">
        <f t="shared" si="167"/>
        <v>6.6583327850516481E-3</v>
      </c>
      <c r="BH92">
        <f t="shared" si="168"/>
        <v>4.3232559434329937E-2</v>
      </c>
      <c r="BI92">
        <f t="shared" si="169"/>
        <v>0</v>
      </c>
      <c r="BJ92">
        <f t="shared" si="170"/>
        <v>0.41156796776530602</v>
      </c>
      <c r="BK92">
        <f t="shared" si="171"/>
        <v>0.39663037159354753</v>
      </c>
      <c r="BL92">
        <f t="shared" si="172"/>
        <v>7.8942842562597447E-4</v>
      </c>
      <c r="BM92">
        <f t="shared" si="173"/>
        <v>4.2842148105305997E-4</v>
      </c>
      <c r="BN92">
        <f t="shared" si="174"/>
        <v>1.0293825802006811E-2</v>
      </c>
      <c r="BO92">
        <f t="shared" si="175"/>
        <v>0</v>
      </c>
      <c r="BP92">
        <f t="shared" si="176"/>
        <v>1.8279146222365759</v>
      </c>
      <c r="BQ92">
        <f t="shared" si="177"/>
        <v>2.1882528124136593</v>
      </c>
    </row>
    <row r="93" spans="1:69" x14ac:dyDescent="0.15">
      <c r="A93" t="s">
        <v>162</v>
      </c>
      <c r="B93">
        <v>891</v>
      </c>
      <c r="C93" s="27">
        <f t="shared" si="134"/>
        <v>791.23100124194218</v>
      </c>
      <c r="D93" s="1">
        <v>51.548000000000002</v>
      </c>
      <c r="E93" s="1">
        <v>0.17699999999999999</v>
      </c>
      <c r="F93" s="1">
        <v>5.5250000000000004</v>
      </c>
      <c r="G93" s="1">
        <v>0.873</v>
      </c>
      <c r="H93" s="1">
        <v>3.3959999999999999</v>
      </c>
      <c r="I93" s="1">
        <v>16.225000000000001</v>
      </c>
      <c r="J93" s="1">
        <v>21.626999999999999</v>
      </c>
      <c r="K93" s="1">
        <v>0.08</v>
      </c>
      <c r="L93" s="1">
        <v>5.2999999999999999E-2</v>
      </c>
      <c r="M93" s="1">
        <v>0.32300000000000001</v>
      </c>
      <c r="O93">
        <f t="shared" si="135"/>
        <v>99.826999999999984</v>
      </c>
      <c r="V93" s="37">
        <v>12</v>
      </c>
      <c r="W93" s="37">
        <v>4</v>
      </c>
      <c r="X93" s="15">
        <v>0</v>
      </c>
      <c r="Z93" s="14">
        <f t="shared" si="136"/>
        <v>1.8769256842065305</v>
      </c>
      <c r="AA93" s="14">
        <f t="shared" si="137"/>
        <v>4.8481551991166136E-3</v>
      </c>
      <c r="AB93" s="14">
        <f t="shared" si="138"/>
        <v>0.23708148163873702</v>
      </c>
      <c r="AC93" s="14">
        <f t="shared" si="139"/>
        <v>2.5130110939858983E-2</v>
      </c>
      <c r="AD93" s="14">
        <f t="shared" si="140"/>
        <v>0</v>
      </c>
      <c r="AE93" s="14">
        <f t="shared" si="141"/>
        <v>0.10340519521726384</v>
      </c>
      <c r="AF93" s="14">
        <f t="shared" si="142"/>
        <v>0.88063801025428223</v>
      </c>
      <c r="AG93" s="14">
        <f t="shared" si="143"/>
        <v>0.84367191502908123</v>
      </c>
      <c r="AH93" s="14">
        <f t="shared" si="144"/>
        <v>2.4670610790785562E-3</v>
      </c>
      <c r="AI93" s="14">
        <f t="shared" si="145"/>
        <v>1.5522522962930225E-3</v>
      </c>
      <c r="AJ93" s="14">
        <f t="shared" si="146"/>
        <v>2.2800996889627664E-2</v>
      </c>
      <c r="AK93" s="14">
        <f t="shared" si="147"/>
        <v>0</v>
      </c>
      <c r="AL93" s="14">
        <f t="shared" si="148"/>
        <v>3.9985208627498694</v>
      </c>
      <c r="AM93" s="14">
        <f t="shared" si="149"/>
        <v>0.89491803343359011</v>
      </c>
      <c r="AN93" s="11">
        <f t="shared" si="150"/>
        <v>0</v>
      </c>
      <c r="AP93">
        <f t="shared" si="151"/>
        <v>51.548000000000002</v>
      </c>
      <c r="AQ93">
        <f t="shared" si="152"/>
        <v>0.17699999999999999</v>
      </c>
      <c r="AR93">
        <f t="shared" si="153"/>
        <v>5.5250000000000004</v>
      </c>
      <c r="AS93">
        <f t="shared" si="154"/>
        <v>0.873</v>
      </c>
      <c r="AT93">
        <f t="shared" si="155"/>
        <v>0</v>
      </c>
      <c r="AU93">
        <f t="shared" si="156"/>
        <v>3.3959999999999999</v>
      </c>
      <c r="AV93">
        <f t="shared" si="157"/>
        <v>16.225000000000001</v>
      </c>
      <c r="AW93">
        <f t="shared" si="158"/>
        <v>21.626999999999999</v>
      </c>
      <c r="AX93">
        <f t="shared" si="159"/>
        <v>0.08</v>
      </c>
      <c r="AY93">
        <f t="shared" si="160"/>
        <v>5.2999999999999999E-2</v>
      </c>
      <c r="AZ93">
        <f t="shared" si="161"/>
        <v>0.32300000000000001</v>
      </c>
      <c r="BA93">
        <f t="shared" si="162"/>
        <v>0</v>
      </c>
      <c r="BB93">
        <f t="shared" si="163"/>
        <v>99.826999999999984</v>
      </c>
      <c r="BD93">
        <f t="shared" si="164"/>
        <v>0.85798934753661793</v>
      </c>
      <c r="BE93">
        <f t="shared" si="165"/>
        <v>2.2162121553602281E-3</v>
      </c>
      <c r="BF93">
        <f t="shared" si="166"/>
        <v>0.10837583366025894</v>
      </c>
      <c r="BG93">
        <f t="shared" si="167"/>
        <v>1.1487597868280807E-2</v>
      </c>
      <c r="BH93">
        <f t="shared" si="168"/>
        <v>4.7269083013195261E-2</v>
      </c>
      <c r="BI93">
        <f t="shared" si="169"/>
        <v>0</v>
      </c>
      <c r="BJ93">
        <f t="shared" si="170"/>
        <v>0.40256150693224563</v>
      </c>
      <c r="BK93">
        <f t="shared" si="171"/>
        <v>0.38566338667627242</v>
      </c>
      <c r="BL93">
        <f t="shared" si="172"/>
        <v>1.1277548937513922E-3</v>
      </c>
      <c r="BM93">
        <f t="shared" si="173"/>
        <v>7.0957307799413059E-4</v>
      </c>
      <c r="BN93">
        <f t="shared" si="174"/>
        <v>1.0422901987611912E-2</v>
      </c>
      <c r="BO93">
        <f t="shared" si="175"/>
        <v>0</v>
      </c>
      <c r="BP93">
        <f t="shared" si="176"/>
        <v>1.8278231978015889</v>
      </c>
      <c r="BQ93">
        <f t="shared" si="177"/>
        <v>2.1875862323878392</v>
      </c>
    </row>
    <row r="94" spans="1:69" x14ac:dyDescent="0.15">
      <c r="A94" t="s">
        <v>163</v>
      </c>
      <c r="B94">
        <v>892</v>
      </c>
      <c r="C94" s="27">
        <f t="shared" si="134"/>
        <v>800.1212372109527</v>
      </c>
      <c r="D94" s="1">
        <v>52.25</v>
      </c>
      <c r="E94" s="1">
        <v>0.128</v>
      </c>
      <c r="F94" s="1">
        <v>4.5229999999999997</v>
      </c>
      <c r="G94" s="1">
        <v>0.51900000000000002</v>
      </c>
      <c r="H94" s="1">
        <v>3.28</v>
      </c>
      <c r="I94" s="1">
        <v>16.423999999999999</v>
      </c>
      <c r="J94" s="1">
        <v>22.068999999999999</v>
      </c>
      <c r="K94" s="1">
        <v>4.8000000000000001E-2</v>
      </c>
      <c r="L94" s="1">
        <v>7.1999999999999995E-2</v>
      </c>
      <c r="M94" s="1">
        <v>0.35199999999999998</v>
      </c>
      <c r="O94">
        <f t="shared" si="135"/>
        <v>99.665000000000006</v>
      </c>
      <c r="V94" s="37">
        <v>12</v>
      </c>
      <c r="W94" s="37">
        <v>4</v>
      </c>
      <c r="X94" s="15">
        <v>0</v>
      </c>
      <c r="Z94" s="14">
        <f t="shared" si="136"/>
        <v>1.9044664880402682</v>
      </c>
      <c r="AA94" s="14">
        <f t="shared" si="137"/>
        <v>3.5096596284390686E-3</v>
      </c>
      <c r="AB94" s="14">
        <f t="shared" si="138"/>
        <v>0.1942869903680777</v>
      </c>
      <c r="AC94" s="14">
        <f t="shared" si="139"/>
        <v>1.4955443715897293E-2</v>
      </c>
      <c r="AD94" s="14">
        <f t="shared" si="140"/>
        <v>0</v>
      </c>
      <c r="AE94" s="14">
        <f t="shared" si="141"/>
        <v>9.9977046719989679E-2</v>
      </c>
      <c r="AF94" s="14">
        <f t="shared" si="142"/>
        <v>0.89236687401333625</v>
      </c>
      <c r="AG94" s="14">
        <f t="shared" si="143"/>
        <v>0.86181043693406645</v>
      </c>
      <c r="AH94" s="14">
        <f t="shared" si="144"/>
        <v>1.481777291764894E-3</v>
      </c>
      <c r="AI94" s="14">
        <f t="shared" si="145"/>
        <v>2.1109148764708843E-3</v>
      </c>
      <c r="AJ94" s="14">
        <f t="shared" si="146"/>
        <v>2.4874007401987294E-2</v>
      </c>
      <c r="AK94" s="14">
        <f t="shared" si="147"/>
        <v>0</v>
      </c>
      <c r="AL94" s="14">
        <f t="shared" si="148"/>
        <v>3.9998396389902977</v>
      </c>
      <c r="AM94" s="14">
        <f t="shared" si="149"/>
        <v>0.89925161566354106</v>
      </c>
      <c r="AN94" s="11">
        <f t="shared" si="150"/>
        <v>0</v>
      </c>
      <c r="AP94">
        <f t="shared" si="151"/>
        <v>52.25</v>
      </c>
      <c r="AQ94">
        <f t="shared" si="152"/>
        <v>0.128</v>
      </c>
      <c r="AR94">
        <f t="shared" si="153"/>
        <v>4.5229999999999997</v>
      </c>
      <c r="AS94">
        <f t="shared" si="154"/>
        <v>0.51900000000000002</v>
      </c>
      <c r="AT94">
        <f t="shared" si="155"/>
        <v>0</v>
      </c>
      <c r="AU94">
        <f t="shared" si="156"/>
        <v>3.28</v>
      </c>
      <c r="AV94">
        <f t="shared" si="157"/>
        <v>16.423999999999999</v>
      </c>
      <c r="AW94">
        <f t="shared" si="158"/>
        <v>22.068999999999999</v>
      </c>
      <c r="AX94">
        <f t="shared" si="159"/>
        <v>4.8000000000000001E-2</v>
      </c>
      <c r="AY94">
        <f t="shared" si="160"/>
        <v>7.1999999999999995E-2</v>
      </c>
      <c r="AZ94">
        <f t="shared" si="161"/>
        <v>0.35199999999999998</v>
      </c>
      <c r="BA94">
        <f t="shared" si="162"/>
        <v>0</v>
      </c>
      <c r="BB94">
        <f t="shared" si="163"/>
        <v>99.665000000000006</v>
      </c>
      <c r="BD94">
        <f t="shared" si="164"/>
        <v>0.86967376830892151</v>
      </c>
      <c r="BE94">
        <f t="shared" si="165"/>
        <v>1.6026844965316906E-3</v>
      </c>
      <c r="BF94">
        <f t="shared" si="166"/>
        <v>8.8721067085131416E-2</v>
      </c>
      <c r="BG94">
        <f t="shared" si="167"/>
        <v>6.8293966708336071E-3</v>
      </c>
      <c r="BH94">
        <f t="shared" si="168"/>
        <v>4.5654473581649133E-2</v>
      </c>
      <c r="BI94">
        <f t="shared" si="169"/>
        <v>0</v>
      </c>
      <c r="BJ94">
        <f t="shared" si="170"/>
        <v>0.40749893311896468</v>
      </c>
      <c r="BK94">
        <f t="shared" si="171"/>
        <v>0.39354534982007011</v>
      </c>
      <c r="BL94">
        <f t="shared" si="172"/>
        <v>6.7665293625083524E-4</v>
      </c>
      <c r="BM94">
        <f t="shared" si="173"/>
        <v>9.639483323693849E-4</v>
      </c>
      <c r="BN94">
        <f t="shared" si="174"/>
        <v>1.1358704333248894E-2</v>
      </c>
      <c r="BO94">
        <f t="shared" si="175"/>
        <v>0</v>
      </c>
      <c r="BP94">
        <f t="shared" si="176"/>
        <v>1.826524978683971</v>
      </c>
      <c r="BQ94">
        <f t="shared" si="177"/>
        <v>2.1898630928508958</v>
      </c>
    </row>
    <row r="95" spans="1:69" x14ac:dyDescent="0.15">
      <c r="A95" t="s">
        <v>164</v>
      </c>
      <c r="B95">
        <v>893</v>
      </c>
      <c r="C95" s="27">
        <f t="shared" si="134"/>
        <v>809.01147317996333</v>
      </c>
      <c r="D95" s="1">
        <v>51.75</v>
      </c>
      <c r="E95" s="1">
        <v>0.18</v>
      </c>
      <c r="F95" s="1">
        <v>4.8739999999999997</v>
      </c>
      <c r="G95" s="1">
        <v>0.58599999999999997</v>
      </c>
      <c r="H95" s="1">
        <v>3.238</v>
      </c>
      <c r="I95" s="1">
        <v>16.169</v>
      </c>
      <c r="J95" s="1">
        <v>21.994</v>
      </c>
      <c r="K95" s="1">
        <v>0.1</v>
      </c>
      <c r="L95" s="1">
        <v>6.0999999999999999E-2</v>
      </c>
      <c r="M95" s="1">
        <v>0.34799999999999998</v>
      </c>
      <c r="O95">
        <f t="shared" si="135"/>
        <v>99.3</v>
      </c>
      <c r="V95" s="37">
        <v>12</v>
      </c>
      <c r="W95" s="37">
        <v>4</v>
      </c>
      <c r="X95" s="15">
        <v>0</v>
      </c>
      <c r="Z95" s="14">
        <f t="shared" si="136"/>
        <v>1.8941367061200478</v>
      </c>
      <c r="AA95" s="14">
        <f t="shared" si="137"/>
        <v>4.9561159857410067E-3</v>
      </c>
      <c r="AB95" s="14">
        <f t="shared" si="138"/>
        <v>0.21024059832962708</v>
      </c>
      <c r="AC95" s="14">
        <f t="shared" si="139"/>
        <v>1.6956783952151385E-2</v>
      </c>
      <c r="AD95" s="14">
        <f t="shared" si="140"/>
        <v>0</v>
      </c>
      <c r="AE95" s="14">
        <f t="shared" si="141"/>
        <v>9.9109943911581982E-2</v>
      </c>
      <c r="AF95" s="14">
        <f t="shared" si="142"/>
        <v>0.88218890369285086</v>
      </c>
      <c r="AG95" s="14">
        <f t="shared" si="143"/>
        <v>0.86247644169014648</v>
      </c>
      <c r="AH95" s="14">
        <f t="shared" si="144"/>
        <v>3.099956670068659E-3</v>
      </c>
      <c r="AI95" s="14">
        <f t="shared" si="145"/>
        <v>1.7958993160688893E-3</v>
      </c>
      <c r="AJ95" s="14">
        <f t="shared" si="146"/>
        <v>2.4694274170077329E-2</v>
      </c>
      <c r="AK95" s="14">
        <f t="shared" si="147"/>
        <v>0</v>
      </c>
      <c r="AL95" s="14">
        <f t="shared" si="148"/>
        <v>3.9996556238383616</v>
      </c>
      <c r="AM95" s="14">
        <f t="shared" si="149"/>
        <v>0.89900126332204378</v>
      </c>
      <c r="AN95" s="11">
        <f t="shared" si="150"/>
        <v>0</v>
      </c>
      <c r="AP95">
        <f t="shared" si="151"/>
        <v>51.75</v>
      </c>
      <c r="AQ95">
        <f t="shared" si="152"/>
        <v>0.18</v>
      </c>
      <c r="AR95">
        <f t="shared" si="153"/>
        <v>4.8739999999999997</v>
      </c>
      <c r="AS95">
        <f t="shared" si="154"/>
        <v>0.58599999999999997</v>
      </c>
      <c r="AT95">
        <f t="shared" si="155"/>
        <v>0</v>
      </c>
      <c r="AU95">
        <f t="shared" si="156"/>
        <v>3.238</v>
      </c>
      <c r="AV95">
        <f t="shared" si="157"/>
        <v>16.169</v>
      </c>
      <c r="AW95">
        <f t="shared" si="158"/>
        <v>21.994</v>
      </c>
      <c r="AX95">
        <f t="shared" si="159"/>
        <v>0.1</v>
      </c>
      <c r="AY95">
        <f t="shared" si="160"/>
        <v>6.0999999999999999E-2</v>
      </c>
      <c r="AZ95">
        <f t="shared" si="161"/>
        <v>0.34799999999999998</v>
      </c>
      <c r="BA95">
        <f t="shared" si="162"/>
        <v>0</v>
      </c>
      <c r="BB95">
        <f t="shared" si="163"/>
        <v>99.3</v>
      </c>
      <c r="BD95">
        <f t="shared" si="164"/>
        <v>0.86135153129161124</v>
      </c>
      <c r="BE95">
        <f t="shared" si="165"/>
        <v>2.25377507324769E-3</v>
      </c>
      <c r="BF95">
        <f t="shared" si="166"/>
        <v>9.5606120047077289E-2</v>
      </c>
      <c r="BG95">
        <f t="shared" si="167"/>
        <v>7.7110336206329356E-3</v>
      </c>
      <c r="BH95">
        <f t="shared" si="168"/>
        <v>4.5069873615054844E-2</v>
      </c>
      <c r="BI95">
        <f t="shared" si="169"/>
        <v>0</v>
      </c>
      <c r="BJ95">
        <f t="shared" si="170"/>
        <v>0.40117208046764125</v>
      </c>
      <c r="BK95">
        <f t="shared" si="171"/>
        <v>0.39220791263503657</v>
      </c>
      <c r="BL95">
        <f t="shared" si="172"/>
        <v>1.4096936171892403E-3</v>
      </c>
      <c r="BM95">
        <f t="shared" si="173"/>
        <v>8.1667844825739555E-4</v>
      </c>
      <c r="BN95">
        <f t="shared" si="174"/>
        <v>1.1229628147643793E-2</v>
      </c>
      <c r="BO95">
        <f t="shared" si="175"/>
        <v>0</v>
      </c>
      <c r="BP95">
        <f t="shared" si="176"/>
        <v>1.8188283269633925</v>
      </c>
      <c r="BQ95">
        <f t="shared" si="177"/>
        <v>2.1990286628732845</v>
      </c>
    </row>
    <row r="96" spans="1:69" x14ac:dyDescent="0.15">
      <c r="A96" t="s">
        <v>165</v>
      </c>
      <c r="B96">
        <v>894</v>
      </c>
      <c r="C96" s="27">
        <f t="shared" si="134"/>
        <v>817.90170914897396</v>
      </c>
      <c r="D96" s="1">
        <v>51.613999999999997</v>
      </c>
      <c r="E96" s="1">
        <v>0.19800000000000001</v>
      </c>
      <c r="F96" s="1">
        <v>5.1070000000000002</v>
      </c>
      <c r="G96" s="1">
        <v>0.55900000000000005</v>
      </c>
      <c r="H96" s="1">
        <v>3.2709999999999999</v>
      </c>
      <c r="I96" s="1">
        <v>16.556999999999999</v>
      </c>
      <c r="J96" s="1">
        <v>21.876000000000001</v>
      </c>
      <c r="K96" s="1">
        <v>0.06</v>
      </c>
      <c r="L96" s="1">
        <v>5.6000000000000001E-2</v>
      </c>
      <c r="M96" s="1">
        <v>0.35199999999999998</v>
      </c>
      <c r="O96">
        <f t="shared" si="135"/>
        <v>99.65</v>
      </c>
      <c r="V96" s="37">
        <v>12</v>
      </c>
      <c r="W96" s="37">
        <v>4</v>
      </c>
      <c r="X96" s="15">
        <v>0</v>
      </c>
      <c r="Z96" s="14">
        <f t="shared" si="136"/>
        <v>1.882492851147529</v>
      </c>
      <c r="AA96" s="14">
        <f t="shared" si="137"/>
        <v>5.4324907883652246E-3</v>
      </c>
      <c r="AB96" s="14">
        <f t="shared" si="138"/>
        <v>0.21951377016668924</v>
      </c>
      <c r="AC96" s="14">
        <f t="shared" si="139"/>
        <v>1.6118422324481709E-2</v>
      </c>
      <c r="AD96" s="14">
        <f t="shared" si="140"/>
        <v>0</v>
      </c>
      <c r="AE96" s="14">
        <f t="shared" si="141"/>
        <v>9.9766740165701362E-2</v>
      </c>
      <c r="AF96" s="14">
        <f t="shared" si="142"/>
        <v>0.90017081977606517</v>
      </c>
      <c r="AG96" s="14">
        <f t="shared" si="143"/>
        <v>0.85482218987200798</v>
      </c>
      <c r="AH96" s="14">
        <f t="shared" si="144"/>
        <v>1.8534109557781545E-3</v>
      </c>
      <c r="AI96" s="14">
        <f t="shared" si="145"/>
        <v>1.6428769222574257E-3</v>
      </c>
      <c r="AJ96" s="14">
        <f t="shared" si="146"/>
        <v>2.4889979399287429E-2</v>
      </c>
      <c r="AK96" s="14">
        <f t="shared" si="147"/>
        <v>0</v>
      </c>
      <c r="AL96" s="14">
        <f t="shared" si="148"/>
        <v>4.0067035515181626</v>
      </c>
      <c r="AM96" s="14">
        <f t="shared" si="149"/>
        <v>0.90022703000424198</v>
      </c>
      <c r="AN96" s="11">
        <f t="shared" si="150"/>
        <v>0</v>
      </c>
      <c r="AP96">
        <f t="shared" si="151"/>
        <v>51.613999999999997</v>
      </c>
      <c r="AQ96">
        <f t="shared" si="152"/>
        <v>0.19800000000000001</v>
      </c>
      <c r="AR96">
        <f t="shared" si="153"/>
        <v>5.1070000000000002</v>
      </c>
      <c r="AS96">
        <f t="shared" si="154"/>
        <v>0.55900000000000005</v>
      </c>
      <c r="AT96">
        <f t="shared" si="155"/>
        <v>0</v>
      </c>
      <c r="AU96">
        <f t="shared" si="156"/>
        <v>3.2709999999999999</v>
      </c>
      <c r="AV96">
        <f t="shared" si="157"/>
        <v>16.556999999999999</v>
      </c>
      <c r="AW96">
        <f t="shared" si="158"/>
        <v>21.876000000000001</v>
      </c>
      <c r="AX96">
        <f t="shared" si="159"/>
        <v>0.06</v>
      </c>
      <c r="AY96">
        <f t="shared" si="160"/>
        <v>5.6000000000000001E-2</v>
      </c>
      <c r="AZ96">
        <f t="shared" si="161"/>
        <v>0.35199999999999998</v>
      </c>
      <c r="BA96">
        <f t="shared" si="162"/>
        <v>0</v>
      </c>
      <c r="BB96">
        <f t="shared" si="163"/>
        <v>99.65</v>
      </c>
      <c r="BD96">
        <f t="shared" si="164"/>
        <v>0.85908788282290283</v>
      </c>
      <c r="BE96">
        <f t="shared" si="165"/>
        <v>2.4791525805724591E-3</v>
      </c>
      <c r="BF96">
        <f t="shared" si="166"/>
        <v>0.10017653981953709</v>
      </c>
      <c r="BG96">
        <f t="shared" si="167"/>
        <v>7.3557470886242522E-3</v>
      </c>
      <c r="BH96">
        <f t="shared" si="168"/>
        <v>4.5529202160236072E-2</v>
      </c>
      <c r="BI96">
        <f t="shared" si="169"/>
        <v>0</v>
      </c>
      <c r="BJ96">
        <f t="shared" si="170"/>
        <v>0.4107988209724</v>
      </c>
      <c r="BK96">
        <f t="shared" si="171"/>
        <v>0.39010367813058383</v>
      </c>
      <c r="BL96">
        <f t="shared" si="172"/>
        <v>8.4581617031354408E-4</v>
      </c>
      <c r="BM96">
        <f t="shared" si="173"/>
        <v>7.4973759184285499E-4</v>
      </c>
      <c r="BN96">
        <f t="shared" si="174"/>
        <v>1.1358704333248894E-2</v>
      </c>
      <c r="BO96">
        <f t="shared" si="175"/>
        <v>0</v>
      </c>
      <c r="BP96">
        <f t="shared" si="176"/>
        <v>1.8284852816702617</v>
      </c>
      <c r="BQ96">
        <f t="shared" si="177"/>
        <v>2.1912692389069544</v>
      </c>
    </row>
    <row r="97" spans="1:69" x14ac:dyDescent="0.15">
      <c r="A97" t="s">
        <v>166</v>
      </c>
      <c r="B97">
        <v>895</v>
      </c>
      <c r="C97" s="27">
        <f t="shared" si="134"/>
        <v>826.79194511798448</v>
      </c>
      <c r="D97" s="1">
        <v>51.959000000000003</v>
      </c>
      <c r="E97" s="1">
        <v>0.191</v>
      </c>
      <c r="F97" s="1">
        <v>4.6989999999999998</v>
      </c>
      <c r="G97" s="1">
        <v>0.59599999999999997</v>
      </c>
      <c r="H97" s="1">
        <v>3.28</v>
      </c>
      <c r="I97" s="1">
        <v>16.352</v>
      </c>
      <c r="J97" s="1">
        <v>21.841000000000001</v>
      </c>
      <c r="K97" s="1">
        <v>0.1</v>
      </c>
      <c r="L97" s="1">
        <v>1.9E-2</v>
      </c>
      <c r="M97" s="1">
        <v>0.35899999999999999</v>
      </c>
      <c r="O97">
        <f t="shared" si="135"/>
        <v>99.396000000000001</v>
      </c>
      <c r="V97" s="37">
        <v>12</v>
      </c>
      <c r="W97" s="37">
        <v>4</v>
      </c>
      <c r="X97" s="15">
        <v>0</v>
      </c>
      <c r="Z97" s="14">
        <f t="shared" si="136"/>
        <v>1.8987988719442805</v>
      </c>
      <c r="AA97" s="14">
        <f t="shared" si="137"/>
        <v>5.2507282053828762E-3</v>
      </c>
      <c r="AB97" s="14">
        <f t="shared" si="138"/>
        <v>0.2023735354529094</v>
      </c>
      <c r="AC97" s="14">
        <f t="shared" si="139"/>
        <v>1.7219056274042608E-2</v>
      </c>
      <c r="AD97" s="14">
        <f t="shared" si="140"/>
        <v>0</v>
      </c>
      <c r="AE97" s="14">
        <f t="shared" si="141"/>
        <v>0.10023778111968289</v>
      </c>
      <c r="AF97" s="14">
        <f t="shared" si="142"/>
        <v>0.89077193000186516</v>
      </c>
      <c r="AG97" s="14">
        <f t="shared" si="143"/>
        <v>0.85513120393855302</v>
      </c>
      <c r="AH97" s="14">
        <f t="shared" si="144"/>
        <v>3.0950868372826147E-3</v>
      </c>
      <c r="AI97" s="14">
        <f t="shared" si="145"/>
        <v>5.5849972784659057E-4</v>
      </c>
      <c r="AJ97" s="14">
        <f t="shared" si="146"/>
        <v>2.5434820970029335E-2</v>
      </c>
      <c r="AK97" s="14">
        <f t="shared" si="147"/>
        <v>0</v>
      </c>
      <c r="AL97" s="14">
        <f t="shared" si="148"/>
        <v>3.9988715144718756</v>
      </c>
      <c r="AM97" s="14">
        <f t="shared" si="149"/>
        <v>0.89885287702555261</v>
      </c>
      <c r="AN97" s="11">
        <f t="shared" si="150"/>
        <v>0</v>
      </c>
      <c r="AP97">
        <f t="shared" si="151"/>
        <v>51.959000000000003</v>
      </c>
      <c r="AQ97">
        <f t="shared" si="152"/>
        <v>0.191</v>
      </c>
      <c r="AR97">
        <f t="shared" si="153"/>
        <v>4.6989999999999998</v>
      </c>
      <c r="AS97">
        <f t="shared" si="154"/>
        <v>0.59599999999999997</v>
      </c>
      <c r="AT97">
        <f t="shared" si="155"/>
        <v>0</v>
      </c>
      <c r="AU97">
        <f t="shared" si="156"/>
        <v>3.28</v>
      </c>
      <c r="AV97">
        <f t="shared" si="157"/>
        <v>16.352</v>
      </c>
      <c r="AW97">
        <f t="shared" si="158"/>
        <v>21.841000000000001</v>
      </c>
      <c r="AX97">
        <f t="shared" si="159"/>
        <v>0.1</v>
      </c>
      <c r="AY97">
        <f t="shared" si="160"/>
        <v>1.9E-2</v>
      </c>
      <c r="AZ97">
        <f t="shared" si="161"/>
        <v>0.35899999999999999</v>
      </c>
      <c r="BA97">
        <f t="shared" si="162"/>
        <v>0</v>
      </c>
      <c r="BB97">
        <f t="shared" si="163"/>
        <v>99.396000000000001</v>
      </c>
      <c r="BD97">
        <f t="shared" si="164"/>
        <v>0.86483022636484697</v>
      </c>
      <c r="BE97">
        <f t="shared" si="165"/>
        <v>2.3915057721683821E-3</v>
      </c>
      <c r="BF97">
        <f t="shared" si="166"/>
        <v>9.2173401333856417E-2</v>
      </c>
      <c r="BG97">
        <f t="shared" si="167"/>
        <v>7.8426212250805958E-3</v>
      </c>
      <c r="BH97">
        <f t="shared" si="168"/>
        <v>4.5654473581649133E-2</v>
      </c>
      <c r="BI97">
        <f t="shared" si="169"/>
        <v>0</v>
      </c>
      <c r="BJ97">
        <f t="shared" si="170"/>
        <v>0.40571252766447335</v>
      </c>
      <c r="BK97">
        <f t="shared" si="171"/>
        <v>0.38947954077756819</v>
      </c>
      <c r="BL97">
        <f t="shared" si="172"/>
        <v>1.4096936171892403E-3</v>
      </c>
      <c r="BM97">
        <f t="shared" si="173"/>
        <v>2.5437525437525436E-4</v>
      </c>
      <c r="BN97">
        <f t="shared" si="174"/>
        <v>1.1584587658057822E-2</v>
      </c>
      <c r="BO97">
        <f t="shared" si="175"/>
        <v>0</v>
      </c>
      <c r="BP97">
        <f t="shared" si="176"/>
        <v>1.8213329532492655</v>
      </c>
      <c r="BQ97">
        <f t="shared" si="177"/>
        <v>2.1955741301105172</v>
      </c>
    </row>
    <row r="98" spans="1:69" x14ac:dyDescent="0.15">
      <c r="A98" t="s">
        <v>167</v>
      </c>
      <c r="B98">
        <v>896</v>
      </c>
      <c r="C98" s="27">
        <f t="shared" si="134"/>
        <v>835.68218108699512</v>
      </c>
      <c r="D98" s="1">
        <v>52.134</v>
      </c>
      <c r="E98" s="1">
        <v>0.153</v>
      </c>
      <c r="F98" s="1">
        <v>4.5960000000000001</v>
      </c>
      <c r="G98" s="1">
        <v>0.51100000000000001</v>
      </c>
      <c r="H98" s="1">
        <v>3.3130000000000002</v>
      </c>
      <c r="I98" s="1">
        <v>16.713999999999999</v>
      </c>
      <c r="J98" s="1">
        <v>21.864999999999998</v>
      </c>
      <c r="K98" s="1">
        <v>7.5999999999999998E-2</v>
      </c>
      <c r="L98" s="1">
        <v>8.2000000000000003E-2</v>
      </c>
      <c r="M98" s="1">
        <v>0.36599999999999999</v>
      </c>
      <c r="O98">
        <f t="shared" si="135"/>
        <v>99.809999999999974</v>
      </c>
      <c r="V98" s="37">
        <v>12</v>
      </c>
      <c r="W98" s="37">
        <v>4</v>
      </c>
      <c r="X98" s="15">
        <v>0</v>
      </c>
      <c r="Z98" s="14">
        <f t="shared" si="136"/>
        <v>1.8977962715575618</v>
      </c>
      <c r="AA98" s="14">
        <f t="shared" si="137"/>
        <v>4.1897485802199043E-3</v>
      </c>
      <c r="AB98" s="14">
        <f t="shared" si="138"/>
        <v>0.1971690093328469</v>
      </c>
      <c r="AC98" s="14">
        <f t="shared" si="139"/>
        <v>1.4705992707217813E-2</v>
      </c>
      <c r="AD98" s="14">
        <f t="shared" si="140"/>
        <v>0</v>
      </c>
      <c r="AE98" s="14">
        <f t="shared" si="141"/>
        <v>0.10085313370848199</v>
      </c>
      <c r="AF98" s="14">
        <f t="shared" si="142"/>
        <v>0.90695638579989368</v>
      </c>
      <c r="AG98" s="14">
        <f t="shared" si="143"/>
        <v>0.85274675917209575</v>
      </c>
      <c r="AH98" s="14">
        <f t="shared" si="144"/>
        <v>2.3431321936592548E-3</v>
      </c>
      <c r="AI98" s="14">
        <f t="shared" si="145"/>
        <v>2.4010078378067603E-3</v>
      </c>
      <c r="AJ98" s="14">
        <f t="shared" si="146"/>
        <v>2.5830075904805447E-2</v>
      </c>
      <c r="AK98" s="14">
        <f t="shared" si="147"/>
        <v>0</v>
      </c>
      <c r="AL98" s="14">
        <f t="shared" si="148"/>
        <v>4.0049915167945889</v>
      </c>
      <c r="AM98" s="14">
        <f t="shared" si="149"/>
        <v>0.89992837757904931</v>
      </c>
      <c r="AN98" s="11">
        <f t="shared" si="150"/>
        <v>0</v>
      </c>
      <c r="AP98">
        <f t="shared" si="151"/>
        <v>52.134</v>
      </c>
      <c r="AQ98">
        <f t="shared" si="152"/>
        <v>0.153</v>
      </c>
      <c r="AR98">
        <f t="shared" si="153"/>
        <v>4.5960000000000001</v>
      </c>
      <c r="AS98">
        <f t="shared" si="154"/>
        <v>0.51100000000000001</v>
      </c>
      <c r="AT98">
        <f t="shared" si="155"/>
        <v>0</v>
      </c>
      <c r="AU98">
        <f t="shared" si="156"/>
        <v>3.3130000000000002</v>
      </c>
      <c r="AV98">
        <f t="shared" si="157"/>
        <v>16.713999999999999</v>
      </c>
      <c r="AW98">
        <f t="shared" si="158"/>
        <v>21.864999999999998</v>
      </c>
      <c r="AX98">
        <f t="shared" si="159"/>
        <v>7.5999999999999998E-2</v>
      </c>
      <c r="AY98">
        <f t="shared" si="160"/>
        <v>8.2000000000000003E-2</v>
      </c>
      <c r="AZ98">
        <f t="shared" si="161"/>
        <v>0.36599999999999999</v>
      </c>
      <c r="BA98">
        <f t="shared" si="162"/>
        <v>0</v>
      </c>
      <c r="BB98">
        <f t="shared" si="163"/>
        <v>99.809999999999974</v>
      </c>
      <c r="BD98">
        <f t="shared" si="164"/>
        <v>0.86774300932090553</v>
      </c>
      <c r="BE98">
        <f t="shared" si="165"/>
        <v>1.9157088122605363E-3</v>
      </c>
      <c r="BF98">
        <f t="shared" si="166"/>
        <v>9.0153001176932132E-2</v>
      </c>
      <c r="BG98">
        <f t="shared" si="167"/>
        <v>6.7241265872754787E-3</v>
      </c>
      <c r="BH98">
        <f t="shared" si="168"/>
        <v>4.6113802126830361E-2</v>
      </c>
      <c r="BI98">
        <f t="shared" si="169"/>
        <v>0</v>
      </c>
      <c r="BJ98">
        <f t="shared" si="170"/>
        <v>0.41469417731066577</v>
      </c>
      <c r="BK98">
        <f t="shared" si="171"/>
        <v>0.38990752067677886</v>
      </c>
      <c r="BL98">
        <f t="shared" si="172"/>
        <v>1.0713671490638224E-3</v>
      </c>
      <c r="BM98">
        <f t="shared" si="173"/>
        <v>1.0978300451984662E-3</v>
      </c>
      <c r="BN98">
        <f t="shared" si="174"/>
        <v>1.181047098286675E-2</v>
      </c>
      <c r="BO98">
        <f t="shared" si="175"/>
        <v>0</v>
      </c>
      <c r="BP98">
        <f t="shared" si="176"/>
        <v>1.831231014188778</v>
      </c>
      <c r="BQ98">
        <f t="shared" si="177"/>
        <v>2.18704875887479</v>
      </c>
    </row>
    <row r="99" spans="1:69" x14ac:dyDescent="0.15">
      <c r="A99" t="s">
        <v>168</v>
      </c>
      <c r="B99">
        <v>897</v>
      </c>
      <c r="C99" s="27">
        <f t="shared" si="134"/>
        <v>844.57241705600563</v>
      </c>
      <c r="D99" s="1">
        <v>52.503999999999998</v>
      </c>
      <c r="E99" s="1">
        <v>0.155</v>
      </c>
      <c r="F99" s="1">
        <v>4.2370000000000001</v>
      </c>
      <c r="G99" s="1">
        <v>0.39</v>
      </c>
      <c r="H99" s="1">
        <v>3.1659999999999999</v>
      </c>
      <c r="I99" s="1">
        <v>16.748999999999999</v>
      </c>
      <c r="J99" s="1">
        <v>21.956</v>
      </c>
      <c r="K99" s="1">
        <v>6.8000000000000005E-2</v>
      </c>
      <c r="L99" s="1">
        <v>5.5E-2</v>
      </c>
      <c r="M99" s="1">
        <v>0.33700000000000002</v>
      </c>
      <c r="O99">
        <f t="shared" si="135"/>
        <v>99.617000000000004</v>
      </c>
      <c r="V99" s="37">
        <v>12</v>
      </c>
      <c r="W99" s="37">
        <v>4</v>
      </c>
      <c r="X99" s="15">
        <v>0</v>
      </c>
      <c r="Z99" s="14">
        <f t="shared" si="136"/>
        <v>1.9120187879267894</v>
      </c>
      <c r="AA99" s="14">
        <f t="shared" si="137"/>
        <v>4.2461902867673984E-3</v>
      </c>
      <c r="AB99" s="14">
        <f t="shared" si="138"/>
        <v>0.18183953873091824</v>
      </c>
      <c r="AC99" s="14">
        <f t="shared" si="139"/>
        <v>1.122817766387486E-2</v>
      </c>
      <c r="AD99" s="14">
        <f t="shared" si="140"/>
        <v>0</v>
      </c>
      <c r="AE99" s="14">
        <f t="shared" si="141"/>
        <v>9.6416218570381643E-2</v>
      </c>
      <c r="AF99" s="14">
        <f t="shared" si="142"/>
        <v>0.90921399183443363</v>
      </c>
      <c r="AG99" s="14">
        <f t="shared" si="143"/>
        <v>0.85663347346688445</v>
      </c>
      <c r="AH99" s="14">
        <f t="shared" si="144"/>
        <v>2.0973134126455726E-3</v>
      </c>
      <c r="AI99" s="14">
        <f t="shared" si="145"/>
        <v>1.6110671322090617E-3</v>
      </c>
      <c r="AJ99" s="14">
        <f t="shared" si="146"/>
        <v>2.379280912828434E-2</v>
      </c>
      <c r="AK99" s="14">
        <f t="shared" si="147"/>
        <v>0</v>
      </c>
      <c r="AL99" s="14">
        <f t="shared" si="148"/>
        <v>3.9990975681531884</v>
      </c>
      <c r="AM99" s="14">
        <f t="shared" si="149"/>
        <v>0.90412358581434271</v>
      </c>
      <c r="AN99" s="11">
        <f t="shared" si="150"/>
        <v>0</v>
      </c>
      <c r="AP99">
        <f t="shared" si="151"/>
        <v>52.503999999999998</v>
      </c>
      <c r="AQ99">
        <f t="shared" si="152"/>
        <v>0.155</v>
      </c>
      <c r="AR99">
        <f t="shared" si="153"/>
        <v>4.2370000000000001</v>
      </c>
      <c r="AS99">
        <f t="shared" si="154"/>
        <v>0.39</v>
      </c>
      <c r="AT99">
        <f t="shared" si="155"/>
        <v>0</v>
      </c>
      <c r="AU99">
        <f t="shared" si="156"/>
        <v>3.1659999999999999</v>
      </c>
      <c r="AV99">
        <f t="shared" si="157"/>
        <v>16.748999999999999</v>
      </c>
      <c r="AW99">
        <f t="shared" si="158"/>
        <v>21.956</v>
      </c>
      <c r="AX99">
        <f t="shared" si="159"/>
        <v>6.8000000000000005E-2</v>
      </c>
      <c r="AY99">
        <f t="shared" si="160"/>
        <v>5.5E-2</v>
      </c>
      <c r="AZ99">
        <f t="shared" si="161"/>
        <v>0.33700000000000002</v>
      </c>
      <c r="BA99">
        <f t="shared" si="162"/>
        <v>0</v>
      </c>
      <c r="BB99">
        <f t="shared" si="163"/>
        <v>99.617000000000004</v>
      </c>
      <c r="BD99">
        <f t="shared" si="164"/>
        <v>0.87390146471371499</v>
      </c>
      <c r="BE99">
        <f t="shared" si="165"/>
        <v>1.9407507575188441E-3</v>
      </c>
      <c r="BF99">
        <f t="shared" si="166"/>
        <v>8.3111023930953321E-2</v>
      </c>
      <c r="BG99">
        <f t="shared" si="167"/>
        <v>5.1319165734587798E-3</v>
      </c>
      <c r="BH99">
        <f t="shared" si="168"/>
        <v>4.4067702243750353E-2</v>
      </c>
      <c r="BI99">
        <f t="shared" si="169"/>
        <v>0</v>
      </c>
      <c r="BJ99">
        <f t="shared" si="170"/>
        <v>0.41556256885104353</v>
      </c>
      <c r="BK99">
        <f t="shared" si="171"/>
        <v>0.39153027779461957</v>
      </c>
      <c r="BL99">
        <f t="shared" si="172"/>
        <v>9.5859165968868341E-4</v>
      </c>
      <c r="BM99">
        <f t="shared" si="173"/>
        <v>7.3634942055994686E-4</v>
      </c>
      <c r="BN99">
        <f t="shared" si="174"/>
        <v>1.0874668637229768E-2</v>
      </c>
      <c r="BO99">
        <f t="shared" si="175"/>
        <v>0</v>
      </c>
      <c r="BP99">
        <f t="shared" si="176"/>
        <v>1.827815314582538</v>
      </c>
      <c r="BQ99">
        <f t="shared" si="177"/>
        <v>2.1879111835030001</v>
      </c>
    </row>
    <row r="100" spans="1:69" x14ac:dyDescent="0.15">
      <c r="A100" t="s">
        <v>169</v>
      </c>
      <c r="B100">
        <v>898</v>
      </c>
      <c r="C100" s="27">
        <f t="shared" si="134"/>
        <v>853.46265302501627</v>
      </c>
      <c r="D100" s="1">
        <v>52.582000000000001</v>
      </c>
      <c r="E100" s="1">
        <v>0.11600000000000001</v>
      </c>
      <c r="F100" s="1">
        <v>3.9489999999999998</v>
      </c>
      <c r="G100" s="1">
        <v>0.32300000000000001</v>
      </c>
      <c r="H100" s="1">
        <v>3.0990000000000002</v>
      </c>
      <c r="I100" s="1">
        <v>17.056999999999999</v>
      </c>
      <c r="J100" s="1">
        <v>22.062999999999999</v>
      </c>
      <c r="K100" s="1">
        <v>0.1</v>
      </c>
      <c r="L100" s="1">
        <v>0.09</v>
      </c>
      <c r="M100" s="1">
        <v>0.32</v>
      </c>
      <c r="O100">
        <f t="shared" ref="O100:O135" si="178">SUM(D100:N100)</f>
        <v>99.698999999999998</v>
      </c>
      <c r="V100" s="39">
        <v>12</v>
      </c>
      <c r="W100" s="39">
        <v>4</v>
      </c>
      <c r="X100" s="15">
        <v>0</v>
      </c>
      <c r="Z100" s="14">
        <f t="shared" ref="Z100:Z135" si="179">IFERROR(BD100*$BQ100,"NA")</f>
        <v>1.9141010808607271</v>
      </c>
      <c r="AA100" s="14">
        <f t="shared" ref="AA100:AA135" si="180">IFERROR(BE100*$BQ100,"NA")</f>
        <v>3.1765357473990128E-3</v>
      </c>
      <c r="AB100" s="14">
        <f t="shared" ref="AB100:AB135" si="181">IFERROR(BF100*$BQ100,"NA")</f>
        <v>0.1694123217020515</v>
      </c>
      <c r="AC100" s="14">
        <f t="shared" ref="AC100:AC135" si="182">IFERROR(BG100*$BQ100,"NA")</f>
        <v>9.2955522133456557E-3</v>
      </c>
      <c r="AD100" s="14">
        <f t="shared" ref="AD100:AD135" si="183">IFERROR(IF(OR($X100="spinel", $X100="Spinel", $X100="SPINEL"),((BH100+BI100)*BQ100-AE100),BI100*$BQ100),"NA")</f>
        <v>0</v>
      </c>
      <c r="AE100" s="14">
        <f t="shared" ref="AE100:AE135" si="184">IFERROR(IF(OR($X100="spinel", $X100="Spinel", $X100="SPINEL"),(1-AF100-AG100-AH100-AI100),BH100*$BQ100),"NA")</f>
        <v>9.4338455926716205E-2</v>
      </c>
      <c r="AF100" s="14">
        <f t="shared" ref="AF100:AF135" si="185">IFERROR(BJ100*$BQ100,"NA")</f>
        <v>0.9255670401388072</v>
      </c>
      <c r="AG100" s="14">
        <f t="shared" ref="AG100:AG135" si="186">IFERROR(BK100*$BQ100,"NA")</f>
        <v>0.86046733251121044</v>
      </c>
      <c r="AH100" s="14">
        <f t="shared" ref="AH100:AH135" si="187">IFERROR(BL100*$BQ100,"NA")</f>
        <v>3.0830631825866477E-3</v>
      </c>
      <c r="AI100" s="14">
        <f t="shared" ref="AI100:AI135" si="188">IFERROR(BM100*$BQ100,"NA")</f>
        <v>2.6352478095288943E-3</v>
      </c>
      <c r="AJ100" s="14">
        <f t="shared" ref="AJ100:AJ135" si="189">IFERROR(BN100*$BQ100,"NA")</f>
        <v>2.2583632683605245E-2</v>
      </c>
      <c r="AK100" s="14">
        <f t="shared" ref="AK100:AK135" si="190">IFERROR(BO100*$BQ100,"NA")</f>
        <v>0</v>
      </c>
      <c r="AL100" s="14">
        <f t="shared" ref="AL100:AL135" si="191">IFERROR(SUM(Z100:AK100),"NA")</f>
        <v>4.0046602627759773</v>
      </c>
      <c r="AM100" s="14">
        <f t="shared" ref="AM100:AM135" si="192">IFERROR(AF100/(AF100+AE100),"NA")</f>
        <v>0.90750274776374429</v>
      </c>
      <c r="AN100" s="11">
        <f t="shared" ref="AN100:AN135" si="193">IFERROR(AD100/(AD100+AE100),"NA")</f>
        <v>0</v>
      </c>
      <c r="AP100">
        <f t="shared" ref="AP100:AP135" si="194">D100</f>
        <v>52.582000000000001</v>
      </c>
      <c r="AQ100">
        <f t="shared" ref="AQ100:AQ135" si="195">E100</f>
        <v>0.11600000000000001</v>
      </c>
      <c r="AR100">
        <f t="shared" ref="AR100:AR135" si="196">F100</f>
        <v>3.9489999999999998</v>
      </c>
      <c r="AS100">
        <f t="shared" ref="AS100:AS135" si="197">G100</f>
        <v>0.32300000000000001</v>
      </c>
      <c r="AT100">
        <f t="shared" ref="AT100:AT135" si="198">BI100*AT$1/2</f>
        <v>0</v>
      </c>
      <c r="AU100">
        <f t="shared" ref="AU100:AU135" si="199">BH100*AU$1</f>
        <v>3.0989999999999998</v>
      </c>
      <c r="AV100">
        <f t="shared" ref="AV100:AV135" si="200">I100</f>
        <v>17.056999999999999</v>
      </c>
      <c r="AW100">
        <f t="shared" ref="AW100:AW135" si="201">J100</f>
        <v>22.062999999999999</v>
      </c>
      <c r="AX100">
        <f t="shared" ref="AX100:AX135" si="202">K100</f>
        <v>0.1</v>
      </c>
      <c r="AY100">
        <f t="shared" ref="AY100:AY135" si="203">L100</f>
        <v>0.09</v>
      </c>
      <c r="AZ100">
        <f t="shared" ref="AZ100:AZ135" si="204">M100</f>
        <v>0.32</v>
      </c>
      <c r="BA100">
        <f t="shared" ref="BA100:BA135" si="205">N100</f>
        <v>0</v>
      </c>
      <c r="BB100">
        <f t="shared" ref="BB100:BB135" si="206">SUM(AP100:BA100)</f>
        <v>99.698999999999984</v>
      </c>
      <c r="BD100">
        <f t="shared" ref="BD100:BD135" si="207">D100/AP$1</f>
        <v>0.87519973368841553</v>
      </c>
      <c r="BE100">
        <f t="shared" ref="BE100:BE135" si="208">E100/AQ$1</f>
        <v>1.4524328249818446E-3</v>
      </c>
      <c r="BF100">
        <f t="shared" ref="BF100:BF135" si="209">F100/AR$1*2</f>
        <v>7.7461749705766969E-2</v>
      </c>
      <c r="BG100">
        <f t="shared" ref="BG100:BG135" si="210">G100/AS$1*2</f>
        <v>4.2502796236594514E-3</v>
      </c>
      <c r="BH100">
        <f t="shared" ref="BH100:BH135" si="211">IF(OR($X100="spinel", $X100="Spinel", $X100="SPINEL"),H100/AU$1,H100/AU$1*(1-$X100))</f>
        <v>4.3135126106564226E-2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0.42320441440636752</v>
      </c>
      <c r="BK100">
        <f t="shared" ref="BK100:BK135" si="214">J100/AW$1</f>
        <v>0.39343835484526746</v>
      </c>
      <c r="BL100">
        <f t="shared" ref="BL100:BL135" si="215">K100/AX$1</f>
        <v>1.4096936171892403E-3</v>
      </c>
      <c r="BM100">
        <f t="shared" ref="BM100:BM135" si="216">L100/AY$1</f>
        <v>1.2049354154617311E-3</v>
      </c>
      <c r="BN100">
        <f t="shared" ref="BN100:BN135" si="217">M100/AZ$1*2</f>
        <v>1.0326094848408088E-2</v>
      </c>
      <c r="BO100">
        <f t="shared" ref="BO100:BO135" si="218">N100/BA$1*2</f>
        <v>0</v>
      </c>
      <c r="BP100">
        <f t="shared" ref="BP100:BP135" si="219">SUM(BD100:BO100)</f>
        <v>1.8310828150820821</v>
      </c>
      <c r="BQ100">
        <f t="shared" ref="BQ100:BQ135" si="220">IFERROR(IF(OR($U100="Total",$U100="total", $U100="TOTAL"),$W100/$BP100,V100/(BD100*4+BE100*4+BF100*3+BG100*3+BH100*2+BI100*3+BJ100*2+BK100*2+BL100*2+BM100*2+BN100+BO100)),"NA")</f>
        <v>2.1870448620842202</v>
      </c>
    </row>
    <row r="101" spans="1:69" x14ac:dyDescent="0.15">
      <c r="A101" t="s">
        <v>170</v>
      </c>
      <c r="B101">
        <v>899</v>
      </c>
      <c r="C101" s="27">
        <f t="shared" si="134"/>
        <v>862.3528889940269</v>
      </c>
      <c r="D101" s="1">
        <v>52.496000000000002</v>
      </c>
      <c r="E101" s="1">
        <v>0.13100000000000001</v>
      </c>
      <c r="F101" s="1">
        <v>3.9670000000000001</v>
      </c>
      <c r="G101" s="1">
        <v>0.28100000000000003</v>
      </c>
      <c r="H101" s="1">
        <v>3.141</v>
      </c>
      <c r="I101" s="1">
        <v>16.687999999999999</v>
      </c>
      <c r="J101" s="1">
        <v>21.888000000000002</v>
      </c>
      <c r="K101" s="1">
        <v>0.108</v>
      </c>
      <c r="L101" s="1">
        <v>0.05</v>
      </c>
      <c r="M101" s="1">
        <v>0.35499999999999998</v>
      </c>
      <c r="O101">
        <f t="shared" si="178"/>
        <v>99.105000000000004</v>
      </c>
      <c r="V101" s="39">
        <v>12</v>
      </c>
      <c r="W101" s="39">
        <v>4</v>
      </c>
      <c r="X101" s="15">
        <v>0</v>
      </c>
      <c r="Z101" s="14">
        <f t="shared" si="179"/>
        <v>1.9210089173402898</v>
      </c>
      <c r="AA101" s="14">
        <f t="shared" si="180"/>
        <v>3.6061389244398077E-3</v>
      </c>
      <c r="AB101" s="14">
        <f t="shared" si="181"/>
        <v>0.17107851079798417</v>
      </c>
      <c r="AC101" s="14">
        <f t="shared" si="182"/>
        <v>8.1293232395608615E-3</v>
      </c>
      <c r="AD101" s="14">
        <f t="shared" si="183"/>
        <v>0</v>
      </c>
      <c r="AE101" s="14">
        <f t="shared" si="184"/>
        <v>9.6119283330249022E-2</v>
      </c>
      <c r="AF101" s="14">
        <f t="shared" si="185"/>
        <v>0.91030079618348636</v>
      </c>
      <c r="AG101" s="14">
        <f t="shared" si="186"/>
        <v>0.85812647737596848</v>
      </c>
      <c r="AH101" s="14">
        <f t="shared" si="187"/>
        <v>3.3471993664950356E-3</v>
      </c>
      <c r="AI101" s="14">
        <f t="shared" si="188"/>
        <v>1.4717171679694157E-3</v>
      </c>
      <c r="AJ101" s="14">
        <f t="shared" si="189"/>
        <v>2.5185325980109762E-2</v>
      </c>
      <c r="AK101" s="14">
        <f t="shared" si="190"/>
        <v>0</v>
      </c>
      <c r="AL101" s="14">
        <f t="shared" si="191"/>
        <v>3.9983736897065518</v>
      </c>
      <c r="AM101" s="14">
        <f t="shared" si="192"/>
        <v>0.90449387359531785</v>
      </c>
      <c r="AN101" s="11">
        <f t="shared" si="193"/>
        <v>0</v>
      </c>
      <c r="AP101">
        <f t="shared" si="194"/>
        <v>52.496000000000002</v>
      </c>
      <c r="AQ101">
        <f t="shared" si="195"/>
        <v>0.13100000000000001</v>
      </c>
      <c r="AR101">
        <f t="shared" si="196"/>
        <v>3.9670000000000001</v>
      </c>
      <c r="AS101">
        <f t="shared" si="197"/>
        <v>0.28100000000000003</v>
      </c>
      <c r="AT101">
        <f t="shared" si="198"/>
        <v>0</v>
      </c>
      <c r="AU101">
        <f t="shared" si="199"/>
        <v>3.141</v>
      </c>
      <c r="AV101">
        <f t="shared" si="200"/>
        <v>16.687999999999999</v>
      </c>
      <c r="AW101">
        <f t="shared" si="201"/>
        <v>21.888000000000002</v>
      </c>
      <c r="AX101">
        <f t="shared" si="202"/>
        <v>0.108</v>
      </c>
      <c r="AY101">
        <f t="shared" si="203"/>
        <v>0.05</v>
      </c>
      <c r="AZ101">
        <f t="shared" si="204"/>
        <v>0.35499999999999998</v>
      </c>
      <c r="BA101">
        <f t="shared" si="205"/>
        <v>0</v>
      </c>
      <c r="BB101">
        <f t="shared" si="206"/>
        <v>99.105000000000004</v>
      </c>
      <c r="BD101">
        <f t="shared" si="207"/>
        <v>0.8737683089214382</v>
      </c>
      <c r="BE101">
        <f t="shared" si="208"/>
        <v>1.640247414419152E-3</v>
      </c>
      <c r="BF101">
        <f t="shared" si="209"/>
        <v>7.7814829344841116E-2</v>
      </c>
      <c r="BG101">
        <f t="shared" si="210"/>
        <v>3.6976116849792751E-3</v>
      </c>
      <c r="BH101">
        <f t="shared" si="211"/>
        <v>4.3719726073158514E-2</v>
      </c>
      <c r="BI101">
        <f t="shared" si="212"/>
        <v>0</v>
      </c>
      <c r="BJ101">
        <f t="shared" si="213"/>
        <v>0.41404908645209948</v>
      </c>
      <c r="BK101">
        <f t="shared" si="214"/>
        <v>0.3903176680801892</v>
      </c>
      <c r="BL101">
        <f t="shared" si="215"/>
        <v>1.5224691065643793E-3</v>
      </c>
      <c r="BM101">
        <f t="shared" si="216"/>
        <v>6.694085641454062E-4</v>
      </c>
      <c r="BN101">
        <f t="shared" si="217"/>
        <v>1.1455511472452721E-2</v>
      </c>
      <c r="BO101">
        <f t="shared" si="218"/>
        <v>0</v>
      </c>
      <c r="BP101">
        <f t="shared" si="219"/>
        <v>1.8186548671142875</v>
      </c>
      <c r="BQ101">
        <f t="shared" si="220"/>
        <v>2.1985335216741198</v>
      </c>
    </row>
    <row r="102" spans="1:69" s="27" customFormat="1" x14ac:dyDescent="0.15">
      <c r="A102" s="27" t="s">
        <v>171</v>
      </c>
      <c r="B102" s="27">
        <v>900</v>
      </c>
      <c r="C102" s="27">
        <f t="shared" si="134"/>
        <v>871.24312496303742</v>
      </c>
      <c r="D102" s="28">
        <v>52.539000000000001</v>
      </c>
      <c r="E102" s="28">
        <v>0.186</v>
      </c>
      <c r="F102" s="28">
        <v>4.1559999999999997</v>
      </c>
      <c r="G102" s="28">
        <v>0.26400000000000001</v>
      </c>
      <c r="H102" s="28">
        <v>3.2</v>
      </c>
      <c r="I102" s="28">
        <v>17.116</v>
      </c>
      <c r="J102" s="28">
        <v>21.991</v>
      </c>
      <c r="K102" s="28">
        <v>0.153</v>
      </c>
      <c r="L102" s="28">
        <v>3.4000000000000002E-2</v>
      </c>
      <c r="M102" s="28">
        <v>0.33600000000000002</v>
      </c>
      <c r="N102" s="28"/>
      <c r="O102" s="27">
        <f t="shared" si="178"/>
        <v>99.975000000000023</v>
      </c>
      <c r="Q102" s="28"/>
      <c r="R102" s="28"/>
      <c r="S102" s="28"/>
      <c r="U102" s="28"/>
      <c r="V102" s="29">
        <v>12</v>
      </c>
      <c r="W102" s="29">
        <v>4</v>
      </c>
      <c r="X102" s="15">
        <v>0</v>
      </c>
      <c r="Z102" s="30">
        <f t="shared" si="179"/>
        <v>1.9076066251573522</v>
      </c>
      <c r="AA102" s="30">
        <f t="shared" si="180"/>
        <v>5.0802835673968271E-3</v>
      </c>
      <c r="AB102" s="30">
        <f t="shared" si="181"/>
        <v>0.17783312138518156</v>
      </c>
      <c r="AC102" s="30">
        <f t="shared" si="182"/>
        <v>7.5780218160886887E-3</v>
      </c>
      <c r="AD102" s="30">
        <f t="shared" si="183"/>
        <v>0</v>
      </c>
      <c r="AE102" s="30">
        <f t="shared" si="184"/>
        <v>9.7161993732828536E-2</v>
      </c>
      <c r="AF102" s="30">
        <f t="shared" si="185"/>
        <v>0.92637486113349787</v>
      </c>
      <c r="AG102" s="30">
        <f t="shared" si="186"/>
        <v>0.85544886149439026</v>
      </c>
      <c r="AH102" s="30">
        <f t="shared" si="187"/>
        <v>4.7049293659551586E-3</v>
      </c>
      <c r="AI102" s="30">
        <f t="shared" si="188"/>
        <v>9.9297227043304917E-4</v>
      </c>
      <c r="AJ102" s="30">
        <f t="shared" si="189"/>
        <v>2.365169950298698E-2</v>
      </c>
      <c r="AK102" s="30">
        <f t="shared" si="190"/>
        <v>0</v>
      </c>
      <c r="AL102" s="30">
        <f t="shared" si="191"/>
        <v>4.0064333694261114</v>
      </c>
      <c r="AM102" s="30">
        <f t="shared" si="192"/>
        <v>0.90507230563229901</v>
      </c>
      <c r="AN102" s="31">
        <f t="shared" si="193"/>
        <v>0</v>
      </c>
      <c r="AP102" s="27">
        <f t="shared" si="194"/>
        <v>52.539000000000001</v>
      </c>
      <c r="AQ102" s="27">
        <f t="shared" si="195"/>
        <v>0.186</v>
      </c>
      <c r="AR102" s="27">
        <f t="shared" si="196"/>
        <v>4.1559999999999997</v>
      </c>
      <c r="AS102" s="27">
        <f t="shared" si="197"/>
        <v>0.26400000000000001</v>
      </c>
      <c r="AT102" s="27">
        <f t="shared" si="198"/>
        <v>0</v>
      </c>
      <c r="AU102" s="27">
        <f t="shared" si="199"/>
        <v>3.2</v>
      </c>
      <c r="AV102" s="27">
        <f t="shared" si="200"/>
        <v>17.116</v>
      </c>
      <c r="AW102" s="27">
        <f t="shared" si="201"/>
        <v>21.991</v>
      </c>
      <c r="AX102" s="27">
        <f t="shared" si="202"/>
        <v>0.153</v>
      </c>
      <c r="AY102" s="27">
        <f t="shared" si="203"/>
        <v>3.4000000000000002E-2</v>
      </c>
      <c r="AZ102" s="27">
        <f t="shared" si="204"/>
        <v>0.33600000000000002</v>
      </c>
      <c r="BA102" s="27">
        <f t="shared" si="205"/>
        <v>0</v>
      </c>
      <c r="BB102" s="27">
        <f t="shared" si="206"/>
        <v>99.975000000000023</v>
      </c>
      <c r="BD102" s="27">
        <f t="shared" si="207"/>
        <v>0.87448402130492686</v>
      </c>
      <c r="BE102" s="27">
        <f t="shared" si="208"/>
        <v>2.3289009090226129E-3</v>
      </c>
      <c r="BF102" s="27">
        <f t="shared" si="209"/>
        <v>8.1522165555119652E-2</v>
      </c>
      <c r="BG102" s="27">
        <f t="shared" si="210"/>
        <v>3.473912757418251E-3</v>
      </c>
      <c r="BH102" s="27">
        <f t="shared" si="211"/>
        <v>4.4540949835755253E-2</v>
      </c>
      <c r="BI102" s="27">
        <f t="shared" si="212"/>
        <v>0</v>
      </c>
      <c r="BJ102" s="27">
        <f t="shared" si="213"/>
        <v>0.42466827443157568</v>
      </c>
      <c r="BK102" s="27">
        <f t="shared" si="214"/>
        <v>0.39215441514763527</v>
      </c>
      <c r="BL102" s="27">
        <f t="shared" si="215"/>
        <v>2.1568312342995373E-3</v>
      </c>
      <c r="BM102" s="27">
        <f t="shared" si="216"/>
        <v>4.5519782361887624E-4</v>
      </c>
      <c r="BN102" s="27">
        <f t="shared" si="217"/>
        <v>1.0842399590828491E-2</v>
      </c>
      <c r="BO102" s="27">
        <f t="shared" si="218"/>
        <v>0</v>
      </c>
      <c r="BP102" s="27">
        <f t="shared" si="219"/>
        <v>1.8366270685902004</v>
      </c>
      <c r="BQ102" s="27">
        <f t="shared" si="220"/>
        <v>2.1814082117941664</v>
      </c>
    </row>
    <row r="103" spans="1:69" s="27" customFormat="1" x14ac:dyDescent="0.15">
      <c r="A103" s="27" t="s">
        <v>172</v>
      </c>
      <c r="B103" s="27">
        <v>901</v>
      </c>
      <c r="C103" s="27">
        <f t="shared" si="134"/>
        <v>880.13336093204805</v>
      </c>
      <c r="D103" s="28">
        <v>52.27</v>
      </c>
      <c r="E103" s="28">
        <v>0.14399999999999999</v>
      </c>
      <c r="F103" s="28">
        <v>4.3250000000000002</v>
      </c>
      <c r="G103" s="28">
        <v>0.26900000000000002</v>
      </c>
      <c r="H103" s="28">
        <v>3.2589999999999999</v>
      </c>
      <c r="I103" s="28">
        <v>16.914000000000001</v>
      </c>
      <c r="J103" s="28">
        <v>21.847000000000001</v>
      </c>
      <c r="K103" s="28">
        <v>0.14899999999999999</v>
      </c>
      <c r="L103" s="28">
        <v>5.1999999999999998E-2</v>
      </c>
      <c r="M103" s="28">
        <v>0.34300000000000003</v>
      </c>
      <c r="N103" s="28"/>
      <c r="O103" s="27">
        <f t="shared" si="178"/>
        <v>99.572000000000031</v>
      </c>
      <c r="Q103" s="28"/>
      <c r="R103" s="28"/>
      <c r="S103" s="28"/>
      <c r="U103" s="28"/>
      <c r="V103" s="29">
        <v>12</v>
      </c>
      <c r="W103" s="29">
        <v>4</v>
      </c>
      <c r="X103" s="15">
        <v>0</v>
      </c>
      <c r="Z103" s="30">
        <f t="shared" si="179"/>
        <v>1.9057357147200533</v>
      </c>
      <c r="AA103" s="30">
        <f t="shared" si="180"/>
        <v>3.9494866956041822E-3</v>
      </c>
      <c r="AB103" s="30">
        <f t="shared" si="181"/>
        <v>0.18583451457878497</v>
      </c>
      <c r="AC103" s="30">
        <f t="shared" si="182"/>
        <v>7.7536707908389688E-3</v>
      </c>
      <c r="AD103" s="30">
        <f t="shared" si="183"/>
        <v>0</v>
      </c>
      <c r="AE103" s="30">
        <f t="shared" si="184"/>
        <v>9.9365118128343657E-2</v>
      </c>
      <c r="AF103" s="30">
        <f t="shared" si="185"/>
        <v>0.91925068643388153</v>
      </c>
      <c r="AG103" s="30">
        <f t="shared" si="186"/>
        <v>0.85338309599108153</v>
      </c>
      <c r="AH103" s="30">
        <f t="shared" si="187"/>
        <v>4.6009879798790346E-3</v>
      </c>
      <c r="AI103" s="30">
        <f t="shared" si="188"/>
        <v>1.5249819399536825E-3</v>
      </c>
      <c r="AJ103" s="30">
        <f t="shared" si="189"/>
        <v>2.4244897282219211E-2</v>
      </c>
      <c r="AK103" s="30">
        <f t="shared" si="190"/>
        <v>0</v>
      </c>
      <c r="AL103" s="30">
        <f t="shared" si="191"/>
        <v>4.0056431545406408</v>
      </c>
      <c r="AM103" s="30">
        <f t="shared" si="192"/>
        <v>0.90245083800653558</v>
      </c>
      <c r="AN103" s="31">
        <f t="shared" si="193"/>
        <v>0</v>
      </c>
      <c r="AP103" s="27">
        <f t="shared" si="194"/>
        <v>52.27</v>
      </c>
      <c r="AQ103" s="27">
        <f t="shared" si="195"/>
        <v>0.14399999999999999</v>
      </c>
      <c r="AR103" s="27">
        <f t="shared" si="196"/>
        <v>4.3250000000000002</v>
      </c>
      <c r="AS103" s="27">
        <f t="shared" si="197"/>
        <v>0.26900000000000002</v>
      </c>
      <c r="AT103" s="27">
        <f t="shared" si="198"/>
        <v>0</v>
      </c>
      <c r="AU103" s="27">
        <f t="shared" si="199"/>
        <v>3.2589999999999999</v>
      </c>
      <c r="AV103" s="27">
        <f t="shared" si="200"/>
        <v>16.914000000000001</v>
      </c>
      <c r="AW103" s="27">
        <f t="shared" si="201"/>
        <v>21.847000000000001</v>
      </c>
      <c r="AX103" s="27">
        <f t="shared" si="202"/>
        <v>0.14899999999999999</v>
      </c>
      <c r="AY103" s="27">
        <f t="shared" si="203"/>
        <v>5.1999999999999998E-2</v>
      </c>
      <c r="AZ103" s="27">
        <f t="shared" si="204"/>
        <v>0.34300000000000003</v>
      </c>
      <c r="BA103" s="27">
        <f t="shared" si="205"/>
        <v>0</v>
      </c>
      <c r="BB103" s="27">
        <f t="shared" si="206"/>
        <v>99.572000000000031</v>
      </c>
      <c r="BD103" s="27">
        <f t="shared" si="207"/>
        <v>0.87000665778961395</v>
      </c>
      <c r="BE103" s="27">
        <f t="shared" si="208"/>
        <v>1.8030200585981517E-3</v>
      </c>
      <c r="BF103" s="27">
        <f t="shared" si="209"/>
        <v>8.4837191055315814E-2</v>
      </c>
      <c r="BG103" s="27">
        <f t="shared" si="210"/>
        <v>3.5397065596420819E-3</v>
      </c>
      <c r="BH103" s="27">
        <f t="shared" si="211"/>
        <v>4.5362173598351985E-2</v>
      </c>
      <c r="BI103" s="27">
        <f t="shared" si="212"/>
        <v>0</v>
      </c>
      <c r="BJ103" s="27">
        <f t="shared" si="213"/>
        <v>0.41965641468425285</v>
      </c>
      <c r="BK103" s="27">
        <f t="shared" si="214"/>
        <v>0.3895865357523709</v>
      </c>
      <c r="BL103" s="27">
        <f t="shared" si="215"/>
        <v>2.1004434896119677E-3</v>
      </c>
      <c r="BM103" s="27">
        <f t="shared" si="216"/>
        <v>6.9618490671122246E-4</v>
      </c>
      <c r="BN103" s="27">
        <f t="shared" si="217"/>
        <v>1.1068282915637419E-2</v>
      </c>
      <c r="BO103" s="27">
        <f t="shared" si="218"/>
        <v>0</v>
      </c>
      <c r="BP103" s="27">
        <f t="shared" si="219"/>
        <v>1.8286566108101063</v>
      </c>
      <c r="BQ103" s="27">
        <f t="shared" si="220"/>
        <v>2.1904840585494698</v>
      </c>
    </row>
    <row r="104" spans="1:69" s="27" customFormat="1" x14ac:dyDescent="0.15">
      <c r="A104" s="27" t="s">
        <v>173</v>
      </c>
      <c r="B104" s="27">
        <v>902</v>
      </c>
      <c r="C104" s="27">
        <f t="shared" si="134"/>
        <v>889.02359690105857</v>
      </c>
      <c r="D104" s="28">
        <v>52.320999999999998</v>
      </c>
      <c r="E104" s="28">
        <v>0.14399999999999999</v>
      </c>
      <c r="F104" s="28">
        <v>4.2919999999999998</v>
      </c>
      <c r="G104" s="28">
        <v>0.221</v>
      </c>
      <c r="H104" s="28">
        <v>3.28</v>
      </c>
      <c r="I104" s="28">
        <v>16.777999999999999</v>
      </c>
      <c r="J104" s="28">
        <v>21.972999999999999</v>
      </c>
      <c r="K104" s="28">
        <v>0.1</v>
      </c>
      <c r="L104" s="28">
        <v>4.1000000000000002E-2</v>
      </c>
      <c r="M104" s="28">
        <v>0.34200000000000003</v>
      </c>
      <c r="N104" s="28"/>
      <c r="O104" s="27">
        <f t="shared" si="178"/>
        <v>99.49199999999999</v>
      </c>
      <c r="Q104" s="28"/>
      <c r="R104" s="28"/>
      <c r="S104" s="28"/>
      <c r="U104" s="28"/>
      <c r="V104" s="29">
        <v>12</v>
      </c>
      <c r="W104" s="29">
        <v>4</v>
      </c>
      <c r="X104" s="15">
        <v>0</v>
      </c>
      <c r="Z104" s="30">
        <f t="shared" si="179"/>
        <v>1.9089262104088889</v>
      </c>
      <c r="AA104" s="30">
        <f t="shared" si="180"/>
        <v>3.9522425306259251E-3</v>
      </c>
      <c r="AB104" s="30">
        <f t="shared" si="181"/>
        <v>0.18454526693114456</v>
      </c>
      <c r="AC104" s="30">
        <f t="shared" si="182"/>
        <v>6.3745610302545861E-3</v>
      </c>
      <c r="AD104" s="30">
        <f t="shared" si="183"/>
        <v>0</v>
      </c>
      <c r="AE104" s="30">
        <f t="shared" si="184"/>
        <v>0.10007517739043992</v>
      </c>
      <c r="AF104" s="30">
        <f t="shared" si="185"/>
        <v>0.91249555761443213</v>
      </c>
      <c r="AG104" s="30">
        <f t="shared" si="186"/>
        <v>0.85890378227590936</v>
      </c>
      <c r="AH104" s="30">
        <f t="shared" si="187"/>
        <v>3.0900660491481281E-3</v>
      </c>
      <c r="AI104" s="30">
        <f t="shared" si="188"/>
        <v>1.2032285984122238E-3</v>
      </c>
      <c r="AJ104" s="30">
        <f t="shared" si="189"/>
        <v>2.4191080501059364E-2</v>
      </c>
      <c r="AK104" s="30">
        <f t="shared" si="190"/>
        <v>0</v>
      </c>
      <c r="AL104" s="30">
        <f t="shared" si="191"/>
        <v>4.0037571733303157</v>
      </c>
      <c r="AM104" s="30">
        <f t="shared" si="192"/>
        <v>0.901167223255807</v>
      </c>
      <c r="AN104" s="31">
        <f t="shared" si="193"/>
        <v>0</v>
      </c>
      <c r="AP104" s="27">
        <f t="shared" si="194"/>
        <v>52.320999999999998</v>
      </c>
      <c r="AQ104" s="27">
        <f t="shared" si="195"/>
        <v>0.14399999999999999</v>
      </c>
      <c r="AR104" s="27">
        <f t="shared" si="196"/>
        <v>4.2919999999999998</v>
      </c>
      <c r="AS104" s="27">
        <f t="shared" si="197"/>
        <v>0.221</v>
      </c>
      <c r="AT104" s="27">
        <f t="shared" si="198"/>
        <v>0</v>
      </c>
      <c r="AU104" s="27">
        <f t="shared" si="199"/>
        <v>3.28</v>
      </c>
      <c r="AV104" s="27">
        <f t="shared" si="200"/>
        <v>16.777999999999999</v>
      </c>
      <c r="AW104" s="27">
        <f t="shared" si="201"/>
        <v>21.972999999999999</v>
      </c>
      <c r="AX104" s="27">
        <f t="shared" si="202"/>
        <v>0.1</v>
      </c>
      <c r="AY104" s="27">
        <f t="shared" si="203"/>
        <v>4.1000000000000002E-2</v>
      </c>
      <c r="AZ104" s="27">
        <f t="shared" si="204"/>
        <v>0.34200000000000003</v>
      </c>
      <c r="BA104" s="27">
        <f t="shared" si="205"/>
        <v>0</v>
      </c>
      <c r="BB104" s="27">
        <f t="shared" si="206"/>
        <v>99.49199999999999</v>
      </c>
      <c r="BD104" s="27">
        <f t="shared" si="207"/>
        <v>0.87085552596537952</v>
      </c>
      <c r="BE104" s="27">
        <f t="shared" si="208"/>
        <v>1.8030200585981517E-3</v>
      </c>
      <c r="BF104" s="27">
        <f t="shared" si="209"/>
        <v>8.4189878383679875E-2</v>
      </c>
      <c r="BG104" s="27">
        <f t="shared" si="210"/>
        <v>2.9080860582933088E-3</v>
      </c>
      <c r="BH104" s="27">
        <f t="shared" si="211"/>
        <v>4.5654473581649133E-2</v>
      </c>
      <c r="BI104" s="27">
        <f t="shared" si="212"/>
        <v>0</v>
      </c>
      <c r="BJ104" s="27">
        <f t="shared" si="213"/>
        <v>0.41628209327021365</v>
      </c>
      <c r="BK104" s="27">
        <f t="shared" si="214"/>
        <v>0.3918334302232272</v>
      </c>
      <c r="BL104" s="27">
        <f t="shared" si="215"/>
        <v>1.4096936171892403E-3</v>
      </c>
      <c r="BM104" s="27">
        <f t="shared" si="216"/>
        <v>5.4891502259923311E-4</v>
      </c>
      <c r="BN104" s="27">
        <f t="shared" si="217"/>
        <v>1.1036013869236144E-2</v>
      </c>
      <c r="BO104" s="27">
        <f t="shared" si="218"/>
        <v>0</v>
      </c>
      <c r="BP104" s="27">
        <f t="shared" si="219"/>
        <v>1.8265211300500654</v>
      </c>
      <c r="BQ104" s="27">
        <f t="shared" si="220"/>
        <v>2.1920125135484039</v>
      </c>
    </row>
    <row r="105" spans="1:69" s="27" customFormat="1" x14ac:dyDescent="0.15">
      <c r="A105" s="27" t="s">
        <v>174</v>
      </c>
      <c r="B105" s="27">
        <v>903</v>
      </c>
      <c r="C105" s="27">
        <f t="shared" si="134"/>
        <v>897.9138328700692</v>
      </c>
      <c r="D105" s="28">
        <v>52.402000000000001</v>
      </c>
      <c r="E105" s="28">
        <v>0.158</v>
      </c>
      <c r="F105" s="28">
        <v>4.4459999999999997</v>
      </c>
      <c r="G105" s="28">
        <v>0.24199999999999999</v>
      </c>
      <c r="H105" s="28">
        <v>3.339</v>
      </c>
      <c r="I105" s="28">
        <v>16.87</v>
      </c>
      <c r="J105" s="28">
        <v>21.885000000000002</v>
      </c>
      <c r="K105" s="28">
        <v>8.4000000000000005E-2</v>
      </c>
      <c r="L105" s="28">
        <v>3.4000000000000002E-2</v>
      </c>
      <c r="M105" s="28">
        <v>0.32100000000000001</v>
      </c>
      <c r="N105" s="28"/>
      <c r="O105" s="27">
        <f t="shared" si="178"/>
        <v>99.781000000000006</v>
      </c>
      <c r="Q105" s="28"/>
      <c r="R105" s="28"/>
      <c r="S105" s="28"/>
      <c r="U105" s="28"/>
      <c r="V105" s="29">
        <v>12</v>
      </c>
      <c r="W105" s="29">
        <v>4</v>
      </c>
      <c r="X105" s="15">
        <v>0</v>
      </c>
      <c r="Z105" s="30">
        <f t="shared" si="179"/>
        <v>1.905706566465958</v>
      </c>
      <c r="AA105" s="30">
        <f t="shared" si="180"/>
        <v>4.3224825108585958E-3</v>
      </c>
      <c r="AB105" s="30">
        <f t="shared" si="181"/>
        <v>0.19054945846119675</v>
      </c>
      <c r="AC105" s="30">
        <f t="shared" si="182"/>
        <v>6.9577438844960881E-3</v>
      </c>
      <c r="AD105" s="30">
        <f t="shared" si="183"/>
        <v>0</v>
      </c>
      <c r="AE105" s="30">
        <f t="shared" si="184"/>
        <v>0.1015462772399838</v>
      </c>
      <c r="AF105" s="30">
        <f t="shared" si="185"/>
        <v>0.91453580642769972</v>
      </c>
      <c r="AG105" s="30">
        <f t="shared" si="186"/>
        <v>0.85270100134934557</v>
      </c>
      <c r="AH105" s="30">
        <f t="shared" si="187"/>
        <v>2.5872721341640335E-3</v>
      </c>
      <c r="AI105" s="30">
        <f t="shared" si="188"/>
        <v>9.9457667205853279E-4</v>
      </c>
      <c r="AJ105" s="30">
        <f t="shared" si="189"/>
        <v>2.2632329409150422E-2</v>
      </c>
      <c r="AK105" s="30">
        <f t="shared" si="190"/>
        <v>0</v>
      </c>
      <c r="AL105" s="30">
        <f t="shared" si="191"/>
        <v>4.0025335145549121</v>
      </c>
      <c r="AM105" s="30">
        <f t="shared" si="192"/>
        <v>0.90006095090916372</v>
      </c>
      <c r="AN105" s="31">
        <f t="shared" si="193"/>
        <v>0</v>
      </c>
      <c r="AP105" s="27">
        <f t="shared" si="194"/>
        <v>52.402000000000001</v>
      </c>
      <c r="AQ105" s="27">
        <f t="shared" si="195"/>
        <v>0.158</v>
      </c>
      <c r="AR105" s="27">
        <f t="shared" si="196"/>
        <v>4.4459999999999997</v>
      </c>
      <c r="AS105" s="27">
        <f t="shared" si="197"/>
        <v>0.24199999999999999</v>
      </c>
      <c r="AT105" s="27">
        <f t="shared" si="198"/>
        <v>0</v>
      </c>
      <c r="AU105" s="27">
        <f t="shared" si="199"/>
        <v>3.339</v>
      </c>
      <c r="AV105" s="27">
        <f t="shared" si="200"/>
        <v>16.87</v>
      </c>
      <c r="AW105" s="27">
        <f t="shared" si="201"/>
        <v>21.885000000000002</v>
      </c>
      <c r="AX105" s="27">
        <f t="shared" si="202"/>
        <v>8.4000000000000005E-2</v>
      </c>
      <c r="AY105" s="27">
        <f t="shared" si="203"/>
        <v>3.4000000000000002E-2</v>
      </c>
      <c r="AZ105" s="27">
        <f t="shared" si="204"/>
        <v>0.32100000000000001</v>
      </c>
      <c r="BA105" s="27">
        <f t="shared" si="205"/>
        <v>0</v>
      </c>
      <c r="BB105" s="27">
        <f t="shared" si="206"/>
        <v>99.781000000000006</v>
      </c>
      <c r="BD105" s="27">
        <f t="shared" si="207"/>
        <v>0.87220372836218385</v>
      </c>
      <c r="BE105" s="27">
        <f t="shared" si="208"/>
        <v>1.9783136754063057E-3</v>
      </c>
      <c r="BF105" s="27">
        <f t="shared" si="209"/>
        <v>8.7210670851314245E-2</v>
      </c>
      <c r="BG105" s="27">
        <f t="shared" si="210"/>
        <v>3.1844200276333967E-3</v>
      </c>
      <c r="BH105" s="27">
        <f t="shared" si="211"/>
        <v>4.6475697344245871E-2</v>
      </c>
      <c r="BI105" s="27">
        <f t="shared" si="212"/>
        <v>0</v>
      </c>
      <c r="BJ105" s="27">
        <f t="shared" si="213"/>
        <v>0.41856472246206372</v>
      </c>
      <c r="BK105" s="27">
        <f t="shared" si="214"/>
        <v>0.3902641705927879</v>
      </c>
      <c r="BL105" s="27">
        <f t="shared" si="215"/>
        <v>1.1841426384389619E-3</v>
      </c>
      <c r="BM105" s="27">
        <f t="shared" si="216"/>
        <v>4.5519782361887624E-4</v>
      </c>
      <c r="BN105" s="27">
        <f t="shared" si="217"/>
        <v>1.0358363894809363E-2</v>
      </c>
      <c r="BO105" s="27">
        <f t="shared" si="218"/>
        <v>0</v>
      </c>
      <c r="BP105" s="27">
        <f t="shared" si="219"/>
        <v>1.8318794276725023</v>
      </c>
      <c r="BQ105" s="27">
        <f t="shared" si="220"/>
        <v>2.1849328367862819</v>
      </c>
    </row>
    <row r="106" spans="1:69" s="27" customFormat="1" x14ac:dyDescent="0.15">
      <c r="A106" s="27" t="s">
        <v>175</v>
      </c>
      <c r="B106" s="27">
        <v>904</v>
      </c>
      <c r="C106" s="27">
        <f t="shared" si="134"/>
        <v>906.80406883907983</v>
      </c>
      <c r="D106" s="28">
        <v>51.889000000000003</v>
      </c>
      <c r="E106" s="28">
        <v>0.24299999999999999</v>
      </c>
      <c r="F106" s="28">
        <v>4.8769999999999998</v>
      </c>
      <c r="G106" s="28">
        <v>0.36199999999999999</v>
      </c>
      <c r="H106" s="28">
        <v>3.3929999999999998</v>
      </c>
      <c r="I106" s="28">
        <v>16.553999999999998</v>
      </c>
      <c r="J106" s="28">
        <v>21.824999999999999</v>
      </c>
      <c r="K106" s="28">
        <v>0.124</v>
      </c>
      <c r="L106" s="28">
        <v>7.3999999999999996E-2</v>
      </c>
      <c r="M106" s="28">
        <v>0.36499999999999999</v>
      </c>
      <c r="N106" s="28"/>
      <c r="O106" s="27">
        <f t="shared" si="178"/>
        <v>99.706000000000003</v>
      </c>
      <c r="Q106" s="28"/>
      <c r="R106" s="28"/>
      <c r="S106" s="28"/>
      <c r="U106" s="28"/>
      <c r="V106" s="29">
        <v>12</v>
      </c>
      <c r="W106" s="29">
        <v>4</v>
      </c>
      <c r="X106" s="15">
        <v>0</v>
      </c>
      <c r="Z106" s="30">
        <f t="shared" si="179"/>
        <v>1.8913535398468218</v>
      </c>
      <c r="AA106" s="30">
        <f t="shared" si="180"/>
        <v>6.663028628750455E-3</v>
      </c>
      <c r="AB106" s="30">
        <f t="shared" si="181"/>
        <v>0.20949818460639563</v>
      </c>
      <c r="AC106" s="30">
        <f t="shared" si="182"/>
        <v>1.0431599160107715E-2</v>
      </c>
      <c r="AD106" s="30">
        <f t="shared" si="183"/>
        <v>0</v>
      </c>
      <c r="AE106" s="30">
        <f t="shared" si="184"/>
        <v>0.1034238486694662</v>
      </c>
      <c r="AF106" s="30">
        <f t="shared" si="185"/>
        <v>0.89945166497495999</v>
      </c>
      <c r="AG106" s="30">
        <f t="shared" si="186"/>
        <v>0.85230242144466983</v>
      </c>
      <c r="AH106" s="30">
        <f t="shared" si="187"/>
        <v>3.8280161206244081E-3</v>
      </c>
      <c r="AI106" s="30">
        <f t="shared" si="188"/>
        <v>2.169603232030165E-3</v>
      </c>
      <c r="AJ106" s="30">
        <f t="shared" si="189"/>
        <v>2.5793265914701088E-2</v>
      </c>
      <c r="AK106" s="30">
        <f t="shared" si="190"/>
        <v>0</v>
      </c>
      <c r="AL106" s="30">
        <f t="shared" si="191"/>
        <v>4.0049151725985261</v>
      </c>
      <c r="AM106" s="30">
        <f t="shared" si="192"/>
        <v>0.89687269530230485</v>
      </c>
      <c r="AN106" s="31">
        <f t="shared" si="193"/>
        <v>0</v>
      </c>
      <c r="AP106" s="27">
        <f t="shared" si="194"/>
        <v>51.889000000000003</v>
      </c>
      <c r="AQ106" s="27">
        <f t="shared" si="195"/>
        <v>0.24299999999999999</v>
      </c>
      <c r="AR106" s="27">
        <f t="shared" si="196"/>
        <v>4.8769999999999998</v>
      </c>
      <c r="AS106" s="27">
        <f t="shared" si="197"/>
        <v>0.36199999999999999</v>
      </c>
      <c r="AT106" s="27">
        <f t="shared" si="198"/>
        <v>0</v>
      </c>
      <c r="AU106" s="27">
        <f t="shared" si="199"/>
        <v>3.3929999999999993</v>
      </c>
      <c r="AV106" s="27">
        <f t="shared" si="200"/>
        <v>16.553999999999998</v>
      </c>
      <c r="AW106" s="27">
        <f t="shared" si="201"/>
        <v>21.824999999999999</v>
      </c>
      <c r="AX106" s="27">
        <f t="shared" si="202"/>
        <v>0.124</v>
      </c>
      <c r="AY106" s="27">
        <f t="shared" si="203"/>
        <v>7.3999999999999996E-2</v>
      </c>
      <c r="AZ106" s="27">
        <f t="shared" si="204"/>
        <v>0.36499999999999999</v>
      </c>
      <c r="BA106" s="27">
        <f t="shared" si="205"/>
        <v>0</v>
      </c>
      <c r="BB106" s="27">
        <f t="shared" si="206"/>
        <v>99.706000000000003</v>
      </c>
      <c r="BD106" s="27">
        <f t="shared" si="207"/>
        <v>0.86366511318242356</v>
      </c>
      <c r="BE106" s="27">
        <f t="shared" si="208"/>
        <v>3.0425963488843813E-3</v>
      </c>
      <c r="BF106" s="27">
        <f t="shared" si="209"/>
        <v>9.5664966653589645E-2</v>
      </c>
      <c r="BG106" s="27">
        <f t="shared" si="210"/>
        <v>4.7634712810053293E-3</v>
      </c>
      <c r="BH106" s="27">
        <f t="shared" si="211"/>
        <v>4.7227325872724234E-2</v>
      </c>
      <c r="BI106" s="27">
        <f t="shared" si="212"/>
        <v>0</v>
      </c>
      <c r="BJ106" s="27">
        <f t="shared" si="213"/>
        <v>0.41072438741179618</v>
      </c>
      <c r="BK106" s="27">
        <f t="shared" si="214"/>
        <v>0.38919422084476102</v>
      </c>
      <c r="BL106" s="27">
        <f t="shared" si="215"/>
        <v>1.7480200853146578E-3</v>
      </c>
      <c r="BM106" s="27">
        <f t="shared" si="216"/>
        <v>9.9072467493520116E-4</v>
      </c>
      <c r="BN106" s="27">
        <f t="shared" si="217"/>
        <v>1.1778201936465473E-2</v>
      </c>
      <c r="BO106" s="27">
        <f t="shared" si="218"/>
        <v>0</v>
      </c>
      <c r="BP106" s="27">
        <f t="shared" si="219"/>
        <v>1.8287990282918996</v>
      </c>
      <c r="BQ106" s="27">
        <f t="shared" si="220"/>
        <v>2.1899154093159829</v>
      </c>
    </row>
    <row r="107" spans="1:69" s="27" customFormat="1" x14ac:dyDescent="0.15">
      <c r="A107" s="27" t="s">
        <v>176</v>
      </c>
      <c r="B107" s="27">
        <v>905</v>
      </c>
      <c r="C107" s="27">
        <f t="shared" si="134"/>
        <v>915.69430480809035</v>
      </c>
      <c r="D107" s="28">
        <v>51.726999999999997</v>
      </c>
      <c r="E107" s="28">
        <v>0.29199999999999998</v>
      </c>
      <c r="F107" s="28">
        <v>5.0149999999999997</v>
      </c>
      <c r="G107" s="28">
        <v>0.46100000000000002</v>
      </c>
      <c r="H107" s="28">
        <v>3.3439999999999999</v>
      </c>
      <c r="I107" s="28">
        <v>16.402999999999999</v>
      </c>
      <c r="J107" s="28">
        <v>21.954000000000001</v>
      </c>
      <c r="K107" s="28">
        <v>1.6E-2</v>
      </c>
      <c r="L107" s="28">
        <v>6.8000000000000005E-2</v>
      </c>
      <c r="M107" s="28">
        <v>0.35</v>
      </c>
      <c r="N107" s="28"/>
      <c r="O107" s="27">
        <f t="shared" si="178"/>
        <v>99.63</v>
      </c>
      <c r="Q107" s="28"/>
      <c r="R107" s="28"/>
      <c r="S107" s="28"/>
      <c r="U107" s="28"/>
      <c r="V107" s="29">
        <v>12</v>
      </c>
      <c r="W107" s="29">
        <v>4</v>
      </c>
      <c r="X107" s="15">
        <v>0</v>
      </c>
      <c r="Z107" s="30">
        <f t="shared" si="179"/>
        <v>1.8869115759620341</v>
      </c>
      <c r="AA107" s="30">
        <f t="shared" si="180"/>
        <v>8.012814688952331E-3</v>
      </c>
      <c r="AB107" s="30">
        <f t="shared" si="181"/>
        <v>0.21559331362880368</v>
      </c>
      <c r="AC107" s="30">
        <f t="shared" si="182"/>
        <v>1.3294747316377458E-2</v>
      </c>
      <c r="AD107" s="30">
        <f t="shared" si="183"/>
        <v>0</v>
      </c>
      <c r="AE107" s="30">
        <f t="shared" si="184"/>
        <v>0.10200934193881582</v>
      </c>
      <c r="AF107" s="30">
        <f t="shared" si="185"/>
        <v>0.89193869624068889</v>
      </c>
      <c r="AG107" s="30">
        <f t="shared" si="186"/>
        <v>0.85800530219872428</v>
      </c>
      <c r="AH107" s="30">
        <f t="shared" si="187"/>
        <v>4.9432081401646927E-4</v>
      </c>
      <c r="AI107" s="30">
        <f t="shared" si="188"/>
        <v>1.9952363758876427E-3</v>
      </c>
      <c r="AJ107" s="30">
        <f t="shared" si="189"/>
        <v>2.4752459424243894E-2</v>
      </c>
      <c r="AK107" s="30">
        <f t="shared" si="190"/>
        <v>0</v>
      </c>
      <c r="AL107" s="30">
        <f t="shared" si="191"/>
        <v>4.0030078085885448</v>
      </c>
      <c r="AM107" s="30">
        <f t="shared" si="192"/>
        <v>0.89736954245047451</v>
      </c>
      <c r="AN107" s="31">
        <f t="shared" si="193"/>
        <v>0</v>
      </c>
      <c r="AP107" s="27">
        <f t="shared" si="194"/>
        <v>51.726999999999997</v>
      </c>
      <c r="AQ107" s="27">
        <f t="shared" si="195"/>
        <v>0.29199999999999998</v>
      </c>
      <c r="AR107" s="27">
        <f t="shared" si="196"/>
        <v>5.0149999999999997</v>
      </c>
      <c r="AS107" s="27">
        <f t="shared" si="197"/>
        <v>0.46100000000000002</v>
      </c>
      <c r="AT107" s="27">
        <f t="shared" si="198"/>
        <v>0</v>
      </c>
      <c r="AU107" s="27">
        <f t="shared" si="199"/>
        <v>3.3439999999999999</v>
      </c>
      <c r="AV107" s="27">
        <f t="shared" si="200"/>
        <v>16.402999999999999</v>
      </c>
      <c r="AW107" s="27">
        <f t="shared" si="201"/>
        <v>21.954000000000001</v>
      </c>
      <c r="AX107" s="27">
        <f t="shared" si="202"/>
        <v>1.6E-2</v>
      </c>
      <c r="AY107" s="27">
        <f t="shared" si="203"/>
        <v>6.8000000000000005E-2</v>
      </c>
      <c r="AZ107" s="27">
        <f t="shared" si="204"/>
        <v>0.35</v>
      </c>
      <c r="BA107" s="27">
        <f t="shared" si="205"/>
        <v>0</v>
      </c>
      <c r="BB107" s="27">
        <f t="shared" si="206"/>
        <v>99.63</v>
      </c>
      <c r="BD107" s="27">
        <f t="shared" si="207"/>
        <v>0.8609687083888149</v>
      </c>
      <c r="BE107" s="27">
        <f t="shared" si="208"/>
        <v>3.656124007712919E-3</v>
      </c>
      <c r="BF107" s="27">
        <f t="shared" si="209"/>
        <v>9.8371910553158096E-2</v>
      </c>
      <c r="BG107" s="27">
        <f t="shared" si="210"/>
        <v>6.0661885650371734E-3</v>
      </c>
      <c r="BH107" s="27">
        <f t="shared" si="211"/>
        <v>4.6545292578364234E-2</v>
      </c>
      <c r="BI107" s="27">
        <f t="shared" si="212"/>
        <v>0</v>
      </c>
      <c r="BJ107" s="27">
        <f t="shared" si="213"/>
        <v>0.40697789819473801</v>
      </c>
      <c r="BK107" s="27">
        <f t="shared" si="214"/>
        <v>0.39149461280301873</v>
      </c>
      <c r="BL107" s="27">
        <f t="shared" si="215"/>
        <v>2.2555097875027842E-4</v>
      </c>
      <c r="BM107" s="27">
        <f t="shared" si="216"/>
        <v>9.1039564723775248E-4</v>
      </c>
      <c r="BN107" s="27">
        <f t="shared" si="217"/>
        <v>1.1294166240446345E-2</v>
      </c>
      <c r="BO107" s="27">
        <f t="shared" si="218"/>
        <v>0</v>
      </c>
      <c r="BP107" s="27">
        <f t="shared" si="219"/>
        <v>1.8265108479572787</v>
      </c>
      <c r="BQ107" s="27">
        <f t="shared" si="220"/>
        <v>2.1916145820132429</v>
      </c>
    </row>
    <row r="108" spans="1:69" s="27" customFormat="1" x14ac:dyDescent="0.15">
      <c r="A108" s="27" t="s">
        <v>177</v>
      </c>
      <c r="B108" s="27">
        <v>906</v>
      </c>
      <c r="C108" s="27">
        <f t="shared" si="134"/>
        <v>924.58454077710098</v>
      </c>
      <c r="D108" s="28">
        <v>51.44</v>
      </c>
      <c r="E108" s="28">
        <v>0.222</v>
      </c>
      <c r="F108" s="28">
        <v>5.1779999999999999</v>
      </c>
      <c r="G108" s="28">
        <v>0.52600000000000002</v>
      </c>
      <c r="H108" s="28">
        <v>3.3149999999999999</v>
      </c>
      <c r="I108" s="28">
        <v>16.027000000000001</v>
      </c>
      <c r="J108" s="28">
        <v>21.718</v>
      </c>
      <c r="K108" s="28">
        <v>0.104</v>
      </c>
      <c r="L108" s="28">
        <v>3.1E-2</v>
      </c>
      <c r="M108" s="28">
        <v>0.378</v>
      </c>
      <c r="N108" s="28"/>
      <c r="O108" s="27">
        <f t="shared" si="178"/>
        <v>98.939000000000007</v>
      </c>
      <c r="Q108" s="28"/>
      <c r="R108" s="28"/>
      <c r="S108" s="28"/>
      <c r="U108" s="28"/>
      <c r="V108" s="29">
        <v>12</v>
      </c>
      <c r="W108" s="29">
        <v>4</v>
      </c>
      <c r="X108" s="15">
        <v>0</v>
      </c>
      <c r="Z108" s="30">
        <f t="shared" si="179"/>
        <v>1.8888418889166505</v>
      </c>
      <c r="AA108" s="30">
        <f t="shared" si="180"/>
        <v>6.1321901082439408E-3</v>
      </c>
      <c r="AB108" s="30">
        <f t="shared" si="181"/>
        <v>0.224071584163723</v>
      </c>
      <c r="AC108" s="30">
        <f t="shared" si="182"/>
        <v>1.5269516810750089E-2</v>
      </c>
      <c r="AD108" s="30">
        <f t="shared" si="183"/>
        <v>0</v>
      </c>
      <c r="AE108" s="30">
        <f t="shared" si="184"/>
        <v>0.10179292599796494</v>
      </c>
      <c r="AF108" s="30">
        <f t="shared" si="185"/>
        <v>0.87725195801953493</v>
      </c>
      <c r="AG108" s="30">
        <f t="shared" si="186"/>
        <v>0.85439073225176354</v>
      </c>
      <c r="AH108" s="30">
        <f t="shared" si="187"/>
        <v>3.2343174378593148E-3</v>
      </c>
      <c r="AI108" s="30">
        <f t="shared" si="188"/>
        <v>9.1560366701862639E-4</v>
      </c>
      <c r="AJ108" s="30">
        <f t="shared" si="189"/>
        <v>2.6909306228720179E-2</v>
      </c>
      <c r="AK108" s="30">
        <f t="shared" si="190"/>
        <v>0</v>
      </c>
      <c r="AL108" s="30">
        <f t="shared" si="191"/>
        <v>3.9988100236022293</v>
      </c>
      <c r="AM108" s="30">
        <f t="shared" si="192"/>
        <v>0.89602833571811458</v>
      </c>
      <c r="AN108" s="31">
        <f t="shared" si="193"/>
        <v>0</v>
      </c>
      <c r="AP108" s="27">
        <f t="shared" si="194"/>
        <v>51.44</v>
      </c>
      <c r="AQ108" s="27">
        <f t="shared" si="195"/>
        <v>0.222</v>
      </c>
      <c r="AR108" s="27">
        <f t="shared" si="196"/>
        <v>5.1779999999999999</v>
      </c>
      <c r="AS108" s="27">
        <f t="shared" si="197"/>
        <v>0.52600000000000002</v>
      </c>
      <c r="AT108" s="27">
        <f t="shared" si="198"/>
        <v>0</v>
      </c>
      <c r="AU108" s="27">
        <f t="shared" si="199"/>
        <v>3.3149999999999999</v>
      </c>
      <c r="AV108" s="27">
        <f t="shared" si="200"/>
        <v>16.027000000000001</v>
      </c>
      <c r="AW108" s="27">
        <f t="shared" si="201"/>
        <v>21.718</v>
      </c>
      <c r="AX108" s="27">
        <f t="shared" si="202"/>
        <v>0.104</v>
      </c>
      <c r="AY108" s="27">
        <f t="shared" si="203"/>
        <v>3.1E-2</v>
      </c>
      <c r="AZ108" s="27">
        <f t="shared" si="204"/>
        <v>0.378</v>
      </c>
      <c r="BA108" s="27">
        <f t="shared" si="205"/>
        <v>0</v>
      </c>
      <c r="BB108" s="27">
        <f t="shared" si="206"/>
        <v>98.939000000000007</v>
      </c>
      <c r="BD108" s="27">
        <f t="shared" si="207"/>
        <v>0.85619174434087886</v>
      </c>
      <c r="BE108" s="27">
        <f t="shared" si="208"/>
        <v>2.7796559236721507E-3</v>
      </c>
      <c r="BF108" s="27">
        <f t="shared" si="209"/>
        <v>0.10156924284032955</v>
      </c>
      <c r="BG108" s="27">
        <f t="shared" si="210"/>
        <v>6.9215079939469702E-3</v>
      </c>
      <c r="BH108" s="27">
        <f t="shared" si="211"/>
        <v>4.6141640220477703E-2</v>
      </c>
      <c r="BI108" s="27">
        <f t="shared" si="212"/>
        <v>0</v>
      </c>
      <c r="BJ108" s="27">
        <f t="shared" si="213"/>
        <v>0.3976488919323945</v>
      </c>
      <c r="BK108" s="27">
        <f t="shared" si="214"/>
        <v>0.38728614379411314</v>
      </c>
      <c r="BL108" s="27">
        <f t="shared" si="215"/>
        <v>1.4660813618768097E-3</v>
      </c>
      <c r="BM108" s="27">
        <f t="shared" si="216"/>
        <v>4.1503330977015184E-4</v>
      </c>
      <c r="BN108" s="27">
        <f t="shared" si="217"/>
        <v>1.2197699539682052E-2</v>
      </c>
      <c r="BO108" s="27">
        <f t="shared" si="218"/>
        <v>0</v>
      </c>
      <c r="BP108" s="27">
        <f t="shared" si="219"/>
        <v>1.8126176412571418</v>
      </c>
      <c r="BQ108" s="27">
        <f t="shared" si="220"/>
        <v>2.2060968251577053</v>
      </c>
    </row>
    <row r="109" spans="1:69" s="27" customFormat="1" x14ac:dyDescent="0.15">
      <c r="A109" s="27" t="s">
        <v>178</v>
      </c>
      <c r="B109" s="27">
        <v>907</v>
      </c>
      <c r="C109" s="27">
        <f t="shared" si="134"/>
        <v>933.4747767461115</v>
      </c>
      <c r="D109" s="28">
        <v>51.392000000000003</v>
      </c>
      <c r="E109" s="28">
        <v>0.35699999999999998</v>
      </c>
      <c r="F109" s="28">
        <v>5.4370000000000003</v>
      </c>
      <c r="G109" s="28">
        <v>0.51500000000000001</v>
      </c>
      <c r="H109" s="28">
        <v>3.323</v>
      </c>
      <c r="I109" s="28">
        <v>15.981999999999999</v>
      </c>
      <c r="J109" s="28">
        <v>21.763000000000002</v>
      </c>
      <c r="K109" s="28">
        <v>0.108</v>
      </c>
      <c r="L109" s="28">
        <v>3.7999999999999999E-2</v>
      </c>
      <c r="M109" s="28">
        <v>0.40699999999999997</v>
      </c>
      <c r="N109" s="28"/>
      <c r="O109" s="27">
        <f t="shared" si="178"/>
        <v>99.322000000000003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>
        <f t="shared" si="179"/>
        <v>1.8804407419662876</v>
      </c>
      <c r="AA109" s="30">
        <f t="shared" si="180"/>
        <v>9.8265335019586241E-3</v>
      </c>
      <c r="AB109" s="30">
        <f t="shared" si="181"/>
        <v>0.23445179316856304</v>
      </c>
      <c r="AC109" s="30">
        <f t="shared" si="182"/>
        <v>1.4897598533727992E-2</v>
      </c>
      <c r="AD109" s="30">
        <f t="shared" si="183"/>
        <v>0</v>
      </c>
      <c r="AE109" s="30">
        <f t="shared" si="184"/>
        <v>0.10167961518825576</v>
      </c>
      <c r="AF109" s="30">
        <f t="shared" si="185"/>
        <v>0.87171139449759505</v>
      </c>
      <c r="AG109" s="30">
        <f t="shared" si="186"/>
        <v>0.8531491242779613</v>
      </c>
      <c r="AH109" s="30">
        <f t="shared" si="187"/>
        <v>3.346898529285294E-3</v>
      </c>
      <c r="AI109" s="30">
        <f t="shared" si="188"/>
        <v>1.1184045194536896E-3</v>
      </c>
      <c r="AJ109" s="30">
        <f t="shared" si="189"/>
        <v>2.8871848995039796E-2</v>
      </c>
      <c r="AK109" s="30">
        <f t="shared" si="190"/>
        <v>0</v>
      </c>
      <c r="AL109" s="30">
        <f t="shared" si="191"/>
        <v>3.9994939531781282</v>
      </c>
      <c r="AM109" s="30">
        <f t="shared" si="192"/>
        <v>0.895540831817348</v>
      </c>
      <c r="AN109" s="31">
        <f t="shared" si="193"/>
        <v>0</v>
      </c>
      <c r="AP109" s="27">
        <f t="shared" si="194"/>
        <v>51.392000000000003</v>
      </c>
      <c r="AQ109" s="27">
        <f t="shared" si="195"/>
        <v>0.35699999999999998</v>
      </c>
      <c r="AR109" s="27">
        <f t="shared" si="196"/>
        <v>5.4370000000000003</v>
      </c>
      <c r="AS109" s="27">
        <f t="shared" si="197"/>
        <v>0.51500000000000001</v>
      </c>
      <c r="AT109" s="27">
        <f t="shared" si="198"/>
        <v>0</v>
      </c>
      <c r="AU109" s="27">
        <f t="shared" si="199"/>
        <v>3.323</v>
      </c>
      <c r="AV109" s="27">
        <f t="shared" si="200"/>
        <v>15.981999999999999</v>
      </c>
      <c r="AW109" s="27">
        <f t="shared" si="201"/>
        <v>21.763000000000002</v>
      </c>
      <c r="AX109" s="27">
        <f t="shared" si="202"/>
        <v>0.108</v>
      </c>
      <c r="AY109" s="27">
        <f t="shared" si="203"/>
        <v>3.7999999999999999E-2</v>
      </c>
      <c r="AZ109" s="27">
        <f t="shared" si="204"/>
        <v>0.40699999999999997</v>
      </c>
      <c r="BA109" s="27">
        <f t="shared" si="205"/>
        <v>0</v>
      </c>
      <c r="BB109" s="27">
        <f t="shared" si="206"/>
        <v>99.322000000000003</v>
      </c>
      <c r="BD109" s="27">
        <f t="shared" si="207"/>
        <v>0.85539280958721708</v>
      </c>
      <c r="BE109" s="27">
        <f t="shared" si="208"/>
        <v>4.4699872286079181E-3</v>
      </c>
      <c r="BF109" s="27">
        <f t="shared" si="209"/>
        <v>0.10664966653589644</v>
      </c>
      <c r="BG109" s="27">
        <f t="shared" si="210"/>
        <v>6.7767616290545429E-3</v>
      </c>
      <c r="BH109" s="27">
        <f t="shared" si="211"/>
        <v>4.6252992595067093E-2</v>
      </c>
      <c r="BI109" s="27">
        <f t="shared" si="212"/>
        <v>0</v>
      </c>
      <c r="BJ109" s="27">
        <f t="shared" si="213"/>
        <v>0.39653238852333739</v>
      </c>
      <c r="BK109" s="27">
        <f t="shared" si="214"/>
        <v>0.38808860610513329</v>
      </c>
      <c r="BL109" s="27">
        <f t="shared" si="215"/>
        <v>1.5224691065643793E-3</v>
      </c>
      <c r="BM109" s="27">
        <f t="shared" si="216"/>
        <v>5.0875050875050871E-4</v>
      </c>
      <c r="BN109" s="27">
        <f t="shared" si="217"/>
        <v>1.3133501885319034E-2</v>
      </c>
      <c r="BO109" s="27">
        <f t="shared" si="218"/>
        <v>0</v>
      </c>
      <c r="BP109" s="27">
        <f t="shared" si="219"/>
        <v>1.8193279337049475</v>
      </c>
      <c r="BQ109" s="27">
        <f t="shared" si="220"/>
        <v>2.1983359234381723</v>
      </c>
    </row>
    <row r="110" spans="1:69" s="27" customFormat="1" x14ac:dyDescent="0.15">
      <c r="A110" s="27" t="s">
        <v>179</v>
      </c>
      <c r="B110" s="27">
        <v>908</v>
      </c>
      <c r="C110" s="27">
        <f t="shared" si="134"/>
        <v>942.36501271512213</v>
      </c>
      <c r="D110" s="28">
        <v>51.015999999999998</v>
      </c>
      <c r="E110" s="28">
        <v>0.41499999999999998</v>
      </c>
      <c r="F110" s="28">
        <v>5.7990000000000004</v>
      </c>
      <c r="G110" s="28">
        <v>0.46899999999999997</v>
      </c>
      <c r="H110" s="28">
        <v>3.464</v>
      </c>
      <c r="I110" s="28">
        <v>16.047000000000001</v>
      </c>
      <c r="J110" s="28">
        <v>21.67</v>
      </c>
      <c r="K110" s="28">
        <v>0.04</v>
      </c>
      <c r="L110" s="28">
        <v>2.9000000000000001E-2</v>
      </c>
      <c r="M110" s="28">
        <v>0.35199999999999998</v>
      </c>
      <c r="N110" s="28"/>
      <c r="O110" s="27">
        <f t="shared" si="178"/>
        <v>99.301000000000002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>
        <f t="shared" si="179"/>
        <v>1.8676206641981763</v>
      </c>
      <c r="AA110" s="30">
        <f t="shared" si="180"/>
        <v>1.1428740017122468E-2</v>
      </c>
      <c r="AB110" s="30">
        <f t="shared" si="181"/>
        <v>0.2501874197513464</v>
      </c>
      <c r="AC110" s="30">
        <f t="shared" si="182"/>
        <v>1.3573755243799928E-2</v>
      </c>
      <c r="AD110" s="30">
        <f t="shared" si="183"/>
        <v>0</v>
      </c>
      <c r="AE110" s="30">
        <f t="shared" si="184"/>
        <v>0.10604728876148625</v>
      </c>
      <c r="AF110" s="30">
        <f t="shared" si="185"/>
        <v>0.87569643731563052</v>
      </c>
      <c r="AG110" s="30">
        <f t="shared" si="186"/>
        <v>0.84993014375426257</v>
      </c>
      <c r="AH110" s="30">
        <f t="shared" si="187"/>
        <v>1.2402148158493491E-3</v>
      </c>
      <c r="AI110" s="30">
        <f t="shared" si="188"/>
        <v>8.5394804447587881E-4</v>
      </c>
      <c r="AJ110" s="30">
        <f t="shared" si="189"/>
        <v>2.4982792769956165E-2</v>
      </c>
      <c r="AK110" s="30">
        <f t="shared" si="190"/>
        <v>0</v>
      </c>
      <c r="AL110" s="30">
        <f t="shared" si="191"/>
        <v>4.0015614046721062</v>
      </c>
      <c r="AM110" s="30">
        <f t="shared" si="192"/>
        <v>0.89198068096117766</v>
      </c>
      <c r="AN110" s="31">
        <f t="shared" si="193"/>
        <v>0</v>
      </c>
      <c r="AP110" s="27">
        <f t="shared" si="194"/>
        <v>51.015999999999998</v>
      </c>
      <c r="AQ110" s="27">
        <f t="shared" si="195"/>
        <v>0.41499999999999998</v>
      </c>
      <c r="AR110" s="27">
        <f t="shared" si="196"/>
        <v>5.7990000000000004</v>
      </c>
      <c r="AS110" s="27">
        <f t="shared" si="197"/>
        <v>0.46899999999999997</v>
      </c>
      <c r="AT110" s="27">
        <f t="shared" si="198"/>
        <v>0</v>
      </c>
      <c r="AU110" s="27">
        <f t="shared" si="199"/>
        <v>3.464</v>
      </c>
      <c r="AV110" s="27">
        <f t="shared" si="200"/>
        <v>16.047000000000001</v>
      </c>
      <c r="AW110" s="27">
        <f t="shared" si="201"/>
        <v>21.67</v>
      </c>
      <c r="AX110" s="27">
        <f t="shared" si="202"/>
        <v>0.04</v>
      </c>
      <c r="AY110" s="27">
        <f t="shared" si="203"/>
        <v>2.9000000000000001E-2</v>
      </c>
      <c r="AZ110" s="27">
        <f t="shared" si="204"/>
        <v>0.35199999999999998</v>
      </c>
      <c r="BA110" s="27">
        <f t="shared" si="205"/>
        <v>0</v>
      </c>
      <c r="BB110" s="27">
        <f t="shared" si="206"/>
        <v>99.301000000000002</v>
      </c>
      <c r="BD110" s="27">
        <f t="shared" si="207"/>
        <v>0.8491344873501997</v>
      </c>
      <c r="BE110" s="27">
        <f t="shared" si="208"/>
        <v>5.1962036410988406E-3</v>
      </c>
      <c r="BF110" s="27">
        <f t="shared" si="209"/>
        <v>0.11375049038838762</v>
      </c>
      <c r="BG110" s="27">
        <f t="shared" si="210"/>
        <v>6.1714586485953019E-3</v>
      </c>
      <c r="BH110" s="27">
        <f t="shared" si="211"/>
        <v>4.821557819720506E-2</v>
      </c>
      <c r="BI110" s="27">
        <f t="shared" si="212"/>
        <v>0</v>
      </c>
      <c r="BJ110" s="27">
        <f t="shared" si="213"/>
        <v>0.39814511566975319</v>
      </c>
      <c r="BK110" s="27">
        <f t="shared" si="214"/>
        <v>0.38643018399569173</v>
      </c>
      <c r="BL110" s="27">
        <f t="shared" si="215"/>
        <v>5.6387744687569612E-4</v>
      </c>
      <c r="BM110" s="27">
        <f t="shared" si="216"/>
        <v>3.8825696720433563E-4</v>
      </c>
      <c r="BN110" s="27">
        <f t="shared" si="217"/>
        <v>1.1358704333248894E-2</v>
      </c>
      <c r="BO110" s="27">
        <f t="shared" si="218"/>
        <v>0</v>
      </c>
      <c r="BP110" s="27">
        <f t="shared" si="219"/>
        <v>1.8193543566382604</v>
      </c>
      <c r="BQ110" s="27">
        <f t="shared" si="220"/>
        <v>2.1994403619457903</v>
      </c>
    </row>
    <row r="111" spans="1:69" x14ac:dyDescent="0.15">
      <c r="A111" t="s">
        <v>180</v>
      </c>
      <c r="B111">
        <v>909</v>
      </c>
      <c r="C111" s="27">
        <f t="shared" si="134"/>
        <v>951.25524868413277</v>
      </c>
      <c r="D111" s="1">
        <v>50.698999999999998</v>
      </c>
      <c r="E111" s="1">
        <v>0.46700000000000003</v>
      </c>
      <c r="F111" s="1">
        <v>5.931</v>
      </c>
      <c r="G111" s="1">
        <v>0.49299999999999999</v>
      </c>
      <c r="H111" s="1">
        <v>3.4409999999999998</v>
      </c>
      <c r="I111" s="1">
        <v>16.056999999999999</v>
      </c>
      <c r="J111" s="1">
        <v>21.527999999999999</v>
      </c>
      <c r="K111" s="1">
        <v>0.14499999999999999</v>
      </c>
      <c r="L111" s="1">
        <v>1.4E-2</v>
      </c>
      <c r="M111" s="1">
        <v>0.36499999999999999</v>
      </c>
      <c r="O111">
        <f t="shared" si="178"/>
        <v>99.139999999999972</v>
      </c>
      <c r="V111" s="39">
        <v>12</v>
      </c>
      <c r="W111" s="39">
        <v>4</v>
      </c>
      <c r="X111" s="15">
        <v>0</v>
      </c>
      <c r="Z111" s="14">
        <f t="shared" si="179"/>
        <v>1.8601123948106804</v>
      </c>
      <c r="AA111" s="14">
        <f t="shared" si="180"/>
        <v>1.2889161462667614E-2</v>
      </c>
      <c r="AB111" s="14">
        <f t="shared" si="181"/>
        <v>0.25644711064327314</v>
      </c>
      <c r="AC111" s="14">
        <f t="shared" si="182"/>
        <v>1.4299854459123913E-2</v>
      </c>
      <c r="AD111" s="14">
        <f t="shared" si="183"/>
        <v>0</v>
      </c>
      <c r="AE111" s="14">
        <f t="shared" si="184"/>
        <v>0.10557567962883634</v>
      </c>
      <c r="AF111" s="14">
        <f t="shared" si="185"/>
        <v>0.87817620323115697</v>
      </c>
      <c r="AG111" s="14">
        <f t="shared" si="186"/>
        <v>0.84622437848031673</v>
      </c>
      <c r="AH111" s="14">
        <f t="shared" si="187"/>
        <v>4.5057018774180262E-3</v>
      </c>
      <c r="AI111" s="14">
        <f t="shared" si="188"/>
        <v>4.1316070800972266E-4</v>
      </c>
      <c r="AJ111" s="14">
        <f t="shared" si="189"/>
        <v>2.5962631747943811E-2</v>
      </c>
      <c r="AK111" s="14">
        <f t="shared" si="190"/>
        <v>0</v>
      </c>
      <c r="AL111" s="14">
        <f t="shared" si="191"/>
        <v>4.004606277049426</v>
      </c>
      <c r="AM111" s="14">
        <f t="shared" si="192"/>
        <v>0.89268058189438637</v>
      </c>
      <c r="AN111" s="11">
        <f t="shared" si="193"/>
        <v>0</v>
      </c>
      <c r="AP111">
        <f t="shared" si="194"/>
        <v>50.698999999999998</v>
      </c>
      <c r="AQ111">
        <f t="shared" si="195"/>
        <v>0.46700000000000003</v>
      </c>
      <c r="AR111">
        <f t="shared" si="196"/>
        <v>5.931</v>
      </c>
      <c r="AS111">
        <f t="shared" si="197"/>
        <v>0.49299999999999999</v>
      </c>
      <c r="AT111">
        <f t="shared" si="198"/>
        <v>0</v>
      </c>
      <c r="AU111">
        <f t="shared" si="199"/>
        <v>3.4409999999999994</v>
      </c>
      <c r="AV111">
        <f t="shared" si="200"/>
        <v>16.056999999999999</v>
      </c>
      <c r="AW111">
        <f t="shared" si="201"/>
        <v>21.527999999999999</v>
      </c>
      <c r="AX111">
        <f t="shared" si="202"/>
        <v>0.14499999999999999</v>
      </c>
      <c r="AY111">
        <f t="shared" si="203"/>
        <v>1.4E-2</v>
      </c>
      <c r="AZ111">
        <f t="shared" si="204"/>
        <v>0.36499999999999999</v>
      </c>
      <c r="BA111">
        <f t="shared" si="205"/>
        <v>0</v>
      </c>
      <c r="BB111">
        <f t="shared" si="206"/>
        <v>99.139999999999972</v>
      </c>
      <c r="BD111">
        <f t="shared" si="207"/>
        <v>0.84385818908122501</v>
      </c>
      <c r="BE111">
        <f t="shared" si="208"/>
        <v>5.8472942178148402E-3</v>
      </c>
      <c r="BF111">
        <f t="shared" si="209"/>
        <v>0.11633974107493135</v>
      </c>
      <c r="BG111">
        <f t="shared" si="210"/>
        <v>6.4872688992696883E-3</v>
      </c>
      <c r="BH111">
        <f t="shared" si="211"/>
        <v>4.7895440120260563E-2</v>
      </c>
      <c r="BI111">
        <f t="shared" si="212"/>
        <v>0</v>
      </c>
      <c r="BJ111">
        <f t="shared" si="213"/>
        <v>0.39839322753843248</v>
      </c>
      <c r="BK111">
        <f t="shared" si="214"/>
        <v>0.38389796959202815</v>
      </c>
      <c r="BL111">
        <f t="shared" si="215"/>
        <v>2.0440557449243981E-3</v>
      </c>
      <c r="BM111">
        <f t="shared" si="216"/>
        <v>1.8743439796071375E-4</v>
      </c>
      <c r="BN111">
        <f t="shared" si="217"/>
        <v>1.1778201936465473E-2</v>
      </c>
      <c r="BO111">
        <f t="shared" si="218"/>
        <v>0</v>
      </c>
      <c r="BP111">
        <f t="shared" si="219"/>
        <v>1.8167288226033125</v>
      </c>
      <c r="BQ111">
        <f t="shared" si="220"/>
        <v>2.2042950093734723</v>
      </c>
    </row>
    <row r="112" spans="1:69" s="3" customFormat="1" x14ac:dyDescent="0.15">
      <c r="A112" s="3" t="s">
        <v>181</v>
      </c>
      <c r="B112" s="3">
        <v>910</v>
      </c>
      <c r="C112" s="3">
        <f t="shared" si="134"/>
        <v>960.14548465314328</v>
      </c>
      <c r="D112" s="4">
        <v>51.692</v>
      </c>
      <c r="E112" s="4">
        <v>0.42799999999999999</v>
      </c>
      <c r="F112" s="4">
        <v>5.3760000000000003</v>
      </c>
      <c r="G112" s="4">
        <v>0.57199999999999995</v>
      </c>
      <c r="H112" s="4">
        <v>3.4449999999999998</v>
      </c>
      <c r="I112" s="4">
        <v>16.588000000000001</v>
      </c>
      <c r="J112" s="4">
        <v>21.623999999999999</v>
      </c>
      <c r="K112" s="4">
        <v>7.5999999999999998E-2</v>
      </c>
      <c r="L112" s="4">
        <v>6.0999999999999999E-2</v>
      </c>
      <c r="M112" s="4">
        <v>0.33500000000000002</v>
      </c>
      <c r="N112" s="4"/>
      <c r="O112" s="3">
        <f t="shared" si="178"/>
        <v>100.19699999999999</v>
      </c>
      <c r="Q112" s="4"/>
      <c r="R112" s="4"/>
      <c r="S112" s="4"/>
      <c r="U112" s="4"/>
      <c r="V112" s="32">
        <v>12</v>
      </c>
      <c r="W112" s="32">
        <v>4</v>
      </c>
      <c r="X112" s="33">
        <v>0</v>
      </c>
      <c r="Z112" s="34">
        <f t="shared" si="179"/>
        <v>1.8749002027558648</v>
      </c>
      <c r="AA112" s="34">
        <f t="shared" si="180"/>
        <v>1.1677949142764529E-2</v>
      </c>
      <c r="AB112" s="34">
        <f t="shared" si="181"/>
        <v>0.22979690402709271</v>
      </c>
      <c r="AC112" s="34">
        <f t="shared" si="182"/>
        <v>1.6401960204188611E-2</v>
      </c>
      <c r="AD112" s="34">
        <f t="shared" si="183"/>
        <v>0</v>
      </c>
      <c r="AE112" s="34">
        <f t="shared" si="184"/>
        <v>0.10449210217943428</v>
      </c>
      <c r="AF112" s="34">
        <f t="shared" si="185"/>
        <v>0.89686341952248627</v>
      </c>
      <c r="AG112" s="34">
        <f t="shared" si="186"/>
        <v>0.84029718274098197</v>
      </c>
      <c r="AH112" s="34">
        <f t="shared" si="187"/>
        <v>2.3346569221377477E-3</v>
      </c>
      <c r="AI112" s="34">
        <f t="shared" si="188"/>
        <v>1.779655082807902E-3</v>
      </c>
      <c r="AJ112" s="34">
        <f t="shared" si="189"/>
        <v>2.3556766815944485E-2</v>
      </c>
      <c r="AK112" s="34">
        <f t="shared" si="190"/>
        <v>0</v>
      </c>
      <c r="AL112" s="34">
        <f t="shared" si="191"/>
        <v>4.0021007993937037</v>
      </c>
      <c r="AM112" s="34">
        <f t="shared" si="192"/>
        <v>0.89564934739478164</v>
      </c>
      <c r="AN112" s="35">
        <f t="shared" si="193"/>
        <v>0</v>
      </c>
      <c r="AP112" s="3">
        <f t="shared" si="194"/>
        <v>51.692</v>
      </c>
      <c r="AQ112" s="3">
        <f t="shared" si="195"/>
        <v>0.42799999999999999</v>
      </c>
      <c r="AR112" s="3">
        <f t="shared" si="196"/>
        <v>5.3760000000000003</v>
      </c>
      <c r="AS112" s="3">
        <f t="shared" si="197"/>
        <v>0.57199999999999995</v>
      </c>
      <c r="AT112" s="3">
        <f t="shared" si="198"/>
        <v>0</v>
      </c>
      <c r="AU112" s="3">
        <f t="shared" si="199"/>
        <v>3.4449999999999998</v>
      </c>
      <c r="AV112" s="3">
        <f t="shared" si="200"/>
        <v>16.588000000000001</v>
      </c>
      <c r="AW112" s="3">
        <f t="shared" si="201"/>
        <v>21.623999999999999</v>
      </c>
      <c r="AX112" s="3">
        <f t="shared" si="202"/>
        <v>7.5999999999999998E-2</v>
      </c>
      <c r="AY112" s="3">
        <f t="shared" si="203"/>
        <v>6.0999999999999999E-2</v>
      </c>
      <c r="AZ112" s="3">
        <f t="shared" si="204"/>
        <v>0.33500000000000002</v>
      </c>
      <c r="BA112" s="3">
        <f t="shared" si="205"/>
        <v>0</v>
      </c>
      <c r="BB112" s="3">
        <f t="shared" si="206"/>
        <v>100.19699999999999</v>
      </c>
      <c r="BD112" s="3">
        <f t="shared" si="207"/>
        <v>0.86038615179760325</v>
      </c>
      <c r="BE112" s="3">
        <f t="shared" si="208"/>
        <v>5.3589762852778401E-3</v>
      </c>
      <c r="BF112" s="3">
        <f t="shared" si="209"/>
        <v>0.10545311887014516</v>
      </c>
      <c r="BG112" s="3">
        <f t="shared" si="210"/>
        <v>7.5268109744062095E-3</v>
      </c>
      <c r="BH112" s="3">
        <f t="shared" si="211"/>
        <v>4.7951116307555261E-2</v>
      </c>
      <c r="BI112" s="3">
        <f t="shared" si="212"/>
        <v>0</v>
      </c>
      <c r="BJ112" s="3">
        <f t="shared" si="213"/>
        <v>0.41156796776530602</v>
      </c>
      <c r="BK112" s="3">
        <f t="shared" si="214"/>
        <v>0.38560988918887107</v>
      </c>
      <c r="BL112" s="3">
        <f t="shared" si="215"/>
        <v>1.0713671490638224E-3</v>
      </c>
      <c r="BM112" s="3">
        <f t="shared" si="216"/>
        <v>8.1667844825739555E-4</v>
      </c>
      <c r="BN112" s="3">
        <f t="shared" si="217"/>
        <v>1.0810130544427216E-2</v>
      </c>
      <c r="BO112" s="3">
        <f t="shared" si="218"/>
        <v>0</v>
      </c>
      <c r="BP112" s="3">
        <f t="shared" si="219"/>
        <v>1.8365522073309135</v>
      </c>
      <c r="BQ112" s="3">
        <f t="shared" si="220"/>
        <v>2.1791380519533456</v>
      </c>
    </row>
    <row r="113" spans="1:69" x14ac:dyDescent="0.15">
      <c r="A113" t="s">
        <v>182</v>
      </c>
      <c r="B113">
        <v>911</v>
      </c>
      <c r="C113" s="27">
        <f t="shared" si="134"/>
        <v>969.03572062215392</v>
      </c>
      <c r="D113" s="1">
        <v>55.634999999999998</v>
      </c>
      <c r="E113" s="1">
        <v>0.755</v>
      </c>
      <c r="F113" s="1">
        <v>21.538</v>
      </c>
      <c r="G113" s="1">
        <v>1.9E-2</v>
      </c>
      <c r="H113" s="1">
        <v>3.859</v>
      </c>
      <c r="I113" s="1">
        <v>2.8940000000000001</v>
      </c>
      <c r="J113" s="1">
        <v>7.9409999999999998</v>
      </c>
      <c r="K113" s="1">
        <v>7.5999999999999998E-2</v>
      </c>
      <c r="L113" s="1">
        <v>3.1E-2</v>
      </c>
      <c r="M113" s="1">
        <v>1.349</v>
      </c>
      <c r="O113">
        <f t="shared" si="178"/>
        <v>94.097000000000008</v>
      </c>
      <c r="V113" s="39">
        <v>12</v>
      </c>
      <c r="W113" s="39">
        <v>4</v>
      </c>
      <c r="X113" s="15">
        <v>0</v>
      </c>
      <c r="Z113" s="14">
        <f t="shared" si="179"/>
        <v>1.987577926477512</v>
      </c>
      <c r="AA113" s="14">
        <f t="shared" si="180"/>
        <v>2.0290418952912333E-2</v>
      </c>
      <c r="AB113" s="14">
        <f t="shared" si="181"/>
        <v>0.90680005551610721</v>
      </c>
      <c r="AC113" s="14">
        <f t="shared" si="182"/>
        <v>5.3662954301668723E-4</v>
      </c>
      <c r="AD113" s="14">
        <f t="shared" si="183"/>
        <v>0</v>
      </c>
      <c r="AE113" s="14">
        <f t="shared" si="184"/>
        <v>0.1152896367766664</v>
      </c>
      <c r="AF113" s="14">
        <f t="shared" si="185"/>
        <v>0.15411753813972356</v>
      </c>
      <c r="AG113" s="14">
        <f t="shared" si="186"/>
        <v>0.3039438238908268</v>
      </c>
      <c r="AH113" s="14">
        <f t="shared" si="187"/>
        <v>2.2995577577725234E-3</v>
      </c>
      <c r="AI113" s="14">
        <f t="shared" si="188"/>
        <v>8.9081793113586049E-4</v>
      </c>
      <c r="AJ113" s="14">
        <f t="shared" si="189"/>
        <v>9.3433814108681276E-2</v>
      </c>
      <c r="AK113" s="14">
        <f t="shared" si="190"/>
        <v>0</v>
      </c>
      <c r="AL113" s="14">
        <f t="shared" si="191"/>
        <v>3.5851802190943554</v>
      </c>
      <c r="AM113" s="14">
        <f t="shared" si="192"/>
        <v>0.57206174329823867</v>
      </c>
      <c r="AN113" s="11">
        <f t="shared" si="193"/>
        <v>0</v>
      </c>
      <c r="AP113">
        <f t="shared" si="194"/>
        <v>55.634999999999998</v>
      </c>
      <c r="AQ113">
        <f t="shared" si="195"/>
        <v>0.755</v>
      </c>
      <c r="AR113">
        <f t="shared" si="196"/>
        <v>21.538</v>
      </c>
      <c r="AS113">
        <f t="shared" si="197"/>
        <v>1.9E-2</v>
      </c>
      <c r="AT113">
        <f t="shared" si="198"/>
        <v>0</v>
      </c>
      <c r="AU113">
        <f t="shared" si="199"/>
        <v>3.859</v>
      </c>
      <c r="AV113">
        <f t="shared" si="200"/>
        <v>2.8940000000000001</v>
      </c>
      <c r="AW113">
        <f t="shared" si="201"/>
        <v>7.9409999999999998</v>
      </c>
      <c r="AX113">
        <f t="shared" si="202"/>
        <v>7.5999999999999998E-2</v>
      </c>
      <c r="AY113">
        <f t="shared" si="203"/>
        <v>3.1E-2</v>
      </c>
      <c r="AZ113">
        <f t="shared" si="204"/>
        <v>1.349</v>
      </c>
      <c r="BA113">
        <f t="shared" si="205"/>
        <v>0</v>
      </c>
      <c r="BB113">
        <f t="shared" si="206"/>
        <v>94.097000000000008</v>
      </c>
      <c r="BD113">
        <f t="shared" si="207"/>
        <v>0.92601531291611183</v>
      </c>
      <c r="BE113">
        <f t="shared" si="208"/>
        <v>9.4533343350111446E-3</v>
      </c>
      <c r="BF113">
        <f t="shared" si="209"/>
        <v>0.42247940368772069</v>
      </c>
      <c r="BG113">
        <f t="shared" si="210"/>
        <v>2.5001644845055592E-4</v>
      </c>
      <c r="BH113">
        <f t="shared" si="211"/>
        <v>5.3713601692556096E-2</v>
      </c>
      <c r="BI113">
        <f t="shared" si="212"/>
        <v>0</v>
      </c>
      <c r="BJ113">
        <f t="shared" si="213"/>
        <v>7.1803574795803932E-2</v>
      </c>
      <c r="BK113">
        <f t="shared" si="214"/>
        <v>0.14160784915135152</v>
      </c>
      <c r="BL113">
        <f t="shared" si="215"/>
        <v>1.0713671490638224E-3</v>
      </c>
      <c r="BM113">
        <f t="shared" si="216"/>
        <v>4.1503330977015184E-4</v>
      </c>
      <c r="BN113">
        <f t="shared" si="217"/>
        <v>4.3530943595320337E-2</v>
      </c>
      <c r="BO113">
        <f t="shared" si="218"/>
        <v>0</v>
      </c>
      <c r="BP113">
        <f t="shared" si="219"/>
        <v>1.6703404370811601</v>
      </c>
      <c r="BQ113">
        <f t="shared" si="220"/>
        <v>2.1463769537659552</v>
      </c>
    </row>
    <row r="114" spans="1:69" x14ac:dyDescent="0.15">
      <c r="A114" t="s">
        <v>183</v>
      </c>
      <c r="B114">
        <v>912</v>
      </c>
      <c r="C114" s="27">
        <f t="shared" si="134"/>
        <v>977.92595659116444</v>
      </c>
      <c r="D114" s="1">
        <v>55.302</v>
      </c>
      <c r="E114" s="1">
        <v>0.72299999999999998</v>
      </c>
      <c r="F114" s="1">
        <v>21.433</v>
      </c>
      <c r="G114" s="1">
        <v>1.7000000000000001E-2</v>
      </c>
      <c r="H114" s="1">
        <v>3.9529999999999998</v>
      </c>
      <c r="I114" s="1">
        <v>2.5710000000000002</v>
      </c>
      <c r="J114" s="1">
        <v>8.1910000000000007</v>
      </c>
      <c r="K114" s="1">
        <v>0.14000000000000001</v>
      </c>
      <c r="L114" s="1">
        <v>3.0000000000000001E-3</v>
      </c>
      <c r="M114" s="1">
        <v>1.3460000000000001</v>
      </c>
      <c r="O114">
        <f t="shared" si="178"/>
        <v>93.679000000000002</v>
      </c>
      <c r="V114" s="39">
        <v>12</v>
      </c>
      <c r="W114" s="39">
        <v>4</v>
      </c>
      <c r="X114" s="15">
        <v>0</v>
      </c>
      <c r="Z114" s="14">
        <f t="shared" si="179"/>
        <v>1.9876153382345134</v>
      </c>
      <c r="AA114" s="14">
        <f t="shared" si="180"/>
        <v>1.9547795594531049E-2</v>
      </c>
      <c r="AB114" s="14">
        <f t="shared" si="181"/>
        <v>0.9078300589010776</v>
      </c>
      <c r="AC114" s="14">
        <f t="shared" si="182"/>
        <v>4.8304248250659071E-4</v>
      </c>
      <c r="AD114" s="14">
        <f t="shared" si="183"/>
        <v>0</v>
      </c>
      <c r="AE114" s="14">
        <f t="shared" si="184"/>
        <v>0.11881129669825742</v>
      </c>
      <c r="AF114" s="14">
        <f t="shared" si="185"/>
        <v>0.13774347714005999</v>
      </c>
      <c r="AG114" s="14">
        <f t="shared" si="186"/>
        <v>0.31540638583269243</v>
      </c>
      <c r="AH114" s="14">
        <f t="shared" si="187"/>
        <v>4.2616148257082773E-3</v>
      </c>
      <c r="AI114" s="14">
        <f t="shared" si="188"/>
        <v>8.6728920382801752E-5</v>
      </c>
      <c r="AJ114" s="14">
        <f t="shared" si="189"/>
        <v>9.3789153698866853E-2</v>
      </c>
      <c r="AK114" s="14">
        <f t="shared" si="190"/>
        <v>0</v>
      </c>
      <c r="AL114" s="14">
        <f t="shared" si="191"/>
        <v>3.5855748923285957</v>
      </c>
      <c r="AM114" s="14">
        <f t="shared" si="192"/>
        <v>0.53689695607405408</v>
      </c>
      <c r="AN114" s="11">
        <f t="shared" si="193"/>
        <v>0</v>
      </c>
      <c r="AP114">
        <f t="shared" si="194"/>
        <v>55.302</v>
      </c>
      <c r="AQ114">
        <f t="shared" si="195"/>
        <v>0.72299999999999998</v>
      </c>
      <c r="AR114">
        <f t="shared" si="196"/>
        <v>21.433</v>
      </c>
      <c r="AS114">
        <f t="shared" si="197"/>
        <v>1.7000000000000001E-2</v>
      </c>
      <c r="AT114">
        <f t="shared" si="198"/>
        <v>0</v>
      </c>
      <c r="AU114">
        <f t="shared" si="199"/>
        <v>3.9529999999999998</v>
      </c>
      <c r="AV114">
        <f t="shared" si="200"/>
        <v>2.5710000000000002</v>
      </c>
      <c r="AW114">
        <f t="shared" si="201"/>
        <v>8.1910000000000007</v>
      </c>
      <c r="AX114">
        <f t="shared" si="202"/>
        <v>0.14000000000000001</v>
      </c>
      <c r="AY114">
        <f t="shared" si="203"/>
        <v>3.0000000000000001E-3</v>
      </c>
      <c r="AZ114">
        <f t="shared" si="204"/>
        <v>1.3460000000000001</v>
      </c>
      <c r="BA114">
        <f t="shared" si="205"/>
        <v>0</v>
      </c>
      <c r="BB114">
        <f t="shared" si="206"/>
        <v>93.679000000000002</v>
      </c>
      <c r="BD114">
        <f t="shared" si="207"/>
        <v>0.92047270306258322</v>
      </c>
      <c r="BE114">
        <f t="shared" si="208"/>
        <v>9.0526632108782201E-3</v>
      </c>
      <c r="BF114">
        <f t="shared" si="209"/>
        <v>0.42041977245978818</v>
      </c>
      <c r="BG114">
        <f t="shared" si="210"/>
        <v>2.2369892756102374E-4</v>
      </c>
      <c r="BH114">
        <f t="shared" si="211"/>
        <v>5.5021992093981405E-2</v>
      </c>
      <c r="BI114">
        <f t="shared" si="212"/>
        <v>0</v>
      </c>
      <c r="BJ114">
        <f t="shared" si="213"/>
        <v>6.3789561437460923E-2</v>
      </c>
      <c r="BK114">
        <f t="shared" si="214"/>
        <v>0.14606597310146335</v>
      </c>
      <c r="BL114">
        <f t="shared" si="215"/>
        <v>1.9735710640649364E-3</v>
      </c>
      <c r="BM114">
        <f t="shared" si="216"/>
        <v>4.0164513848724371E-5</v>
      </c>
      <c r="BN114">
        <f t="shared" si="217"/>
        <v>4.3434136456116518E-2</v>
      </c>
      <c r="BO114">
        <f t="shared" si="218"/>
        <v>0</v>
      </c>
      <c r="BP114">
        <f t="shared" si="219"/>
        <v>1.6604942363277466</v>
      </c>
      <c r="BQ114">
        <f t="shared" si="220"/>
        <v>2.159341968122845</v>
      </c>
    </row>
    <row r="115" spans="1:69" x14ac:dyDescent="0.15">
      <c r="A115" t="s">
        <v>184</v>
      </c>
      <c r="B115">
        <v>913</v>
      </c>
      <c r="C115" s="27">
        <f>C$2*(B115-B$4)</f>
        <v>986.81619256017507</v>
      </c>
      <c r="D115" s="1">
        <v>54.381999999999998</v>
      </c>
      <c r="E115" s="1">
        <v>5.6000000000000001E-2</v>
      </c>
      <c r="F115" s="1">
        <v>4.8609999999999998</v>
      </c>
      <c r="G115" s="1">
        <v>0.32400000000000001</v>
      </c>
      <c r="H115" s="1">
        <v>6.3630000000000004</v>
      </c>
      <c r="I115" s="1">
        <v>31.565999999999999</v>
      </c>
      <c r="J115" s="1">
        <v>1.016</v>
      </c>
      <c r="K115" s="1">
        <v>0.152</v>
      </c>
      <c r="L115" s="1">
        <v>0.108</v>
      </c>
      <c r="M115" s="1">
        <v>1.2E-2</v>
      </c>
      <c r="O115">
        <f t="shared" si="178"/>
        <v>98.84</v>
      </c>
      <c r="V115" s="39">
        <v>12</v>
      </c>
      <c r="W115" s="39">
        <v>4</v>
      </c>
      <c r="X115" s="15">
        <v>0</v>
      </c>
      <c r="Z115" s="14">
        <f t="shared" si="179"/>
        <v>1.9023950744669622</v>
      </c>
      <c r="AA115" s="14">
        <f t="shared" si="180"/>
        <v>1.473674451777128E-3</v>
      </c>
      <c r="AB115" s="14">
        <f t="shared" si="181"/>
        <v>0.2004016307462092</v>
      </c>
      <c r="AC115" s="14">
        <f t="shared" si="182"/>
        <v>8.9605661885802657E-3</v>
      </c>
      <c r="AD115" s="14">
        <f t="shared" si="183"/>
        <v>0</v>
      </c>
      <c r="AE115" s="14">
        <f t="shared" si="184"/>
        <v>0.18614307343508088</v>
      </c>
      <c r="AF115" s="14">
        <f t="shared" si="185"/>
        <v>1.6460482188341112</v>
      </c>
      <c r="AG115" s="14">
        <f t="shared" si="186"/>
        <v>3.8078628666387324E-2</v>
      </c>
      <c r="AH115" s="14">
        <f t="shared" si="187"/>
        <v>4.5034337952436334E-3</v>
      </c>
      <c r="AI115" s="14">
        <f t="shared" si="188"/>
        <v>3.0389284620970032E-3</v>
      </c>
      <c r="AJ115" s="14">
        <f t="shared" si="189"/>
        <v>8.1384713483574091E-4</v>
      </c>
      <c r="AK115" s="14">
        <f t="shared" si="190"/>
        <v>0</v>
      </c>
      <c r="AL115" s="14">
        <f t="shared" si="191"/>
        <v>3.9918570761812844</v>
      </c>
      <c r="AM115" s="14">
        <f t="shared" si="192"/>
        <v>0.89840412722159579</v>
      </c>
      <c r="AN115" s="11">
        <f t="shared" si="193"/>
        <v>0</v>
      </c>
      <c r="AP115">
        <f t="shared" si="194"/>
        <v>54.381999999999998</v>
      </c>
      <c r="AQ115">
        <f t="shared" si="195"/>
        <v>5.6000000000000001E-2</v>
      </c>
      <c r="AR115">
        <f t="shared" si="196"/>
        <v>4.8609999999999998</v>
      </c>
      <c r="AS115">
        <f t="shared" si="197"/>
        <v>0.32400000000000001</v>
      </c>
      <c r="AT115">
        <f t="shared" si="198"/>
        <v>0</v>
      </c>
      <c r="AU115">
        <f t="shared" si="199"/>
        <v>6.3630000000000004</v>
      </c>
      <c r="AV115">
        <f t="shared" si="200"/>
        <v>31.565999999999999</v>
      </c>
      <c r="AW115">
        <f t="shared" si="201"/>
        <v>1.016</v>
      </c>
      <c r="AX115">
        <f t="shared" si="202"/>
        <v>0.152</v>
      </c>
      <c r="AY115">
        <f t="shared" si="203"/>
        <v>0.108</v>
      </c>
      <c r="AZ115">
        <f t="shared" si="204"/>
        <v>1.2E-2</v>
      </c>
      <c r="BA115">
        <f t="shared" si="205"/>
        <v>0</v>
      </c>
      <c r="BB115">
        <f t="shared" si="206"/>
        <v>98.84</v>
      </c>
      <c r="BD115">
        <f t="shared" si="207"/>
        <v>0.90515978695073229</v>
      </c>
      <c r="BE115">
        <f t="shared" si="208"/>
        <v>7.0117446723261462E-4</v>
      </c>
      <c r="BF115">
        <f t="shared" si="209"/>
        <v>9.5351118085523739E-2</v>
      </c>
      <c r="BG115">
        <f t="shared" si="210"/>
        <v>4.2634383841042177E-3</v>
      </c>
      <c r="BH115">
        <f t="shared" si="211"/>
        <v>8.8566894939034593E-2</v>
      </c>
      <c r="BI115">
        <f t="shared" si="212"/>
        <v>0</v>
      </c>
      <c r="BJ115">
        <f t="shared" si="213"/>
        <v>0.78318992467323667</v>
      </c>
      <c r="BK115">
        <f t="shared" si="214"/>
        <v>1.8117815733254397E-2</v>
      </c>
      <c r="BL115">
        <f t="shared" si="215"/>
        <v>2.1427342981276448E-3</v>
      </c>
      <c r="BM115">
        <f t="shared" si="216"/>
        <v>1.4459224985540775E-3</v>
      </c>
      <c r="BN115">
        <f t="shared" si="217"/>
        <v>3.8722855681530327E-4</v>
      </c>
      <c r="BO115">
        <f t="shared" si="218"/>
        <v>0</v>
      </c>
      <c r="BP115">
        <f t="shared" si="219"/>
        <v>1.899326038586616</v>
      </c>
      <c r="BQ115">
        <f t="shared" si="220"/>
        <v>2.1017229243862876</v>
      </c>
    </row>
    <row r="116" spans="1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1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2">IFERROR(BD136*$BQ136,"NA")</f>
        <v>NA</v>
      </c>
      <c r="AA136" s="14" t="str">
        <f t="shared" ref="AA136:AA143" si="223">IFERROR(BE136*$BQ136,"NA")</f>
        <v>NA</v>
      </c>
      <c r="AB136" s="14" t="str">
        <f t="shared" ref="AB136:AB143" si="224">IFERROR(BF136*$BQ136,"NA")</f>
        <v>NA</v>
      </c>
      <c r="AC136" s="14" t="str">
        <f t="shared" ref="AC136:AC143" si="225">IFERROR(BG136*$BQ136,"NA")</f>
        <v>NA</v>
      </c>
      <c r="AD136" s="14" t="str">
        <f t="shared" ref="AD136:AD143" si="226">IFERROR(IF(OR($X136="spinel", $X136="Spinel", $X136="SPINEL"),((BH136+BI136)*BQ136-AE136),BI136*$BQ136),"NA")</f>
        <v>NA</v>
      </c>
      <c r="AE136" s="14" t="str">
        <f t="shared" ref="AE136:AE143" si="227">IFERROR(IF(OR($X136="spinel", $X136="Spinel", $X136="SPINEL"),(1-AF136-AG136-AH136-AI136),BH136*$BQ136),"NA")</f>
        <v>NA</v>
      </c>
      <c r="AF136" s="14" t="str">
        <f t="shared" ref="AF136:AF143" si="228">IFERROR(BJ136*$BQ136,"NA")</f>
        <v>NA</v>
      </c>
      <c r="AG136" s="14" t="str">
        <f t="shared" ref="AG136:AG143" si="229">IFERROR(BK136*$BQ136,"NA")</f>
        <v>NA</v>
      </c>
      <c r="AH136" s="14" t="str">
        <f t="shared" ref="AH136:AH143" si="230">IFERROR(BL136*$BQ136,"NA")</f>
        <v>NA</v>
      </c>
      <c r="AI136" s="14" t="str">
        <f t="shared" ref="AI136:AI143" si="231">IFERROR(BM136*$BQ136,"NA")</f>
        <v>NA</v>
      </c>
      <c r="AJ136" s="14" t="str">
        <f t="shared" ref="AJ136:AJ143" si="232">IFERROR(BN136*$BQ136,"NA")</f>
        <v>NA</v>
      </c>
      <c r="AK136" s="14" t="str">
        <f t="shared" ref="AK136:AK143" si="233">IFERROR(BO136*$BQ136,"NA")</f>
        <v>NA</v>
      </c>
      <c r="AL136" s="14">
        <f t="shared" ref="AL136:AL143" si="234">IFERROR(SUM(Z136:AK136),"NA")</f>
        <v>0</v>
      </c>
      <c r="AM136" s="14" t="str">
        <f t="shared" ref="AM136:AM143" si="235">IFERROR(AF136/(AF136+AE136),"NA")</f>
        <v>NA</v>
      </c>
      <c r="AN136" s="11" t="str">
        <f t="shared" ref="AN136:AN143" si="236">IFERROR(AD136/(AD136+AE136),"NA")</f>
        <v>NA</v>
      </c>
      <c r="AP136">
        <f t="shared" ref="AP136:AP143" si="237">D136</f>
        <v>0</v>
      </c>
      <c r="AQ136">
        <f t="shared" ref="AQ136:AQ143" si="238">E136</f>
        <v>0</v>
      </c>
      <c r="AR136">
        <f t="shared" ref="AR136:AR143" si="239">F136</f>
        <v>0</v>
      </c>
      <c r="AS136">
        <f t="shared" ref="AS136:AS143" si="240">G136</f>
        <v>0</v>
      </c>
      <c r="AT136">
        <f t="shared" ref="AT136:AT143" si="241">BI136*AT$1/2</f>
        <v>0</v>
      </c>
      <c r="AU136">
        <f t="shared" ref="AU136:AU143" si="242">BH136*AU$1</f>
        <v>0</v>
      </c>
      <c r="AV136">
        <f t="shared" ref="AV136:AV143" si="243">I136</f>
        <v>0</v>
      </c>
      <c r="AW136">
        <f t="shared" ref="AW136:AW143" si="244">J136</f>
        <v>0</v>
      </c>
      <c r="AX136">
        <f t="shared" ref="AX136:AX143" si="245">K136</f>
        <v>0</v>
      </c>
      <c r="AY136">
        <f t="shared" ref="AY136:AY143" si="246">L136</f>
        <v>0</v>
      </c>
      <c r="AZ136">
        <f t="shared" ref="AZ136:AZ143" si="247">M136</f>
        <v>0</v>
      </c>
      <c r="BA136">
        <f t="shared" ref="BA136:BA143" si="248">N136</f>
        <v>0</v>
      </c>
      <c r="BB136">
        <f t="shared" ref="BB136:BB143" si="249">SUM(AP136:BA136)</f>
        <v>0</v>
      </c>
      <c r="BD136">
        <f t="shared" ref="BD136:BD143" si="250">D136/AP$1</f>
        <v>0</v>
      </c>
      <c r="BE136">
        <f t="shared" ref="BE136:BE143" si="251">E136/AQ$1</f>
        <v>0</v>
      </c>
      <c r="BF136">
        <f t="shared" ref="BF136:BF143" si="252">F136/AR$1*2</f>
        <v>0</v>
      </c>
      <c r="BG136">
        <f t="shared" ref="BG136:BG143" si="253">G136/AS$1*2</f>
        <v>0</v>
      </c>
      <c r="BH136">
        <f t="shared" ref="BH136:BH143" si="254">IF(OR($X136="spinel", $X136="Spinel", $X136="SPINEL"),H136/AU$1,H136/AU$1*(1-$X136))</f>
        <v>0</v>
      </c>
      <c r="BI136">
        <f t="shared" ref="BI136:BI143" si="255">IF(OR($X136="spinel", $X136="Spinel", $X136="SPINEL"),0,H136/AU$1*$X136)</f>
        <v>0</v>
      </c>
      <c r="BJ136">
        <f t="shared" ref="BJ136:BJ143" si="256">I136/AV$1</f>
        <v>0</v>
      </c>
      <c r="BK136">
        <f t="shared" ref="BK136:BK143" si="257">J136/AW$1</f>
        <v>0</v>
      </c>
      <c r="BL136">
        <f t="shared" ref="BL136:BL143" si="258">K136/AX$1</f>
        <v>0</v>
      </c>
      <c r="BM136">
        <f t="shared" ref="BM136:BM143" si="259">L136/AY$1</f>
        <v>0</v>
      </c>
      <c r="BN136">
        <f t="shared" ref="BN136:BN143" si="260">M136/AZ$1*2</f>
        <v>0</v>
      </c>
      <c r="BO136">
        <f t="shared" ref="BO136:BO143" si="261">N136/BA$1*2</f>
        <v>0</v>
      </c>
      <c r="BP136">
        <f t="shared" ref="BP136:BP143" si="262">SUM(BD136:BO136)</f>
        <v>0</v>
      </c>
      <c r="BQ136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1"/>
        <v>0</v>
      </c>
      <c r="V137" s="39">
        <v>12</v>
      </c>
      <c r="W137" s="39">
        <v>4</v>
      </c>
      <c r="X137" s="15">
        <v>0</v>
      </c>
      <c r="Z137" s="14" t="str">
        <f t="shared" si="222"/>
        <v>NA</v>
      </c>
      <c r="AA137" s="14" t="str">
        <f t="shared" si="223"/>
        <v>NA</v>
      </c>
      <c r="AB137" s="14" t="str">
        <f t="shared" si="224"/>
        <v>NA</v>
      </c>
      <c r="AC137" s="14" t="str">
        <f t="shared" si="225"/>
        <v>NA</v>
      </c>
      <c r="AD137" s="14" t="str">
        <f t="shared" si="226"/>
        <v>NA</v>
      </c>
      <c r="AE137" s="14" t="str">
        <f t="shared" si="227"/>
        <v>NA</v>
      </c>
      <c r="AF137" s="14" t="str">
        <f t="shared" si="228"/>
        <v>NA</v>
      </c>
      <c r="AG137" s="14" t="str">
        <f t="shared" si="229"/>
        <v>NA</v>
      </c>
      <c r="AH137" s="14" t="str">
        <f t="shared" si="230"/>
        <v>NA</v>
      </c>
      <c r="AI137" s="14" t="str">
        <f t="shared" si="231"/>
        <v>NA</v>
      </c>
      <c r="AJ137" s="14" t="str">
        <f t="shared" si="232"/>
        <v>NA</v>
      </c>
      <c r="AK137" s="14" t="str">
        <f t="shared" si="233"/>
        <v>NA</v>
      </c>
      <c r="AL137" s="14">
        <f t="shared" si="234"/>
        <v>0</v>
      </c>
      <c r="AM137" s="14" t="str">
        <f t="shared" si="235"/>
        <v>NA</v>
      </c>
      <c r="AN137" s="11" t="str">
        <f t="shared" si="236"/>
        <v>NA</v>
      </c>
      <c r="AP137">
        <f t="shared" si="237"/>
        <v>0</v>
      </c>
      <c r="AQ137">
        <f t="shared" si="238"/>
        <v>0</v>
      </c>
      <c r="AR137">
        <f t="shared" si="239"/>
        <v>0</v>
      </c>
      <c r="AS137">
        <f t="shared" si="240"/>
        <v>0</v>
      </c>
      <c r="AT137">
        <f t="shared" si="241"/>
        <v>0</v>
      </c>
      <c r="AU137">
        <f t="shared" si="242"/>
        <v>0</v>
      </c>
      <c r="AV137">
        <f t="shared" si="243"/>
        <v>0</v>
      </c>
      <c r="AW137">
        <f t="shared" si="244"/>
        <v>0</v>
      </c>
      <c r="AX137">
        <f t="shared" si="245"/>
        <v>0</v>
      </c>
      <c r="AY137">
        <f t="shared" si="246"/>
        <v>0</v>
      </c>
      <c r="AZ137">
        <f t="shared" si="247"/>
        <v>0</v>
      </c>
      <c r="BA137">
        <f t="shared" si="248"/>
        <v>0</v>
      </c>
      <c r="BB137">
        <f t="shared" si="249"/>
        <v>0</v>
      </c>
      <c r="BD137">
        <f t="shared" si="250"/>
        <v>0</v>
      </c>
      <c r="BE137">
        <f t="shared" si="251"/>
        <v>0</v>
      </c>
      <c r="BF137">
        <f t="shared" si="252"/>
        <v>0</v>
      </c>
      <c r="BG137">
        <f t="shared" si="253"/>
        <v>0</v>
      </c>
      <c r="BH137">
        <f t="shared" si="254"/>
        <v>0</v>
      </c>
      <c r="BI137">
        <f t="shared" si="255"/>
        <v>0</v>
      </c>
      <c r="BJ137">
        <f t="shared" si="256"/>
        <v>0</v>
      </c>
      <c r="BK137">
        <f t="shared" si="257"/>
        <v>0</v>
      </c>
      <c r="BL137">
        <f t="shared" si="258"/>
        <v>0</v>
      </c>
      <c r="BM137">
        <f t="shared" si="259"/>
        <v>0</v>
      </c>
      <c r="BN137">
        <f t="shared" si="260"/>
        <v>0</v>
      </c>
      <c r="BO137">
        <f t="shared" si="261"/>
        <v>0</v>
      </c>
      <c r="BP137">
        <f t="shared" si="262"/>
        <v>0</v>
      </c>
      <c r="BQ137" t="str">
        <f t="shared" si="263"/>
        <v>NA</v>
      </c>
    </row>
    <row r="138" spans="15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5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5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5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5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5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10"/>
  <sheetViews>
    <sheetView tabSelected="1" topLeftCell="D1" workbookViewId="0">
      <selection activeCell="T31" sqref="T31"/>
    </sheetView>
  </sheetViews>
  <sheetFormatPr defaultRowHeight="13.5" x14ac:dyDescent="0.15"/>
  <cols>
    <col min="2" max="2" width="27.375" customWidth="1"/>
  </cols>
  <sheetData>
    <row r="1" spans="2:22" x14ac:dyDescent="0.15">
      <c r="B1" t="s">
        <v>63</v>
      </c>
      <c r="C1">
        <v>1.512856</v>
      </c>
    </row>
    <row r="2" spans="2:22" x14ac:dyDescent="0.15">
      <c r="B2" t="s">
        <v>64</v>
      </c>
      <c r="C2">
        <v>1056.9649999999999</v>
      </c>
      <c r="E2" t="s">
        <v>71</v>
      </c>
      <c r="F2" t="s">
        <v>70</v>
      </c>
    </row>
    <row r="3" spans="2:22" x14ac:dyDescent="0.15">
      <c r="E3" t="s">
        <v>62</v>
      </c>
      <c r="M3" s="42"/>
      <c r="N3" s="42"/>
      <c r="O3" s="42"/>
      <c r="P3" s="42"/>
      <c r="Q3" s="42" t="s">
        <v>185</v>
      </c>
      <c r="R3" s="42"/>
      <c r="S3" s="42" t="s">
        <v>185</v>
      </c>
      <c r="T3" s="42"/>
      <c r="U3" s="42"/>
      <c r="V3" s="42"/>
    </row>
    <row r="4" spans="2:22" x14ac:dyDescent="0.15">
      <c r="D4" t="s">
        <v>72</v>
      </c>
      <c r="E4">
        <v>0</v>
      </c>
      <c r="G4" t="s">
        <v>58</v>
      </c>
      <c r="H4" t="s">
        <v>59</v>
      </c>
      <c r="I4" t="s">
        <v>60</v>
      </c>
      <c r="J4" t="s">
        <v>61</v>
      </c>
      <c r="M4" t="s">
        <v>65</v>
      </c>
      <c r="O4" t="s">
        <v>66</v>
      </c>
      <c r="Q4" t="s">
        <v>67</v>
      </c>
      <c r="S4" t="s">
        <v>68</v>
      </c>
      <c r="U4" t="s">
        <v>69</v>
      </c>
    </row>
    <row r="5" spans="2:22" x14ac:dyDescent="0.15">
      <c r="B5" t="s">
        <v>77</v>
      </c>
      <c r="C5">
        <v>805</v>
      </c>
      <c r="D5">
        <v>26.670707907031758</v>
      </c>
      <c r="E5" s="36">
        <f>D5-D$5</f>
        <v>0</v>
      </c>
      <c r="F5" s="36">
        <f t="shared" ref="F5:F68" si="0">E$110-E5</f>
        <v>933.4747767461115</v>
      </c>
      <c r="G5">
        <v>9.5498318782552306E-3</v>
      </c>
      <c r="H5">
        <v>0.2428997303008357</v>
      </c>
      <c r="I5">
        <v>1.3237503322209949E-2</v>
      </c>
      <c r="J5">
        <v>0.83880447134622171</v>
      </c>
      <c r="M5">
        <v>8.8902359690105186</v>
      </c>
      <c r="N5">
        <v>1.2889161462667614E-2</v>
      </c>
      <c r="O5">
        <v>8.8902359690105186</v>
      </c>
      <c r="P5">
        <v>0.25644711064327314</v>
      </c>
      <c r="Q5">
        <v>8.8902359690105861</v>
      </c>
      <c r="R5">
        <v>1.5041616648457073E-2</v>
      </c>
      <c r="S5">
        <v>8.8902359690105186</v>
      </c>
      <c r="T5">
        <v>1.4299854459123913E-2</v>
      </c>
      <c r="U5">
        <v>0</v>
      </c>
      <c r="V5">
        <v>0.84029718274098197</v>
      </c>
    </row>
    <row r="6" spans="2:22" x14ac:dyDescent="0.15">
      <c r="B6" t="s">
        <v>78</v>
      </c>
      <c r="C6">
        <v>806</v>
      </c>
      <c r="D6">
        <v>35.560943876042344</v>
      </c>
      <c r="E6" s="36">
        <f t="shared" ref="E6:E69" si="1">D6-D$5</f>
        <v>8.8902359690105861</v>
      </c>
      <c r="F6" s="36">
        <f t="shared" si="0"/>
        <v>924.58454077710087</v>
      </c>
      <c r="G6">
        <v>1.0802973739073319E-2</v>
      </c>
      <c r="H6">
        <v>0.24600072347436641</v>
      </c>
      <c r="I6">
        <v>1.5041616648457073E-2</v>
      </c>
      <c r="J6">
        <v>0.83723224013428721</v>
      </c>
      <c r="M6">
        <v>17.780471938021151</v>
      </c>
      <c r="N6">
        <v>1.1428740017122468E-2</v>
      </c>
      <c r="O6">
        <v>17.780471938021151</v>
      </c>
      <c r="P6">
        <v>0.2501874197513464</v>
      </c>
      <c r="Q6">
        <v>26.670707907031758</v>
      </c>
      <c r="R6">
        <v>1.5214330913041257E-2</v>
      </c>
      <c r="S6">
        <v>26.670707907031783</v>
      </c>
      <c r="T6">
        <v>1.4897598533727992E-2</v>
      </c>
      <c r="U6">
        <v>8.8902359690105186</v>
      </c>
      <c r="V6">
        <v>0.84622437848031673</v>
      </c>
    </row>
    <row r="7" spans="2:22" x14ac:dyDescent="0.15">
      <c r="B7" t="s">
        <v>79</v>
      </c>
      <c r="C7">
        <v>807</v>
      </c>
      <c r="D7">
        <v>44.451179845052934</v>
      </c>
      <c r="E7" s="36">
        <f t="shared" si="1"/>
        <v>17.780471938021176</v>
      </c>
      <c r="F7" s="36">
        <f t="shared" si="0"/>
        <v>915.69430480809035</v>
      </c>
      <c r="G7">
        <v>1.1181906057848851E-2</v>
      </c>
      <c r="H7">
        <v>0.23212085035119476</v>
      </c>
      <c r="I7">
        <v>1.3559405870064675E-2</v>
      </c>
      <c r="J7">
        <v>0.85119792523008886</v>
      </c>
      <c r="M7">
        <v>26.670707907031783</v>
      </c>
      <c r="N7">
        <v>9.8265335019586241E-3</v>
      </c>
      <c r="O7">
        <v>26.670707907031783</v>
      </c>
      <c r="P7">
        <v>0.23445179316856304</v>
      </c>
      <c r="Q7">
        <v>35.560943876042344</v>
      </c>
      <c r="R7">
        <v>1.4761463413120537E-2</v>
      </c>
      <c r="S7">
        <v>35.560943876042302</v>
      </c>
      <c r="T7">
        <v>1.5269516810750089E-2</v>
      </c>
      <c r="U7">
        <v>17.780471938021151</v>
      </c>
      <c r="V7">
        <v>0.84993014375426257</v>
      </c>
    </row>
    <row r="8" spans="2:22" x14ac:dyDescent="0.15">
      <c r="B8" t="s">
        <v>79</v>
      </c>
      <c r="C8">
        <v>808</v>
      </c>
      <c r="D8">
        <v>53.341415814063517</v>
      </c>
      <c r="E8" s="36">
        <f t="shared" si="1"/>
        <v>26.670707907031758</v>
      </c>
      <c r="F8" s="36">
        <f t="shared" si="0"/>
        <v>906.80406883907972</v>
      </c>
      <c r="G8">
        <v>9.1315908352643353E-3</v>
      </c>
      <c r="H8">
        <v>0.23333961907726453</v>
      </c>
      <c r="I8">
        <v>1.5214330913041257E-2</v>
      </c>
      <c r="J8">
        <v>0.85731915472118503</v>
      </c>
      <c r="M8">
        <v>44.451179845052934</v>
      </c>
      <c r="N8">
        <v>8.012814688952331E-3</v>
      </c>
      <c r="O8">
        <v>35.560943876042302</v>
      </c>
      <c r="P8">
        <v>0.224071584163723</v>
      </c>
      <c r="Q8">
        <v>53.341415814063524</v>
      </c>
      <c r="R8">
        <v>1.547115730738031E-2</v>
      </c>
      <c r="S8">
        <v>44.451179845052934</v>
      </c>
      <c r="T8">
        <v>1.3294747316377458E-2</v>
      </c>
      <c r="U8">
        <v>26.670707907031783</v>
      </c>
      <c r="V8">
        <v>0.8531491242779613</v>
      </c>
    </row>
    <row r="9" spans="2:22" x14ac:dyDescent="0.15">
      <c r="B9" t="s">
        <v>80</v>
      </c>
      <c r="C9">
        <v>809</v>
      </c>
      <c r="D9">
        <v>62.231651783074099</v>
      </c>
      <c r="E9" s="36">
        <f t="shared" si="1"/>
        <v>35.560943876042344</v>
      </c>
      <c r="F9" s="36">
        <f t="shared" si="0"/>
        <v>897.9138328700692</v>
      </c>
      <c r="G9">
        <v>9.2902642058053549E-3</v>
      </c>
      <c r="H9">
        <v>0.23070236810245903</v>
      </c>
      <c r="I9">
        <v>1.4761463413120537E-2</v>
      </c>
      <c r="J9">
        <v>0.85578081911353143</v>
      </c>
      <c r="M9">
        <v>53.341415814063453</v>
      </c>
      <c r="N9">
        <v>6.663028628750455E-3</v>
      </c>
      <c r="O9">
        <v>44.451179845052934</v>
      </c>
      <c r="P9">
        <v>0.21559331362880368</v>
      </c>
      <c r="Q9">
        <v>62.231651783074113</v>
      </c>
      <c r="R9">
        <v>1.5416454203926927E-2</v>
      </c>
      <c r="S9">
        <v>53.341415814063453</v>
      </c>
      <c r="T9">
        <v>1.0431599160107715E-2</v>
      </c>
      <c r="U9">
        <v>35.560943876042302</v>
      </c>
      <c r="V9">
        <v>0.85439073225176354</v>
      </c>
    </row>
    <row r="10" spans="2:22" x14ac:dyDescent="0.15">
      <c r="B10" t="s">
        <v>81</v>
      </c>
      <c r="C10">
        <v>810</v>
      </c>
      <c r="D10">
        <v>71.121887752084689</v>
      </c>
      <c r="E10" s="36">
        <f t="shared" si="1"/>
        <v>44.451179845052934</v>
      </c>
      <c r="F10" s="36">
        <f t="shared" si="0"/>
        <v>889.02359690105857</v>
      </c>
      <c r="G10">
        <v>8.140990445524297E-3</v>
      </c>
      <c r="H10">
        <v>0.22887653432920568</v>
      </c>
      <c r="I10">
        <v>1.6560301973863177E-2</v>
      </c>
      <c r="J10">
        <v>0.85193887414462499</v>
      </c>
      <c r="M10">
        <v>62.231651783074085</v>
      </c>
      <c r="N10">
        <v>4.3224825108585958E-3</v>
      </c>
      <c r="O10">
        <v>53.341415814063453</v>
      </c>
      <c r="P10">
        <v>0.20949818460639563</v>
      </c>
      <c r="Q10">
        <v>71.121887752084689</v>
      </c>
      <c r="R10">
        <v>1.5663287303432513E-2</v>
      </c>
      <c r="S10">
        <v>62.231651783074085</v>
      </c>
      <c r="T10">
        <v>6.9577438844960881E-3</v>
      </c>
      <c r="U10">
        <v>44.451179845052934</v>
      </c>
      <c r="V10">
        <v>0.85800530219872428</v>
      </c>
    </row>
    <row r="11" spans="2:22" x14ac:dyDescent="0.15">
      <c r="B11" t="s">
        <v>82</v>
      </c>
      <c r="C11">
        <v>811</v>
      </c>
      <c r="D11">
        <v>80.012123721095278</v>
      </c>
      <c r="E11" s="36">
        <f t="shared" si="1"/>
        <v>53.341415814063524</v>
      </c>
      <c r="F11" s="36">
        <f t="shared" si="0"/>
        <v>880.13336093204794</v>
      </c>
      <c r="G11">
        <v>8.0801069017040344E-3</v>
      </c>
      <c r="H11">
        <v>0.23058250246801992</v>
      </c>
      <c r="I11">
        <v>1.547115730738031E-2</v>
      </c>
      <c r="J11">
        <v>0.85437309740921363</v>
      </c>
      <c r="M11">
        <v>71.121887752084717</v>
      </c>
      <c r="N11">
        <v>3.9522425306259251E-3</v>
      </c>
      <c r="O11">
        <v>62.231651783074085</v>
      </c>
      <c r="P11">
        <v>0.19054945846119675</v>
      </c>
      <c r="Q11">
        <v>80.012123721095278</v>
      </c>
      <c r="R11">
        <v>1.4647000311365921E-2</v>
      </c>
      <c r="S11">
        <v>71.121887752084717</v>
      </c>
      <c r="T11">
        <v>6.3745610302545861E-3</v>
      </c>
      <c r="U11">
        <v>53.341415814063453</v>
      </c>
      <c r="V11">
        <v>0.85230242144466983</v>
      </c>
    </row>
    <row r="12" spans="2:22" x14ac:dyDescent="0.15">
      <c r="B12" t="s">
        <v>83</v>
      </c>
      <c r="C12">
        <v>812</v>
      </c>
      <c r="D12">
        <v>88.902359690105868</v>
      </c>
      <c r="E12" s="36">
        <f t="shared" si="1"/>
        <v>62.231651783074113</v>
      </c>
      <c r="F12" s="36">
        <f t="shared" si="0"/>
        <v>871.24312496303742</v>
      </c>
      <c r="G12">
        <v>8.7185099363754903E-3</v>
      </c>
      <c r="H12">
        <v>0.22829278766376759</v>
      </c>
      <c r="I12">
        <v>1.5416454203926927E-2</v>
      </c>
      <c r="J12">
        <v>0.85334285507070851</v>
      </c>
      <c r="M12">
        <v>80.012123721095236</v>
      </c>
      <c r="N12">
        <v>3.9494866956041822E-3</v>
      </c>
      <c r="O12">
        <v>71.121887752084717</v>
      </c>
      <c r="P12">
        <v>0.18454526693114456</v>
      </c>
      <c r="Q12">
        <v>88.902359690105868</v>
      </c>
      <c r="R12">
        <v>1.4403418730147425E-2</v>
      </c>
      <c r="S12">
        <v>80.012123721095236</v>
      </c>
      <c r="T12">
        <v>7.7536707908389688E-3</v>
      </c>
      <c r="U12">
        <v>62.231651783074085</v>
      </c>
      <c r="V12">
        <v>0.85270100134934557</v>
      </c>
    </row>
    <row r="13" spans="2:22" x14ac:dyDescent="0.15">
      <c r="B13" t="s">
        <v>84</v>
      </c>
      <c r="C13">
        <v>813</v>
      </c>
      <c r="D13">
        <v>97.792595659116444</v>
      </c>
      <c r="E13" s="36">
        <f t="shared" si="1"/>
        <v>71.121887752084689</v>
      </c>
      <c r="F13" s="36">
        <f t="shared" si="0"/>
        <v>862.35288899402678</v>
      </c>
      <c r="G13">
        <v>8.0126674325581501E-3</v>
      </c>
      <c r="H13">
        <v>0.2362746435987961</v>
      </c>
      <c r="I13">
        <v>1.5663287303432513E-2</v>
      </c>
      <c r="J13">
        <v>0.84509059091463556</v>
      </c>
      <c r="M13">
        <v>88.902359690105868</v>
      </c>
      <c r="N13">
        <v>5.0802835673968271E-3</v>
      </c>
      <c r="O13">
        <v>80.012123721095236</v>
      </c>
      <c r="P13">
        <v>0.18583451457878497</v>
      </c>
      <c r="Q13">
        <v>97.792595659116444</v>
      </c>
      <c r="R13">
        <v>1.2720903680965356E-2</v>
      </c>
      <c r="S13">
        <v>88.902359690105868</v>
      </c>
      <c r="T13">
        <v>7.5780218160886887E-3</v>
      </c>
      <c r="U13">
        <v>71.121887752084717</v>
      </c>
      <c r="V13">
        <v>0.85890378227590936</v>
      </c>
    </row>
    <row r="14" spans="2:22" x14ac:dyDescent="0.15">
      <c r="B14" t="s">
        <v>85</v>
      </c>
      <c r="C14">
        <v>814</v>
      </c>
      <c r="D14">
        <v>106.68283162812703</v>
      </c>
      <c r="E14" s="36">
        <f t="shared" si="1"/>
        <v>80.012123721095278</v>
      </c>
      <c r="F14" s="36">
        <f t="shared" si="0"/>
        <v>853.46265302501627</v>
      </c>
      <c r="G14">
        <v>8.3951699147905793E-3</v>
      </c>
      <c r="H14">
        <v>0.236821847904266</v>
      </c>
      <c r="I14">
        <v>1.4647000311365921E-2</v>
      </c>
      <c r="J14">
        <v>0.85051250918729016</v>
      </c>
      <c r="M14">
        <v>97.792595659116387</v>
      </c>
      <c r="N14">
        <v>3.6061389244398077E-3</v>
      </c>
      <c r="O14">
        <v>88.902359690105868</v>
      </c>
      <c r="P14">
        <v>0.17783312138518156</v>
      </c>
      <c r="Q14">
        <v>106.68283162812705</v>
      </c>
      <c r="R14">
        <v>9.3826958236120205E-3</v>
      </c>
      <c r="S14">
        <v>97.792595659116387</v>
      </c>
      <c r="T14">
        <v>8.1293232395608615E-3</v>
      </c>
      <c r="U14">
        <v>80.012123721095236</v>
      </c>
      <c r="V14">
        <v>0.85338309599108153</v>
      </c>
    </row>
    <row r="15" spans="2:22" x14ac:dyDescent="0.15">
      <c r="B15" t="s">
        <v>86</v>
      </c>
      <c r="C15">
        <v>815</v>
      </c>
      <c r="D15">
        <v>115.57306759713762</v>
      </c>
      <c r="E15" s="36">
        <f t="shared" si="1"/>
        <v>88.902359690105868</v>
      </c>
      <c r="F15" s="36">
        <f t="shared" si="0"/>
        <v>844.57241705600563</v>
      </c>
      <c r="G15">
        <v>8.0522107797181414E-3</v>
      </c>
      <c r="H15">
        <v>0.23674179952443553</v>
      </c>
      <c r="I15">
        <v>1.4403418730147425E-2</v>
      </c>
      <c r="J15">
        <v>0.85342640115351209</v>
      </c>
      <c r="M15">
        <v>115.57306759713765</v>
      </c>
      <c r="N15">
        <v>4.2461902867673984E-3</v>
      </c>
      <c r="O15">
        <v>97.792595659116387</v>
      </c>
      <c r="P15">
        <v>0.17107851079798417</v>
      </c>
      <c r="Q15">
        <v>115.57306759713762</v>
      </c>
      <c r="R15">
        <v>8.8791327809375747E-3</v>
      </c>
      <c r="U15">
        <v>88.902359690105868</v>
      </c>
      <c r="V15">
        <v>0.85544886149439026</v>
      </c>
    </row>
    <row r="16" spans="2:22" x14ac:dyDescent="0.15">
      <c r="B16" t="s">
        <v>87</v>
      </c>
      <c r="C16">
        <v>816</v>
      </c>
      <c r="D16">
        <v>124.4633035661482</v>
      </c>
      <c r="E16" s="36">
        <f t="shared" si="1"/>
        <v>97.792595659116444</v>
      </c>
      <c r="F16" s="36">
        <f t="shared" si="0"/>
        <v>835.68218108699512</v>
      </c>
      <c r="G16">
        <v>5.2734475709665758E-3</v>
      </c>
      <c r="H16">
        <v>0.22472879839496002</v>
      </c>
      <c r="I16">
        <v>1.2720903680965356E-2</v>
      </c>
      <c r="J16">
        <v>0.85899854067132841</v>
      </c>
      <c r="M16">
        <v>124.46330356614817</v>
      </c>
      <c r="N16">
        <v>4.1897485802199043E-3</v>
      </c>
      <c r="O16">
        <v>106.68283162812702</v>
      </c>
      <c r="P16">
        <v>0.1694123217020515</v>
      </c>
      <c r="Q16">
        <v>124.4633035661482</v>
      </c>
      <c r="R16">
        <v>5.6822582450673492E-3</v>
      </c>
      <c r="U16">
        <v>97.792595659116387</v>
      </c>
      <c r="V16">
        <v>0.85812647737596848</v>
      </c>
    </row>
    <row r="17" spans="2:22" x14ac:dyDescent="0.15">
      <c r="B17" t="s">
        <v>88</v>
      </c>
      <c r="C17">
        <v>817</v>
      </c>
      <c r="D17">
        <v>133.3535395351588</v>
      </c>
      <c r="E17" s="36">
        <f t="shared" si="1"/>
        <v>106.68283162812705</v>
      </c>
      <c r="F17" s="36">
        <f t="shared" si="0"/>
        <v>826.79194511798448</v>
      </c>
      <c r="G17">
        <v>4.6008958721881566E-3</v>
      </c>
      <c r="H17">
        <v>0.2112580513905494</v>
      </c>
      <c r="I17">
        <v>9.3826958236120205E-3</v>
      </c>
      <c r="J17">
        <v>0.86596289811949512</v>
      </c>
      <c r="M17">
        <v>133.3535395351588</v>
      </c>
      <c r="N17">
        <v>5.2507282053828762E-3</v>
      </c>
      <c r="O17">
        <v>115.57306759713765</v>
      </c>
      <c r="P17">
        <v>0.18183953873091824</v>
      </c>
      <c r="Q17">
        <v>133.3535395351588</v>
      </c>
      <c r="R17">
        <v>5.4581031280379081E-3</v>
      </c>
      <c r="U17">
        <v>106.68283162812702</v>
      </c>
      <c r="V17">
        <v>0.86046733251121044</v>
      </c>
    </row>
    <row r="18" spans="2:22" x14ac:dyDescent="0.15">
      <c r="B18" t="s">
        <v>89</v>
      </c>
      <c r="C18">
        <v>818</v>
      </c>
      <c r="D18">
        <v>142.24377550416938</v>
      </c>
      <c r="E18" s="36">
        <f t="shared" si="1"/>
        <v>115.57306759713762</v>
      </c>
      <c r="F18" s="36">
        <f t="shared" si="0"/>
        <v>817.90170914897385</v>
      </c>
      <c r="G18">
        <v>5.3216296778982267E-3</v>
      </c>
      <c r="H18">
        <v>0.20838056268488059</v>
      </c>
      <c r="I18">
        <v>8.8791327809375747E-3</v>
      </c>
      <c r="J18">
        <v>0.86765283059839848</v>
      </c>
      <c r="M18">
        <v>142.24377550416932</v>
      </c>
      <c r="N18">
        <v>5.4324907883652246E-3</v>
      </c>
      <c r="O18">
        <v>160.02424744219059</v>
      </c>
      <c r="P18">
        <v>0.1942869903680777</v>
      </c>
      <c r="Q18">
        <v>142.24377550416938</v>
      </c>
      <c r="R18">
        <v>5.8832971297080846E-3</v>
      </c>
      <c r="U18">
        <v>115.57306759713765</v>
      </c>
      <c r="V18">
        <v>0.85663347346688445</v>
      </c>
    </row>
    <row r="19" spans="2:22" x14ac:dyDescent="0.15">
      <c r="B19" t="s">
        <v>90</v>
      </c>
      <c r="C19">
        <v>819</v>
      </c>
      <c r="D19">
        <v>151.13401147317995</v>
      </c>
      <c r="E19" s="36">
        <f t="shared" si="1"/>
        <v>124.4633035661482</v>
      </c>
      <c r="F19" s="36">
        <f t="shared" si="0"/>
        <v>809.01147317996333</v>
      </c>
      <c r="G19">
        <v>5.6526124170938269E-3</v>
      </c>
      <c r="H19">
        <v>0.20568632770678127</v>
      </c>
      <c r="I19">
        <v>5.6822582450673492E-3</v>
      </c>
      <c r="J19">
        <v>0.86105430718109532</v>
      </c>
      <c r="M19">
        <v>151.13401147317995</v>
      </c>
      <c r="N19">
        <v>4.9561159857410067E-3</v>
      </c>
      <c r="O19">
        <v>177.80471938021174</v>
      </c>
      <c r="P19">
        <v>0.18598861192994087</v>
      </c>
      <c r="Q19">
        <v>151.13401147317998</v>
      </c>
      <c r="R19">
        <v>6.326548030945618E-3</v>
      </c>
      <c r="U19">
        <v>124.46330356614817</v>
      </c>
      <c r="V19">
        <v>0.85274675917209575</v>
      </c>
    </row>
    <row r="20" spans="2:22" x14ac:dyDescent="0.15">
      <c r="B20" t="s">
        <v>91</v>
      </c>
      <c r="C20">
        <v>820</v>
      </c>
      <c r="D20">
        <v>160.02424744219056</v>
      </c>
      <c r="E20" s="36">
        <f t="shared" si="1"/>
        <v>133.3535395351588</v>
      </c>
      <c r="F20" s="36">
        <f t="shared" si="0"/>
        <v>800.1212372109527</v>
      </c>
      <c r="G20">
        <v>3.3348096720071502E-3</v>
      </c>
      <c r="H20">
        <v>0.20340748686506518</v>
      </c>
      <c r="I20">
        <v>5.4581031280379081E-3</v>
      </c>
      <c r="J20">
        <v>0.86701179131837436</v>
      </c>
      <c r="M20">
        <v>160.02424744219059</v>
      </c>
      <c r="N20">
        <v>3.5096596284390686E-3</v>
      </c>
      <c r="O20">
        <v>195.58519131823289</v>
      </c>
      <c r="P20">
        <v>0.19321460358589487</v>
      </c>
      <c r="Q20">
        <v>160.02424744219056</v>
      </c>
      <c r="R20">
        <v>6.3487909958033269E-3</v>
      </c>
      <c r="U20">
        <v>133.3535395351588</v>
      </c>
      <c r="V20">
        <v>0.85513120393855302</v>
      </c>
    </row>
    <row r="21" spans="2:22" x14ac:dyDescent="0.15">
      <c r="B21" t="s">
        <v>92</v>
      </c>
      <c r="C21">
        <v>821</v>
      </c>
      <c r="D21">
        <v>168.91448341120113</v>
      </c>
      <c r="E21" s="36">
        <f t="shared" si="1"/>
        <v>142.24377550416938</v>
      </c>
      <c r="F21" s="36">
        <f t="shared" si="0"/>
        <v>791.23100124194207</v>
      </c>
      <c r="G21">
        <v>4.6969772200150207E-3</v>
      </c>
      <c r="H21">
        <v>0.20415148562860383</v>
      </c>
      <c r="I21">
        <v>5.8832971297080846E-3</v>
      </c>
      <c r="J21">
        <v>0.86663800720623974</v>
      </c>
      <c r="M21">
        <v>168.9144834112011</v>
      </c>
      <c r="N21">
        <v>4.8481551991166136E-3</v>
      </c>
      <c r="O21">
        <v>204.47542728724352</v>
      </c>
      <c r="P21">
        <v>0.19738714303824331</v>
      </c>
      <c r="Q21">
        <v>168.91448341120113</v>
      </c>
      <c r="R21">
        <v>6.7174220748624763E-3</v>
      </c>
      <c r="U21">
        <v>142.24377550416932</v>
      </c>
      <c r="V21">
        <v>0.85482218987200798</v>
      </c>
    </row>
    <row r="22" spans="2:22" x14ac:dyDescent="0.15">
      <c r="B22" t="s">
        <v>93</v>
      </c>
      <c r="C22">
        <v>822</v>
      </c>
      <c r="D22">
        <v>177.80471938021174</v>
      </c>
      <c r="E22" s="36">
        <f t="shared" si="1"/>
        <v>151.13401147317998</v>
      </c>
      <c r="F22" s="36">
        <f t="shared" si="0"/>
        <v>782.34076527293155</v>
      </c>
      <c r="G22">
        <v>4.7941353293724769E-3</v>
      </c>
      <c r="H22">
        <v>0.20470546754058319</v>
      </c>
      <c r="I22">
        <v>6.326548030945618E-3</v>
      </c>
      <c r="J22">
        <v>0.86426690927309668</v>
      </c>
      <c r="M22">
        <v>177.80471938021174</v>
      </c>
      <c r="N22">
        <v>3.534477910517142E-3</v>
      </c>
      <c r="O22">
        <v>213.36566325625404</v>
      </c>
      <c r="P22">
        <v>0.19301902922457942</v>
      </c>
      <c r="Q22">
        <v>177.80471938021174</v>
      </c>
      <c r="R22">
        <v>6.7369711895931697E-3</v>
      </c>
      <c r="U22">
        <v>151.13401147317995</v>
      </c>
      <c r="V22">
        <v>0.86247644169014648</v>
      </c>
    </row>
    <row r="23" spans="2:22" x14ac:dyDescent="0.15">
      <c r="B23" t="s">
        <v>94</v>
      </c>
      <c r="C23">
        <v>823</v>
      </c>
      <c r="D23">
        <v>186.69495534922231</v>
      </c>
      <c r="E23" s="36">
        <f t="shared" si="1"/>
        <v>160.02424744219056</v>
      </c>
      <c r="F23" s="36">
        <f t="shared" si="0"/>
        <v>773.45052930392092</v>
      </c>
      <c r="G23">
        <v>4.810990616510539E-3</v>
      </c>
      <c r="H23">
        <v>0.20846565484490656</v>
      </c>
      <c r="I23">
        <v>6.3487909958033269E-3</v>
      </c>
      <c r="J23">
        <v>0.86578720058462144</v>
      </c>
      <c r="M23">
        <v>186.69495534922225</v>
      </c>
      <c r="N23">
        <v>5.5981671892561665E-3</v>
      </c>
      <c r="O23">
        <v>231.14613519427519</v>
      </c>
      <c r="P23">
        <v>0.2010849996665362</v>
      </c>
      <c r="Q23">
        <v>186.69495534922231</v>
      </c>
      <c r="R23">
        <v>7.8269398811250199E-3</v>
      </c>
      <c r="U23">
        <v>160.02424744219059</v>
      </c>
      <c r="V23">
        <v>0.86181043693406645</v>
      </c>
    </row>
    <row r="24" spans="2:22" x14ac:dyDescent="0.15">
      <c r="B24" t="s">
        <v>95</v>
      </c>
      <c r="C24">
        <v>824</v>
      </c>
      <c r="D24">
        <v>195.58519131823289</v>
      </c>
      <c r="E24" s="36">
        <f t="shared" si="1"/>
        <v>168.91448341120113</v>
      </c>
      <c r="F24" s="36">
        <f t="shared" si="0"/>
        <v>764.5602933349104</v>
      </c>
      <c r="G24">
        <v>4.4606865678194236E-3</v>
      </c>
      <c r="H24">
        <v>0.20721645164866684</v>
      </c>
      <c r="I24">
        <v>6.7174220748624763E-3</v>
      </c>
      <c r="J24">
        <v>0.86326585409853296</v>
      </c>
      <c r="M24">
        <v>213.36566325625404</v>
      </c>
      <c r="N24">
        <v>4.1756026536759454E-3</v>
      </c>
      <c r="O24">
        <v>240.03637116328582</v>
      </c>
      <c r="P24">
        <v>0.20286126611371438</v>
      </c>
      <c r="Q24">
        <v>195.58519131823289</v>
      </c>
      <c r="R24">
        <v>7.1316904930047512E-3</v>
      </c>
      <c r="U24">
        <v>177.80471938021174</v>
      </c>
      <c r="V24">
        <v>0.86792752612825519</v>
      </c>
    </row>
    <row r="25" spans="2:22" x14ac:dyDescent="0.15">
      <c r="B25" t="s">
        <v>96</v>
      </c>
      <c r="C25">
        <v>825</v>
      </c>
      <c r="D25">
        <v>204.47542728724349</v>
      </c>
      <c r="E25" s="36">
        <f t="shared" si="1"/>
        <v>177.80471938021174</v>
      </c>
      <c r="F25" s="36">
        <f t="shared" si="0"/>
        <v>755.67005736589977</v>
      </c>
      <c r="G25">
        <v>4.0270706882912718E-3</v>
      </c>
      <c r="H25">
        <v>0.21338561596555189</v>
      </c>
      <c r="I25">
        <v>6.7369711895931697E-3</v>
      </c>
      <c r="J25">
        <v>0.8658885475719228</v>
      </c>
      <c r="M25">
        <v>222.25589922526467</v>
      </c>
      <c r="N25">
        <v>4.8759014309793756E-3</v>
      </c>
      <c r="U25">
        <v>195.58519131823289</v>
      </c>
      <c r="V25">
        <v>0.86468878881269962</v>
      </c>
    </row>
    <row r="26" spans="2:22" x14ac:dyDescent="0.15">
      <c r="B26" t="s">
        <v>97</v>
      </c>
      <c r="C26">
        <v>826</v>
      </c>
      <c r="D26">
        <v>213.36566325625407</v>
      </c>
      <c r="E26" s="36">
        <f t="shared" si="1"/>
        <v>186.69495534922231</v>
      </c>
      <c r="F26" s="36">
        <f t="shared" si="0"/>
        <v>746.77982139688925</v>
      </c>
      <c r="G26">
        <v>5.0016947168993967E-3</v>
      </c>
      <c r="H26">
        <v>0.24015210918197305</v>
      </c>
      <c r="I26">
        <v>7.8269398811250199E-3</v>
      </c>
      <c r="J26">
        <v>0.8637787418078251</v>
      </c>
      <c r="M26">
        <v>231.14613519427519</v>
      </c>
      <c r="N26">
        <v>4.4736959790771377E-3</v>
      </c>
      <c r="U26">
        <v>204.47542728724352</v>
      </c>
      <c r="V26">
        <v>0.86932848654928951</v>
      </c>
    </row>
    <row r="27" spans="2:22" x14ac:dyDescent="0.15">
      <c r="B27" t="s">
        <v>98</v>
      </c>
      <c r="C27">
        <v>827</v>
      </c>
      <c r="D27">
        <v>222.25589922526464</v>
      </c>
      <c r="E27" s="36">
        <f t="shared" si="1"/>
        <v>195.58519131823289</v>
      </c>
      <c r="F27" s="36">
        <f t="shared" si="0"/>
        <v>737.88958542787861</v>
      </c>
      <c r="G27">
        <v>3.36565040489974E-3</v>
      </c>
      <c r="H27">
        <v>0.22509612187041017</v>
      </c>
      <c r="I27">
        <v>7.1316904930047512E-3</v>
      </c>
      <c r="J27">
        <v>0.86853948935780201</v>
      </c>
      <c r="M27">
        <v>240.03637116328582</v>
      </c>
      <c r="N27">
        <v>4.0637309628875906E-3</v>
      </c>
      <c r="U27">
        <v>213.36566325625404</v>
      </c>
      <c r="V27">
        <v>0.86801783744816441</v>
      </c>
    </row>
    <row r="28" spans="2:22" x14ac:dyDescent="0.15">
      <c r="B28" t="s">
        <v>99</v>
      </c>
      <c r="C28">
        <v>828</v>
      </c>
      <c r="D28">
        <v>231.14613519427525</v>
      </c>
      <c r="E28" s="36">
        <f t="shared" si="1"/>
        <v>204.47542728724349</v>
      </c>
      <c r="F28" s="36">
        <f t="shared" si="0"/>
        <v>728.99934945886798</v>
      </c>
      <c r="G28">
        <v>4.5123816325138991E-3</v>
      </c>
      <c r="H28">
        <v>0.23782374222660499</v>
      </c>
      <c r="I28">
        <v>1.1323873648479097E-2</v>
      </c>
      <c r="J28">
        <v>0.86287541282249558</v>
      </c>
      <c r="M28">
        <v>248.92660713229634</v>
      </c>
      <c r="N28">
        <v>4.3099683510244577E-3</v>
      </c>
      <c r="U28">
        <v>231.14613519427519</v>
      </c>
      <c r="V28">
        <v>0.87065135846514796</v>
      </c>
    </row>
    <row r="29" spans="2:22" x14ac:dyDescent="0.15">
      <c r="B29" t="s">
        <v>100</v>
      </c>
      <c r="C29">
        <v>829</v>
      </c>
      <c r="D29">
        <v>240.03637116328582</v>
      </c>
      <c r="E29" s="36">
        <f t="shared" si="1"/>
        <v>213.36566325625407</v>
      </c>
      <c r="F29" s="36">
        <f t="shared" si="0"/>
        <v>720.10911348985746</v>
      </c>
      <c r="G29">
        <v>4.5396105334032681E-3</v>
      </c>
      <c r="H29">
        <v>0.22318181217936292</v>
      </c>
      <c r="I29">
        <v>1.0669349248545443E-2</v>
      </c>
      <c r="J29">
        <v>0.87203981416234977</v>
      </c>
      <c r="M29">
        <v>257.81684310130697</v>
      </c>
      <c r="N29">
        <v>3.9206406369595445E-3</v>
      </c>
      <c r="U29">
        <v>240.03637116328582</v>
      </c>
      <c r="V29">
        <v>0.86810190255414399</v>
      </c>
    </row>
    <row r="30" spans="2:22" x14ac:dyDescent="0.15">
      <c r="B30" t="s">
        <v>101</v>
      </c>
      <c r="C30">
        <v>830</v>
      </c>
      <c r="D30">
        <v>248.9266071322964</v>
      </c>
      <c r="E30" s="36">
        <f t="shared" si="1"/>
        <v>222.25589922526464</v>
      </c>
      <c r="F30" s="36">
        <f t="shared" si="0"/>
        <v>711.21887752084683</v>
      </c>
      <c r="G30">
        <v>4.0392716563270531E-3</v>
      </c>
      <c r="H30">
        <v>0.22419132597053656</v>
      </c>
      <c r="I30">
        <v>1.2446289888827924E-2</v>
      </c>
      <c r="J30">
        <v>0.8682380212795956</v>
      </c>
      <c r="M30">
        <v>266.7070790703176</v>
      </c>
      <c r="N30">
        <v>4.5971808214168844E-3</v>
      </c>
      <c r="U30">
        <v>257.81684310130697</v>
      </c>
      <c r="V30">
        <v>0.86650672412379803</v>
      </c>
    </row>
    <row r="31" spans="2:22" x14ac:dyDescent="0.15">
      <c r="B31" t="s">
        <v>102</v>
      </c>
      <c r="C31">
        <v>831</v>
      </c>
      <c r="D31">
        <v>257.81684310130697</v>
      </c>
      <c r="E31" s="36">
        <f t="shared" si="1"/>
        <v>231.14613519427522</v>
      </c>
      <c r="F31" s="36">
        <f t="shared" si="0"/>
        <v>702.32864155183631</v>
      </c>
      <c r="G31">
        <v>4.4536180258692012E-3</v>
      </c>
      <c r="H31">
        <v>0.21194023877038162</v>
      </c>
      <c r="I31">
        <v>1.0689972552125809E-2</v>
      </c>
      <c r="J31">
        <v>0.87308676188476386</v>
      </c>
      <c r="M31">
        <v>275.59731503932812</v>
      </c>
      <c r="N31">
        <v>3.838915934228236E-3</v>
      </c>
      <c r="U31">
        <v>266.7070790703176</v>
      </c>
      <c r="V31">
        <v>0.87158185034170987</v>
      </c>
    </row>
    <row r="32" spans="2:22" x14ac:dyDescent="0.15">
      <c r="B32" t="s">
        <v>103</v>
      </c>
      <c r="C32">
        <v>832</v>
      </c>
      <c r="D32">
        <v>266.7070790703176</v>
      </c>
      <c r="E32" s="36">
        <f t="shared" si="1"/>
        <v>240.03637116328585</v>
      </c>
      <c r="F32" s="36">
        <f t="shared" si="0"/>
        <v>693.43840558282568</v>
      </c>
      <c r="G32">
        <v>2.2325171683133371E-3</v>
      </c>
      <c r="H32">
        <v>0.20669754509866461</v>
      </c>
      <c r="I32">
        <v>1.1007033786744407E-2</v>
      </c>
      <c r="J32">
        <v>0.87112463675599527</v>
      </c>
      <c r="M32">
        <v>284.48755100833876</v>
      </c>
      <c r="N32">
        <v>2.8675684619548433E-3</v>
      </c>
      <c r="U32">
        <v>284.48755100833876</v>
      </c>
      <c r="V32">
        <v>0.86872939575637798</v>
      </c>
    </row>
    <row r="33" spans="2:22" x14ac:dyDescent="0.15">
      <c r="B33" t="s">
        <v>104</v>
      </c>
      <c r="C33">
        <v>833</v>
      </c>
      <c r="D33">
        <v>275.59731503932818</v>
      </c>
      <c r="E33" s="36">
        <f t="shared" si="1"/>
        <v>248.92660713229643</v>
      </c>
      <c r="F33" s="36">
        <f t="shared" si="0"/>
        <v>684.54816961381505</v>
      </c>
      <c r="G33">
        <v>3.6702920332809226E-3</v>
      </c>
      <c r="H33">
        <v>0.20695432660872135</v>
      </c>
      <c r="I33">
        <v>1.1455735828915889E-2</v>
      </c>
      <c r="J33">
        <v>0.87326801424558786</v>
      </c>
      <c r="M33">
        <v>293.37778697734927</v>
      </c>
      <c r="N33">
        <v>4.6921848018385576E-3</v>
      </c>
      <c r="U33">
        <v>293.37778697734927</v>
      </c>
      <c r="V33">
        <v>0.8690580529402111</v>
      </c>
    </row>
    <row r="34" spans="2:22" x14ac:dyDescent="0.15">
      <c r="B34" t="s">
        <v>105</v>
      </c>
      <c r="C34">
        <v>834</v>
      </c>
      <c r="D34">
        <v>284.48755100833876</v>
      </c>
      <c r="E34" s="36">
        <f t="shared" si="1"/>
        <v>257.81684310130697</v>
      </c>
      <c r="F34" s="36">
        <f t="shared" si="0"/>
        <v>675.65793364480453</v>
      </c>
      <c r="G34">
        <v>3.2325211593938088E-3</v>
      </c>
      <c r="H34">
        <v>0.20788617389568045</v>
      </c>
      <c r="I34">
        <v>1.6007041655659453E-2</v>
      </c>
      <c r="J34">
        <v>0.86761921000249076</v>
      </c>
      <c r="M34">
        <v>302.26802294635991</v>
      </c>
      <c r="N34">
        <v>4.0772703820569451E-3</v>
      </c>
      <c r="U34">
        <v>302.26802294635991</v>
      </c>
      <c r="V34">
        <v>0.86922861055858913</v>
      </c>
    </row>
    <row r="35" spans="2:22" x14ac:dyDescent="0.15">
      <c r="B35" t="s">
        <v>106</v>
      </c>
      <c r="C35">
        <v>835</v>
      </c>
      <c r="D35">
        <v>293.37778697734933</v>
      </c>
      <c r="E35" s="36">
        <f t="shared" si="1"/>
        <v>266.70707907031755</v>
      </c>
      <c r="F35" s="36">
        <f t="shared" si="0"/>
        <v>666.7676976757939</v>
      </c>
      <c r="G35">
        <v>3.3554600444977438E-3</v>
      </c>
      <c r="H35">
        <v>0.19212851062838651</v>
      </c>
      <c r="I35">
        <v>1.3643040055842803E-2</v>
      </c>
      <c r="J35">
        <v>0.8714405408121767</v>
      </c>
      <c r="M35">
        <v>311.15825891537054</v>
      </c>
      <c r="N35">
        <v>3.7748822770280245E-3</v>
      </c>
      <c r="U35">
        <v>320.04849488438106</v>
      </c>
      <c r="V35">
        <v>0.86720026239317505</v>
      </c>
    </row>
    <row r="36" spans="2:22" x14ac:dyDescent="0.15">
      <c r="B36" t="s">
        <v>107</v>
      </c>
      <c r="C36">
        <v>836</v>
      </c>
      <c r="D36">
        <v>302.26802294635991</v>
      </c>
      <c r="E36" s="36">
        <f t="shared" si="1"/>
        <v>275.59731503932812</v>
      </c>
      <c r="F36" s="36">
        <f t="shared" si="0"/>
        <v>657.87746170678338</v>
      </c>
      <c r="G36">
        <v>4.1202075864442047E-3</v>
      </c>
      <c r="H36">
        <v>0.19144866699244689</v>
      </c>
      <c r="I36">
        <v>1.2788172300882611E-2</v>
      </c>
      <c r="J36">
        <v>0.87269510187698196</v>
      </c>
      <c r="M36">
        <v>320.04849488438106</v>
      </c>
      <c r="N36">
        <v>4.1321183315653227E-3</v>
      </c>
      <c r="U36">
        <v>328.93873085339169</v>
      </c>
      <c r="V36">
        <v>0.8632008828958726</v>
      </c>
    </row>
    <row r="37" spans="2:22" x14ac:dyDescent="0.15">
      <c r="B37" t="s">
        <v>108</v>
      </c>
      <c r="C37">
        <v>837</v>
      </c>
      <c r="D37">
        <v>311.15825891537054</v>
      </c>
      <c r="E37" s="36">
        <f t="shared" si="1"/>
        <v>284.48755100833876</v>
      </c>
      <c r="F37" s="36">
        <f t="shared" si="0"/>
        <v>648.98722573777275</v>
      </c>
      <c r="G37">
        <v>3.3261373852342237E-3</v>
      </c>
      <c r="H37">
        <v>0.17574521559217918</v>
      </c>
      <c r="I37">
        <v>1.0284465504053439E-2</v>
      </c>
      <c r="J37">
        <v>0.87311749225769286</v>
      </c>
      <c r="M37">
        <v>328.93873085339169</v>
      </c>
      <c r="N37">
        <v>4.1603064948618918E-3</v>
      </c>
      <c r="U37">
        <v>337.82896682240221</v>
      </c>
      <c r="V37">
        <v>0.86203051595075808</v>
      </c>
    </row>
    <row r="38" spans="2:22" x14ac:dyDescent="0.15">
      <c r="B38" t="s">
        <v>109</v>
      </c>
      <c r="C38">
        <v>838</v>
      </c>
      <c r="D38">
        <v>320.04849488438111</v>
      </c>
      <c r="E38" s="36">
        <f t="shared" si="1"/>
        <v>293.37778697734933</v>
      </c>
      <c r="F38" s="36">
        <f t="shared" si="0"/>
        <v>640.09698976876211</v>
      </c>
      <c r="G38">
        <v>5.1664341320040675E-3</v>
      </c>
      <c r="H38">
        <v>0.18275650531510829</v>
      </c>
      <c r="I38">
        <v>1.2332122698518374E-2</v>
      </c>
      <c r="J38">
        <v>0.87392947197118809</v>
      </c>
      <c r="M38">
        <v>346.71920279141284</v>
      </c>
      <c r="N38">
        <v>4.332428195937427E-3</v>
      </c>
      <c r="U38">
        <v>346.71920279141284</v>
      </c>
      <c r="V38">
        <v>0.86387937746284849</v>
      </c>
    </row>
    <row r="39" spans="2:22" x14ac:dyDescent="0.15">
      <c r="B39" t="s">
        <v>110</v>
      </c>
      <c r="C39">
        <v>839</v>
      </c>
      <c r="D39">
        <v>328.93873085339169</v>
      </c>
      <c r="E39" s="36">
        <f t="shared" si="1"/>
        <v>302.26802294635991</v>
      </c>
      <c r="F39" s="36">
        <f t="shared" si="0"/>
        <v>631.2067537997516</v>
      </c>
      <c r="G39">
        <v>4.5622403472688894E-3</v>
      </c>
      <c r="H39">
        <v>0.18173874629006159</v>
      </c>
      <c r="I39">
        <v>1.4903788850145355E-2</v>
      </c>
      <c r="J39">
        <v>0.87803561760463156</v>
      </c>
      <c r="M39">
        <v>355.60943876042347</v>
      </c>
      <c r="N39">
        <v>2.9737324689900436E-3</v>
      </c>
      <c r="U39">
        <v>355.60943876042347</v>
      </c>
      <c r="V39">
        <v>0.86841614333613271</v>
      </c>
    </row>
    <row r="40" spans="2:22" x14ac:dyDescent="0.15">
      <c r="B40" t="s">
        <v>111</v>
      </c>
      <c r="C40">
        <v>840</v>
      </c>
      <c r="D40">
        <v>337.82896682240226</v>
      </c>
      <c r="E40" s="36">
        <f t="shared" si="1"/>
        <v>311.15825891537048</v>
      </c>
      <c r="F40" s="36">
        <f t="shared" si="0"/>
        <v>622.31651783074108</v>
      </c>
      <c r="G40">
        <v>2.059177019852026E-3</v>
      </c>
      <c r="H40">
        <v>0.18731936701529253</v>
      </c>
      <c r="I40">
        <v>1.5638987068831028E-2</v>
      </c>
      <c r="J40">
        <v>0.87089480852131829</v>
      </c>
      <c r="M40">
        <v>364.49967472943399</v>
      </c>
      <c r="N40">
        <v>4.4307124057487868E-3</v>
      </c>
    </row>
    <row r="41" spans="2:22" x14ac:dyDescent="0.15">
      <c r="B41" t="s">
        <v>112</v>
      </c>
      <c r="C41">
        <v>841</v>
      </c>
      <c r="D41">
        <v>346.71920279141284</v>
      </c>
      <c r="E41" s="36">
        <f t="shared" si="1"/>
        <v>320.04849488438106</v>
      </c>
      <c r="F41" s="36">
        <f t="shared" si="0"/>
        <v>613.42628186173044</v>
      </c>
      <c r="G41">
        <v>1.6265987324554291E-3</v>
      </c>
      <c r="H41">
        <v>0.1823512520345156</v>
      </c>
      <c r="I41">
        <v>1.3617682062525097E-2</v>
      </c>
      <c r="J41">
        <v>0.87788056391592895</v>
      </c>
      <c r="M41">
        <v>373.38991069844462</v>
      </c>
      <c r="N41">
        <v>3.9038429411074982E-3</v>
      </c>
    </row>
    <row r="42" spans="2:22" x14ac:dyDescent="0.15">
      <c r="B42" t="s">
        <v>113</v>
      </c>
      <c r="C42">
        <v>842</v>
      </c>
      <c r="D42">
        <v>355.60943876042347</v>
      </c>
      <c r="E42" s="36">
        <f t="shared" si="1"/>
        <v>328.93873085339169</v>
      </c>
      <c r="F42" s="36">
        <f t="shared" si="0"/>
        <v>604.53604589271981</v>
      </c>
      <c r="G42">
        <v>3.9234756328234109E-3</v>
      </c>
      <c r="H42">
        <v>0.18663231540643194</v>
      </c>
      <c r="I42">
        <v>1.4792078463859302E-2</v>
      </c>
      <c r="J42">
        <v>0.87373711790659503</v>
      </c>
      <c r="M42">
        <v>382.28014666745514</v>
      </c>
      <c r="N42">
        <v>3.7041731665559889E-3</v>
      </c>
    </row>
    <row r="43" spans="2:22" x14ac:dyDescent="0.15">
      <c r="B43" t="s">
        <v>114</v>
      </c>
      <c r="C43">
        <v>843</v>
      </c>
      <c r="D43">
        <v>364.49967472943405</v>
      </c>
      <c r="E43" s="36">
        <f t="shared" si="1"/>
        <v>337.82896682240226</v>
      </c>
      <c r="F43" s="36">
        <f t="shared" si="0"/>
        <v>595.64580992370929</v>
      </c>
      <c r="G43">
        <v>3.1407696883349666E-3</v>
      </c>
      <c r="H43">
        <v>0.18516147615052417</v>
      </c>
      <c r="I43">
        <v>1.3753136825260455E-2</v>
      </c>
      <c r="J43">
        <v>0.87704462751438705</v>
      </c>
      <c r="M43">
        <v>391.17038263646577</v>
      </c>
      <c r="N43">
        <v>2.5851658774508285E-3</v>
      </c>
    </row>
    <row r="44" spans="2:22" x14ac:dyDescent="0.15">
      <c r="B44" t="s">
        <v>115</v>
      </c>
      <c r="C44">
        <v>844</v>
      </c>
      <c r="D44">
        <v>373.38991069844462</v>
      </c>
      <c r="E44" s="36">
        <f t="shared" si="1"/>
        <v>346.71920279141284</v>
      </c>
      <c r="F44" s="36">
        <f t="shared" si="0"/>
        <v>586.75557395469866</v>
      </c>
      <c r="G44">
        <v>3.7438212073106938E-3</v>
      </c>
      <c r="H44">
        <v>0.19461937206988614</v>
      </c>
      <c r="I44">
        <v>1.9098228832875139E-2</v>
      </c>
      <c r="J44">
        <v>0.87218869597444693</v>
      </c>
      <c r="M44">
        <v>400.06061860547641</v>
      </c>
      <c r="N44">
        <v>2.9859979757544917E-3</v>
      </c>
    </row>
    <row r="45" spans="2:22" x14ac:dyDescent="0.15">
      <c r="B45" t="s">
        <v>116</v>
      </c>
      <c r="C45">
        <v>845</v>
      </c>
      <c r="D45">
        <v>382.2801466674552</v>
      </c>
      <c r="E45" s="36">
        <f t="shared" si="1"/>
        <v>355.60943876042342</v>
      </c>
      <c r="F45" s="36">
        <f t="shared" si="0"/>
        <v>577.86533798568803</v>
      </c>
      <c r="G45">
        <v>2.7524747557363138E-3</v>
      </c>
      <c r="H45">
        <v>0.18697120231018749</v>
      </c>
      <c r="I45">
        <v>1.6430417335620697E-2</v>
      </c>
      <c r="J45">
        <v>0.87794612757675827</v>
      </c>
      <c r="M45">
        <v>408.95085457448693</v>
      </c>
      <c r="N45">
        <v>4.3037938978420075E-3</v>
      </c>
    </row>
    <row r="46" spans="2:22" x14ac:dyDescent="0.15">
      <c r="B46" t="s">
        <v>117</v>
      </c>
      <c r="C46">
        <v>846</v>
      </c>
      <c r="D46">
        <v>391.17038263646577</v>
      </c>
      <c r="E46" s="36">
        <f t="shared" si="1"/>
        <v>364.49967472943399</v>
      </c>
      <c r="F46" s="36">
        <f t="shared" si="0"/>
        <v>568.97510201667751</v>
      </c>
      <c r="G46">
        <v>2.9195369712374537E-3</v>
      </c>
      <c r="H46">
        <v>0.18519528690216999</v>
      </c>
      <c r="I46">
        <v>1.6701706273225366E-2</v>
      </c>
      <c r="J46">
        <v>0.88318997246381858</v>
      </c>
    </row>
    <row r="47" spans="2:22" x14ac:dyDescent="0.15">
      <c r="B47" t="s">
        <v>118</v>
      </c>
      <c r="C47">
        <v>847</v>
      </c>
      <c r="D47">
        <v>400.06061860547635</v>
      </c>
      <c r="E47" s="36">
        <f t="shared" si="1"/>
        <v>373.38991069844457</v>
      </c>
      <c r="F47" s="36">
        <f t="shared" si="0"/>
        <v>560.08486604766699</v>
      </c>
      <c r="G47">
        <v>3.04760107016354E-3</v>
      </c>
      <c r="H47">
        <v>0.18590111896118292</v>
      </c>
      <c r="I47">
        <v>1.7254931402868417E-2</v>
      </c>
      <c r="J47">
        <v>0.87746955192009046</v>
      </c>
    </row>
    <row r="48" spans="2:22" x14ac:dyDescent="0.15">
      <c r="B48" t="s">
        <v>119</v>
      </c>
      <c r="C48">
        <v>848</v>
      </c>
      <c r="D48">
        <v>408.95085457448698</v>
      </c>
      <c r="E48" s="36">
        <f t="shared" si="1"/>
        <v>382.2801466674552</v>
      </c>
      <c r="F48" s="36">
        <f t="shared" si="0"/>
        <v>551.19463007865625</v>
      </c>
      <c r="G48">
        <v>3.0904633145451229E-3</v>
      </c>
      <c r="H48">
        <v>0.2774556047328704</v>
      </c>
      <c r="I48">
        <v>5.0142770221477048E-2</v>
      </c>
      <c r="J48">
        <v>0.81832576743853391</v>
      </c>
    </row>
    <row r="49" spans="2:10" x14ac:dyDescent="0.15">
      <c r="B49" t="s">
        <v>120</v>
      </c>
      <c r="C49">
        <v>849</v>
      </c>
      <c r="D49">
        <v>417.84109054349756</v>
      </c>
      <c r="E49" s="36">
        <f t="shared" si="1"/>
        <v>391.17038263646577</v>
      </c>
      <c r="F49" s="36">
        <f t="shared" si="0"/>
        <v>542.30439410964573</v>
      </c>
      <c r="G49">
        <v>2.888113954614416E-3</v>
      </c>
      <c r="H49">
        <v>0.1774920561526927</v>
      </c>
      <c r="I49">
        <v>1.5031602546734236E-2</v>
      </c>
      <c r="J49">
        <v>0.88039885007510987</v>
      </c>
    </row>
    <row r="50" spans="2:10" x14ac:dyDescent="0.15">
      <c r="B50" t="s">
        <v>121</v>
      </c>
      <c r="C50">
        <v>850</v>
      </c>
      <c r="D50">
        <v>426.73132651250813</v>
      </c>
      <c r="E50" s="36">
        <f t="shared" si="1"/>
        <v>400.06061860547635</v>
      </c>
      <c r="F50" s="36">
        <f t="shared" si="0"/>
        <v>533.41415814063521</v>
      </c>
      <c r="G50">
        <v>1.9236944600593609E-3</v>
      </c>
      <c r="H50">
        <v>0.15804637583186892</v>
      </c>
      <c r="I50">
        <v>1.2418908415262919E-2</v>
      </c>
      <c r="J50">
        <v>0.88724688031313625</v>
      </c>
    </row>
    <row r="51" spans="2:10" x14ac:dyDescent="0.15">
      <c r="B51" t="s">
        <v>122</v>
      </c>
      <c r="C51">
        <v>851</v>
      </c>
      <c r="D51">
        <v>435.62156248151871</v>
      </c>
      <c r="E51" s="36">
        <f t="shared" si="1"/>
        <v>408.95085457448693</v>
      </c>
      <c r="F51" s="36">
        <f t="shared" si="0"/>
        <v>524.52392217162458</v>
      </c>
      <c r="G51">
        <v>3.152659998212111E-3</v>
      </c>
      <c r="H51">
        <v>0.16990168327877542</v>
      </c>
      <c r="I51">
        <v>1.5961216012853646E-2</v>
      </c>
      <c r="J51">
        <v>0.88832715736035117</v>
      </c>
    </row>
    <row r="52" spans="2:10" x14ac:dyDescent="0.15">
      <c r="B52" t="s">
        <v>123</v>
      </c>
      <c r="C52">
        <v>852</v>
      </c>
      <c r="D52">
        <v>444.51179845052928</v>
      </c>
      <c r="E52" s="36">
        <f t="shared" si="1"/>
        <v>417.8410905434975</v>
      </c>
      <c r="F52" s="36">
        <f t="shared" si="0"/>
        <v>515.63368620261394</v>
      </c>
      <c r="G52">
        <v>3.4836066033440138E-3</v>
      </c>
      <c r="H52">
        <v>0.18039725343538479</v>
      </c>
      <c r="I52">
        <v>1.8218783580255159E-2</v>
      </c>
      <c r="J52">
        <v>0.8850803203984795</v>
      </c>
    </row>
    <row r="53" spans="2:10" x14ac:dyDescent="0.15">
      <c r="B53" t="s">
        <v>124</v>
      </c>
      <c r="C53">
        <v>853</v>
      </c>
      <c r="D53">
        <v>453.40203441953992</v>
      </c>
      <c r="E53" s="36">
        <f t="shared" si="1"/>
        <v>426.73132651250813</v>
      </c>
      <c r="F53" s="36">
        <f t="shared" si="0"/>
        <v>506.74345023360337</v>
      </c>
      <c r="G53">
        <v>3.4672965125616285E-3</v>
      </c>
      <c r="H53">
        <v>0.18437852062049756</v>
      </c>
      <c r="I53">
        <v>2.0364767054673289E-2</v>
      </c>
      <c r="J53">
        <v>0.89611651698569716</v>
      </c>
    </row>
    <row r="54" spans="2:10" x14ac:dyDescent="0.15">
      <c r="B54" t="s">
        <v>125</v>
      </c>
      <c r="C54">
        <v>854</v>
      </c>
      <c r="D54">
        <v>462.29227038855049</v>
      </c>
      <c r="E54" s="36">
        <f t="shared" si="1"/>
        <v>435.62156248151871</v>
      </c>
      <c r="F54" s="36">
        <f t="shared" si="0"/>
        <v>497.85321426459279</v>
      </c>
      <c r="G54">
        <v>3.1898019662636259E-3</v>
      </c>
      <c r="H54">
        <v>0.16021162050568757</v>
      </c>
      <c r="I54">
        <v>1.5345363052216607E-2</v>
      </c>
      <c r="J54">
        <v>0.88990872525603304</v>
      </c>
    </row>
    <row r="55" spans="2:10" x14ac:dyDescent="0.15">
      <c r="B55" t="s">
        <v>126</v>
      </c>
      <c r="C55">
        <v>855</v>
      </c>
      <c r="D55">
        <v>471.18250635756107</v>
      </c>
      <c r="E55" s="36">
        <f t="shared" si="1"/>
        <v>444.51179845052928</v>
      </c>
      <c r="F55" s="36">
        <f t="shared" si="0"/>
        <v>488.96297829558222</v>
      </c>
      <c r="G55">
        <v>3.0505557535085246E-3</v>
      </c>
      <c r="H55">
        <v>0.16739571894085997</v>
      </c>
      <c r="I55">
        <v>1.5249894001742391E-2</v>
      </c>
      <c r="J55">
        <v>0.88732265981445269</v>
      </c>
    </row>
    <row r="56" spans="2:10" x14ac:dyDescent="0.15">
      <c r="B56" t="s">
        <v>127</v>
      </c>
      <c r="C56">
        <v>856</v>
      </c>
      <c r="D56">
        <v>480.07274232657164</v>
      </c>
      <c r="E56" s="36">
        <f t="shared" si="1"/>
        <v>453.40203441953986</v>
      </c>
      <c r="F56" s="36">
        <f t="shared" si="0"/>
        <v>480.07274232657164</v>
      </c>
      <c r="G56">
        <v>3.5501632278095376E-3</v>
      </c>
      <c r="H56">
        <v>0.16637784402201816</v>
      </c>
      <c r="I56">
        <v>1.4923999544824608E-2</v>
      </c>
      <c r="J56">
        <v>0.88436087078696757</v>
      </c>
    </row>
    <row r="57" spans="2:10" x14ac:dyDescent="0.15">
      <c r="B57" t="s">
        <v>128</v>
      </c>
      <c r="C57">
        <v>857</v>
      </c>
      <c r="D57">
        <v>488.96297829558222</v>
      </c>
      <c r="E57" s="36">
        <f t="shared" si="1"/>
        <v>462.29227038855043</v>
      </c>
      <c r="F57" s="36">
        <f t="shared" si="0"/>
        <v>471.18250635756107</v>
      </c>
      <c r="G57">
        <v>4.1369485502096579E-3</v>
      </c>
      <c r="H57">
        <v>0.16957909172686042</v>
      </c>
      <c r="I57">
        <v>1.3906800281478476E-2</v>
      </c>
      <c r="J57">
        <v>0.87652503980174135</v>
      </c>
    </row>
    <row r="58" spans="2:10" x14ac:dyDescent="0.15">
      <c r="B58" t="s">
        <v>129</v>
      </c>
      <c r="C58">
        <v>858</v>
      </c>
      <c r="D58">
        <v>497.85321426459279</v>
      </c>
      <c r="E58" s="36">
        <f t="shared" si="1"/>
        <v>471.18250635756101</v>
      </c>
      <c r="F58" s="36">
        <f t="shared" si="0"/>
        <v>462.29227038855049</v>
      </c>
      <c r="G58">
        <v>3.7604653968842145E-3</v>
      </c>
      <c r="H58">
        <v>0.23167780752131542</v>
      </c>
      <c r="I58">
        <v>3.1616114679918907E-2</v>
      </c>
      <c r="J58">
        <v>0.8513611139291779</v>
      </c>
    </row>
    <row r="59" spans="2:10" x14ac:dyDescent="0.15">
      <c r="B59" t="s">
        <v>130</v>
      </c>
      <c r="C59">
        <v>859</v>
      </c>
      <c r="D59">
        <v>506.74345023360343</v>
      </c>
      <c r="E59" s="36">
        <f t="shared" si="1"/>
        <v>480.07274232657164</v>
      </c>
      <c r="F59" s="36">
        <f t="shared" si="0"/>
        <v>453.40203441953986</v>
      </c>
      <c r="G59">
        <v>2.651802882008337E-3</v>
      </c>
      <c r="H59">
        <v>0.16420399354672099</v>
      </c>
      <c r="I59">
        <v>1.3244859139163968E-2</v>
      </c>
      <c r="J59">
        <v>0.87588859535597197</v>
      </c>
    </row>
    <row r="60" spans="2:10" x14ac:dyDescent="0.15">
      <c r="B60" t="s">
        <v>131</v>
      </c>
      <c r="C60">
        <v>860</v>
      </c>
      <c r="D60">
        <v>515.63368620261394</v>
      </c>
      <c r="E60" s="36">
        <f t="shared" si="1"/>
        <v>488.96297829558216</v>
      </c>
      <c r="F60" s="36">
        <f t="shared" si="0"/>
        <v>444.51179845052934</v>
      </c>
      <c r="G60">
        <v>3.2403668974832637E-3</v>
      </c>
      <c r="H60">
        <v>0.16515525406664219</v>
      </c>
      <c r="I60">
        <v>1.4054585935398514E-2</v>
      </c>
      <c r="J60">
        <v>0.88321793282211969</v>
      </c>
    </row>
    <row r="61" spans="2:10" x14ac:dyDescent="0.15">
      <c r="B61" t="s">
        <v>132</v>
      </c>
      <c r="C61">
        <v>861</v>
      </c>
      <c r="D61">
        <v>524.52392217162458</v>
      </c>
      <c r="E61" s="36">
        <f t="shared" si="1"/>
        <v>497.85321426459279</v>
      </c>
      <c r="F61" s="36">
        <f t="shared" si="0"/>
        <v>435.62156248151871</v>
      </c>
      <c r="G61">
        <v>4.2040093932333858E-3</v>
      </c>
      <c r="H61">
        <v>0.19753879821687056</v>
      </c>
      <c r="I61">
        <v>1.7701482330458294E-2</v>
      </c>
      <c r="J61">
        <v>0.88276865389471804</v>
      </c>
    </row>
    <row r="62" spans="2:10" x14ac:dyDescent="0.15">
      <c r="B62" t="s">
        <v>133</v>
      </c>
      <c r="C62">
        <v>862</v>
      </c>
      <c r="D62">
        <v>533.41415814063521</v>
      </c>
      <c r="E62" s="36">
        <f t="shared" si="1"/>
        <v>506.74345023360343</v>
      </c>
      <c r="F62" s="36">
        <f t="shared" si="0"/>
        <v>426.73132651250808</v>
      </c>
      <c r="G62">
        <v>2.7934007220139384E-3</v>
      </c>
      <c r="H62">
        <v>0.19801138890307385</v>
      </c>
      <c r="I62">
        <v>1.8079198222920496E-2</v>
      </c>
      <c r="J62">
        <v>0.87827873031520254</v>
      </c>
    </row>
    <row r="63" spans="2:10" x14ac:dyDescent="0.15">
      <c r="B63" t="s">
        <v>134</v>
      </c>
      <c r="C63">
        <v>863</v>
      </c>
      <c r="D63">
        <v>542.30439410964573</v>
      </c>
      <c r="E63" s="36">
        <f t="shared" si="1"/>
        <v>515.63368620261394</v>
      </c>
      <c r="F63" s="36">
        <f t="shared" si="0"/>
        <v>417.84109054349756</v>
      </c>
      <c r="G63">
        <v>3.3794920232331415E-3</v>
      </c>
      <c r="H63">
        <v>0.19115655279899285</v>
      </c>
      <c r="I63">
        <v>1.7065173561073496E-2</v>
      </c>
      <c r="J63">
        <v>0.87747239632804763</v>
      </c>
    </row>
    <row r="64" spans="2:10" x14ac:dyDescent="0.15">
      <c r="B64" t="s">
        <v>135</v>
      </c>
      <c r="C64">
        <v>864</v>
      </c>
      <c r="D64">
        <v>551.19463007865636</v>
      </c>
      <c r="E64" s="36">
        <f t="shared" si="1"/>
        <v>524.52392217162458</v>
      </c>
      <c r="F64" s="36">
        <f t="shared" si="0"/>
        <v>408.95085457448693</v>
      </c>
      <c r="G64">
        <v>4.3037938978420075E-3</v>
      </c>
      <c r="H64">
        <v>0.17422838999889642</v>
      </c>
      <c r="I64">
        <v>1.4894271654738493E-2</v>
      </c>
      <c r="J64">
        <v>0.87636330360989823</v>
      </c>
    </row>
    <row r="65" spans="2:10" x14ac:dyDescent="0.15">
      <c r="B65" t="s">
        <v>136</v>
      </c>
      <c r="C65">
        <v>865</v>
      </c>
      <c r="D65">
        <v>560.08486604766688</v>
      </c>
      <c r="E65" s="36">
        <f t="shared" si="1"/>
        <v>533.4141581406351</v>
      </c>
      <c r="F65" s="36">
        <f t="shared" si="0"/>
        <v>400.06061860547641</v>
      </c>
      <c r="G65">
        <v>2.9859979757544917E-3</v>
      </c>
      <c r="H65">
        <v>0.18329671645118947</v>
      </c>
      <c r="I65">
        <v>1.7158771278607595E-2</v>
      </c>
      <c r="J65">
        <v>0.87546859952493528</v>
      </c>
    </row>
    <row r="66" spans="2:10" x14ac:dyDescent="0.15">
      <c r="B66" t="s">
        <v>137</v>
      </c>
      <c r="C66">
        <v>866</v>
      </c>
      <c r="D66">
        <v>568.97510201667751</v>
      </c>
      <c r="E66" s="36">
        <f t="shared" si="1"/>
        <v>542.30439410964573</v>
      </c>
      <c r="F66" s="36">
        <f t="shared" si="0"/>
        <v>391.17038263646577</v>
      </c>
      <c r="G66">
        <v>2.5851658774508285E-3</v>
      </c>
      <c r="H66">
        <v>0.1868581677857257</v>
      </c>
      <c r="I66">
        <v>1.9335864478894661E-2</v>
      </c>
      <c r="J66">
        <v>0.87494128997923803</v>
      </c>
    </row>
    <row r="67" spans="2:10" x14ac:dyDescent="0.15">
      <c r="B67" t="s">
        <v>138</v>
      </c>
      <c r="C67">
        <v>867</v>
      </c>
      <c r="D67">
        <v>577.86533798568814</v>
      </c>
      <c r="E67" s="36">
        <f t="shared" si="1"/>
        <v>551.19463007865636</v>
      </c>
      <c r="F67" s="36">
        <f t="shared" si="0"/>
        <v>382.28014666745514</v>
      </c>
      <c r="G67">
        <v>3.7041731665559889E-3</v>
      </c>
      <c r="H67">
        <v>0.17469211980069638</v>
      </c>
      <c r="I67">
        <v>1.5167715410829119E-2</v>
      </c>
      <c r="J67">
        <v>0.87331363286343366</v>
      </c>
    </row>
    <row r="68" spans="2:10" x14ac:dyDescent="0.15">
      <c r="B68" t="s">
        <v>139</v>
      </c>
      <c r="C68">
        <v>868</v>
      </c>
      <c r="D68">
        <v>586.75557395469866</v>
      </c>
      <c r="E68" s="36">
        <f t="shared" si="1"/>
        <v>560.08486604766688</v>
      </c>
      <c r="F68" s="36">
        <f t="shared" si="0"/>
        <v>373.38991069844462</v>
      </c>
      <c r="G68">
        <v>3.9038429411074982E-3</v>
      </c>
      <c r="H68">
        <v>0.17615274012013413</v>
      </c>
      <c r="I68">
        <v>1.5775151895893107E-2</v>
      </c>
      <c r="J68">
        <v>0.87869795315431709</v>
      </c>
    </row>
    <row r="69" spans="2:10" x14ac:dyDescent="0.15">
      <c r="B69" t="s">
        <v>140</v>
      </c>
      <c r="C69">
        <v>869</v>
      </c>
      <c r="D69">
        <v>595.64580992370929</v>
      </c>
      <c r="E69" s="36">
        <f t="shared" si="1"/>
        <v>568.97510201667751</v>
      </c>
      <c r="F69" s="36">
        <f t="shared" ref="F69:F109" si="2">E$110-E69</f>
        <v>364.49967472943399</v>
      </c>
      <c r="G69">
        <v>4.4307124057487868E-3</v>
      </c>
      <c r="H69">
        <v>0.17784175716391304</v>
      </c>
      <c r="I69">
        <v>1.4460876062765349E-2</v>
      </c>
      <c r="J69">
        <v>0.88108550443650713</v>
      </c>
    </row>
    <row r="70" spans="2:10" x14ac:dyDescent="0.15">
      <c r="B70" t="s">
        <v>141</v>
      </c>
      <c r="C70">
        <v>870</v>
      </c>
      <c r="D70">
        <v>604.53604589271981</v>
      </c>
      <c r="E70" s="36">
        <f t="shared" ref="E70:E110" si="3">D70-D$5</f>
        <v>577.86533798568803</v>
      </c>
      <c r="F70" s="36">
        <f t="shared" si="2"/>
        <v>355.60943876042347</v>
      </c>
      <c r="G70">
        <v>2.9737324689900436E-3</v>
      </c>
      <c r="H70">
        <v>0.18997110647789481</v>
      </c>
      <c r="I70">
        <v>1.4873671065998057E-2</v>
      </c>
      <c r="J70">
        <v>0.86841614333613271</v>
      </c>
    </row>
    <row r="71" spans="2:10" x14ac:dyDescent="0.15">
      <c r="B71" t="s">
        <v>142</v>
      </c>
      <c r="C71">
        <v>871</v>
      </c>
      <c r="D71">
        <v>613.42628186173044</v>
      </c>
      <c r="E71" s="36">
        <f t="shared" si="3"/>
        <v>586.75557395469866</v>
      </c>
      <c r="F71" s="36">
        <f t="shared" si="2"/>
        <v>346.71920279141284</v>
      </c>
      <c r="G71">
        <v>4.332428195937427E-3</v>
      </c>
      <c r="H71">
        <v>0.22110092402795253</v>
      </c>
      <c r="I71">
        <v>1.8356531905332079E-2</v>
      </c>
      <c r="J71">
        <v>0.86387937746284849</v>
      </c>
    </row>
    <row r="72" spans="2:10" x14ac:dyDescent="0.15">
      <c r="B72" t="s">
        <v>143</v>
      </c>
      <c r="C72">
        <v>872</v>
      </c>
      <c r="D72">
        <v>622.31651783074108</v>
      </c>
      <c r="E72" s="36">
        <f t="shared" si="3"/>
        <v>595.64580992370929</v>
      </c>
      <c r="F72" s="36">
        <f t="shared" si="2"/>
        <v>337.82896682240221</v>
      </c>
      <c r="G72">
        <v>5.3500518703806458E-3</v>
      </c>
      <c r="H72">
        <v>0.21989533688927407</v>
      </c>
      <c r="I72">
        <v>1.7415551601985397E-2</v>
      </c>
      <c r="J72">
        <v>0.86203051595075808</v>
      </c>
    </row>
    <row r="73" spans="2:10" x14ac:dyDescent="0.15">
      <c r="B73" t="s">
        <v>144</v>
      </c>
      <c r="C73">
        <v>873</v>
      </c>
      <c r="D73">
        <v>631.2067537997516</v>
      </c>
      <c r="E73" s="36">
        <f t="shared" si="3"/>
        <v>604.53604589271981</v>
      </c>
      <c r="F73" s="36">
        <f t="shared" si="2"/>
        <v>328.93873085339169</v>
      </c>
      <c r="G73">
        <v>4.1603064948618918E-3</v>
      </c>
      <c r="H73">
        <v>0.21443748059503703</v>
      </c>
      <c r="I73">
        <v>1.8697003528375819E-2</v>
      </c>
      <c r="J73">
        <v>0.8632008828958726</v>
      </c>
    </row>
    <row r="74" spans="2:10" x14ac:dyDescent="0.15">
      <c r="B74" t="s">
        <v>145</v>
      </c>
      <c r="C74">
        <v>874</v>
      </c>
      <c r="D74">
        <v>640.09698976876223</v>
      </c>
      <c r="E74" s="36">
        <f t="shared" si="3"/>
        <v>613.42628186173044</v>
      </c>
      <c r="F74" s="36">
        <f t="shared" si="2"/>
        <v>320.04849488438106</v>
      </c>
      <c r="G74">
        <v>4.1321183315653227E-3</v>
      </c>
      <c r="H74">
        <v>0.16770914753744884</v>
      </c>
      <c r="I74">
        <v>1.2941518303178558E-2</v>
      </c>
      <c r="J74">
        <v>0.86720026239317505</v>
      </c>
    </row>
    <row r="75" spans="2:10" x14ac:dyDescent="0.15">
      <c r="B75" t="s">
        <v>146</v>
      </c>
      <c r="C75">
        <v>875</v>
      </c>
      <c r="D75">
        <v>648.98722573777275</v>
      </c>
      <c r="E75" s="36">
        <f t="shared" si="3"/>
        <v>622.31651783074096</v>
      </c>
      <c r="F75" s="36">
        <f t="shared" si="2"/>
        <v>311.15825891537054</v>
      </c>
      <c r="G75">
        <v>3.7748822770280245E-3</v>
      </c>
      <c r="H75">
        <v>0.17218048196380092</v>
      </c>
      <c r="I75">
        <v>1.4498705845571726E-2</v>
      </c>
      <c r="J75">
        <v>0.85853293134187081</v>
      </c>
    </row>
    <row r="76" spans="2:10" x14ac:dyDescent="0.15">
      <c r="B76" t="s">
        <v>147</v>
      </c>
      <c r="C76">
        <v>876</v>
      </c>
      <c r="D76">
        <v>657.87746170678338</v>
      </c>
      <c r="E76" s="36">
        <f t="shared" si="3"/>
        <v>631.2067537997516</v>
      </c>
      <c r="F76" s="36">
        <f t="shared" si="2"/>
        <v>302.26802294635991</v>
      </c>
      <c r="G76">
        <v>4.0772703820569451E-3</v>
      </c>
      <c r="H76">
        <v>0.20332135903937673</v>
      </c>
      <c r="I76">
        <v>1.5460586628388978E-2</v>
      </c>
      <c r="J76">
        <v>0.86922861055858913</v>
      </c>
    </row>
    <row r="77" spans="2:10" x14ac:dyDescent="0.15">
      <c r="B77" t="s">
        <v>148</v>
      </c>
      <c r="C77">
        <v>877</v>
      </c>
      <c r="D77">
        <v>666.76769767579401</v>
      </c>
      <c r="E77" s="36">
        <f t="shared" si="3"/>
        <v>640.09698976876223</v>
      </c>
      <c r="F77" s="36">
        <f t="shared" si="2"/>
        <v>293.37778697734927</v>
      </c>
      <c r="G77">
        <v>4.6921848018385576E-3</v>
      </c>
      <c r="H77">
        <v>0.20672636958008028</v>
      </c>
      <c r="I77">
        <v>1.6523823011041789E-2</v>
      </c>
      <c r="J77">
        <v>0.8690580529402111</v>
      </c>
    </row>
    <row r="78" spans="2:10" x14ac:dyDescent="0.15">
      <c r="B78" t="s">
        <v>149</v>
      </c>
      <c r="C78">
        <v>878</v>
      </c>
      <c r="D78">
        <v>675.65793364480453</v>
      </c>
      <c r="E78" s="36">
        <f t="shared" si="3"/>
        <v>648.98722573777275</v>
      </c>
      <c r="F78" s="36">
        <f t="shared" si="2"/>
        <v>284.48755100833876</v>
      </c>
      <c r="G78">
        <v>2.8675684619548433E-3</v>
      </c>
      <c r="H78">
        <v>0.20664920062758599</v>
      </c>
      <c r="I78">
        <v>1.6273631199755528E-2</v>
      </c>
      <c r="J78">
        <v>0.86872939575637798</v>
      </c>
    </row>
    <row r="79" spans="2:10" x14ac:dyDescent="0.15">
      <c r="B79" t="s">
        <v>150</v>
      </c>
      <c r="C79">
        <v>879</v>
      </c>
      <c r="D79">
        <v>684.54816961381516</v>
      </c>
      <c r="E79" s="36">
        <f t="shared" si="3"/>
        <v>657.87746170678338</v>
      </c>
      <c r="F79" s="36">
        <f t="shared" si="2"/>
        <v>275.59731503932812</v>
      </c>
      <c r="G79">
        <v>3.838915934228236E-3</v>
      </c>
      <c r="H79">
        <v>0.20306181853311142</v>
      </c>
      <c r="I79">
        <v>1.7204094199978769E-2</v>
      </c>
      <c r="J79">
        <v>0.86014277862480704</v>
      </c>
    </row>
    <row r="80" spans="2:10" x14ac:dyDescent="0.15">
      <c r="B80" t="s">
        <v>151</v>
      </c>
      <c r="C80">
        <v>880</v>
      </c>
      <c r="D80">
        <v>693.43840558282568</v>
      </c>
      <c r="E80" s="36">
        <f t="shared" si="3"/>
        <v>666.7676976757939</v>
      </c>
      <c r="F80" s="36">
        <f t="shared" si="2"/>
        <v>266.7070790703176</v>
      </c>
      <c r="G80">
        <v>4.5971808214168844E-3</v>
      </c>
      <c r="H80">
        <v>0.20812513633975441</v>
      </c>
      <c r="I80">
        <v>1.640344581880546E-2</v>
      </c>
      <c r="J80">
        <v>0.87158185034170987</v>
      </c>
    </row>
    <row r="81" spans="2:10" x14ac:dyDescent="0.15">
      <c r="B81" t="s">
        <v>152</v>
      </c>
      <c r="C81">
        <v>881</v>
      </c>
      <c r="D81">
        <v>702.32864155183631</v>
      </c>
      <c r="E81" s="36">
        <f t="shared" si="3"/>
        <v>675.65793364480453</v>
      </c>
      <c r="F81" s="36">
        <f t="shared" si="2"/>
        <v>257.81684310130697</v>
      </c>
      <c r="G81">
        <v>3.9206406369595445E-3</v>
      </c>
      <c r="H81">
        <v>0.20870362925216063</v>
      </c>
      <c r="I81">
        <v>1.72593619456686E-2</v>
      </c>
      <c r="J81">
        <v>0.86650672412379803</v>
      </c>
    </row>
    <row r="82" spans="2:10" x14ac:dyDescent="0.15">
      <c r="B82" t="s">
        <v>153</v>
      </c>
      <c r="C82">
        <v>882</v>
      </c>
      <c r="D82">
        <v>711.21887752084695</v>
      </c>
      <c r="E82" s="36">
        <f t="shared" si="3"/>
        <v>684.54816961381516</v>
      </c>
      <c r="F82" s="36">
        <f t="shared" si="2"/>
        <v>248.92660713229634</v>
      </c>
      <c r="G82">
        <v>4.3099683510244577E-3</v>
      </c>
      <c r="H82">
        <v>0.28029482033258518</v>
      </c>
      <c r="I82">
        <v>3.0913889573049871E-2</v>
      </c>
      <c r="J82">
        <v>0.81930965891431617</v>
      </c>
    </row>
    <row r="83" spans="2:10" x14ac:dyDescent="0.15">
      <c r="B83" t="s">
        <v>154</v>
      </c>
      <c r="C83">
        <v>883</v>
      </c>
      <c r="D83">
        <v>720.10911348985746</v>
      </c>
      <c r="E83" s="36">
        <f t="shared" si="3"/>
        <v>693.43840558282568</v>
      </c>
      <c r="F83" s="36">
        <f t="shared" si="2"/>
        <v>240.03637116328582</v>
      </c>
      <c r="G83">
        <v>4.0637309628875906E-3</v>
      </c>
      <c r="H83">
        <v>0.20286126611371438</v>
      </c>
      <c r="I83">
        <v>1.5236108952694756E-2</v>
      </c>
      <c r="J83">
        <v>0.86810190255414399</v>
      </c>
    </row>
    <row r="84" spans="2:10" x14ac:dyDescent="0.15">
      <c r="B84" t="s">
        <v>155</v>
      </c>
      <c r="C84">
        <v>884</v>
      </c>
      <c r="D84">
        <v>728.9993494588681</v>
      </c>
      <c r="E84" s="36">
        <f t="shared" si="3"/>
        <v>702.32864155183631</v>
      </c>
      <c r="F84" s="36">
        <f t="shared" si="2"/>
        <v>231.14613519427519</v>
      </c>
      <c r="G84">
        <v>4.4736959790771377E-3</v>
      </c>
      <c r="H84">
        <v>0.2010849996665362</v>
      </c>
      <c r="I84">
        <v>1.9096521263724579E-2</v>
      </c>
      <c r="J84">
        <v>0.87065135846514796</v>
      </c>
    </row>
    <row r="85" spans="2:10" x14ac:dyDescent="0.15">
      <c r="B85" t="s">
        <v>156</v>
      </c>
      <c r="C85">
        <v>885</v>
      </c>
      <c r="D85">
        <v>737.88958542787861</v>
      </c>
      <c r="E85" s="36">
        <f t="shared" si="3"/>
        <v>711.21887752084683</v>
      </c>
      <c r="F85" s="36">
        <f t="shared" si="2"/>
        <v>222.25589922526467</v>
      </c>
      <c r="G85">
        <v>4.8759014309793756E-3</v>
      </c>
      <c r="H85">
        <v>0.26702696150035776</v>
      </c>
      <c r="I85">
        <v>3.0589380083508397E-2</v>
      </c>
      <c r="J85">
        <v>0.91457384694069266</v>
      </c>
    </row>
    <row r="86" spans="2:10" x14ac:dyDescent="0.15">
      <c r="B86" t="s">
        <v>157</v>
      </c>
      <c r="C86">
        <v>886</v>
      </c>
      <c r="D86">
        <v>746.77982139688925</v>
      </c>
      <c r="E86" s="36">
        <f t="shared" si="3"/>
        <v>720.10911348985746</v>
      </c>
      <c r="F86" s="36">
        <f t="shared" si="2"/>
        <v>213.36566325625404</v>
      </c>
      <c r="G86">
        <v>4.1756026536759454E-3</v>
      </c>
      <c r="H86">
        <v>0.19301902922457942</v>
      </c>
      <c r="I86">
        <v>1.4695023123325971E-2</v>
      </c>
      <c r="J86">
        <v>0.86801783744816441</v>
      </c>
    </row>
    <row r="87" spans="2:10" x14ac:dyDescent="0.15">
      <c r="B87" t="s">
        <v>158</v>
      </c>
      <c r="C87">
        <v>887</v>
      </c>
      <c r="D87">
        <v>755.67005736589977</v>
      </c>
      <c r="E87" s="36">
        <f t="shared" si="3"/>
        <v>728.99934945886798</v>
      </c>
      <c r="F87" s="36">
        <f t="shared" si="2"/>
        <v>204.47542728724352</v>
      </c>
      <c r="G87">
        <v>2.1671421763368565E-3</v>
      </c>
      <c r="H87">
        <v>0.19738714303824331</v>
      </c>
      <c r="I87">
        <v>1.6288671895678584E-2</v>
      </c>
      <c r="J87">
        <v>0.86932848654928951</v>
      </c>
    </row>
    <row r="88" spans="2:10" x14ac:dyDescent="0.15">
      <c r="B88" t="s">
        <v>159</v>
      </c>
      <c r="C88">
        <v>888</v>
      </c>
      <c r="D88">
        <v>764.5602933349104</v>
      </c>
      <c r="E88" s="36">
        <f t="shared" si="3"/>
        <v>737.88958542787861</v>
      </c>
      <c r="F88" s="36">
        <f t="shared" si="2"/>
        <v>195.58519131823289</v>
      </c>
      <c r="G88">
        <v>2.8005173638643863E-3</v>
      </c>
      <c r="H88">
        <v>0.19321460358589487</v>
      </c>
      <c r="I88">
        <v>1.6851084624106793E-2</v>
      </c>
      <c r="J88">
        <v>0.86468878881269962</v>
      </c>
    </row>
    <row r="89" spans="2:10" x14ac:dyDescent="0.15">
      <c r="B89" t="s">
        <v>160</v>
      </c>
      <c r="C89">
        <v>889</v>
      </c>
      <c r="D89">
        <v>773.45052930392103</v>
      </c>
      <c r="E89" s="36">
        <f t="shared" si="3"/>
        <v>746.77982139688925</v>
      </c>
      <c r="F89" s="36">
        <f t="shared" si="2"/>
        <v>186.69495534922225</v>
      </c>
      <c r="G89">
        <v>5.5981671892561665E-3</v>
      </c>
      <c r="H89">
        <v>0.21431025963417108</v>
      </c>
      <c r="I89">
        <v>1.5486985697965194E-2</v>
      </c>
      <c r="J89">
        <v>0.83864662253730626</v>
      </c>
    </row>
    <row r="90" spans="2:10" x14ac:dyDescent="0.15">
      <c r="B90" t="s">
        <v>161</v>
      </c>
      <c r="C90">
        <v>890</v>
      </c>
      <c r="D90">
        <v>782.34076527293155</v>
      </c>
      <c r="E90" s="36">
        <f t="shared" si="3"/>
        <v>755.67005736589977</v>
      </c>
      <c r="F90" s="36">
        <f t="shared" si="2"/>
        <v>177.80471938021174</v>
      </c>
      <c r="G90">
        <v>3.534477910517142E-3</v>
      </c>
      <c r="H90">
        <v>0.18598861192994087</v>
      </c>
      <c r="I90">
        <v>1.4570115442875342E-2</v>
      </c>
      <c r="J90">
        <v>0.86792752612825519</v>
      </c>
    </row>
    <row r="91" spans="2:10" x14ac:dyDescent="0.15">
      <c r="B91" t="s">
        <v>162</v>
      </c>
      <c r="C91">
        <v>891</v>
      </c>
      <c r="D91">
        <v>791.23100124194218</v>
      </c>
      <c r="E91" s="36">
        <f t="shared" si="3"/>
        <v>764.5602933349104</v>
      </c>
      <c r="F91" s="36">
        <f t="shared" si="2"/>
        <v>168.9144834112011</v>
      </c>
      <c r="G91">
        <v>4.8481551991166136E-3</v>
      </c>
      <c r="H91">
        <v>0.23708148163873702</v>
      </c>
      <c r="I91">
        <v>2.5130110939858983E-2</v>
      </c>
      <c r="J91">
        <v>0.84367191502908123</v>
      </c>
    </row>
    <row r="92" spans="2:10" x14ac:dyDescent="0.15">
      <c r="B92" t="s">
        <v>163</v>
      </c>
      <c r="C92">
        <v>892</v>
      </c>
      <c r="D92">
        <v>800.1212372109527</v>
      </c>
      <c r="E92" s="36">
        <f t="shared" si="3"/>
        <v>773.45052930392092</v>
      </c>
      <c r="F92" s="36">
        <f t="shared" si="2"/>
        <v>160.02424744219059</v>
      </c>
      <c r="G92">
        <v>3.5096596284390686E-3</v>
      </c>
      <c r="H92">
        <v>0.1942869903680777</v>
      </c>
      <c r="I92">
        <v>1.4955443715897293E-2</v>
      </c>
      <c r="J92">
        <v>0.86181043693406645</v>
      </c>
    </row>
    <row r="93" spans="2:10" x14ac:dyDescent="0.15">
      <c r="B93" t="s">
        <v>164</v>
      </c>
      <c r="C93">
        <v>893</v>
      </c>
      <c r="D93">
        <v>809.01147317996333</v>
      </c>
      <c r="E93" s="36">
        <f t="shared" si="3"/>
        <v>782.34076527293155</v>
      </c>
      <c r="F93" s="36">
        <f t="shared" si="2"/>
        <v>151.13401147317995</v>
      </c>
      <c r="G93">
        <v>4.9561159857410067E-3</v>
      </c>
      <c r="H93">
        <v>0.21024059832962708</v>
      </c>
      <c r="I93">
        <v>1.6956783952151385E-2</v>
      </c>
      <c r="J93">
        <v>0.86247644169014648</v>
      </c>
    </row>
    <row r="94" spans="2:10" x14ac:dyDescent="0.15">
      <c r="B94" t="s">
        <v>165</v>
      </c>
      <c r="C94">
        <v>894</v>
      </c>
      <c r="D94">
        <v>817.90170914897396</v>
      </c>
      <c r="E94" s="36">
        <f t="shared" si="3"/>
        <v>791.23100124194218</v>
      </c>
      <c r="F94" s="36">
        <f t="shared" si="2"/>
        <v>142.24377550416932</v>
      </c>
      <c r="G94">
        <v>5.4324907883652246E-3</v>
      </c>
      <c r="H94">
        <v>0.21951377016668924</v>
      </c>
      <c r="I94">
        <v>1.6118422324481709E-2</v>
      </c>
      <c r="J94">
        <v>0.85482218987200798</v>
      </c>
    </row>
    <row r="95" spans="2:10" x14ac:dyDescent="0.15">
      <c r="B95" t="s">
        <v>166</v>
      </c>
      <c r="C95">
        <v>895</v>
      </c>
      <c r="D95">
        <v>826.79194511798448</v>
      </c>
      <c r="E95" s="36">
        <f t="shared" si="3"/>
        <v>800.1212372109527</v>
      </c>
      <c r="F95" s="36">
        <f t="shared" si="2"/>
        <v>133.3535395351588</v>
      </c>
      <c r="G95">
        <v>5.2507282053828762E-3</v>
      </c>
      <c r="H95">
        <v>0.2023735354529094</v>
      </c>
      <c r="I95">
        <v>1.7219056274042608E-2</v>
      </c>
      <c r="J95">
        <v>0.85513120393855302</v>
      </c>
    </row>
    <row r="96" spans="2:10" x14ac:dyDescent="0.15">
      <c r="B96" t="s">
        <v>167</v>
      </c>
      <c r="C96">
        <v>896</v>
      </c>
      <c r="D96">
        <v>835.68218108699512</v>
      </c>
      <c r="E96" s="36">
        <f t="shared" si="3"/>
        <v>809.01147317996333</v>
      </c>
      <c r="F96" s="36">
        <f t="shared" si="2"/>
        <v>124.46330356614817</v>
      </c>
      <c r="G96">
        <v>4.1897485802199043E-3</v>
      </c>
      <c r="H96">
        <v>0.1971690093328469</v>
      </c>
      <c r="I96">
        <v>1.4705992707217813E-2</v>
      </c>
      <c r="J96">
        <v>0.85274675917209575</v>
      </c>
    </row>
    <row r="97" spans="2:10" x14ac:dyDescent="0.15">
      <c r="B97" t="s">
        <v>168</v>
      </c>
      <c r="C97">
        <v>897</v>
      </c>
      <c r="D97">
        <v>844.57241705600563</v>
      </c>
      <c r="E97" s="36">
        <f t="shared" si="3"/>
        <v>817.90170914897385</v>
      </c>
      <c r="F97" s="36">
        <f t="shared" si="2"/>
        <v>115.57306759713765</v>
      </c>
      <c r="G97">
        <v>4.2461902867673984E-3</v>
      </c>
      <c r="H97">
        <v>0.18183953873091824</v>
      </c>
      <c r="I97">
        <v>1.122817766387486E-2</v>
      </c>
      <c r="J97">
        <v>0.85663347346688445</v>
      </c>
    </row>
    <row r="98" spans="2:10" x14ac:dyDescent="0.15">
      <c r="B98" t="s">
        <v>169</v>
      </c>
      <c r="C98">
        <v>898</v>
      </c>
      <c r="D98">
        <v>853.46265302501627</v>
      </c>
      <c r="E98" s="36">
        <f t="shared" si="3"/>
        <v>826.79194511798448</v>
      </c>
      <c r="F98" s="36">
        <f t="shared" si="2"/>
        <v>106.68283162812702</v>
      </c>
      <c r="G98">
        <v>3.1765357473990128E-3</v>
      </c>
      <c r="H98">
        <v>0.1694123217020515</v>
      </c>
      <c r="I98">
        <v>9.2955522133456557E-3</v>
      </c>
      <c r="J98">
        <v>0.86046733251121044</v>
      </c>
    </row>
    <row r="99" spans="2:10" x14ac:dyDescent="0.15">
      <c r="B99" t="s">
        <v>170</v>
      </c>
      <c r="C99">
        <v>899</v>
      </c>
      <c r="D99">
        <v>862.3528889940269</v>
      </c>
      <c r="E99" s="36">
        <f t="shared" si="3"/>
        <v>835.68218108699512</v>
      </c>
      <c r="F99" s="36">
        <f t="shared" si="2"/>
        <v>97.792595659116387</v>
      </c>
      <c r="G99">
        <v>3.6061389244398077E-3</v>
      </c>
      <c r="H99">
        <v>0.17107851079798417</v>
      </c>
      <c r="I99">
        <v>8.1293232395608615E-3</v>
      </c>
      <c r="J99">
        <v>0.85812647737596848</v>
      </c>
    </row>
    <row r="100" spans="2:10" x14ac:dyDescent="0.15">
      <c r="B100" t="s">
        <v>171</v>
      </c>
      <c r="C100">
        <v>900</v>
      </c>
      <c r="D100">
        <v>871.24312496303742</v>
      </c>
      <c r="E100" s="36">
        <f t="shared" si="3"/>
        <v>844.57241705600563</v>
      </c>
      <c r="F100" s="36">
        <f t="shared" si="2"/>
        <v>88.902359690105868</v>
      </c>
      <c r="G100">
        <v>5.0802835673968271E-3</v>
      </c>
      <c r="H100">
        <v>0.17783312138518156</v>
      </c>
      <c r="I100">
        <v>7.5780218160886887E-3</v>
      </c>
      <c r="J100">
        <v>0.85544886149439026</v>
      </c>
    </row>
    <row r="101" spans="2:10" x14ac:dyDescent="0.15">
      <c r="B101" t="s">
        <v>172</v>
      </c>
      <c r="C101">
        <v>901</v>
      </c>
      <c r="D101">
        <v>880.13336093204805</v>
      </c>
      <c r="E101" s="36">
        <f t="shared" si="3"/>
        <v>853.46265302501627</v>
      </c>
      <c r="F101" s="36">
        <f t="shared" si="2"/>
        <v>80.012123721095236</v>
      </c>
      <c r="G101">
        <v>3.9494866956041822E-3</v>
      </c>
      <c r="H101">
        <v>0.18583451457878497</v>
      </c>
      <c r="I101">
        <v>7.7536707908389688E-3</v>
      </c>
      <c r="J101">
        <v>0.85338309599108153</v>
      </c>
    </row>
    <row r="102" spans="2:10" x14ac:dyDescent="0.15">
      <c r="B102" t="s">
        <v>173</v>
      </c>
      <c r="C102">
        <v>902</v>
      </c>
      <c r="D102">
        <v>889.02359690105857</v>
      </c>
      <c r="E102" s="36">
        <f t="shared" si="3"/>
        <v>862.35288899402678</v>
      </c>
      <c r="F102" s="36">
        <f t="shared" si="2"/>
        <v>71.121887752084717</v>
      </c>
      <c r="G102">
        <v>3.9522425306259251E-3</v>
      </c>
      <c r="H102">
        <v>0.18454526693114456</v>
      </c>
      <c r="I102">
        <v>6.3745610302545861E-3</v>
      </c>
      <c r="J102">
        <v>0.85890378227590936</v>
      </c>
    </row>
    <row r="103" spans="2:10" x14ac:dyDescent="0.15">
      <c r="B103" t="s">
        <v>174</v>
      </c>
      <c r="C103">
        <v>903</v>
      </c>
      <c r="D103">
        <v>897.9138328700692</v>
      </c>
      <c r="E103" s="36">
        <f t="shared" si="3"/>
        <v>871.24312496303742</v>
      </c>
      <c r="F103" s="36">
        <f t="shared" si="2"/>
        <v>62.231651783074085</v>
      </c>
      <c r="G103">
        <v>4.3224825108585958E-3</v>
      </c>
      <c r="H103">
        <v>0.19054945846119675</v>
      </c>
      <c r="I103">
        <v>6.9577438844960881E-3</v>
      </c>
      <c r="J103">
        <v>0.85270100134934557</v>
      </c>
    </row>
    <row r="104" spans="2:10" x14ac:dyDescent="0.15">
      <c r="B104" t="s">
        <v>175</v>
      </c>
      <c r="C104">
        <v>904</v>
      </c>
      <c r="D104">
        <v>906.80406883907983</v>
      </c>
      <c r="E104" s="36">
        <f t="shared" si="3"/>
        <v>880.13336093204805</v>
      </c>
      <c r="F104" s="36">
        <f t="shared" si="2"/>
        <v>53.341415814063453</v>
      </c>
      <c r="G104">
        <v>6.663028628750455E-3</v>
      </c>
      <c r="H104">
        <v>0.20949818460639563</v>
      </c>
      <c r="I104">
        <v>1.0431599160107715E-2</v>
      </c>
      <c r="J104">
        <v>0.85230242144466983</v>
      </c>
    </row>
    <row r="105" spans="2:10" x14ac:dyDescent="0.15">
      <c r="B105" t="s">
        <v>176</v>
      </c>
      <c r="C105">
        <v>905</v>
      </c>
      <c r="D105">
        <v>915.69430480809035</v>
      </c>
      <c r="E105" s="36">
        <f t="shared" si="3"/>
        <v>889.02359690105857</v>
      </c>
      <c r="F105" s="36">
        <f t="shared" si="2"/>
        <v>44.451179845052934</v>
      </c>
      <c r="G105">
        <v>8.012814688952331E-3</v>
      </c>
      <c r="H105">
        <v>0.21559331362880368</v>
      </c>
      <c r="I105">
        <v>1.3294747316377458E-2</v>
      </c>
      <c r="J105">
        <v>0.85800530219872428</v>
      </c>
    </row>
    <row r="106" spans="2:10" x14ac:dyDescent="0.15">
      <c r="B106" t="s">
        <v>177</v>
      </c>
      <c r="C106">
        <v>906</v>
      </c>
      <c r="D106">
        <v>924.58454077710098</v>
      </c>
      <c r="E106" s="36">
        <f t="shared" si="3"/>
        <v>897.9138328700692</v>
      </c>
      <c r="F106" s="36">
        <f t="shared" si="2"/>
        <v>35.560943876042302</v>
      </c>
      <c r="G106">
        <v>6.1321901082439408E-3</v>
      </c>
      <c r="H106">
        <v>0.224071584163723</v>
      </c>
      <c r="I106">
        <v>1.5269516810750089E-2</v>
      </c>
      <c r="J106">
        <v>0.85439073225176354</v>
      </c>
    </row>
    <row r="107" spans="2:10" x14ac:dyDescent="0.15">
      <c r="B107" t="s">
        <v>178</v>
      </c>
      <c r="C107">
        <v>907</v>
      </c>
      <c r="D107">
        <v>933.4747767461115</v>
      </c>
      <c r="E107" s="36">
        <f t="shared" si="3"/>
        <v>906.80406883907972</v>
      </c>
      <c r="F107" s="36">
        <f t="shared" si="2"/>
        <v>26.670707907031783</v>
      </c>
      <c r="G107">
        <v>9.8265335019586241E-3</v>
      </c>
      <c r="H107">
        <v>0.23445179316856304</v>
      </c>
      <c r="I107">
        <v>1.4897598533727992E-2</v>
      </c>
      <c r="J107">
        <v>0.8531491242779613</v>
      </c>
    </row>
    <row r="108" spans="2:10" x14ac:dyDescent="0.15">
      <c r="B108" t="s">
        <v>179</v>
      </c>
      <c r="C108">
        <v>908</v>
      </c>
      <c r="D108">
        <v>942.36501271512213</v>
      </c>
      <c r="E108" s="36">
        <f t="shared" si="3"/>
        <v>915.69430480809035</v>
      </c>
      <c r="F108" s="36">
        <f t="shared" si="2"/>
        <v>17.780471938021151</v>
      </c>
      <c r="G108">
        <v>1.1428740017122468E-2</v>
      </c>
      <c r="H108">
        <v>0.2501874197513464</v>
      </c>
      <c r="I108">
        <v>1.3573755243799928E-2</v>
      </c>
      <c r="J108">
        <v>0.84993014375426257</v>
      </c>
    </row>
    <row r="109" spans="2:10" x14ac:dyDescent="0.15">
      <c r="B109" t="s">
        <v>180</v>
      </c>
      <c r="C109">
        <v>909</v>
      </c>
      <c r="D109">
        <v>951.25524868413277</v>
      </c>
      <c r="E109" s="36">
        <f t="shared" si="3"/>
        <v>924.58454077710098</v>
      </c>
      <c r="F109" s="36">
        <f t="shared" si="2"/>
        <v>8.8902359690105186</v>
      </c>
      <c r="G109">
        <v>1.2889161462667614E-2</v>
      </c>
      <c r="H109">
        <v>0.25644711064327314</v>
      </c>
      <c r="I109">
        <v>1.4299854459123913E-2</v>
      </c>
      <c r="J109">
        <v>0.84622437848031673</v>
      </c>
    </row>
    <row r="110" spans="2:10" x14ac:dyDescent="0.15">
      <c r="B110" t="s">
        <v>181</v>
      </c>
      <c r="C110">
        <v>910</v>
      </c>
      <c r="D110">
        <v>960.14548465314328</v>
      </c>
      <c r="E110" s="36">
        <f t="shared" si="3"/>
        <v>933.4747767461115</v>
      </c>
      <c r="F110" s="36">
        <f>E$110-E110</f>
        <v>0</v>
      </c>
      <c r="G110">
        <v>1.1677949142764529E-2</v>
      </c>
      <c r="H110">
        <v>0.22979690402709271</v>
      </c>
      <c r="I110">
        <v>1.6401960204188611E-2</v>
      </c>
      <c r="J110">
        <v>0.84029718274098197</v>
      </c>
    </row>
  </sheetData>
  <mergeCells count="5">
    <mergeCell ref="U3:V3"/>
    <mergeCell ref="M3:N3"/>
    <mergeCell ref="Q3:R3"/>
    <mergeCell ref="S3:T3"/>
    <mergeCell ref="O3:P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2019-03-23T05:17:04Z</dcterms:modified>
</cp:coreProperties>
</file>