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80" windowWidth="14805" windowHeight="793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C80" i="1" l="1"/>
  <c r="C81" i="1"/>
  <c r="C82" i="1"/>
  <c r="C83" i="1"/>
  <c r="C84" i="1"/>
  <c r="C85" i="1"/>
  <c r="C86" i="1"/>
  <c r="C87" i="1"/>
  <c r="C88" i="1"/>
  <c r="C89" i="1"/>
  <c r="C74" i="1" l="1"/>
  <c r="C75" i="1"/>
  <c r="C76" i="1"/>
  <c r="C77" i="1"/>
  <c r="C78" i="1"/>
  <c r="C79" i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5" i="1"/>
  <c r="E5" i="2" l="1"/>
  <c r="E6" i="2" s="1"/>
  <c r="O132" i="1" l="1"/>
  <c r="AP132" i="1"/>
  <c r="AQ132" i="1"/>
  <c r="AR132" i="1"/>
  <c r="AS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V133" i="1"/>
  <c r="AW133" i="1"/>
  <c r="AX133" i="1"/>
  <c r="AY133" i="1"/>
  <c r="AZ133" i="1"/>
  <c r="BA133" i="1"/>
  <c r="BD133" i="1"/>
  <c r="BE133" i="1"/>
  <c r="BF133" i="1"/>
  <c r="BG133" i="1"/>
  <c r="BH133" i="1"/>
  <c r="AU133" i="1" s="1"/>
  <c r="BI133" i="1"/>
  <c r="AT133" i="1" s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V135" i="1"/>
  <c r="AW135" i="1"/>
  <c r="AX135" i="1"/>
  <c r="AY135" i="1"/>
  <c r="AZ135" i="1"/>
  <c r="BA135" i="1"/>
  <c r="BD135" i="1"/>
  <c r="BE135" i="1"/>
  <c r="BF135" i="1"/>
  <c r="BG135" i="1"/>
  <c r="BH135" i="1"/>
  <c r="AU135" i="1" s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V137" i="1"/>
  <c r="AW137" i="1"/>
  <c r="AX137" i="1"/>
  <c r="AY137" i="1"/>
  <c r="AZ137" i="1"/>
  <c r="BA137" i="1"/>
  <c r="BD137" i="1"/>
  <c r="BE137" i="1"/>
  <c r="BF137" i="1"/>
  <c r="BG137" i="1"/>
  <c r="BH137" i="1"/>
  <c r="AU137" i="1" s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V138" i="1"/>
  <c r="AW138" i="1"/>
  <c r="AX138" i="1"/>
  <c r="AY138" i="1"/>
  <c r="AZ138" i="1"/>
  <c r="BA138" i="1"/>
  <c r="BD138" i="1"/>
  <c r="BE138" i="1"/>
  <c r="BF138" i="1"/>
  <c r="BG138" i="1"/>
  <c r="BH138" i="1"/>
  <c r="AU138" i="1" s="1"/>
  <c r="BI138" i="1"/>
  <c r="AT138" i="1" s="1"/>
  <c r="BJ138" i="1"/>
  <c r="BK138" i="1"/>
  <c r="BL138" i="1"/>
  <c r="BM138" i="1"/>
  <c r="BN138" i="1"/>
  <c r="BO138" i="1"/>
  <c r="O139" i="1"/>
  <c r="AP139" i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BG139" i="1"/>
  <c r="BH139" i="1"/>
  <c r="AU139" i="1" s="1"/>
  <c r="BI139" i="1"/>
  <c r="AT139" i="1" s="1"/>
  <c r="BJ139" i="1"/>
  <c r="BK139" i="1"/>
  <c r="BL139" i="1"/>
  <c r="BM139" i="1"/>
  <c r="BN139" i="1"/>
  <c r="BO139" i="1"/>
  <c r="O140" i="1"/>
  <c r="AP140" i="1"/>
  <c r="AQ140" i="1"/>
  <c r="AR140" i="1"/>
  <c r="AS140" i="1"/>
  <c r="AV140" i="1"/>
  <c r="AW140" i="1"/>
  <c r="AX140" i="1"/>
  <c r="AY140" i="1"/>
  <c r="AZ140" i="1"/>
  <c r="BA140" i="1"/>
  <c r="BD140" i="1"/>
  <c r="BE140" i="1"/>
  <c r="BF140" i="1"/>
  <c r="BG140" i="1"/>
  <c r="BH140" i="1"/>
  <c r="AU140" i="1" s="1"/>
  <c r="BI140" i="1"/>
  <c r="AT140" i="1" s="1"/>
  <c r="BJ140" i="1"/>
  <c r="BK140" i="1"/>
  <c r="BL140" i="1"/>
  <c r="BM140" i="1"/>
  <c r="BN140" i="1"/>
  <c r="BO140" i="1"/>
  <c r="O141" i="1"/>
  <c r="AP141" i="1"/>
  <c r="AQ141" i="1"/>
  <c r="AR141" i="1"/>
  <c r="AS141" i="1"/>
  <c r="AV141" i="1"/>
  <c r="AW141" i="1"/>
  <c r="AX141" i="1"/>
  <c r="AY141" i="1"/>
  <c r="AZ141" i="1"/>
  <c r="BA141" i="1"/>
  <c r="BD141" i="1"/>
  <c r="BE141" i="1"/>
  <c r="BF141" i="1"/>
  <c r="BG141" i="1"/>
  <c r="BH141" i="1"/>
  <c r="AU141" i="1" s="1"/>
  <c r="BI141" i="1"/>
  <c r="AT141" i="1" s="1"/>
  <c r="BJ141" i="1"/>
  <c r="BK141" i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E142" i="1"/>
  <c r="BF142" i="1"/>
  <c r="BG142" i="1"/>
  <c r="BH142" i="1"/>
  <c r="BI142" i="1"/>
  <c r="AT142" i="1" s="1"/>
  <c r="BJ142" i="1"/>
  <c r="BK142" i="1"/>
  <c r="BL142" i="1"/>
  <c r="BM142" i="1"/>
  <c r="BN142" i="1"/>
  <c r="BO142" i="1"/>
  <c r="O143" i="1"/>
  <c r="AP143" i="1"/>
  <c r="AQ143" i="1"/>
  <c r="AR143" i="1"/>
  <c r="AS143" i="1"/>
  <c r="AV143" i="1"/>
  <c r="AW143" i="1"/>
  <c r="AX143" i="1"/>
  <c r="AY143" i="1"/>
  <c r="AZ143" i="1"/>
  <c r="BA143" i="1"/>
  <c r="BD143" i="1"/>
  <c r="BE143" i="1"/>
  <c r="BF143" i="1"/>
  <c r="BG143" i="1"/>
  <c r="BH143" i="1"/>
  <c r="AU143" i="1" s="1"/>
  <c r="BI143" i="1"/>
  <c r="AT143" i="1" s="1"/>
  <c r="BJ143" i="1"/>
  <c r="BK143" i="1"/>
  <c r="BL143" i="1"/>
  <c r="BM143" i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V121" i="1"/>
  <c r="AW121" i="1"/>
  <c r="AX121" i="1"/>
  <c r="AY121" i="1"/>
  <c r="AZ121" i="1"/>
  <c r="BA121" i="1"/>
  <c r="BD121" i="1"/>
  <c r="BE121" i="1"/>
  <c r="BF121" i="1"/>
  <c r="BG121" i="1"/>
  <c r="BH121" i="1"/>
  <c r="AU121" i="1" s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AQ129" i="1"/>
  <c r="AR129" i="1"/>
  <c r="AS129" i="1"/>
  <c r="AV129" i="1"/>
  <c r="AW129" i="1"/>
  <c r="AX129" i="1"/>
  <c r="AY129" i="1"/>
  <c r="AZ129" i="1"/>
  <c r="BA129" i="1"/>
  <c r="BD129" i="1"/>
  <c r="BE129" i="1"/>
  <c r="BF129" i="1"/>
  <c r="BG129" i="1"/>
  <c r="BH129" i="1"/>
  <c r="AU129" i="1" s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V130" i="1"/>
  <c r="AW130" i="1"/>
  <c r="AX130" i="1"/>
  <c r="AY130" i="1"/>
  <c r="AZ130" i="1"/>
  <c r="BA130" i="1"/>
  <c r="BD130" i="1"/>
  <c r="BE130" i="1"/>
  <c r="BF130" i="1"/>
  <c r="BG130" i="1"/>
  <c r="BH130" i="1"/>
  <c r="AU130" i="1" s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V131" i="1"/>
  <c r="AW131" i="1"/>
  <c r="AX131" i="1"/>
  <c r="AY131" i="1"/>
  <c r="AZ131" i="1"/>
  <c r="BA131" i="1"/>
  <c r="BD131" i="1"/>
  <c r="BE131" i="1"/>
  <c r="BF131" i="1"/>
  <c r="BG131" i="1"/>
  <c r="BH131" i="1"/>
  <c r="AU131" i="1" s="1"/>
  <c r="BI131" i="1"/>
  <c r="AT131" i="1" s="1"/>
  <c r="BJ131" i="1"/>
  <c r="BK131" i="1"/>
  <c r="BL131" i="1"/>
  <c r="BM131" i="1"/>
  <c r="BN131" i="1"/>
  <c r="BO131" i="1"/>
  <c r="BQ141" i="1" l="1"/>
  <c r="AI141" i="1" s="1"/>
  <c r="AA143" i="1"/>
  <c r="BQ143" i="1"/>
  <c r="AI143" i="1" s="1"/>
  <c r="BQ142" i="1"/>
  <c r="AI142" i="1" s="1"/>
  <c r="BQ133" i="1"/>
  <c r="AC133" i="1" s="1"/>
  <c r="BB143" i="1"/>
  <c r="BB140" i="1"/>
  <c r="BQ139" i="1"/>
  <c r="AF139" i="1" s="1"/>
  <c r="AJ142" i="1"/>
  <c r="BB141" i="1"/>
  <c r="BB139" i="1"/>
  <c r="BB116" i="1"/>
  <c r="BB129" i="1"/>
  <c r="BB100" i="1"/>
  <c r="BB127" i="1"/>
  <c r="BP126" i="1"/>
  <c r="BQ119" i="1"/>
  <c r="AA119" i="1" s="1"/>
  <c r="BQ125" i="1"/>
  <c r="AI125" i="1" s="1"/>
  <c r="BP134" i="1"/>
  <c r="BQ117" i="1"/>
  <c r="AG117" i="1" s="1"/>
  <c r="BB118" i="1"/>
  <c r="BP136" i="1"/>
  <c r="BP138" i="1"/>
  <c r="BB138" i="1"/>
  <c r="BB135" i="1"/>
  <c r="BB132" i="1"/>
  <c r="BP125" i="1"/>
  <c r="BQ134" i="1"/>
  <c r="AC134" i="1" s="1"/>
  <c r="BB136" i="1"/>
  <c r="BB134" i="1"/>
  <c r="BB119" i="1"/>
  <c r="BB137" i="1"/>
  <c r="BB133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E142" i="1"/>
  <c r="AC141" i="1"/>
  <c r="AA141" i="1"/>
  <c r="Z142" i="1"/>
  <c r="AH142" i="1"/>
  <c r="AF142" i="1"/>
  <c r="AG142" i="1"/>
  <c r="AK142" i="1"/>
  <c r="AC142" i="1"/>
  <c r="Z133" i="1"/>
  <c r="AK133" i="1"/>
  <c r="BP139" i="1"/>
  <c r="BQ136" i="1"/>
  <c r="AC136" i="1" s="1"/>
  <c r="BQ138" i="1"/>
  <c r="AE138" i="1" s="1"/>
  <c r="AU142" i="1"/>
  <c r="BB142" i="1" s="1"/>
  <c r="BQ135" i="1"/>
  <c r="AH135" i="1" s="1"/>
  <c r="BP143" i="1"/>
  <c r="BQ140" i="1"/>
  <c r="AJ140" i="1" s="1"/>
  <c r="BP135" i="1"/>
  <c r="BQ132" i="1"/>
  <c r="AI132" i="1" s="1"/>
  <c r="BP142" i="1"/>
  <c r="BP141" i="1"/>
  <c r="BP133" i="1"/>
  <c r="AE141" i="1"/>
  <c r="BP140" i="1"/>
  <c r="BQ137" i="1"/>
  <c r="Z137" i="1" s="1"/>
  <c r="AE133" i="1"/>
  <c r="BP132" i="1"/>
  <c r="BP137" i="1"/>
  <c r="BP131" i="1"/>
  <c r="BQ131" i="1"/>
  <c r="AI131" i="1" s="1"/>
  <c r="AF125" i="1"/>
  <c r="AG125" i="1"/>
  <c r="Z125" i="1"/>
  <c r="BP116" i="1"/>
  <c r="BQ116" i="1"/>
  <c r="Z116" i="1" s="1"/>
  <c r="AU114" i="1"/>
  <c r="BB114" i="1" s="1"/>
  <c r="BB108" i="1"/>
  <c r="BQ129" i="1"/>
  <c r="AI129" i="1" s="1"/>
  <c r="BP129" i="1"/>
  <c r="AK125" i="1"/>
  <c r="AC125" i="1"/>
  <c r="BP128" i="1"/>
  <c r="BB121" i="1"/>
  <c r="BQ130" i="1"/>
  <c r="AB130" i="1" s="1"/>
  <c r="BQ106" i="1"/>
  <c r="AK106" i="1" s="1"/>
  <c r="AU101" i="1"/>
  <c r="AU120" i="1"/>
  <c r="BB120" i="1" s="1"/>
  <c r="AU126" i="1"/>
  <c r="BB126" i="1" s="1"/>
  <c r="BB124" i="1"/>
  <c r="AT107" i="1"/>
  <c r="BB107" i="1" s="1"/>
  <c r="BQ107" i="1"/>
  <c r="AD107" i="1" s="1"/>
  <c r="BP120" i="1"/>
  <c r="BP127" i="1"/>
  <c r="BQ127" i="1"/>
  <c r="AD127" i="1" s="1"/>
  <c r="BB131" i="1"/>
  <c r="AD125" i="1"/>
  <c r="AT125" i="1"/>
  <c r="AA125" i="1"/>
  <c r="BQ123" i="1"/>
  <c r="AA123" i="1" s="1"/>
  <c r="Z119" i="1"/>
  <c r="AE119" i="1"/>
  <c r="BQ110" i="1"/>
  <c r="AI110" i="1" s="1"/>
  <c r="BP110" i="1"/>
  <c r="BP106" i="1"/>
  <c r="BP102" i="1"/>
  <c r="BQ128" i="1"/>
  <c r="AI128" i="1" s="1"/>
  <c r="BP130" i="1"/>
  <c r="AU128" i="1"/>
  <c r="BB128" i="1" s="1"/>
  <c r="BP124" i="1"/>
  <c r="BQ124" i="1"/>
  <c r="AJ124" i="1" s="1"/>
  <c r="BP122" i="1"/>
  <c r="BQ118" i="1"/>
  <c r="AH118" i="1" s="1"/>
  <c r="AT115" i="1"/>
  <c r="BB115" i="1" s="1"/>
  <c r="BQ112" i="1"/>
  <c r="AC112" i="1" s="1"/>
  <c r="AT111" i="1"/>
  <c r="BB111" i="1" s="1"/>
  <c r="AU109" i="1"/>
  <c r="BB109" i="1" s="1"/>
  <c r="BP105" i="1"/>
  <c r="BQ105" i="1"/>
  <c r="BQ115" i="1"/>
  <c r="AA115" i="1" s="1"/>
  <c r="BQ114" i="1"/>
  <c r="AC114" i="1" s="1"/>
  <c r="BP103" i="1"/>
  <c r="AT101" i="1"/>
  <c r="BP100" i="1"/>
  <c r="BQ100" i="1"/>
  <c r="AH100" i="1" s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AD103" i="1"/>
  <c r="BP118" i="1"/>
  <c r="BQ111" i="1"/>
  <c r="AD111" i="1" s="1"/>
  <c r="BB110" i="1"/>
  <c r="BQ126" i="1"/>
  <c r="Z126" i="1" s="1"/>
  <c r="AJ125" i="1"/>
  <c r="AB125" i="1"/>
  <c r="AT123" i="1"/>
  <c r="BB123" i="1" s="1"/>
  <c r="BQ120" i="1"/>
  <c r="AI120" i="1" s="1"/>
  <c r="BP117" i="1"/>
  <c r="AU117" i="1"/>
  <c r="BB117" i="1" s="1"/>
  <c r="AE116" i="1"/>
  <c r="BP113" i="1"/>
  <c r="BQ113" i="1"/>
  <c r="AH113" i="1" s="1"/>
  <c r="AU104" i="1"/>
  <c r="BB104" i="1" s="1"/>
  <c r="BB102" i="1"/>
  <c r="AU125" i="1"/>
  <c r="AE125" i="1"/>
  <c r="BP112" i="1"/>
  <c r="BB130" i="1"/>
  <c r="BQ122" i="1"/>
  <c r="Z122" i="1" s="1"/>
  <c r="BB122" i="1"/>
  <c r="AG119" i="1"/>
  <c r="BP111" i="1"/>
  <c r="BQ109" i="1"/>
  <c r="AD109" i="1" s="1"/>
  <c r="AU106" i="1"/>
  <c r="BB106" i="1" s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A118" i="1" l="1"/>
  <c r="AI133" i="1"/>
  <c r="AJ133" i="1"/>
  <c r="AF133" i="1"/>
  <c r="AA131" i="1"/>
  <c r="AH125" i="1"/>
  <c r="AB133" i="1"/>
  <c r="AG133" i="1"/>
  <c r="AA133" i="1"/>
  <c r="AD133" i="1"/>
  <c r="AB110" i="1"/>
  <c r="AK141" i="1"/>
  <c r="AF141" i="1"/>
  <c r="AH141" i="1"/>
  <c r="AH133" i="1"/>
  <c r="AD142" i="1"/>
  <c r="Z141" i="1"/>
  <c r="AG141" i="1"/>
  <c r="AJ141" i="1"/>
  <c r="AD141" i="1"/>
  <c r="AN141" i="1"/>
  <c r="AB141" i="1"/>
  <c r="AH134" i="1"/>
  <c r="AJ134" i="1"/>
  <c r="AA142" i="1"/>
  <c r="AI119" i="1"/>
  <c r="AC119" i="1"/>
  <c r="AD143" i="1"/>
  <c r="AN143" i="1" s="1"/>
  <c r="AG110" i="1"/>
  <c r="AE124" i="1"/>
  <c r="AB119" i="1"/>
  <c r="AH139" i="1"/>
  <c r="AG134" i="1"/>
  <c r="AK143" i="1"/>
  <c r="AG140" i="1"/>
  <c r="AB142" i="1"/>
  <c r="AL142" i="1" s="1"/>
  <c r="AG139" i="1"/>
  <c r="Z143" i="1"/>
  <c r="AF143" i="1"/>
  <c r="AJ110" i="1"/>
  <c r="Z139" i="1"/>
  <c r="Z134" i="1"/>
  <c r="AG143" i="1"/>
  <c r="AC139" i="1"/>
  <c r="AG116" i="1"/>
  <c r="AD119" i="1"/>
  <c r="AN119" i="1" s="1"/>
  <c r="AK119" i="1"/>
  <c r="AF116" i="1"/>
  <c r="Z138" i="1"/>
  <c r="AG138" i="1"/>
  <c r="AC143" i="1"/>
  <c r="AH140" i="1"/>
  <c r="AB139" i="1"/>
  <c r="AF129" i="1"/>
  <c r="AG124" i="1"/>
  <c r="AJ119" i="1"/>
  <c r="AE139" i="1"/>
  <c r="AM139" i="1" s="1"/>
  <c r="AA139" i="1"/>
  <c r="AJ143" i="1"/>
  <c r="AJ139" i="1"/>
  <c r="AI139" i="1"/>
  <c r="AM142" i="1"/>
  <c r="AE143" i="1"/>
  <c r="AE106" i="1"/>
  <c r="AF119" i="1"/>
  <c r="AM119" i="1" s="1"/>
  <c r="AH119" i="1"/>
  <c r="AD139" i="1"/>
  <c r="AB143" i="1"/>
  <c r="AB134" i="1"/>
  <c r="AK139" i="1"/>
  <c r="AH143" i="1"/>
  <c r="AJ117" i="1"/>
  <c r="AH117" i="1"/>
  <c r="Z117" i="1"/>
  <c r="AK117" i="1"/>
  <c r="AD117" i="1"/>
  <c r="AJ123" i="1"/>
  <c r="AI123" i="1"/>
  <c r="AH129" i="1"/>
  <c r="AC117" i="1"/>
  <c r="BB125" i="1"/>
  <c r="AG131" i="1"/>
  <c r="AE117" i="1"/>
  <c r="AA117" i="1"/>
  <c r="AF117" i="1"/>
  <c r="AH116" i="1"/>
  <c r="AF127" i="1"/>
  <c r="AC123" i="1"/>
  <c r="AB118" i="1"/>
  <c r="AB117" i="1"/>
  <c r="AI117" i="1"/>
  <c r="AB116" i="1"/>
  <c r="AF121" i="1"/>
  <c r="AJ107" i="1"/>
  <c r="BB101" i="1"/>
  <c r="AB123" i="1"/>
  <c r="Z113" i="1"/>
  <c r="AC107" i="1"/>
  <c r="AC128" i="1"/>
  <c r="AN133" i="1"/>
  <c r="Z130" i="1"/>
  <c r="AD123" i="1"/>
  <c r="AG118" i="1"/>
  <c r="AD130" i="1"/>
  <c r="AK123" i="1"/>
  <c r="AD136" i="1"/>
  <c r="AF134" i="1"/>
  <c r="AF136" i="1"/>
  <c r="AA134" i="1"/>
  <c r="AK134" i="1"/>
  <c r="AA130" i="1"/>
  <c r="AI118" i="1"/>
  <c r="Z107" i="1"/>
  <c r="AC130" i="1"/>
  <c r="AE136" i="1"/>
  <c r="AD134" i="1"/>
  <c r="AI134" i="1"/>
  <c r="AB107" i="1"/>
  <c r="AE130" i="1"/>
  <c r="AE118" i="1"/>
  <c r="AK107" i="1"/>
  <c r="AK115" i="1"/>
  <c r="AE134" i="1"/>
  <c r="AE100" i="1"/>
  <c r="AG100" i="1"/>
  <c r="AB103" i="1"/>
  <c r="AB115" i="1"/>
  <c r="AH101" i="1"/>
  <c r="BP95" i="1"/>
  <c r="BB78" i="1"/>
  <c r="AJ115" i="1"/>
  <c r="AH115" i="1"/>
  <c r="Z110" i="1"/>
  <c r="AF101" i="1"/>
  <c r="AG104" i="1"/>
  <c r="Z100" i="1"/>
  <c r="AE103" i="1"/>
  <c r="AN103" i="1" s="1"/>
  <c r="AK104" i="1"/>
  <c r="AE104" i="1"/>
  <c r="AM104" i="1" s="1"/>
  <c r="AA102" i="1"/>
  <c r="BB91" i="1"/>
  <c r="AH107" i="1"/>
  <c r="AA104" i="1"/>
  <c r="AE101" i="1"/>
  <c r="AJ104" i="1"/>
  <c r="AF100" i="1"/>
  <c r="AI104" i="1"/>
  <c r="AA110" i="1"/>
  <c r="AH104" i="1"/>
  <c r="AJ103" i="1"/>
  <c r="AG102" i="1"/>
  <c r="AC104" i="1"/>
  <c r="AJ101" i="1"/>
  <c r="Z104" i="1"/>
  <c r="AD104" i="1"/>
  <c r="AN104" i="1" s="1"/>
  <c r="AA103" i="1"/>
  <c r="AK101" i="1"/>
  <c r="Z115" i="1"/>
  <c r="Z10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N106" i="1" s="1"/>
  <c r="AB108" i="1"/>
  <c r="AH106" i="1"/>
  <c r="AC103" i="1"/>
  <c r="AK112" i="1"/>
  <c r="AI112" i="1"/>
  <c r="AJ108" i="1"/>
  <c r="BB93" i="1"/>
  <c r="BP82" i="1"/>
  <c r="AB101" i="1"/>
  <c r="AD101" i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Z132" i="1"/>
  <c r="AJ132" i="1"/>
  <c r="AF138" i="1"/>
  <c r="AM138" i="1" s="1"/>
  <c r="AH137" i="1"/>
  <c r="AC137" i="1"/>
  <c r="AI135" i="1"/>
  <c r="AG136" i="1"/>
  <c r="Z136" i="1"/>
  <c r="AH136" i="1"/>
  <c r="AA136" i="1"/>
  <c r="AI136" i="1"/>
  <c r="AB136" i="1"/>
  <c r="AJ136" i="1"/>
  <c r="AB140" i="1"/>
  <c r="AE137" i="1"/>
  <c r="AH138" i="1"/>
  <c r="AK136" i="1"/>
  <c r="AL133" i="1"/>
  <c r="AJ135" i="1"/>
  <c r="AB135" i="1"/>
  <c r="AC135" i="1"/>
  <c r="AK135" i="1"/>
  <c r="AD135" i="1"/>
  <c r="AE135" i="1"/>
  <c r="AL141" i="1"/>
  <c r="AM143" i="1"/>
  <c r="AB137" i="1"/>
  <c r="AJ137" i="1"/>
  <c r="AK132" i="1"/>
  <c r="AC132" i="1"/>
  <c r="AE132" i="1"/>
  <c r="AF132" i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K120" i="1"/>
  <c r="AK113" i="1"/>
  <c r="AM125" i="1"/>
  <c r="AD128" i="1"/>
  <c r="Z128" i="1"/>
  <c r="AF128" i="1"/>
  <c r="AH128" i="1"/>
  <c r="AG128" i="1"/>
  <c r="AF105" i="1"/>
  <c r="AJ131" i="1"/>
  <c r="AK131" i="1"/>
  <c r="AB131" i="1"/>
  <c r="AE131" i="1"/>
  <c r="AF131" i="1"/>
  <c r="AM131" i="1" s="1"/>
  <c r="AD131" i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E121" i="1"/>
  <c r="AM121" i="1" s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G112" i="1"/>
  <c r="AH112" i="1"/>
  <c r="AJ112" i="1"/>
  <c r="Z112" i="1"/>
  <c r="AC118" i="1"/>
  <c r="AK118" i="1"/>
  <c r="AF118" i="1"/>
  <c r="Z118" i="1"/>
  <c r="AD118" i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F113" i="1"/>
  <c r="AH124" i="1"/>
  <c r="AF130" i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G120" i="1"/>
  <c r="AH120" i="1"/>
  <c r="Z120" i="1"/>
  <c r="AJ120" i="1"/>
  <c r="AA120" i="1"/>
  <c r="AN123" i="1"/>
  <c r="AK114" i="1"/>
  <c r="AC110" i="1"/>
  <c r="AK110" i="1"/>
  <c r="AD110" i="1"/>
  <c r="AE110" i="1"/>
  <c r="AF110" i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BQ97" i="1"/>
  <c r="AK97" i="1" s="1"/>
  <c r="BB96" i="1"/>
  <c r="BQ86" i="1"/>
  <c r="AH86" i="1" s="1"/>
  <c r="AU86" i="1"/>
  <c r="BB86" i="1" s="1"/>
  <c r="AU84" i="1"/>
  <c r="BQ83" i="1"/>
  <c r="AJ83" i="1" s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T84" i="1"/>
  <c r="AD84" i="1"/>
  <c r="BP74" i="1"/>
  <c r="BP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BQ95" i="1"/>
  <c r="AD95" i="1" s="1"/>
  <c r="AT95" i="1"/>
  <c r="BP94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N120" i="1" l="1"/>
  <c r="AM110" i="1"/>
  <c r="AM136" i="1"/>
  <c r="AM117" i="1"/>
  <c r="AN139" i="1"/>
  <c r="AM134" i="1"/>
  <c r="AN136" i="1"/>
  <c r="AL139" i="1"/>
  <c r="AL143" i="1"/>
  <c r="AM130" i="1"/>
  <c r="AN128" i="1"/>
  <c r="AL119" i="1"/>
  <c r="AM128" i="1"/>
  <c r="BB95" i="1"/>
  <c r="AA86" i="1"/>
  <c r="AA91" i="1"/>
  <c r="AC79" i="1"/>
  <c r="AM101" i="1"/>
  <c r="AN130" i="1"/>
  <c r="AN100" i="1"/>
  <c r="AL117" i="1"/>
  <c r="AE90" i="1"/>
  <c r="AL107" i="1"/>
  <c r="AI66" i="1"/>
  <c r="AA66" i="1"/>
  <c r="AK66" i="1"/>
  <c r="AN131" i="1"/>
  <c r="AM127" i="1"/>
  <c r="AN117" i="1"/>
  <c r="AH81" i="1"/>
  <c r="AM112" i="1"/>
  <c r="AM100" i="1"/>
  <c r="AN112" i="1"/>
  <c r="AA65" i="1"/>
  <c r="AJ85" i="1"/>
  <c r="Z97" i="1"/>
  <c r="AN121" i="1"/>
  <c r="AM120" i="1"/>
  <c r="AN132" i="1"/>
  <c r="AH97" i="1"/>
  <c r="AJ99" i="1"/>
  <c r="AN105" i="1"/>
  <c r="AM132" i="1"/>
  <c r="BB92" i="1"/>
  <c r="AC96" i="1"/>
  <c r="AB91" i="1"/>
  <c r="AL126" i="1"/>
  <c r="AL122" i="1"/>
  <c r="AL138" i="1"/>
  <c r="AN137" i="1"/>
  <c r="AI71" i="1"/>
  <c r="AC74" i="1"/>
  <c r="AF91" i="1"/>
  <c r="AN101" i="1"/>
  <c r="AF96" i="1"/>
  <c r="AL120" i="1"/>
  <c r="AN118" i="1"/>
  <c r="AL134" i="1"/>
  <c r="AJ65" i="1"/>
  <c r="AL124" i="1"/>
  <c r="Z91" i="1"/>
  <c r="AD77" i="1"/>
  <c r="AK98" i="1"/>
  <c r="AC85" i="1"/>
  <c r="AL123" i="1"/>
  <c r="AL118" i="1"/>
  <c r="AM123" i="1"/>
  <c r="AN134" i="1"/>
  <c r="AN126" i="1"/>
  <c r="AL113" i="1"/>
  <c r="AK96" i="1"/>
  <c r="AH96" i="1"/>
  <c r="AA70" i="1"/>
  <c r="AH91" i="1"/>
  <c r="AM118" i="1"/>
  <c r="AL137" i="1"/>
  <c r="AH65" i="1"/>
  <c r="AD99" i="1"/>
  <c r="AL104" i="1"/>
  <c r="AL103" i="1"/>
  <c r="AE86" i="1"/>
  <c r="Z98" i="1"/>
  <c r="AL101" i="1"/>
  <c r="AF74" i="1"/>
  <c r="Z80" i="1"/>
  <c r="AA74" i="1"/>
  <c r="AH80" i="1"/>
  <c r="AA71" i="1"/>
  <c r="AH99" i="1"/>
  <c r="AI96" i="1"/>
  <c r="AJ84" i="1"/>
  <c r="AC98" i="1"/>
  <c r="AK72" i="1"/>
  <c r="AF80" i="1"/>
  <c r="AM115" i="1"/>
  <c r="AL100" i="1"/>
  <c r="AM107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M66" i="1" s="1"/>
  <c r="AG67" i="1"/>
  <c r="AN84" i="1"/>
  <c r="Z81" i="1"/>
  <c r="AJ67" i="1"/>
  <c r="AJ74" i="1"/>
  <c r="AK74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K99" i="1"/>
  <c r="AC99" i="1"/>
  <c r="AG89" i="1"/>
  <c r="AF94" i="1"/>
  <c r="AI88" i="1"/>
  <c r="AB76" i="1"/>
  <c r="AA94" i="1"/>
  <c r="AF73" i="1"/>
  <c r="AH73" i="1"/>
  <c r="AG80" i="1"/>
  <c r="AE80" i="1"/>
  <c r="AD80" i="1"/>
  <c r="AB80" i="1"/>
  <c r="AG99" i="1"/>
  <c r="Z88" i="1"/>
  <c r="AD86" i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AM80" i="1" l="1"/>
  <c r="AN77" i="1"/>
  <c r="AM67" i="1"/>
  <c r="AN99" i="1"/>
  <c r="AN90" i="1"/>
  <c r="AM86" i="1"/>
  <c r="AN67" i="1"/>
  <c r="AN91" i="1"/>
  <c r="AN79" i="1"/>
  <c r="AM77" i="1"/>
  <c r="AL99" i="1"/>
  <c r="AN86" i="1"/>
  <c r="AL80" i="1"/>
  <c r="AM79" i="1"/>
  <c r="AL91" i="1"/>
  <c r="AL79" i="1"/>
  <c r="AM95" i="1"/>
  <c r="AL74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K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BQ63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BP58" i="1"/>
  <c r="AU58" i="1"/>
  <c r="BB51" i="1"/>
  <c r="BQ55" i="1"/>
  <c r="AG55" i="1" s="1"/>
  <c r="AU61" i="1"/>
  <c r="BB61" i="1" s="1"/>
  <c r="BB59" i="1"/>
  <c r="BP61" i="1"/>
  <c r="BP63" i="1"/>
  <c r="BB62" i="1"/>
  <c r="BP55" i="1"/>
  <c r="BQ59" i="1"/>
  <c r="AD59" i="1" s="1"/>
  <c r="AT63" i="1"/>
  <c r="BB63" i="1" s="1"/>
  <c r="BP64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F60" i="1" l="1"/>
  <c r="Z60" i="1"/>
  <c r="AG58" i="1"/>
  <c r="AI60" i="1"/>
  <c r="AI61" i="1"/>
  <c r="AA60" i="1"/>
  <c r="AF57" i="1"/>
  <c r="AC60" i="1"/>
  <c r="AE60" i="1"/>
  <c r="AK58" i="1"/>
  <c r="AD60" i="1"/>
  <c r="AG60" i="1"/>
  <c r="AJ60" i="1"/>
  <c r="AJ61" i="1"/>
  <c r="AF58" i="1"/>
  <c r="AK61" i="1"/>
  <c r="AH60" i="1"/>
  <c r="Z61" i="1"/>
  <c r="AB60" i="1"/>
  <c r="AH58" i="1"/>
  <c r="AB58" i="1"/>
  <c r="AJ58" i="1"/>
  <c r="AC58" i="1"/>
  <c r="AD55" i="1"/>
  <c r="AA56" i="1"/>
  <c r="AI56" i="1"/>
  <c r="AE58" i="1"/>
  <c r="AB61" i="1"/>
  <c r="Z58" i="1"/>
  <c r="AD61" i="1"/>
  <c r="AI58" i="1"/>
  <c r="BB58" i="1"/>
  <c r="AC61" i="1"/>
  <c r="AA61" i="1"/>
  <c r="AB56" i="1"/>
  <c r="AD58" i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J64" i="1"/>
  <c r="Z52" i="1"/>
  <c r="AJ62" i="1"/>
  <c r="AD52" i="1"/>
  <c r="Z57" i="1"/>
  <c r="AF63" i="1"/>
  <c r="AK59" i="1"/>
  <c r="AD63" i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61" i="1" l="1"/>
  <c r="AN63" i="1"/>
  <c r="AN60" i="1"/>
  <c r="AM57" i="1"/>
  <c r="AL58" i="1"/>
  <c r="AM58" i="1"/>
  <c r="AN55" i="1"/>
  <c r="AM60" i="1"/>
  <c r="AL60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BQ49" i="1"/>
  <c r="AA49" i="1" s="1"/>
  <c r="BQ37" i="1"/>
  <c r="AC37" i="1" s="1"/>
  <c r="BQ50" i="1"/>
  <c r="AF50" i="1" s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E46" i="1" l="1"/>
  <c r="AC40" i="1"/>
  <c r="AH46" i="1"/>
  <c r="AI35" i="1"/>
  <c r="AK46" i="1"/>
  <c r="Z26" i="1"/>
  <c r="AB46" i="1"/>
  <c r="AD46" i="1"/>
  <c r="AA41" i="1"/>
  <c r="Z41" i="1"/>
  <c r="AC46" i="1"/>
  <c r="AF46" i="1"/>
  <c r="AC49" i="1"/>
  <c r="AC41" i="1"/>
  <c r="AA35" i="1"/>
  <c r="AI41" i="1"/>
  <c r="AH22" i="1"/>
  <c r="AC39" i="1"/>
  <c r="AB22" i="1"/>
  <c r="AA10" i="1"/>
  <c r="AF48" i="1"/>
  <c r="AF41" i="1"/>
  <c r="AM41" i="1" s="1"/>
  <c r="AB39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14" i="1" l="1"/>
  <c r="AM48" i="1"/>
  <c r="AM46" i="1"/>
  <c r="AM9" i="1"/>
  <c r="AM43" i="1"/>
  <c r="AN30" i="1"/>
  <c r="AM47" i="1"/>
  <c r="AN32" i="1"/>
  <c r="AN37" i="1"/>
  <c r="AN38" i="1"/>
  <c r="AN42" i="1"/>
  <c r="AM20" i="1"/>
  <c r="AM45" i="1"/>
  <c r="AL41" i="1"/>
  <c r="AM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<sst xmlns="http://schemas.openxmlformats.org/spreadsheetml/2006/main" count="221" uniqueCount="143">
  <si>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</si>
  <si>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</si>
  <si>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</si>
  <si>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</si>
  <si>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</si>
  <si>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</si>
  <si>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</si>
  <si>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</si>
  <si>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</si>
  <si>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</si>
  <si>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</si>
  <si>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</si>
  <si>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</si>
  <si>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</si>
  <si>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</si>
  <si>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</si>
  <si>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</si>
  <si>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</si>
  <si>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</si>
  <si>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</si>
  <si>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</si>
  <si>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</si>
  <si>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</si>
  <si>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</si>
  <si>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</si>
  <si>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</si>
  <si>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</si>
  <si>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</si>
  <si>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</si>
  <si>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</si>
  <si>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</si>
  <si>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</si>
  <si>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</si>
  <si>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</si>
  <si>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</si>
  <si>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</si>
  <si>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</si>
  <si>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</si>
  <si>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</si>
  <si>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</si>
  <si>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</si>
  <si>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</si>
  <si>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</si>
  <si>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</si>
  <si>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</si>
  <si>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</si>
  <si>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</si>
  <si>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</si>
  <si>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</si>
  <si>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</si>
  <si>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</si>
  <si>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</si>
  <si>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</si>
  <si>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</si>
  <si>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</si>
  <si>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</si>
  <si>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</si>
  <si>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</si>
  <si>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</si>
  <si>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</si>
  <si>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</si>
  <si>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</si>
  <si>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Interval</t>
    <phoneticPr fontId="1"/>
  </si>
  <si>
    <t>offset</t>
    <phoneticPr fontId="1"/>
  </si>
  <si>
    <t>Inverse</t>
    <phoneticPr fontId="1"/>
  </si>
  <si>
    <t>Converse</t>
    <phoneticPr fontId="1"/>
  </si>
  <si>
    <t>Al2O3</t>
    <phoneticPr fontId="1"/>
  </si>
  <si>
    <t xml:space="preserve">Line 1 HK1206cn_OPX_TE_LINE6 </t>
  </si>
  <si>
    <t xml:space="preserve">Line 2 HK1206cn_OPX_TE_LINE6 </t>
  </si>
  <si>
    <t xml:space="preserve">Line 3 HK1206cn_OPX_TE_LINE6 </t>
  </si>
  <si>
    <t xml:space="preserve">Line 4 HK1206cn_OPX_TE_LINE6 </t>
  </si>
  <si>
    <t xml:space="preserve">Line 5 HK1206cn_OPX_TE_LINE6 </t>
  </si>
  <si>
    <t xml:space="preserve">Line 6 HK1206cn_OPX_TE_LINE6 </t>
  </si>
  <si>
    <t xml:space="preserve">Line 7 HK1206cn_OPX_TE_LINE6 </t>
  </si>
  <si>
    <t xml:space="preserve">Line 8 HK1206cn_OPX_TE_LINE6 </t>
  </si>
  <si>
    <t xml:space="preserve">Line 9 HK1206cn_OPX_TE_LINE6 </t>
  </si>
  <si>
    <t xml:space="preserve">Line 10 HK1206cn_OPX_TE_LINE6 </t>
  </si>
  <si>
    <t xml:space="preserve">Line 11 HK1206cn_OPX_TE_LINE6 </t>
  </si>
  <si>
    <t xml:space="preserve">Line 12 HK1206cn_OPX_TE_LINE6 </t>
  </si>
  <si>
    <t xml:space="preserve">Line 13 HK1206cn_OPX_TE_LINE6 </t>
  </si>
  <si>
    <t xml:space="preserve">Line 14 HK1206cn_OPX_TE_LINE6 </t>
  </si>
  <si>
    <t xml:space="preserve">Line 15 HK1206cn_OPX_TE_LINE6 </t>
  </si>
  <si>
    <t xml:space="preserve">Line 16 HK1206cn_OPX_TE_LINE6 </t>
  </si>
  <si>
    <t xml:space="preserve">Line 17 HK1206cn_OPX_TE_LINE6 </t>
  </si>
  <si>
    <t xml:space="preserve">Line 18 HK1206cn_OPX_TE_LINE6 </t>
  </si>
  <si>
    <t xml:space="preserve">Line 19 HK1206cn_OPX_TE_LINE6 </t>
  </si>
  <si>
    <t xml:space="preserve">Line 20 HK1206cn_OPX_TE_LINE6 </t>
  </si>
  <si>
    <t xml:space="preserve">Line 21 HK1206cn_OPX_TE_LINE6 </t>
  </si>
  <si>
    <t xml:space="preserve">Line 22 HK1206cn_OPX_TE_LINE6 </t>
  </si>
  <si>
    <t xml:space="preserve">Line 23 HK1206cn_OPX_TE_LINE6 </t>
  </si>
  <si>
    <t xml:space="preserve">Line 24 HK1206cn_OPX_TE_LINE6 </t>
  </si>
  <si>
    <t xml:space="preserve">Line 25 HK1206cn_OPX_TE_LINE6 </t>
  </si>
  <si>
    <t xml:space="preserve">Line 26 HK1206cn_OPX_TE_LINE6 </t>
  </si>
  <si>
    <t xml:space="preserve">Line 27 HK1206cn_OPX_TE_LINE6 </t>
  </si>
  <si>
    <t xml:space="preserve">Line 28 HK1206cn_OPX_TE_LINE6 </t>
  </si>
  <si>
    <t xml:space="preserve">Line 29 HK1206cn_OPX_TE_LINE6 </t>
  </si>
  <si>
    <t xml:space="preserve">Line 30 HK1206cn_OPX_TE_LINE6 </t>
  </si>
  <si>
    <t xml:space="preserve">Line 31 HK1206cn_OPX_TE_LINE6 </t>
  </si>
  <si>
    <t xml:space="preserve">Line 32 HK1206cn_OPX_TE_LINE6 </t>
  </si>
  <si>
    <t xml:space="preserve">Line 33 HK1206cn_OPX_TE_LINE6 </t>
  </si>
  <si>
    <t xml:space="preserve">Line 34 HK1206cn_OPX_TE_LINE6 </t>
  </si>
  <si>
    <t xml:space="preserve">Line 35 HK1206cn_OPX_TE_LINE6 </t>
  </si>
  <si>
    <t xml:space="preserve">Line 36 HK1206cn_OPX_TE_LINE6 </t>
  </si>
  <si>
    <t xml:space="preserve">Line 37 HK1206cn_OPX_TE_LINE6 </t>
  </si>
  <si>
    <t xml:space="preserve">Line 38 HK1206cn_OPX_TE_LINE6 </t>
  </si>
  <si>
    <t xml:space="preserve">Line 39 HK1206cn_OPX_TE_LINE6 </t>
  </si>
  <si>
    <t xml:space="preserve">Line 40 HK1206cn_OPX_TE_LINE6 </t>
  </si>
  <si>
    <t xml:space="preserve">Line 41 HK1206cn_OPX_TE_LINE6 </t>
  </si>
  <si>
    <t xml:space="preserve">Line 42 HK1206cn_OPX_TE_LINE6 </t>
  </si>
  <si>
    <t xml:space="preserve">Line 43 HK1206cn_OPX_TE_LINE6 </t>
  </si>
  <si>
    <t xml:space="preserve">Line 44 HK1206cn_OPX_TE_LINE6 </t>
  </si>
  <si>
    <t xml:space="preserve">Line 45 HK1206cn_OPX_TE_LINE6 </t>
  </si>
  <si>
    <t xml:space="preserve">Line 46 HK1206cn_OPX_TE_LINE6 </t>
  </si>
  <si>
    <t xml:space="preserve">Line 47 HK1206cn_OPX_TE_LINE6 </t>
  </si>
  <si>
    <t xml:space="preserve">Line 48 HK1206cn_OPX_TE_LINE6 </t>
  </si>
  <si>
    <t xml:space="preserve">Line 49 HK1206cn_OPX_TE_LINE6 </t>
  </si>
  <si>
    <t xml:space="preserve">Line 50 HK1206cn_OPX_TE_LINE6 </t>
  </si>
  <si>
    <t xml:space="preserve">Line 51 HK1206cn_OPX_TE_LINE6 </t>
  </si>
  <si>
    <t xml:space="preserve">Line 52 HK1206cn_OPX_TE_LINE6 </t>
  </si>
  <si>
    <t xml:space="preserve">Line 53 HK1206cn_OPX_TE_LINE6 </t>
  </si>
  <si>
    <t xml:space="preserve">Line 54 HK1206cn_OPX_TE_LINE6 </t>
  </si>
  <si>
    <t xml:space="preserve">Line 55 HK1206cn_OPX_TE_LINE6 </t>
  </si>
  <si>
    <t xml:space="preserve">Line 56 HK1206cn_OPX_TE_LINE6 </t>
  </si>
  <si>
    <t xml:space="preserve">Line 57 HK1206cn_OPX_TE_LINE6 </t>
  </si>
  <si>
    <t xml:space="preserve">Line 58 HK1206cn_OPX_TE_LINE6 </t>
  </si>
  <si>
    <t xml:space="preserve">Line 59 HK1206cn_OPX_TE_LINE6 </t>
  </si>
  <si>
    <t xml:space="preserve">Line 60 HK1206cn_OPX_TE_LINE6 </t>
  </si>
  <si>
    <t xml:space="preserve">Line 61 HK1206cn_OPX_TE_LINE6 </t>
  </si>
  <si>
    <t xml:space="preserve">Line 62 HK1206cn_OPX_TE_LINE6 </t>
  </si>
  <si>
    <t xml:space="preserve">Line 63 HK1206cn_OPX_TE_LINE6 </t>
  </si>
  <si>
    <t xml:space="preserve">Line 64 HK1206cn_OPX_TE_LINE6 </t>
  </si>
  <si>
    <t xml:space="preserve">Line 65 HK1206cn_OPX_TE_LINE6 </t>
  </si>
  <si>
    <t xml:space="preserve">Line 66 HK1206cn_OPX_TE_LINE6 </t>
  </si>
  <si>
    <t xml:space="preserve">Line 67 HK1206cn_OPX_TE_LINE6 </t>
  </si>
  <si>
    <t xml:space="preserve">Line 68 HK1206cn_OPX_TE_LINE6 </t>
  </si>
  <si>
    <t xml:space="preserve">Line 69 HK1206cn_OPX_TE_LINE6 </t>
  </si>
  <si>
    <t xml:space="preserve">Line 70 HK1206cn_OPX_TE_LINE6 </t>
  </si>
  <si>
    <t xml:space="preserve">Line 71 HK1206cn_OPX_TE_LINE6 </t>
  </si>
  <si>
    <t xml:space="preserve">Line 72 HK1206cn_OPX_TE_LINE6 </t>
  </si>
  <si>
    <t xml:space="preserve">Line 73 HK1206cn_OPX_TE_LINE6 </t>
  </si>
  <si>
    <t xml:space="preserve">Line 74 HK1206cn_OPX_TE_LINE6 </t>
  </si>
  <si>
    <t xml:space="preserve">Line 75 HK1206cn_OPX_TE_LINE6 </t>
  </si>
  <si>
    <t xml:space="preserve">Line 76 HK1206cn_OPX_TE_LINE6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</si>
</sst>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77" fontId="0" fillId="0" borderId="0" xfId="0" applyNumberFormat="1" applyBorder="1"/>
    <xf numFmtId="0" fontId="0" fillId="2" borderId="0" xfId="0" applyFill="1" applyAlignment="1">
      <alignment horizontal="center"/>
    </xf>
    <xf numFmtId="1" fontId="0" fillId="0" borderId="0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31" zoomScale="80" zoomScaleNormal="80" workbookViewId="0">
      <selection activeCell="F12" sqref="F12:F73"/>
    </sheetView>
  </sheetViews>
  <sheetFormatPr defaultRowHeight="13.5" x14ac:dyDescent="0.15"/>
  <cols>
    <col min="1" max="1" width="27.125" customWidth="1"/>
    <col min="4" max="14" width="9" style="1"/>
    <col min="16" max="16" width="10.375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1"/>
    <col min="40" max="40" width="9" style="2"/>
    <col min="67" max="67" width="9" customWidth="1"/>
  </cols>
  <sheetData>
    <row r="1" spans="1:69" x14ac:dyDescent="0.15">
      <c r="U1" s="15" t="s">
        <v>52</v>
      </c>
      <c r="V1" s="38" t="s">
        <v>53</v>
      </c>
      <c r="W1" s="38"/>
      <c r="X1" s="16" t="s">
        <v>54</v>
      </c>
      <c r="Y1" s="6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8" t="s">
        <v>29</v>
      </c>
      <c r="E2" s="37" t="s">
        <v>51</v>
      </c>
      <c r="F2" s="37"/>
      <c r="G2" s="37"/>
      <c r="H2" s="37"/>
      <c r="I2" s="37"/>
      <c r="J2" s="37"/>
      <c r="K2" s="37"/>
      <c r="L2" s="37"/>
      <c r="M2" s="37"/>
      <c r="N2" s="37"/>
      <c r="Q2" s="37" t="s">
        <v>60</v>
      </c>
      <c r="R2" s="37"/>
      <c r="S2" s="37"/>
      <c r="U2" s="17" t="s">
        <v>55</v>
      </c>
      <c r="V2" s="4" t="s">
        <v>55</v>
      </c>
      <c r="W2" s="4" t="s">
        <v>52</v>
      </c>
      <c r="X2" s="18" t="s">
        <v>56</v>
      </c>
      <c r="Y2" s="6"/>
      <c r="Z2" s="11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7" t="s">
        <v>41</v>
      </c>
      <c r="W3" s="7" t="s">
        <v>44</v>
      </c>
      <c r="X3" s="4" t="s">
        <v>26</v>
      </c>
      <c r="Y3" s="5"/>
      <c r="Z3" s="12" t="s">
        <v>27</v>
      </c>
      <c r="AA3" s="12" t="s">
        <v>28</v>
      </c>
      <c r="AB3" s="12" t="s">
        <v>31</v>
      </c>
      <c r="AC3" s="12" t="s">
        <v>32</v>
      </c>
      <c r="AD3" s="12" t="s">
        <v>33</v>
      </c>
      <c r="AE3" s="12" t="s">
        <v>34</v>
      </c>
      <c r="AF3" s="12" t="s">
        <v>35</v>
      </c>
      <c r="AG3" s="12" t="s">
        <v>36</v>
      </c>
      <c r="AH3" s="12" t="s">
        <v>37</v>
      </c>
      <c r="AI3" s="12" t="s">
        <v>38</v>
      </c>
      <c r="AJ3" s="12" t="s">
        <v>39</v>
      </c>
      <c r="AK3" s="12" t="s">
        <v>40</v>
      </c>
      <c r="AL3" s="12" t="s">
        <v>25</v>
      </c>
      <c r="AM3" s="12" t="s">
        <v>50</v>
      </c>
      <c r="AN3" s="9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19" customFormat="1" x14ac:dyDescent="0.15">
      <c r="A4" s="19" t="s">
        <v>67</v>
      </c>
      <c r="B4" s="19">
        <v>713</v>
      </c>
      <c r="D4" s="20">
        <v>40.133000000000003</v>
      </c>
      <c r="E4" s="20">
        <v>0</v>
      </c>
      <c r="F4" s="20">
        <v>0</v>
      </c>
      <c r="G4" s="20">
        <v>0</v>
      </c>
      <c r="H4" s="20">
        <v>9.0069999999999997</v>
      </c>
      <c r="I4" s="20">
        <v>48.878</v>
      </c>
      <c r="J4" s="20">
        <v>3.3000000000000002E-2</v>
      </c>
      <c r="K4" s="20">
        <v>0.16</v>
      </c>
      <c r="L4" s="20">
        <v>0.39400000000000002</v>
      </c>
      <c r="M4" s="20">
        <v>1E-3</v>
      </c>
      <c r="N4" s="20"/>
      <c r="O4" s="19">
        <f>SUM(D4:N4)</f>
        <v>98.606000000000009</v>
      </c>
      <c r="Q4" s="20">
        <v>44.308</v>
      </c>
      <c r="R4" s="20">
        <v>83.95</v>
      </c>
      <c r="S4" s="20">
        <v>11.045</v>
      </c>
      <c r="U4" s="20"/>
      <c r="V4" s="21">
        <v>12</v>
      </c>
      <c r="W4" s="21">
        <v>4</v>
      </c>
      <c r="X4" s="22">
        <v>0</v>
      </c>
      <c r="Z4" s="23">
        <f>IFERROR(BD4*$BQ4,"NA")</f>
        <v>1.4942735199550492</v>
      </c>
      <c r="AA4" s="23">
        <f>IFERROR(BE4*$BQ4,"NA")</f>
        <v>0</v>
      </c>
      <c r="AB4" s="23">
        <f>IFERROR(BF4*$BQ4,"NA")</f>
        <v>0</v>
      </c>
      <c r="AC4" s="23">
        <f>IFERROR(BG4*$BQ4,"NA")</f>
        <v>0</v>
      </c>
      <c r="AD4" s="23">
        <f>IFERROR(IF(OR($X4="spinel", $X4="Spinel", $X4="SPINEL"),((BH4+BI4)*BQ4-AE4),BI4*$BQ4),"NA")</f>
        <v>0</v>
      </c>
      <c r="AE4" s="23">
        <f>IFERROR(IF(OR($X4="spinel", $X4="Spinel", $X4="SPINEL"),(1-AF4-AG4-AH4-AI4),BH4*$BQ4),"NA")</f>
        <v>0.28044523012901762</v>
      </c>
      <c r="AF4" s="23">
        <f t="shared" ref="AF4:AK4" si="0">IFERROR(BJ4*$BQ4,"NA")</f>
        <v>2.7128099271577666</v>
      </c>
      <c r="AG4" s="23">
        <f t="shared" si="0"/>
        <v>1.316389681972454E-3</v>
      </c>
      <c r="AH4" s="23">
        <f t="shared" si="0"/>
        <v>5.0454872761031624E-3</v>
      </c>
      <c r="AI4" s="23">
        <f t="shared" si="0"/>
        <v>1.1799833546986551E-2</v>
      </c>
      <c r="AJ4" s="23">
        <f t="shared" si="0"/>
        <v>7.2184596108482155E-5</v>
      </c>
      <c r="AK4" s="23">
        <f t="shared" si="0"/>
        <v>0</v>
      </c>
      <c r="AL4" s="23">
        <f>IFERROR(SUM(Z4:AK4),"NA")</f>
        <v>4.5057625723430039</v>
      </c>
      <c r="AM4" s="23">
        <f t="shared" ref="AM4" si="1">IFERROR(AF4/(AF4+AE4),"NA")</f>
        <v>0.90630760981191283</v>
      </c>
      <c r="AN4" s="24">
        <f t="shared" ref="AN4:AN50" si="2">IFERROR(AD4/(AD4+AE4),"NA")</f>
        <v>0</v>
      </c>
      <c r="AP4" s="19">
        <f>D4</f>
        <v>40.133000000000003</v>
      </c>
      <c r="AQ4" s="19">
        <f>E4</f>
        <v>0</v>
      </c>
      <c r="AR4" s="19">
        <f>F4</f>
        <v>0</v>
      </c>
      <c r="AS4" s="19">
        <f>G4</f>
        <v>0</v>
      </c>
      <c r="AT4" s="19">
        <f t="shared" ref="AT4:AT50" si="3">BI4*AT$1/2</f>
        <v>0</v>
      </c>
      <c r="AU4" s="19">
        <f t="shared" ref="AU4:AU50" si="4">BH4*AU$1</f>
        <v>9.0069999999999997</v>
      </c>
      <c r="AV4" s="19">
        <f t="shared" ref="AV4:BA4" si="5">I4</f>
        <v>48.878</v>
      </c>
      <c r="AW4" s="19">
        <f t="shared" si="5"/>
        <v>3.3000000000000002E-2</v>
      </c>
      <c r="AX4" s="19">
        <f t="shared" si="5"/>
        <v>0.16</v>
      </c>
      <c r="AY4" s="19">
        <f t="shared" si="5"/>
        <v>0.39400000000000002</v>
      </c>
      <c r="AZ4" s="19">
        <f t="shared" si="5"/>
        <v>1E-3</v>
      </c>
      <c r="BA4" s="19">
        <f t="shared" si="5"/>
        <v>0</v>
      </c>
      <c r="BB4" s="19">
        <f>SUM(AP4:BA4)</f>
        <v>98.606000000000009</v>
      </c>
      <c r="BD4" s="19">
        <f t="shared" ref="BD4:BD50" si="6">D4/AP$1</f>
        <v>0.66799267643142479</v>
      </c>
      <c r="BE4" s="19">
        <f t="shared" ref="BE4:BE50" si="7">E4/AQ$1</f>
        <v>0</v>
      </c>
      <c r="BF4" s="19">
        <f t="shared" ref="BF4:BF50" si="8">F4/AR$1*2</f>
        <v>0</v>
      </c>
      <c r="BG4" s="19">
        <f t="shared" ref="BG4:BG50" si="9">G4/AS$1*2</f>
        <v>0</v>
      </c>
      <c r="BH4" s="19">
        <f t="shared" ref="BH4:BH50" si="10">IF(OR($X4="spinel", $X4="Spinel", $X4="SPINEL"),H4/AU$1,H4/AU$1*(1-$X4))</f>
        <v>0.12536885474082735</v>
      </c>
      <c r="BI4" s="19">
        <f t="shared" ref="BI4:BI50" si="11">IF(OR($X4="spinel", $X4="Spinel", $X4="SPINEL"),0,H4/AU$1*$X4)</f>
        <v>0</v>
      </c>
      <c r="BJ4" s="19">
        <f t="shared" ref="BJ4:BJ50" si="12">I4/AV$1</f>
        <v>1.2127211917309275</v>
      </c>
      <c r="BK4" s="19">
        <f t="shared" ref="BK4:BK50" si="13">J4/AW$1</f>
        <v>5.8847236141475895E-4</v>
      </c>
      <c r="BL4" s="19">
        <f t="shared" ref="BL4:BL50" si="14">K4/AX$1</f>
        <v>2.2555097875027845E-3</v>
      </c>
      <c r="BM4" s="19">
        <f t="shared" ref="BM4:BM50" si="15">L4/AY$1</f>
        <v>5.2749394854658014E-3</v>
      </c>
      <c r="BN4" s="19">
        <f>M4/AZ$1*2</f>
        <v>3.226904640127527E-5</v>
      </c>
      <c r="BO4" s="19">
        <f>N4/BA$1*2</f>
        <v>0</v>
      </c>
      <c r="BP4" s="19">
        <f>SUM(BD4:BO4)</f>
        <v>2.0142339135839644</v>
      </c>
      <c r="BQ4" s="19">
        <f t="shared" ref="BQ4:BQ50" si="16">IFERROR(IF(OR($U4="Total",$U4="total", $U4="TOTAL"),$W4/$BP4,V4/(BD4*4+BE4*4+BF4*3+BG4*3+BH4*2+BI4*3+BJ4*2+BK4*2+BL4*2+BM4*2+BN4+BO4)),"NA")</f>
        <v>2.2369609318740027</v>
      </c>
    </row>
    <row r="5" spans="1:69" s="25" customFormat="1" x14ac:dyDescent="0.15">
      <c r="A5" s="25" t="s">
        <v>68</v>
      </c>
      <c r="B5" s="25">
        <v>714</v>
      </c>
      <c r="C5" s="25">
        <f>SQRT((Q4-Q5)^2+(R4-R5)^2)*1000</f>
        <v>5.3851648071443838</v>
      </c>
      <c r="D5" s="26">
        <v>40.118000000000002</v>
      </c>
      <c r="E5" s="26">
        <v>0</v>
      </c>
      <c r="F5" s="26">
        <v>1E-3</v>
      </c>
      <c r="G5" s="26">
        <v>2E-3</v>
      </c>
      <c r="H5" s="26">
        <v>9.0440000000000005</v>
      </c>
      <c r="I5" s="26">
        <v>48.938000000000002</v>
      </c>
      <c r="J5" s="26">
        <v>0.03</v>
      </c>
      <c r="K5" s="26">
        <v>0.155</v>
      </c>
      <c r="L5" s="26">
        <v>0.38600000000000001</v>
      </c>
      <c r="M5" s="26">
        <v>5.0000000000000001E-3</v>
      </c>
      <c r="N5" s="26"/>
      <c r="O5" s="25">
        <f t="shared" ref="O5:O49" si="17">SUM(D5:N5)</f>
        <v>98.679000000000002</v>
      </c>
      <c r="Q5" s="26">
        <v>44.31</v>
      </c>
      <c r="R5" s="26">
        <v>83.944999999999993</v>
      </c>
      <c r="S5" s="26">
        <v>11.045</v>
      </c>
      <c r="U5" s="26"/>
      <c r="V5" s="27">
        <v>12</v>
      </c>
      <c r="W5" s="27">
        <v>4</v>
      </c>
      <c r="X5" s="14">
        <v>0</v>
      </c>
      <c r="Z5" s="28">
        <f t="shared" ref="Z5:Z50" si="18">IFERROR(BD5*$BQ5,"NA")</f>
        <v>1.4929320525004393</v>
      </c>
      <c r="AA5" s="28">
        <f t="shared" ref="AA5:AA50" si="19">IFERROR(BE5*$BQ5,"NA")</f>
        <v>0</v>
      </c>
      <c r="AB5" s="28">
        <f t="shared" ref="AB5:AB50" si="20">IFERROR(BF5*$BQ5,"NA")</f>
        <v>4.385618609596902E-5</v>
      </c>
      <c r="AC5" s="28">
        <f t="shared" ref="AC5:AC50" si="21">IFERROR(BG5*$BQ5,"NA")</f>
        <v>5.8840407057635387E-5</v>
      </c>
      <c r="AD5" s="28">
        <f t="shared" ref="AD5:AD50" si="22">IFERROR(IF(OR($X5="spinel", $X5="Spinel", $X5="SPINEL"),((BH5+BI5)*BQ5-AE5),BI5*$BQ5),"NA")</f>
        <v>0</v>
      </c>
      <c r="AE5" s="28">
        <f t="shared" ref="AE5:AE50" si="23">IFERROR(IF(OR($X5="spinel", $X5="Spinel", $X5="SPINEL"),(1-AF5-AG5-AH5-AI5),BH5*$BQ5),"NA")</f>
        <v>0.28144966862518928</v>
      </c>
      <c r="AF5" s="28">
        <f t="shared" ref="AF5:AF50" si="24">IFERROR(BJ5*$BQ5,"NA")</f>
        <v>2.7147162868740846</v>
      </c>
      <c r="AG5" s="28">
        <f t="shared" ref="AG5:AG50" si="25">IFERROR(BK5*$BQ5,"NA")</f>
        <v>1.1960906000487723E-3</v>
      </c>
      <c r="AH5" s="28">
        <f t="shared" ref="AH5:AH50" si="26">IFERROR(BL5*$BQ5,"NA")</f>
        <v>4.8852537154129927E-3</v>
      </c>
      <c r="AI5" s="28">
        <f t="shared" ref="AI5:AI50" si="27">IFERROR(BM5*$BQ5,"NA")</f>
        <v>1.1554183398247023E-2</v>
      </c>
      <c r="AJ5" s="28">
        <f t="shared" ref="AJ5:AJ50" si="28">IFERROR(BN5*$BQ5,"NA")</f>
        <v>3.6073379281860451E-4</v>
      </c>
      <c r="AK5" s="28">
        <f t="shared" ref="AK5:AK50" si="29">IFERROR(BO5*$BQ5,"NA")</f>
        <v>0</v>
      </c>
      <c r="AL5" s="28">
        <f t="shared" ref="AL5:AL50" si="30">IFERROR(SUM(Z5:AK5),"NA")</f>
        <v>4.5071969660993938</v>
      </c>
      <c r="AM5" s="28">
        <f t="shared" ref="AM5:AM50" si="31">IFERROR(AF5/(AF5+AE5),"NA")</f>
        <v>0.90606339141241288</v>
      </c>
      <c r="AN5" s="29">
        <f t="shared" si="2"/>
        <v>0</v>
      </c>
      <c r="AP5" s="25">
        <f t="shared" ref="AP5:AP49" si="32">D5</f>
        <v>40.118000000000002</v>
      </c>
      <c r="AQ5" s="25">
        <f t="shared" ref="AQ5:AQ50" si="33">E5</f>
        <v>0</v>
      </c>
      <c r="AR5" s="25">
        <f t="shared" ref="AR5:AR50" si="34">F5</f>
        <v>1E-3</v>
      </c>
      <c r="AS5" s="25">
        <f t="shared" ref="AS5:AS50" si="35">G5</f>
        <v>2E-3</v>
      </c>
      <c r="AT5" s="25">
        <f t="shared" si="3"/>
        <v>0</v>
      </c>
      <c r="AU5" s="25">
        <f t="shared" si="4"/>
        <v>9.0439999999999987</v>
      </c>
      <c r="AV5" s="25">
        <f t="shared" ref="AV5:AV49" si="36">I5</f>
        <v>48.938000000000002</v>
      </c>
      <c r="AW5" s="25">
        <f t="shared" ref="AW5:AW49" si="37">J5</f>
        <v>0.03</v>
      </c>
      <c r="AX5" s="25">
        <f t="shared" ref="AX5:AX49" si="38">K5</f>
        <v>0.155</v>
      </c>
      <c r="AY5" s="25">
        <f t="shared" ref="AY5:AY49" si="39">L5</f>
        <v>0.38600000000000001</v>
      </c>
      <c r="AZ5" s="25">
        <f t="shared" ref="AZ5:AZ49" si="40">M5</f>
        <v>5.0000000000000001E-3</v>
      </c>
      <c r="BA5" s="25">
        <f t="shared" ref="BA5:BA49" si="41">N5</f>
        <v>0</v>
      </c>
      <c r="BB5" s="25">
        <f t="shared" ref="BB5:BB49" si="42">SUM(AP5:BA5)</f>
        <v>98.679000000000002</v>
      </c>
      <c r="BD5" s="25">
        <f t="shared" si="6"/>
        <v>0.66774300932090547</v>
      </c>
      <c r="BE5" s="25">
        <f t="shared" si="7"/>
        <v>0</v>
      </c>
      <c r="BF5" s="25">
        <f t="shared" si="8"/>
        <v>1.9615535504119263E-5</v>
      </c>
      <c r="BG5" s="25">
        <f t="shared" si="9"/>
        <v>2.6317520889532203E-5</v>
      </c>
      <c r="BH5" s="25">
        <f t="shared" si="10"/>
        <v>0.12588385947330327</v>
      </c>
      <c r="BI5" s="25">
        <f t="shared" si="11"/>
        <v>0</v>
      </c>
      <c r="BJ5" s="25">
        <f t="shared" si="12"/>
        <v>1.2142098629430038</v>
      </c>
      <c r="BK5" s="25">
        <f t="shared" si="13"/>
        <v>5.3497487401341721E-4</v>
      </c>
      <c r="BL5" s="25">
        <f t="shared" si="14"/>
        <v>2.1850251066433224E-3</v>
      </c>
      <c r="BM5" s="25">
        <f t="shared" si="15"/>
        <v>5.1678341152025364E-3</v>
      </c>
      <c r="BN5" s="25">
        <f t="shared" ref="BN5:BN50" si="43">M5/AZ$1*2</f>
        <v>1.6134523200637637E-4</v>
      </c>
      <c r="BO5" s="25">
        <f t="shared" ref="BO5:BO50" si="44">N5/BA$1*2</f>
        <v>0</v>
      </c>
      <c r="BP5" s="25">
        <f t="shared" ref="BP5:BP49" si="45">SUM(BD5:BO5)</f>
        <v>2.015931844121472</v>
      </c>
      <c r="BQ5" s="25">
        <f t="shared" si="16"/>
        <v>2.2357883671725007</v>
      </c>
    </row>
    <row r="6" spans="1:69" s="25" customFormat="1" x14ac:dyDescent="0.15">
      <c r="A6" s="25" t="s">
        <v>69</v>
      </c>
      <c r="B6" s="25">
        <v>715</v>
      </c>
      <c r="C6" s="25">
        <f t="shared" ref="C6:C69" si="46">SQRT((Q5-Q6)^2+(R5-R6)^2)*1000</f>
        <v>6.0827625302980621</v>
      </c>
      <c r="D6" s="26">
        <v>40.19</v>
      </c>
      <c r="E6" s="26">
        <v>0</v>
      </c>
      <c r="F6" s="26">
        <v>0</v>
      </c>
      <c r="G6" s="26">
        <v>4.0000000000000001E-3</v>
      </c>
      <c r="H6" s="26">
        <v>9.0609999999999999</v>
      </c>
      <c r="I6" s="26">
        <v>48.96</v>
      </c>
      <c r="J6" s="26">
        <v>3.4000000000000002E-2</v>
      </c>
      <c r="K6" s="26">
        <v>0.15</v>
      </c>
      <c r="L6" s="26">
        <v>0.38300000000000001</v>
      </c>
      <c r="M6" s="26">
        <v>0</v>
      </c>
      <c r="N6" s="26"/>
      <c r="O6" s="25">
        <f t="shared" si="17"/>
        <v>98.782000000000011</v>
      </c>
      <c r="Q6" s="26">
        <v>44.311</v>
      </c>
      <c r="R6" s="26">
        <v>83.938999999999993</v>
      </c>
      <c r="S6" s="26">
        <v>11.045</v>
      </c>
      <c r="U6" s="26"/>
      <c r="V6" s="27">
        <v>12</v>
      </c>
      <c r="W6" s="27">
        <v>4</v>
      </c>
      <c r="X6" s="14">
        <v>0</v>
      </c>
      <c r="Z6" s="28">
        <f t="shared" si="18"/>
        <v>1.4939028035436628</v>
      </c>
      <c r="AA6" s="28">
        <f t="shared" si="19"/>
        <v>0</v>
      </c>
      <c r="AB6" s="28">
        <f t="shared" si="20"/>
        <v>0</v>
      </c>
      <c r="AC6" s="28">
        <f t="shared" si="21"/>
        <v>1.1754637272010946E-4</v>
      </c>
      <c r="AD6" s="28">
        <f t="shared" si="22"/>
        <v>0</v>
      </c>
      <c r="AE6" s="28">
        <f t="shared" si="23"/>
        <v>0.28165657008960115</v>
      </c>
      <c r="AF6" s="28">
        <f t="shared" si="24"/>
        <v>2.7128339318075487</v>
      </c>
      <c r="AG6" s="28">
        <f t="shared" si="25"/>
        <v>1.3540207116654859E-3</v>
      </c>
      <c r="AH6" s="28">
        <f t="shared" si="26"/>
        <v>4.7222638877013673E-3</v>
      </c>
      <c r="AI6" s="28">
        <f t="shared" si="27"/>
        <v>1.1451286857077213E-2</v>
      </c>
      <c r="AJ6" s="28">
        <f t="shared" si="28"/>
        <v>0</v>
      </c>
      <c r="AK6" s="28">
        <f t="shared" si="29"/>
        <v>0</v>
      </c>
      <c r="AL6" s="28">
        <f t="shared" si="30"/>
        <v>4.5060384232699766</v>
      </c>
      <c r="AM6" s="28">
        <f t="shared" si="31"/>
        <v>0.90594173869940198</v>
      </c>
      <c r="AN6" s="29">
        <f t="shared" si="2"/>
        <v>0</v>
      </c>
      <c r="AP6" s="25">
        <f t="shared" si="32"/>
        <v>40.19</v>
      </c>
      <c r="AQ6" s="25">
        <f>E6</f>
        <v>0</v>
      </c>
      <c r="AR6" s="25">
        <f>F6</f>
        <v>0</v>
      </c>
      <c r="AS6" s="25">
        <f t="shared" si="35"/>
        <v>4.0000000000000001E-3</v>
      </c>
      <c r="AT6" s="25">
        <f t="shared" si="3"/>
        <v>0</v>
      </c>
      <c r="AU6" s="25">
        <f t="shared" si="4"/>
        <v>9.0609999999999999</v>
      </c>
      <c r="AV6" s="25">
        <f>I6</f>
        <v>48.96</v>
      </c>
      <c r="AW6" s="25">
        <f t="shared" si="37"/>
        <v>3.4000000000000002E-2</v>
      </c>
      <c r="AX6" s="25">
        <f>K6</f>
        <v>0.15</v>
      </c>
      <c r="AY6" s="25">
        <f t="shared" si="39"/>
        <v>0.38300000000000001</v>
      </c>
      <c r="AZ6" s="25">
        <f t="shared" si="40"/>
        <v>0</v>
      </c>
      <c r="BA6" s="25">
        <f t="shared" si="41"/>
        <v>0</v>
      </c>
      <c r="BB6" s="25">
        <f t="shared" si="42"/>
        <v>98.782000000000011</v>
      </c>
      <c r="BD6" s="25">
        <f t="shared" si="6"/>
        <v>0.66894141145139807</v>
      </c>
      <c r="BE6" s="25">
        <f t="shared" si="7"/>
        <v>0</v>
      </c>
      <c r="BF6" s="25">
        <f t="shared" si="8"/>
        <v>0</v>
      </c>
      <c r="BG6" s="25">
        <f t="shared" si="9"/>
        <v>5.2635041779064407E-5</v>
      </c>
      <c r="BH6" s="25">
        <f t="shared" si="10"/>
        <v>0.12612048326930572</v>
      </c>
      <c r="BI6" s="25">
        <f t="shared" si="11"/>
        <v>0</v>
      </c>
      <c r="BJ6" s="25">
        <f t="shared" si="12"/>
        <v>1.2147557090540984</v>
      </c>
      <c r="BK6" s="25">
        <f t="shared" si="13"/>
        <v>6.0630485721520615E-4</v>
      </c>
      <c r="BL6" s="25">
        <f t="shared" si="14"/>
        <v>2.1145404257838602E-3</v>
      </c>
      <c r="BM6" s="25">
        <f t="shared" si="15"/>
        <v>5.1276696013538119E-3</v>
      </c>
      <c r="BN6" s="25">
        <f t="shared" si="43"/>
        <v>0</v>
      </c>
      <c r="BO6" s="25">
        <f t="shared" si="44"/>
        <v>0</v>
      </c>
      <c r="BP6" s="25">
        <f t="shared" si="45"/>
        <v>2.017718753700934</v>
      </c>
      <c r="BQ6" s="25">
        <f>IFERROR(IF(OR($U6="Total",$U6="total", $U6="TOTAL"),$W6/$BP6,V6/(BD6*4+BE6*4+BF6*3+BG6*3+BH6*2+BI6*3+BJ6*2+BK6*2+BL6*2+BM6*2+BN6+BO6)),"NA")</f>
        <v>2.2332341487161798</v>
      </c>
    </row>
    <row r="7" spans="1:69" s="25" customFormat="1" x14ac:dyDescent="0.15">
      <c r="A7" s="25" t="s">
        <v>70</v>
      </c>
      <c r="B7" s="25">
        <v>716</v>
      </c>
      <c r="C7" s="25">
        <f t="shared" si="46"/>
        <v>4.1231056256080514</v>
      </c>
      <c r="D7" s="26">
        <v>40.22</v>
      </c>
      <c r="E7" s="26">
        <v>0</v>
      </c>
      <c r="F7" s="26">
        <v>0</v>
      </c>
      <c r="G7" s="26">
        <v>1E-3</v>
      </c>
      <c r="H7" s="26">
        <v>9.0289999999999999</v>
      </c>
      <c r="I7" s="26">
        <v>48.99</v>
      </c>
      <c r="J7" s="26">
        <v>3.7999999999999999E-2</v>
      </c>
      <c r="K7" s="26">
        <v>0.16</v>
      </c>
      <c r="L7" s="26">
        <v>0.38700000000000001</v>
      </c>
      <c r="M7" s="26">
        <v>0</v>
      </c>
      <c r="N7" s="26"/>
      <c r="O7" s="25">
        <f t="shared" si="17"/>
        <v>98.825000000000003</v>
      </c>
      <c r="Q7" s="26">
        <v>44.311999999999998</v>
      </c>
      <c r="R7" s="26">
        <v>83.935000000000002</v>
      </c>
      <c r="S7" s="26">
        <v>11.045</v>
      </c>
      <c r="U7" s="26"/>
      <c r="V7" s="27">
        <v>12</v>
      </c>
      <c r="W7" s="27">
        <v>4</v>
      </c>
      <c r="X7" s="14">
        <v>0</v>
      </c>
      <c r="Z7" s="28">
        <f t="shared" si="18"/>
        <v>1.4941813658809142</v>
      </c>
      <c r="AA7" s="28">
        <f t="shared" si="19"/>
        <v>0</v>
      </c>
      <c r="AB7" s="28">
        <f t="shared" si="20"/>
        <v>0</v>
      </c>
      <c r="AC7" s="28">
        <f t="shared" si="21"/>
        <v>2.9370149310094343E-5</v>
      </c>
      <c r="AD7" s="28">
        <f t="shared" si="22"/>
        <v>0</v>
      </c>
      <c r="AE7" s="28">
        <f t="shared" si="23"/>
        <v>0.28050481629354401</v>
      </c>
      <c r="AF7" s="28">
        <f t="shared" si="24"/>
        <v>2.7129772555661953</v>
      </c>
      <c r="AG7" s="28">
        <f t="shared" si="25"/>
        <v>1.5124704583162479E-3</v>
      </c>
      <c r="AH7" s="28">
        <f t="shared" si="26"/>
        <v>5.0342628781333857E-3</v>
      </c>
      <c r="AI7" s="28">
        <f t="shared" si="27"/>
        <v>1.1564407818016995E-2</v>
      </c>
      <c r="AJ7" s="28">
        <f t="shared" si="28"/>
        <v>0</v>
      </c>
      <c r="AK7" s="28">
        <f t="shared" si="29"/>
        <v>0</v>
      </c>
      <c r="AL7" s="28">
        <f>IFERROR(SUM(Z7:AK7),"NA")</f>
        <v>4.5058039490444299</v>
      </c>
      <c r="AM7" s="28">
        <f t="shared" si="31"/>
        <v>0.90629480666330609</v>
      </c>
      <c r="AN7" s="29">
        <f>IFERROR(AD7/(AD7+AE7),"NA")</f>
        <v>0</v>
      </c>
      <c r="AP7" s="25">
        <f t="shared" si="32"/>
        <v>40.22</v>
      </c>
      <c r="AQ7" s="25">
        <f t="shared" si="33"/>
        <v>0</v>
      </c>
      <c r="AR7" s="25">
        <f t="shared" si="34"/>
        <v>0</v>
      </c>
      <c r="AS7" s="25">
        <f t="shared" si="35"/>
        <v>1E-3</v>
      </c>
      <c r="AT7" s="25">
        <f t="shared" si="3"/>
        <v>0</v>
      </c>
      <c r="AU7" s="25">
        <f t="shared" si="4"/>
        <v>9.0289999999999999</v>
      </c>
      <c r="AV7" s="25">
        <f t="shared" si="36"/>
        <v>48.99</v>
      </c>
      <c r="AW7" s="25">
        <f t="shared" si="37"/>
        <v>3.7999999999999999E-2</v>
      </c>
      <c r="AX7" s="25">
        <f t="shared" si="38"/>
        <v>0.16</v>
      </c>
      <c r="AY7" s="25">
        <f t="shared" si="39"/>
        <v>0.38700000000000001</v>
      </c>
      <c r="AZ7" s="25">
        <f t="shared" si="40"/>
        <v>0</v>
      </c>
      <c r="BA7" s="25">
        <f t="shared" si="41"/>
        <v>0</v>
      </c>
      <c r="BB7" s="25">
        <f t="shared" si="42"/>
        <v>98.825000000000003</v>
      </c>
      <c r="BD7" s="25">
        <f t="shared" si="6"/>
        <v>0.66944074567243672</v>
      </c>
      <c r="BE7" s="25">
        <f t="shared" si="7"/>
        <v>0</v>
      </c>
      <c r="BF7" s="25">
        <f t="shared" si="8"/>
        <v>0</v>
      </c>
      <c r="BG7" s="25">
        <f t="shared" si="9"/>
        <v>1.3158760444766102E-5</v>
      </c>
      <c r="BH7" s="25">
        <f t="shared" si="10"/>
        <v>0.12567507377094816</v>
      </c>
      <c r="BI7" s="25">
        <f t="shared" si="11"/>
        <v>0</v>
      </c>
      <c r="BJ7" s="25">
        <f t="shared" si="12"/>
        <v>1.2155000446601363</v>
      </c>
      <c r="BK7" s="25">
        <f t="shared" si="13"/>
        <v>6.7763484041699509E-4</v>
      </c>
      <c r="BL7" s="25">
        <f t="shared" si="14"/>
        <v>2.2555097875027845E-3</v>
      </c>
      <c r="BM7" s="25">
        <f t="shared" si="15"/>
        <v>5.181222286485444E-3</v>
      </c>
      <c r="BN7" s="25">
        <f t="shared" si="43"/>
        <v>0</v>
      </c>
      <c r="BO7" s="25">
        <f t="shared" si="44"/>
        <v>0</v>
      </c>
      <c r="BP7" s="25">
        <f t="shared" si="45"/>
        <v>2.0187433897783711</v>
      </c>
      <c r="BQ7" s="25">
        <f t="shared" si="16"/>
        <v>2.2319844968206199</v>
      </c>
    </row>
    <row r="8" spans="1:69" s="25" customFormat="1" x14ac:dyDescent="0.15">
      <c r="A8" s="25" t="s">
        <v>71</v>
      </c>
      <c r="B8" s="25">
        <v>717</v>
      </c>
      <c r="C8" s="25">
        <f t="shared" si="46"/>
        <v>5.099019513589262</v>
      </c>
      <c r="D8" s="26">
        <v>40.195999999999998</v>
      </c>
      <c r="E8" s="26">
        <v>0</v>
      </c>
      <c r="F8" s="26">
        <v>0</v>
      </c>
      <c r="G8" s="26">
        <v>6.0000000000000001E-3</v>
      </c>
      <c r="H8" s="26">
        <v>9.0990000000000002</v>
      </c>
      <c r="I8" s="26">
        <v>48.841999999999999</v>
      </c>
      <c r="J8" s="26">
        <v>3.7999999999999999E-2</v>
      </c>
      <c r="K8" s="26">
        <v>0.153</v>
      </c>
      <c r="L8" s="26">
        <v>0.38900000000000001</v>
      </c>
      <c r="M8" s="26">
        <v>8.9999999999999993E-3</v>
      </c>
      <c r="N8" s="26"/>
      <c r="O8" s="25">
        <f t="shared" si="17"/>
        <v>98.731999999999999</v>
      </c>
      <c r="Q8" s="26">
        <v>44.313000000000002</v>
      </c>
      <c r="R8" s="26">
        <v>83.93</v>
      </c>
      <c r="S8" s="26">
        <v>11.045</v>
      </c>
      <c r="U8" s="26"/>
      <c r="V8" s="27">
        <v>12</v>
      </c>
      <c r="W8" s="27">
        <v>4</v>
      </c>
      <c r="X8" s="14">
        <v>0</v>
      </c>
      <c r="Z8" s="28">
        <f t="shared" si="18"/>
        <v>1.4951388950882907</v>
      </c>
      <c r="AA8" s="28">
        <f t="shared" si="19"/>
        <v>0</v>
      </c>
      <c r="AB8" s="28">
        <f t="shared" si="20"/>
        <v>0</v>
      </c>
      <c r="AC8" s="28">
        <f t="shared" si="21"/>
        <v>1.7643910942750251E-4</v>
      </c>
      <c r="AD8" s="28">
        <f t="shared" si="22"/>
        <v>0</v>
      </c>
      <c r="AE8" s="28">
        <f t="shared" si="23"/>
        <v>0.28302955387242001</v>
      </c>
      <c r="AF8" s="28">
        <f t="shared" si="24"/>
        <v>2.7081306031396926</v>
      </c>
      <c r="AG8" s="28">
        <f t="shared" si="25"/>
        <v>1.5143433438896837E-3</v>
      </c>
      <c r="AH8" s="28">
        <f t="shared" si="26"/>
        <v>4.8199750496077933E-3</v>
      </c>
      <c r="AI8" s="28">
        <f t="shared" si="27"/>
        <v>1.1638566361253131E-2</v>
      </c>
      <c r="AJ8" s="28">
        <f t="shared" si="28"/>
        <v>6.4901878482562865E-4</v>
      </c>
      <c r="AK8" s="28">
        <f t="shared" si="29"/>
        <v>0</v>
      </c>
      <c r="AL8" s="28">
        <f t="shared" si="30"/>
        <v>4.5050973947494066</v>
      </c>
      <c r="AM8" s="28">
        <f t="shared" si="31"/>
        <v>0.9053780008372605</v>
      </c>
      <c r="AN8" s="29">
        <f t="shared" si="2"/>
        <v>0</v>
      </c>
      <c r="AP8" s="25">
        <f t="shared" si="32"/>
        <v>40.195999999999998</v>
      </c>
      <c r="AQ8" s="25">
        <f t="shared" si="33"/>
        <v>0</v>
      </c>
      <c r="AR8" s="25">
        <f t="shared" si="34"/>
        <v>0</v>
      </c>
      <c r="AS8" s="25">
        <f t="shared" si="35"/>
        <v>6.0000000000000001E-3</v>
      </c>
      <c r="AT8" s="25">
        <f t="shared" si="3"/>
        <v>0</v>
      </c>
      <c r="AU8" s="25">
        <f t="shared" si="4"/>
        <v>9.0990000000000002</v>
      </c>
      <c r="AV8" s="25">
        <f t="shared" si="36"/>
        <v>48.841999999999999</v>
      </c>
      <c r="AW8" s="25">
        <f t="shared" si="37"/>
        <v>3.7999999999999999E-2</v>
      </c>
      <c r="AX8" s="25">
        <f t="shared" si="38"/>
        <v>0.153</v>
      </c>
      <c r="AY8" s="25">
        <f t="shared" si="39"/>
        <v>0.38900000000000001</v>
      </c>
      <c r="AZ8" s="25">
        <f t="shared" si="40"/>
        <v>8.9999999999999993E-3</v>
      </c>
      <c r="BA8" s="25">
        <f t="shared" si="41"/>
        <v>0</v>
      </c>
      <c r="BB8" s="25">
        <f t="shared" si="42"/>
        <v>98.731999999999999</v>
      </c>
      <c r="BD8" s="25">
        <f t="shared" si="6"/>
        <v>0.66904127829560589</v>
      </c>
      <c r="BE8" s="25">
        <f t="shared" si="7"/>
        <v>0</v>
      </c>
      <c r="BF8" s="25">
        <f t="shared" si="8"/>
        <v>0</v>
      </c>
      <c r="BG8" s="25">
        <f t="shared" si="9"/>
        <v>7.895256266859661E-5</v>
      </c>
      <c r="BH8" s="25">
        <f t="shared" si="10"/>
        <v>0.12664940704860533</v>
      </c>
      <c r="BI8" s="25">
        <f t="shared" si="11"/>
        <v>0</v>
      </c>
      <c r="BJ8" s="25">
        <f t="shared" si="12"/>
        <v>1.2118279890036818</v>
      </c>
      <c r="BK8" s="25">
        <f t="shared" si="13"/>
        <v>6.7763484041699509E-4</v>
      </c>
      <c r="BL8" s="25">
        <f t="shared" si="14"/>
        <v>2.1568312342995373E-3</v>
      </c>
      <c r="BM8" s="25">
        <f t="shared" si="15"/>
        <v>5.20799862905126E-3</v>
      </c>
      <c r="BN8" s="25">
        <f t="shared" si="43"/>
        <v>2.9042141761147743E-4</v>
      </c>
      <c r="BO8" s="25">
        <f t="shared" si="44"/>
        <v>0</v>
      </c>
      <c r="BP8" s="25">
        <f t="shared" si="45"/>
        <v>2.0159305130319409</v>
      </c>
      <c r="BQ8" s="25">
        <f t="shared" si="16"/>
        <v>2.234748353490509</v>
      </c>
    </row>
    <row r="9" spans="1:69" s="25" customFormat="1" x14ac:dyDescent="0.15">
      <c r="A9" s="25" t="s">
        <v>72</v>
      </c>
      <c r="B9" s="25">
        <v>718</v>
      </c>
      <c r="C9" s="25">
        <f t="shared" si="46"/>
        <v>5.0990195136018031</v>
      </c>
      <c r="D9" s="26">
        <v>40.151000000000003</v>
      </c>
      <c r="E9" s="26">
        <v>0</v>
      </c>
      <c r="F9" s="26">
        <v>0</v>
      </c>
      <c r="G9" s="26">
        <v>4.0000000000000001E-3</v>
      </c>
      <c r="H9" s="26">
        <v>9.01</v>
      </c>
      <c r="I9" s="26">
        <v>48.758000000000003</v>
      </c>
      <c r="J9" s="26">
        <v>3.6999999999999998E-2</v>
      </c>
      <c r="K9" s="26">
        <v>0.161</v>
      </c>
      <c r="L9" s="26">
        <v>0.377</v>
      </c>
      <c r="M9" s="26">
        <v>0</v>
      </c>
      <c r="N9" s="26"/>
      <c r="O9" s="25">
        <f t="shared" si="17"/>
        <v>98.498000000000005</v>
      </c>
      <c r="Q9" s="26">
        <v>44.314</v>
      </c>
      <c r="R9" s="26">
        <v>83.924999999999997</v>
      </c>
      <c r="S9" s="26">
        <v>11.045</v>
      </c>
      <c r="U9" s="26"/>
      <c r="V9" s="27">
        <v>12</v>
      </c>
      <c r="W9" s="27">
        <v>4</v>
      </c>
      <c r="X9" s="14">
        <v>0</v>
      </c>
      <c r="Z9" s="28">
        <f t="shared" si="18"/>
        <v>1.4962913524186561</v>
      </c>
      <c r="AA9" s="28">
        <f t="shared" si="19"/>
        <v>0</v>
      </c>
      <c r="AB9" s="28">
        <f t="shared" si="20"/>
        <v>0</v>
      </c>
      <c r="AC9" s="28">
        <f t="shared" si="21"/>
        <v>1.1784867274838436E-4</v>
      </c>
      <c r="AD9" s="28">
        <f t="shared" si="22"/>
        <v>0</v>
      </c>
      <c r="AE9" s="28">
        <f t="shared" si="23"/>
        <v>0.28079153467400331</v>
      </c>
      <c r="AF9" s="28">
        <f t="shared" si="24"/>
        <v>2.7085892247364169</v>
      </c>
      <c r="AG9" s="28">
        <f t="shared" si="25"/>
        <v>1.4772825851590767E-3</v>
      </c>
      <c r="AH9" s="28">
        <f t="shared" si="26"/>
        <v>5.0815983231964693E-3</v>
      </c>
      <c r="AI9" s="28">
        <f t="shared" si="27"/>
        <v>1.1300881834790564E-2</v>
      </c>
      <c r="AJ9" s="28">
        <f t="shared" si="28"/>
        <v>0</v>
      </c>
      <c r="AK9" s="28">
        <f t="shared" si="29"/>
        <v>0</v>
      </c>
      <c r="AL9" s="28">
        <f t="shared" si="30"/>
        <v>4.5036497232449708</v>
      </c>
      <c r="AM9" s="28">
        <f t="shared" si="31"/>
        <v>0.90607033453664743</v>
      </c>
      <c r="AN9" s="29">
        <f t="shared" si="2"/>
        <v>0</v>
      </c>
      <c r="AO9" s="34"/>
      <c r="AP9" s="25">
        <f t="shared" si="32"/>
        <v>40.151000000000003</v>
      </c>
      <c r="AQ9" s="25">
        <f t="shared" si="33"/>
        <v>0</v>
      </c>
      <c r="AR9" s="25">
        <f t="shared" si="34"/>
        <v>0</v>
      </c>
      <c r="AS9" s="25">
        <f t="shared" si="35"/>
        <v>4.0000000000000001E-3</v>
      </c>
      <c r="AT9" s="25">
        <f t="shared" si="3"/>
        <v>0</v>
      </c>
      <c r="AU9" s="25">
        <f t="shared" si="4"/>
        <v>9.01</v>
      </c>
      <c r="AV9" s="25">
        <f t="shared" si="36"/>
        <v>48.758000000000003</v>
      </c>
      <c r="AW9" s="25">
        <f t="shared" si="37"/>
        <v>3.6999999999999998E-2</v>
      </c>
      <c r="AX9" s="25">
        <f t="shared" si="38"/>
        <v>0.161</v>
      </c>
      <c r="AY9" s="25">
        <f t="shared" si="39"/>
        <v>0.377</v>
      </c>
      <c r="AZ9" s="25">
        <f t="shared" si="40"/>
        <v>0</v>
      </c>
      <c r="BA9" s="25">
        <f t="shared" si="41"/>
        <v>0</v>
      </c>
      <c r="BB9" s="25">
        <f t="shared" si="42"/>
        <v>98.498000000000005</v>
      </c>
      <c r="BD9" s="25">
        <f t="shared" si="6"/>
        <v>0.66829227696404803</v>
      </c>
      <c r="BE9" s="25">
        <f t="shared" si="7"/>
        <v>0</v>
      </c>
      <c r="BF9" s="25">
        <f t="shared" si="8"/>
        <v>0</v>
      </c>
      <c r="BG9" s="25">
        <f t="shared" si="9"/>
        <v>5.2635041779064407E-5</v>
      </c>
      <c r="BH9" s="25">
        <f t="shared" si="10"/>
        <v>0.12541061188129837</v>
      </c>
      <c r="BI9" s="25">
        <f t="shared" si="11"/>
        <v>0</v>
      </c>
      <c r="BJ9" s="25">
        <f t="shared" si="12"/>
        <v>1.2097438493067754</v>
      </c>
      <c r="BK9" s="25">
        <f t="shared" si="13"/>
        <v>6.5980234461654789E-4</v>
      </c>
      <c r="BL9" s="25">
        <f t="shared" si="14"/>
        <v>2.2696067236746766E-3</v>
      </c>
      <c r="BM9" s="25">
        <f t="shared" si="15"/>
        <v>5.0473405736563628E-3</v>
      </c>
      <c r="BN9" s="25">
        <f t="shared" si="43"/>
        <v>0</v>
      </c>
      <c r="BO9" s="25">
        <f t="shared" si="44"/>
        <v>0</v>
      </c>
      <c r="BP9" s="25">
        <f t="shared" si="45"/>
        <v>2.0114761228358482</v>
      </c>
      <c r="BQ9" s="25">
        <f t="shared" si="16"/>
        <v>2.2389774713783677</v>
      </c>
    </row>
    <row r="10" spans="1:69" s="25" customFormat="1" x14ac:dyDescent="0.15">
      <c r="A10" s="25" t="s">
        <v>73</v>
      </c>
      <c r="B10" s="25">
        <v>719</v>
      </c>
      <c r="C10" s="25">
        <f t="shared" si="46"/>
        <v>5.0990195135878684</v>
      </c>
      <c r="D10" s="26">
        <v>29.687000000000001</v>
      </c>
      <c r="E10" s="26">
        <v>3.6999999999999998E-2</v>
      </c>
      <c r="F10" s="26">
        <v>1.55</v>
      </c>
      <c r="G10" s="26">
        <v>0.02</v>
      </c>
      <c r="H10" s="26">
        <v>4.9880000000000004</v>
      </c>
      <c r="I10" s="26">
        <v>27.603000000000002</v>
      </c>
      <c r="J10" s="26">
        <v>0.124</v>
      </c>
      <c r="K10" s="26">
        <v>7.8E-2</v>
      </c>
      <c r="L10" s="26">
        <v>0.23300000000000001</v>
      </c>
      <c r="M10" s="26">
        <v>8.6999999999999994E-2</v>
      </c>
      <c r="N10" s="26"/>
      <c r="O10" s="25">
        <f t="shared" si="17"/>
        <v>64.407000000000011</v>
      </c>
      <c r="Q10" s="26">
        <v>44.314999999999998</v>
      </c>
      <c r="R10" s="26">
        <v>83.92</v>
      </c>
      <c r="S10" s="26">
        <v>11.045</v>
      </c>
      <c r="U10" s="26"/>
      <c r="V10" s="27">
        <v>12</v>
      </c>
      <c r="W10" s="27">
        <v>4</v>
      </c>
      <c r="X10" s="14">
        <v>0</v>
      </c>
      <c r="Z10" s="28">
        <f t="shared" si="18"/>
        <v>1.6495543776880706</v>
      </c>
      <c r="AA10" s="28">
        <f t="shared" si="19"/>
        <v>1.5465716269151882E-3</v>
      </c>
      <c r="AB10" s="28">
        <f t="shared" si="20"/>
        <v>0.10149908221060358</v>
      </c>
      <c r="AC10" s="28">
        <f t="shared" si="21"/>
        <v>8.785676835439631E-4</v>
      </c>
      <c r="AD10" s="28">
        <f t="shared" si="22"/>
        <v>0</v>
      </c>
      <c r="AE10" s="28">
        <f t="shared" si="23"/>
        <v>0.23177478602338844</v>
      </c>
      <c r="AF10" s="28">
        <f t="shared" si="24"/>
        <v>2.2863045113124385</v>
      </c>
      <c r="AG10" s="28">
        <f t="shared" si="25"/>
        <v>7.3818304145293039E-3</v>
      </c>
      <c r="AH10" s="28">
        <f t="shared" si="26"/>
        <v>3.6707058523797261E-3</v>
      </c>
      <c r="AI10" s="28">
        <f t="shared" si="27"/>
        <v>1.041375675355936E-2</v>
      </c>
      <c r="AJ10" s="28">
        <f t="shared" si="28"/>
        <v>9.3720723450244226E-3</v>
      </c>
      <c r="AK10" s="28">
        <f t="shared" si="29"/>
        <v>0</v>
      </c>
      <c r="AL10" s="28">
        <f t="shared" si="30"/>
        <v>4.3023962619104532</v>
      </c>
      <c r="AM10" s="28">
        <f t="shared" si="31"/>
        <v>0.90795572392473489</v>
      </c>
      <c r="AN10" s="29">
        <f t="shared" si="2"/>
        <v>0</v>
      </c>
      <c r="AP10" s="25">
        <f t="shared" si="32"/>
        <v>29.687000000000001</v>
      </c>
      <c r="AQ10" s="25">
        <f>E10</f>
        <v>3.6999999999999998E-2</v>
      </c>
      <c r="AR10" s="25">
        <f t="shared" si="34"/>
        <v>1.55</v>
      </c>
      <c r="AS10" s="25">
        <f t="shared" si="35"/>
        <v>0.02</v>
      </c>
      <c r="AT10" s="25">
        <f t="shared" si="3"/>
        <v>0</v>
      </c>
      <c r="AU10" s="25">
        <f t="shared" si="4"/>
        <v>4.9880000000000004</v>
      </c>
      <c r="AV10" s="25">
        <f t="shared" si="36"/>
        <v>27.603000000000002</v>
      </c>
      <c r="AW10" s="25">
        <f t="shared" si="37"/>
        <v>0.124</v>
      </c>
      <c r="AX10" s="25">
        <f t="shared" si="38"/>
        <v>7.8E-2</v>
      </c>
      <c r="AY10" s="25">
        <f t="shared" si="39"/>
        <v>0.23300000000000001</v>
      </c>
      <c r="AZ10" s="25">
        <f t="shared" si="40"/>
        <v>8.6999999999999994E-2</v>
      </c>
      <c r="BA10" s="25">
        <f t="shared" si="41"/>
        <v>0</v>
      </c>
      <c r="BB10" s="25">
        <f t="shared" si="42"/>
        <v>64.407000000000011</v>
      </c>
      <c r="BD10" s="25">
        <f t="shared" si="6"/>
        <v>0.49412450066577901</v>
      </c>
      <c r="BE10" s="25">
        <f t="shared" si="7"/>
        <v>4.6327598727869177E-4</v>
      </c>
      <c r="BF10" s="25">
        <f t="shared" si="8"/>
        <v>3.040408003138486E-2</v>
      </c>
      <c r="BG10" s="25">
        <f t="shared" si="9"/>
        <v>2.6317520889532203E-4</v>
      </c>
      <c r="BH10" s="25">
        <f t="shared" si="10"/>
        <v>6.9428205556483505E-2</v>
      </c>
      <c r="BI10" s="25">
        <f t="shared" si="11"/>
        <v>0</v>
      </c>
      <c r="BJ10" s="25">
        <f t="shared" si="12"/>
        <v>0.68486319111561023</v>
      </c>
      <c r="BK10" s="25">
        <f t="shared" si="13"/>
        <v>2.2112294792554577E-3</v>
      </c>
      <c r="BL10" s="25">
        <f t="shared" si="14"/>
        <v>1.0995610214076072E-3</v>
      </c>
      <c r="BM10" s="25">
        <f t="shared" si="15"/>
        <v>3.1194439089175931E-3</v>
      </c>
      <c r="BN10" s="25">
        <f t="shared" si="43"/>
        <v>2.8074070369109483E-3</v>
      </c>
      <c r="BO10" s="25">
        <f t="shared" si="44"/>
        <v>0</v>
      </c>
      <c r="BP10" s="25">
        <f t="shared" si="45"/>
        <v>1.2887840700119231</v>
      </c>
      <c r="BQ10" s="25">
        <f t="shared" si="16"/>
        <v>3.3383375555461741</v>
      </c>
    </row>
    <row r="11" spans="1:69" s="3" customFormat="1" x14ac:dyDescent="0.15">
      <c r="A11" s="3" t="s">
        <v>74</v>
      </c>
      <c r="B11" s="3">
        <v>720</v>
      </c>
      <c r="C11" s="3">
        <f t="shared" si="46"/>
        <v>5.099019513589262</v>
      </c>
      <c r="D11" s="4">
        <v>52.076999999999998</v>
      </c>
      <c r="E11" s="4">
        <v>5.2999999999999999E-2</v>
      </c>
      <c r="F11" s="4">
        <v>4.3250000000000002</v>
      </c>
      <c r="G11" s="4">
        <v>0.14499999999999999</v>
      </c>
      <c r="H11" s="4">
        <v>5.6269999999999998</v>
      </c>
      <c r="I11" s="4">
        <v>30.872</v>
      </c>
      <c r="J11" s="4">
        <v>0.42199999999999999</v>
      </c>
      <c r="K11" s="4">
        <v>0.14799999999999999</v>
      </c>
      <c r="L11" s="4">
        <v>0.255</v>
      </c>
      <c r="M11" s="4">
        <v>0.107</v>
      </c>
      <c r="N11" s="4"/>
      <c r="O11" s="3">
        <f t="shared" si="17"/>
        <v>94.030999999999992</v>
      </c>
      <c r="Q11" s="4">
        <v>44.316000000000003</v>
      </c>
      <c r="R11" s="4">
        <v>83.915000000000006</v>
      </c>
      <c r="S11" s="4">
        <v>11.045</v>
      </c>
      <c r="U11" s="4"/>
      <c r="V11" s="30">
        <v>12</v>
      </c>
      <c r="W11" s="30">
        <v>4</v>
      </c>
      <c r="X11" s="31">
        <v>0</v>
      </c>
      <c r="Z11" s="32">
        <f t="shared" si="18"/>
        <v>1.9091830759719381</v>
      </c>
      <c r="AA11" s="32">
        <f t="shared" si="19"/>
        <v>1.4616570235781502E-3</v>
      </c>
      <c r="AB11" s="32">
        <f t="shared" si="20"/>
        <v>0.18686063599858815</v>
      </c>
      <c r="AC11" s="32">
        <f t="shared" si="21"/>
        <v>4.2025658285707521E-3</v>
      </c>
      <c r="AD11" s="32">
        <f t="shared" si="22"/>
        <v>0</v>
      </c>
      <c r="AE11" s="32">
        <f t="shared" si="23"/>
        <v>0.17251146089807157</v>
      </c>
      <c r="AF11" s="32">
        <f t="shared" si="24"/>
        <v>1.6871117389204462</v>
      </c>
      <c r="AG11" s="32">
        <f t="shared" si="25"/>
        <v>1.6575098707786382E-2</v>
      </c>
      <c r="AH11" s="32">
        <f t="shared" si="26"/>
        <v>4.5953436109769322E-3</v>
      </c>
      <c r="AI11" s="32">
        <f t="shared" si="27"/>
        <v>7.5195695810286985E-3</v>
      </c>
      <c r="AJ11" s="32">
        <f t="shared" si="28"/>
        <v>7.6050390998402785E-3</v>
      </c>
      <c r="AK11" s="32">
        <f t="shared" si="29"/>
        <v>0</v>
      </c>
      <c r="AL11" s="32">
        <f t="shared" si="30"/>
        <v>3.9976261856408262</v>
      </c>
      <c r="AM11" s="32">
        <f t="shared" si="31"/>
        <v>0.90723310995748652</v>
      </c>
      <c r="AN11" s="33">
        <f t="shared" si="2"/>
        <v>0</v>
      </c>
      <c r="AP11" s="3">
        <f t="shared" si="32"/>
        <v>52.076999999999998</v>
      </c>
      <c r="AQ11" s="3">
        <f>E11</f>
        <v>5.2999999999999999E-2</v>
      </c>
      <c r="AR11" s="3">
        <f t="shared" si="34"/>
        <v>4.3250000000000002</v>
      </c>
      <c r="AS11" s="3">
        <f t="shared" si="35"/>
        <v>0.14499999999999999</v>
      </c>
      <c r="AT11" s="3">
        <f t="shared" si="3"/>
        <v>0</v>
      </c>
      <c r="AU11" s="3">
        <f t="shared" si="4"/>
        <v>5.6269999999999998</v>
      </c>
      <c r="AV11" s="3">
        <f t="shared" si="36"/>
        <v>30.872</v>
      </c>
      <c r="AW11" s="3">
        <f t="shared" si="37"/>
        <v>0.42199999999999999</v>
      </c>
      <c r="AX11" s="3">
        <f t="shared" si="38"/>
        <v>0.14799999999999999</v>
      </c>
      <c r="AY11" s="3">
        <f t="shared" si="39"/>
        <v>0.255</v>
      </c>
      <c r="AZ11" s="3">
        <f t="shared" si="40"/>
        <v>0.107</v>
      </c>
      <c r="BA11" s="3">
        <f t="shared" si="41"/>
        <v>0</v>
      </c>
      <c r="BB11" s="3">
        <f t="shared" si="42"/>
        <v>94.030999999999992</v>
      </c>
      <c r="BD11" s="3">
        <f t="shared" si="6"/>
        <v>0.86679427430093203</v>
      </c>
      <c r="BE11" s="3">
        <f t="shared" si="7"/>
        <v>6.6361154934515307E-4</v>
      </c>
      <c r="BF11" s="3">
        <f t="shared" si="8"/>
        <v>8.4837191055315814E-2</v>
      </c>
      <c r="BG11" s="3">
        <f t="shared" si="9"/>
        <v>1.9080202644910847E-3</v>
      </c>
      <c r="BH11" s="3">
        <f t="shared" si="10"/>
        <v>7.8322476476810871E-2</v>
      </c>
      <c r="BI11" s="3">
        <f t="shared" si="11"/>
        <v>0</v>
      </c>
      <c r="BJ11" s="3">
        <f t="shared" si="12"/>
        <v>0.76597096098688977</v>
      </c>
      <c r="BK11" s="3">
        <f t="shared" si="13"/>
        <v>7.5253132277887354E-3</v>
      </c>
      <c r="BL11" s="3">
        <f t="shared" si="14"/>
        <v>2.0863465534400752E-3</v>
      </c>
      <c r="BM11" s="3">
        <f t="shared" si="15"/>
        <v>3.4139836771415718E-3</v>
      </c>
      <c r="BN11" s="3">
        <f t="shared" si="43"/>
        <v>3.4527879649364538E-3</v>
      </c>
      <c r="BO11" s="3">
        <f t="shared" si="44"/>
        <v>0</v>
      </c>
      <c r="BP11" s="3">
        <f t="shared" si="45"/>
        <v>1.8149749660570917</v>
      </c>
      <c r="BQ11" s="3">
        <f t="shared" si="16"/>
        <v>2.2025792423602368</v>
      </c>
    </row>
    <row r="12" spans="1:69" s="25" customFormat="1" x14ac:dyDescent="0.15">
      <c r="A12" s="25" t="s">
        <v>75</v>
      </c>
      <c r="B12" s="25">
        <v>721</v>
      </c>
      <c r="C12" s="25">
        <f t="shared" si="46"/>
        <v>5.0990195136018031</v>
      </c>
      <c r="D12" s="26">
        <v>55.823999999999998</v>
      </c>
      <c r="E12" s="26">
        <v>2.1999999999999999E-2</v>
      </c>
      <c r="F12" s="26">
        <v>2.762</v>
      </c>
      <c r="G12" s="26">
        <v>0.15</v>
      </c>
      <c r="H12" s="26">
        <v>5.9870000000000001</v>
      </c>
      <c r="I12" s="26">
        <v>33.686</v>
      </c>
      <c r="J12" s="26">
        <v>0.442</v>
      </c>
      <c r="K12" s="26">
        <v>0.16200000000000001</v>
      </c>
      <c r="L12" s="26">
        <v>8.1000000000000003E-2</v>
      </c>
      <c r="M12" s="26">
        <v>7.0000000000000001E-3</v>
      </c>
      <c r="N12" s="26"/>
      <c r="O12" s="25">
        <f t="shared" si="17"/>
        <v>99.12299999999999</v>
      </c>
      <c r="Q12" s="26">
        <v>44.317</v>
      </c>
      <c r="R12" s="26">
        <v>83.91</v>
      </c>
      <c r="S12" s="26">
        <v>11.045</v>
      </c>
      <c r="U12" s="26"/>
      <c r="V12" s="27">
        <v>12</v>
      </c>
      <c r="W12" s="27">
        <v>4</v>
      </c>
      <c r="X12" s="14">
        <v>0</v>
      </c>
      <c r="Z12" s="28">
        <f t="shared" si="18"/>
        <v>1.9400723128136905</v>
      </c>
      <c r="AA12" s="28">
        <f t="shared" si="19"/>
        <v>5.7515862486668236E-4</v>
      </c>
      <c r="AB12" s="28">
        <f t="shared" si="20"/>
        <v>0.11312295279985911</v>
      </c>
      <c r="AC12" s="28">
        <f t="shared" si="21"/>
        <v>4.1212895645289871E-3</v>
      </c>
      <c r="AD12" s="28">
        <f t="shared" si="22"/>
        <v>0</v>
      </c>
      <c r="AE12" s="28">
        <f t="shared" si="23"/>
        <v>0.17399855580910023</v>
      </c>
      <c r="AF12" s="28">
        <f t="shared" si="24"/>
        <v>1.7451142855823234</v>
      </c>
      <c r="AG12" s="28">
        <f t="shared" si="25"/>
        <v>1.6457402447536219E-2</v>
      </c>
      <c r="AH12" s="28">
        <f t="shared" si="26"/>
        <v>4.7683336645111159E-3</v>
      </c>
      <c r="AI12" s="28">
        <f t="shared" si="27"/>
        <v>2.2642958390426573E-3</v>
      </c>
      <c r="AJ12" s="28">
        <f t="shared" si="28"/>
        <v>4.7164046757733411E-4</v>
      </c>
      <c r="AK12" s="28">
        <f t="shared" si="29"/>
        <v>0</v>
      </c>
      <c r="AL12" s="28">
        <f t="shared" si="30"/>
        <v>4.000966227613036</v>
      </c>
      <c r="AM12" s="28">
        <f t="shared" si="31"/>
        <v>0.90933385882460915</v>
      </c>
      <c r="AN12" s="29">
        <f t="shared" si="2"/>
        <v>0</v>
      </c>
      <c r="AP12" s="25">
        <f t="shared" si="32"/>
        <v>55.823999999999998</v>
      </c>
      <c r="AQ12" s="25">
        <f>E12</f>
        <v>2.1999999999999999E-2</v>
      </c>
      <c r="AR12" s="25">
        <f t="shared" si="34"/>
        <v>2.762</v>
      </c>
      <c r="AS12" s="25">
        <f t="shared" si="35"/>
        <v>0.15</v>
      </c>
      <c r="AT12" s="25">
        <f t="shared" si="3"/>
        <v>0</v>
      </c>
      <c r="AU12" s="25">
        <f t="shared" si="4"/>
        <v>5.9870000000000001</v>
      </c>
      <c r="AV12" s="25">
        <f t="shared" si="36"/>
        <v>33.686</v>
      </c>
      <c r="AW12" s="25">
        <f t="shared" si="37"/>
        <v>0.442</v>
      </c>
      <c r="AX12" s="25">
        <f t="shared" si="38"/>
        <v>0.16200000000000001</v>
      </c>
      <c r="AY12" s="25">
        <f t="shared" si="39"/>
        <v>8.1000000000000003E-2</v>
      </c>
      <c r="AZ12" s="25">
        <f t="shared" si="40"/>
        <v>7.0000000000000001E-3</v>
      </c>
      <c r="BA12" s="25">
        <f t="shared" si="41"/>
        <v>0</v>
      </c>
      <c r="BB12" s="25">
        <f t="shared" si="42"/>
        <v>99.12299999999999</v>
      </c>
      <c r="BD12" s="25">
        <f t="shared" si="6"/>
        <v>0.92916111850865513</v>
      </c>
      <c r="BE12" s="25">
        <f t="shared" si="7"/>
        <v>2.754613978413843E-4</v>
      </c>
      <c r="BF12" s="25">
        <f t="shared" si="8"/>
        <v>5.4178109062377404E-2</v>
      </c>
      <c r="BG12" s="25">
        <f t="shared" si="9"/>
        <v>1.9738140667149152E-3</v>
      </c>
      <c r="BH12" s="25">
        <f t="shared" si="10"/>
        <v>8.3333333333333343E-2</v>
      </c>
      <c r="BI12" s="25">
        <f t="shared" si="11"/>
        <v>0</v>
      </c>
      <c r="BJ12" s="25">
        <f t="shared" si="12"/>
        <v>0.83578964083325891</v>
      </c>
      <c r="BK12" s="25">
        <f t="shared" si="13"/>
        <v>7.8819631437976809E-3</v>
      </c>
      <c r="BL12" s="25">
        <f t="shared" si="14"/>
        <v>2.2837036598465691E-3</v>
      </c>
      <c r="BM12" s="25">
        <f t="shared" si="15"/>
        <v>1.084441873915558E-3</v>
      </c>
      <c r="BN12" s="25">
        <f t="shared" si="43"/>
        <v>2.258833248089269E-4</v>
      </c>
      <c r="BO12" s="25">
        <f t="shared" si="44"/>
        <v>0</v>
      </c>
      <c r="BP12" s="25">
        <f t="shared" si="45"/>
        <v>1.91618746920455</v>
      </c>
      <c r="BQ12" s="25">
        <f t="shared" si="16"/>
        <v>2.0879826697092025</v>
      </c>
    </row>
    <row r="13" spans="1:69" s="25" customFormat="1" x14ac:dyDescent="0.15">
      <c r="A13" s="25" t="s">
        <v>76</v>
      </c>
      <c r="B13" s="25">
        <v>722</v>
      </c>
      <c r="C13" s="25">
        <f t="shared" si="46"/>
        <v>5.0990195135878684</v>
      </c>
      <c r="D13" s="26">
        <v>56.018999999999998</v>
      </c>
      <c r="E13" s="26">
        <v>2.4E-2</v>
      </c>
      <c r="F13" s="26">
        <v>2.64</v>
      </c>
      <c r="G13" s="26">
        <v>0.14599999999999999</v>
      </c>
      <c r="H13" s="26">
        <v>5.984</v>
      </c>
      <c r="I13" s="26">
        <v>33.709000000000003</v>
      </c>
      <c r="J13" s="26">
        <v>0.434</v>
      </c>
      <c r="K13" s="26">
        <v>0.16600000000000001</v>
      </c>
      <c r="L13" s="26">
        <v>8.4000000000000005E-2</v>
      </c>
      <c r="M13" s="26">
        <v>8.0000000000000002E-3</v>
      </c>
      <c r="N13" s="26"/>
      <c r="O13" s="25">
        <f t="shared" si="17"/>
        <v>99.213999999999999</v>
      </c>
      <c r="Q13" s="26">
        <v>44.317999999999998</v>
      </c>
      <c r="R13" s="26">
        <v>83.905000000000001</v>
      </c>
      <c r="S13" s="26">
        <v>11.045</v>
      </c>
      <c r="U13" s="26"/>
      <c r="V13" s="27">
        <v>12</v>
      </c>
      <c r="W13" s="27">
        <v>4</v>
      </c>
      <c r="X13" s="14">
        <v>0</v>
      </c>
      <c r="Z13" s="28">
        <f t="shared" si="18"/>
        <v>1.9445675373975804</v>
      </c>
      <c r="AA13" s="28">
        <f t="shared" si="19"/>
        <v>6.2671041389414633E-4</v>
      </c>
      <c r="AB13" s="28">
        <f t="shared" si="20"/>
        <v>0.10799948863804802</v>
      </c>
      <c r="AC13" s="28">
        <f t="shared" si="21"/>
        <v>4.0066872117388219E-3</v>
      </c>
      <c r="AD13" s="28">
        <f t="shared" si="22"/>
        <v>0</v>
      </c>
      <c r="AE13" s="28">
        <f t="shared" si="23"/>
        <v>0.17370754565085592</v>
      </c>
      <c r="AF13" s="28">
        <f t="shared" si="24"/>
        <v>1.744259159315112</v>
      </c>
      <c r="AG13" s="28">
        <f t="shared" si="25"/>
        <v>1.6140592139595105E-2</v>
      </c>
      <c r="AH13" s="28">
        <f t="shared" si="26"/>
        <v>4.8803438842249186E-3</v>
      </c>
      <c r="AI13" s="28">
        <f t="shared" si="27"/>
        <v>2.3454066349935282E-3</v>
      </c>
      <c r="AJ13" s="28">
        <f t="shared" si="28"/>
        <v>5.3838595517797063E-4</v>
      </c>
      <c r="AK13" s="28">
        <f t="shared" si="29"/>
        <v>0</v>
      </c>
      <c r="AL13" s="28">
        <f t="shared" si="30"/>
        <v>3.9990718572412218</v>
      </c>
      <c r="AM13" s="28">
        <f t="shared" si="31"/>
        <v>0.90943140712448489</v>
      </c>
      <c r="AN13" s="29">
        <f t="shared" si="2"/>
        <v>0</v>
      </c>
      <c r="AP13" s="25">
        <f t="shared" si="32"/>
        <v>56.018999999999998</v>
      </c>
      <c r="AQ13" s="25">
        <f>E13</f>
        <v>2.4E-2</v>
      </c>
      <c r="AR13" s="25">
        <f t="shared" si="34"/>
        <v>2.64</v>
      </c>
      <c r="AS13" s="25">
        <f t="shared" si="35"/>
        <v>0.14599999999999999</v>
      </c>
      <c r="AT13" s="25">
        <f t="shared" si="3"/>
        <v>0</v>
      </c>
      <c r="AU13" s="25">
        <f t="shared" si="4"/>
        <v>5.984</v>
      </c>
      <c r="AV13" s="25">
        <f t="shared" si="36"/>
        <v>33.709000000000003</v>
      </c>
      <c r="AW13" s="25">
        <f t="shared" si="37"/>
        <v>0.434</v>
      </c>
      <c r="AX13" s="25">
        <f t="shared" si="38"/>
        <v>0.16600000000000001</v>
      </c>
      <c r="AY13" s="25">
        <f t="shared" si="39"/>
        <v>8.4000000000000005E-2</v>
      </c>
      <c r="AZ13" s="25">
        <f t="shared" si="40"/>
        <v>8.0000000000000002E-3</v>
      </c>
      <c r="BA13" s="25">
        <f t="shared" si="41"/>
        <v>0</v>
      </c>
      <c r="BB13" s="25">
        <f t="shared" si="42"/>
        <v>99.213999999999999</v>
      </c>
      <c r="BD13" s="25">
        <f t="shared" si="6"/>
        <v>0.93240679094540613</v>
      </c>
      <c r="BE13" s="25">
        <f t="shared" si="7"/>
        <v>3.0050334309969197E-4</v>
      </c>
      <c r="BF13" s="25">
        <f t="shared" si="8"/>
        <v>5.1785013730874858E-2</v>
      </c>
      <c r="BG13" s="25">
        <f t="shared" si="9"/>
        <v>1.9211790249358508E-3</v>
      </c>
      <c r="BH13" s="25">
        <f t="shared" si="10"/>
        <v>8.3291576192862316E-2</v>
      </c>
      <c r="BI13" s="25">
        <f t="shared" si="11"/>
        <v>0</v>
      </c>
      <c r="BJ13" s="25">
        <f t="shared" si="12"/>
        <v>0.83636029813122148</v>
      </c>
      <c r="BK13" s="25">
        <f t="shared" si="13"/>
        <v>7.7393031773941023E-3</v>
      </c>
      <c r="BL13" s="25">
        <f t="shared" si="14"/>
        <v>2.3400914045341387E-3</v>
      </c>
      <c r="BM13" s="25">
        <f t="shared" si="15"/>
        <v>1.1246063877642825E-3</v>
      </c>
      <c r="BN13" s="25">
        <f t="shared" si="43"/>
        <v>2.5815237121020216E-4</v>
      </c>
      <c r="BO13" s="25">
        <f t="shared" si="44"/>
        <v>0</v>
      </c>
      <c r="BP13" s="25">
        <f t="shared" si="45"/>
        <v>1.9175275147093032</v>
      </c>
      <c r="BQ13" s="25">
        <f t="shared" si="16"/>
        <v>2.0855355798362454</v>
      </c>
    </row>
    <row r="14" spans="1:69" s="25" customFormat="1" x14ac:dyDescent="0.15">
      <c r="A14" s="25" t="s">
        <v>77</v>
      </c>
      <c r="B14" s="25">
        <v>723</v>
      </c>
      <c r="C14" s="25">
        <f t="shared" si="46"/>
        <v>5.099019513589262</v>
      </c>
      <c r="D14" s="26">
        <v>55.881999999999998</v>
      </c>
      <c r="E14" s="26">
        <v>4.2000000000000003E-2</v>
      </c>
      <c r="F14" s="26">
        <v>2.5880000000000001</v>
      </c>
      <c r="G14" s="26">
        <v>0.14099999999999999</v>
      </c>
      <c r="H14" s="26">
        <v>5.9619999999999997</v>
      </c>
      <c r="I14" s="26">
        <v>33.851999999999997</v>
      </c>
      <c r="J14" s="26">
        <v>0.43099999999999999</v>
      </c>
      <c r="K14" s="26">
        <v>0.17399999999999999</v>
      </c>
      <c r="L14" s="26">
        <v>8.5999999999999993E-2</v>
      </c>
      <c r="M14" s="26">
        <v>1.4E-2</v>
      </c>
      <c r="N14" s="26"/>
      <c r="O14" s="25">
        <f t="shared" si="17"/>
        <v>99.171999999999983</v>
      </c>
      <c r="Q14" s="26">
        <v>44.319000000000003</v>
      </c>
      <c r="R14" s="26">
        <v>83.9</v>
      </c>
      <c r="S14" s="26">
        <v>11.045</v>
      </c>
      <c r="U14" s="26"/>
      <c r="V14" s="27">
        <v>12</v>
      </c>
      <c r="W14" s="27">
        <v>4</v>
      </c>
      <c r="X14" s="14">
        <v>0</v>
      </c>
      <c r="Z14" s="28">
        <f t="shared" si="18"/>
        <v>1.941373320301369</v>
      </c>
      <c r="AA14" s="28">
        <f t="shared" si="19"/>
        <v>1.0976260270659662E-3</v>
      </c>
      <c r="AB14" s="28">
        <f t="shared" si="20"/>
        <v>0.105957445832427</v>
      </c>
      <c r="AC14" s="28">
        <f t="shared" si="21"/>
        <v>3.8725865546131518E-3</v>
      </c>
      <c r="AD14" s="28">
        <f t="shared" si="22"/>
        <v>0</v>
      </c>
      <c r="AE14" s="28">
        <f t="shared" si="23"/>
        <v>0.17320822352376974</v>
      </c>
      <c r="AF14" s="28">
        <f t="shared" si="24"/>
        <v>1.753068603521855</v>
      </c>
      <c r="AG14" s="28">
        <f t="shared" si="25"/>
        <v>1.6041923484185781E-2</v>
      </c>
      <c r="AH14" s="28">
        <f t="shared" si="26"/>
        <v>5.1196588381383001E-3</v>
      </c>
      <c r="AI14" s="28">
        <f t="shared" si="27"/>
        <v>2.4031824906811752E-3</v>
      </c>
      <c r="AJ14" s="28">
        <f t="shared" si="28"/>
        <v>9.4293380787816982E-4</v>
      </c>
      <c r="AK14" s="28">
        <f t="shared" si="29"/>
        <v>0</v>
      </c>
      <c r="AL14" s="28">
        <f t="shared" si="30"/>
        <v>4.0030855043819837</v>
      </c>
      <c r="AM14" s="28">
        <f t="shared" si="31"/>
        <v>0.91008134392115214</v>
      </c>
      <c r="AN14" s="29">
        <f t="shared" si="2"/>
        <v>0</v>
      </c>
      <c r="AP14" s="25">
        <f t="shared" si="32"/>
        <v>55.881999999999998</v>
      </c>
      <c r="AQ14" s="25">
        <f>E14</f>
        <v>4.2000000000000003E-2</v>
      </c>
      <c r="AR14" s="25">
        <f t="shared" si="34"/>
        <v>2.5880000000000001</v>
      </c>
      <c r="AS14" s="25">
        <f t="shared" si="35"/>
        <v>0.14099999999999999</v>
      </c>
      <c r="AT14" s="25">
        <f t="shared" si="3"/>
        <v>0</v>
      </c>
      <c r="AU14" s="25">
        <f t="shared" si="4"/>
        <v>5.9619999999999997</v>
      </c>
      <c r="AV14" s="25">
        <f t="shared" si="36"/>
        <v>33.851999999999997</v>
      </c>
      <c r="AW14" s="25">
        <f t="shared" si="37"/>
        <v>0.43099999999999999</v>
      </c>
      <c r="AX14" s="25">
        <f t="shared" si="38"/>
        <v>0.17399999999999999</v>
      </c>
      <c r="AY14" s="25">
        <f t="shared" si="39"/>
        <v>8.5999999999999993E-2</v>
      </c>
      <c r="AZ14" s="25">
        <f t="shared" si="40"/>
        <v>1.4E-2</v>
      </c>
      <c r="BA14" s="25">
        <f t="shared" si="41"/>
        <v>0</v>
      </c>
      <c r="BB14" s="25">
        <f t="shared" si="42"/>
        <v>99.171999999999983</v>
      </c>
      <c r="BD14" s="25">
        <f t="shared" si="6"/>
        <v>0.93012649800266312</v>
      </c>
      <c r="BE14" s="25">
        <f t="shared" si="7"/>
        <v>5.2588085042446105E-4</v>
      </c>
      <c r="BF14" s="25">
        <f t="shared" si="8"/>
        <v>5.0765005884660659E-2</v>
      </c>
      <c r="BG14" s="25">
        <f t="shared" si="9"/>
        <v>1.8553852227120202E-3</v>
      </c>
      <c r="BH14" s="25">
        <f t="shared" si="10"/>
        <v>8.2985357162741497E-2</v>
      </c>
      <c r="BI14" s="25">
        <f t="shared" si="11"/>
        <v>0</v>
      </c>
      <c r="BJ14" s="25">
        <f t="shared" si="12"/>
        <v>0.83990829785333598</v>
      </c>
      <c r="BK14" s="25">
        <f t="shared" si="13"/>
        <v>7.6858056899927604E-3</v>
      </c>
      <c r="BL14" s="25">
        <f t="shared" si="14"/>
        <v>2.4528668939092775E-3</v>
      </c>
      <c r="BM14" s="25">
        <f t="shared" si="15"/>
        <v>1.1513827303300985E-3</v>
      </c>
      <c r="BN14" s="25">
        <f t="shared" si="43"/>
        <v>4.517666496178538E-4</v>
      </c>
      <c r="BO14" s="25">
        <f t="shared" si="44"/>
        <v>0</v>
      </c>
      <c r="BP14" s="25">
        <f t="shared" si="45"/>
        <v>1.9179082469403874</v>
      </c>
      <c r="BQ14" s="25">
        <f t="shared" si="16"/>
        <v>2.0872142923250108</v>
      </c>
    </row>
    <row r="15" spans="1:69" s="25" customFormat="1" x14ac:dyDescent="0.15">
      <c r="A15" s="25" t="s">
        <v>78</v>
      </c>
      <c r="B15" s="25">
        <v>724</v>
      </c>
      <c r="C15" s="25">
        <f t="shared" si="46"/>
        <v>5.0990195136018031</v>
      </c>
      <c r="D15" s="26">
        <v>55.973999999999997</v>
      </c>
      <c r="E15" s="26">
        <v>3.2000000000000001E-2</v>
      </c>
      <c r="F15" s="26">
        <v>2.5939999999999999</v>
      </c>
      <c r="G15" s="26">
        <v>0.16200000000000001</v>
      </c>
      <c r="H15" s="26">
        <v>5.99</v>
      </c>
      <c r="I15" s="26">
        <v>33.85</v>
      </c>
      <c r="J15" s="26">
        <v>0.432</v>
      </c>
      <c r="K15" s="26">
        <v>0.16800000000000001</v>
      </c>
      <c r="L15" s="26">
        <v>9.1999999999999998E-2</v>
      </c>
      <c r="M15" s="26">
        <v>5.0000000000000001E-3</v>
      </c>
      <c r="N15" s="26"/>
      <c r="O15" s="25">
        <f t="shared" si="17"/>
        <v>99.299000000000007</v>
      </c>
      <c r="Q15" s="26">
        <v>44.32</v>
      </c>
      <c r="R15" s="26">
        <v>83.894999999999996</v>
      </c>
      <c r="S15" s="26">
        <v>11.045</v>
      </c>
      <c r="U15" s="26"/>
      <c r="V15" s="27">
        <v>12</v>
      </c>
      <c r="W15" s="27">
        <v>4</v>
      </c>
      <c r="X15" s="14">
        <v>0</v>
      </c>
      <c r="Z15" s="28">
        <f t="shared" si="18"/>
        <v>1.942129375676735</v>
      </c>
      <c r="AA15" s="28">
        <f t="shared" si="19"/>
        <v>8.3523711049150035E-4</v>
      </c>
      <c r="AB15" s="28">
        <f t="shared" si="20"/>
        <v>0.10606983136189299</v>
      </c>
      <c r="AC15" s="28">
        <f t="shared" si="21"/>
        <v>4.4437716399003619E-3</v>
      </c>
      <c r="AD15" s="28">
        <f t="shared" si="22"/>
        <v>0</v>
      </c>
      <c r="AE15" s="28">
        <f t="shared" si="23"/>
        <v>0.17380331513784203</v>
      </c>
      <c r="AF15" s="28">
        <f t="shared" si="24"/>
        <v>1.7507653810761856</v>
      </c>
      <c r="AG15" s="28">
        <f t="shared" si="25"/>
        <v>1.6058967345096979E-2</v>
      </c>
      <c r="AH15" s="28">
        <f t="shared" si="26"/>
        <v>4.9369161697383809E-3</v>
      </c>
      <c r="AI15" s="28">
        <f t="shared" si="27"/>
        <v>2.5676204442225785E-3</v>
      </c>
      <c r="AJ15" s="28">
        <f t="shared" si="28"/>
        <v>3.3633949954396864E-4</v>
      </c>
      <c r="AK15" s="28">
        <f t="shared" si="29"/>
        <v>0</v>
      </c>
      <c r="AL15" s="28">
        <f t="shared" si="30"/>
        <v>4.001946755461649</v>
      </c>
      <c r="AM15" s="28">
        <f t="shared" si="31"/>
        <v>0.90969232977770842</v>
      </c>
      <c r="AN15" s="29">
        <f t="shared" si="2"/>
        <v>0</v>
      </c>
      <c r="AP15" s="25">
        <f t="shared" si="32"/>
        <v>55.973999999999997</v>
      </c>
      <c r="AQ15" s="25">
        <f t="shared" si="33"/>
        <v>3.2000000000000001E-2</v>
      </c>
      <c r="AR15" s="25">
        <f t="shared" si="34"/>
        <v>2.5939999999999999</v>
      </c>
      <c r="AS15" s="25">
        <f t="shared" si="35"/>
        <v>0.16200000000000001</v>
      </c>
      <c r="AT15" s="25">
        <f t="shared" si="3"/>
        <v>0</v>
      </c>
      <c r="AU15" s="25">
        <f t="shared" si="4"/>
        <v>5.99</v>
      </c>
      <c r="AV15" s="25">
        <f t="shared" si="36"/>
        <v>33.85</v>
      </c>
      <c r="AW15" s="25">
        <f t="shared" si="37"/>
        <v>0.432</v>
      </c>
      <c r="AX15" s="25">
        <f t="shared" si="38"/>
        <v>0.16800000000000001</v>
      </c>
      <c r="AY15" s="25">
        <f t="shared" si="39"/>
        <v>9.1999999999999998E-2</v>
      </c>
      <c r="AZ15" s="25">
        <f t="shared" si="40"/>
        <v>5.0000000000000001E-3</v>
      </c>
      <c r="BA15" s="25">
        <f t="shared" si="41"/>
        <v>0</v>
      </c>
      <c r="BB15" s="25">
        <f t="shared" si="42"/>
        <v>99.299000000000007</v>
      </c>
      <c r="BD15" s="25">
        <f t="shared" si="6"/>
        <v>0.93165778961384815</v>
      </c>
      <c r="BE15" s="25">
        <f t="shared" si="7"/>
        <v>4.0067112413292265E-4</v>
      </c>
      <c r="BF15" s="25">
        <f t="shared" si="8"/>
        <v>5.088269909768537E-2</v>
      </c>
      <c r="BG15" s="25">
        <f t="shared" si="9"/>
        <v>2.1317191920521088E-3</v>
      </c>
      <c r="BH15" s="25">
        <f t="shared" si="10"/>
        <v>8.337509047380437E-2</v>
      </c>
      <c r="BI15" s="25">
        <f t="shared" si="11"/>
        <v>0</v>
      </c>
      <c r="BJ15" s="25">
        <f t="shared" si="12"/>
        <v>0.83985867547960025</v>
      </c>
      <c r="BK15" s="25">
        <f t="shared" si="13"/>
        <v>7.7036381857932077E-3</v>
      </c>
      <c r="BL15" s="25">
        <f t="shared" si="14"/>
        <v>2.3682852768779237E-3</v>
      </c>
      <c r="BM15" s="25">
        <f t="shared" si="15"/>
        <v>1.2317117580275473E-3</v>
      </c>
      <c r="BN15" s="25">
        <f t="shared" si="43"/>
        <v>1.6134523200637637E-4</v>
      </c>
      <c r="BO15" s="25">
        <f t="shared" si="44"/>
        <v>0</v>
      </c>
      <c r="BP15" s="25">
        <f t="shared" si="45"/>
        <v>1.9197716254338282</v>
      </c>
      <c r="BQ15" s="25">
        <f t="shared" si="16"/>
        <v>2.0845952208285676</v>
      </c>
    </row>
    <row r="16" spans="1:69" s="25" customFormat="1" x14ac:dyDescent="0.15">
      <c r="A16" s="25" t="s">
        <v>79</v>
      </c>
      <c r="B16" s="25">
        <v>725</v>
      </c>
      <c r="C16" s="25">
        <f t="shared" si="46"/>
        <v>4.1231056256080514</v>
      </c>
      <c r="D16" s="26">
        <v>55.988999999999997</v>
      </c>
      <c r="E16" s="26">
        <v>3.5999999999999997E-2</v>
      </c>
      <c r="F16" s="26">
        <v>2.609</v>
      </c>
      <c r="G16" s="26">
        <v>0.193</v>
      </c>
      <c r="H16" s="26">
        <v>6.0010000000000003</v>
      </c>
      <c r="I16" s="26">
        <v>33.814</v>
      </c>
      <c r="J16" s="26">
        <v>0.433</v>
      </c>
      <c r="K16" s="26">
        <v>0.16300000000000001</v>
      </c>
      <c r="L16" s="26">
        <v>8.5999999999999993E-2</v>
      </c>
      <c r="M16" s="26">
        <v>7.0000000000000001E-3</v>
      </c>
      <c r="N16" s="26"/>
      <c r="O16" s="25">
        <f t="shared" si="17"/>
        <v>99.331000000000003</v>
      </c>
      <c r="Q16" s="26">
        <v>44.320999999999998</v>
      </c>
      <c r="R16" s="26">
        <v>83.891000000000005</v>
      </c>
      <c r="S16" s="26">
        <v>11.045</v>
      </c>
      <c r="U16" s="26"/>
      <c r="V16" s="27">
        <v>12</v>
      </c>
      <c r="W16" s="27">
        <v>4</v>
      </c>
      <c r="X16" s="14">
        <v>0</v>
      </c>
      <c r="Z16" s="28">
        <f t="shared" si="18"/>
        <v>1.9421019822366417</v>
      </c>
      <c r="AA16" s="28">
        <f t="shared" si="19"/>
        <v>9.3937676014636384E-4</v>
      </c>
      <c r="AB16" s="28">
        <f t="shared" si="20"/>
        <v>0.10665310232015898</v>
      </c>
      <c r="AC16" s="28">
        <f t="shared" si="21"/>
        <v>5.2926300030297878E-3</v>
      </c>
      <c r="AD16" s="28">
        <f t="shared" si="22"/>
        <v>0</v>
      </c>
      <c r="AE16" s="28">
        <f t="shared" si="23"/>
        <v>0.17407338207297252</v>
      </c>
      <c r="AF16" s="28">
        <f t="shared" si="24"/>
        <v>1.7484102052231649</v>
      </c>
      <c r="AG16" s="28">
        <f t="shared" si="25"/>
        <v>1.6091601594449435E-2</v>
      </c>
      <c r="AH16" s="28">
        <f t="shared" si="26"/>
        <v>4.7886333134384328E-3</v>
      </c>
      <c r="AI16" s="28">
        <f t="shared" si="27"/>
        <v>2.399490063902878E-3</v>
      </c>
      <c r="AJ16" s="28">
        <f t="shared" si="28"/>
        <v>4.7074250742407358E-4</v>
      </c>
      <c r="AK16" s="28">
        <f t="shared" si="29"/>
        <v>0</v>
      </c>
      <c r="AL16" s="28">
        <f t="shared" si="30"/>
        <v>4.0012211460953298</v>
      </c>
      <c r="AM16" s="28">
        <f t="shared" si="31"/>
        <v>0.90945390471822096</v>
      </c>
      <c r="AN16" s="29">
        <f t="shared" si="2"/>
        <v>0</v>
      </c>
      <c r="AP16" s="25">
        <f t="shared" si="32"/>
        <v>55.988999999999997</v>
      </c>
      <c r="AQ16" s="25">
        <f t="shared" si="33"/>
        <v>3.5999999999999997E-2</v>
      </c>
      <c r="AR16" s="25">
        <f t="shared" si="34"/>
        <v>2.609</v>
      </c>
      <c r="AS16" s="25">
        <f t="shared" si="35"/>
        <v>0.193</v>
      </c>
      <c r="AT16" s="25">
        <f t="shared" si="3"/>
        <v>0</v>
      </c>
      <c r="AU16" s="25">
        <f t="shared" si="4"/>
        <v>6.0010000000000003</v>
      </c>
      <c r="AV16" s="25">
        <f t="shared" si="36"/>
        <v>33.814</v>
      </c>
      <c r="AW16" s="25">
        <f t="shared" si="37"/>
        <v>0.433</v>
      </c>
      <c r="AX16" s="25">
        <f t="shared" si="38"/>
        <v>0.16300000000000001</v>
      </c>
      <c r="AY16" s="25">
        <f t="shared" si="39"/>
        <v>8.5999999999999993E-2</v>
      </c>
      <c r="AZ16" s="25">
        <f t="shared" si="40"/>
        <v>7.0000000000000001E-3</v>
      </c>
      <c r="BA16" s="25">
        <f t="shared" si="41"/>
        <v>0</v>
      </c>
      <c r="BB16" s="25">
        <f t="shared" si="42"/>
        <v>99.331000000000003</v>
      </c>
      <c r="BD16" s="25">
        <f t="shared" si="6"/>
        <v>0.93190745672436748</v>
      </c>
      <c r="BE16" s="25">
        <f t="shared" si="7"/>
        <v>4.5075501464953793E-4</v>
      </c>
      <c r="BF16" s="25">
        <f t="shared" si="8"/>
        <v>5.1176932130247162E-2</v>
      </c>
      <c r="BG16" s="25">
        <f t="shared" si="9"/>
        <v>2.5396407658398578E-3</v>
      </c>
      <c r="BH16" s="25">
        <f t="shared" si="10"/>
        <v>8.3528199988864779E-2</v>
      </c>
      <c r="BI16" s="25">
        <f t="shared" si="11"/>
        <v>0</v>
      </c>
      <c r="BJ16" s="25">
        <f t="shared" si="12"/>
        <v>0.83896547275235456</v>
      </c>
      <c r="BK16" s="25">
        <f t="shared" si="13"/>
        <v>7.721470681593655E-3</v>
      </c>
      <c r="BL16" s="25">
        <f t="shared" si="14"/>
        <v>2.2978005960184616E-3</v>
      </c>
      <c r="BM16" s="25">
        <f t="shared" si="15"/>
        <v>1.1513827303300985E-3</v>
      </c>
      <c r="BN16" s="25">
        <f t="shared" si="43"/>
        <v>2.258833248089269E-4</v>
      </c>
      <c r="BO16" s="25">
        <f t="shared" si="44"/>
        <v>0</v>
      </c>
      <c r="BP16" s="25">
        <f t="shared" si="45"/>
        <v>1.9199649947090744</v>
      </c>
      <c r="BQ16" s="25">
        <f t="shared" si="16"/>
        <v>2.0840073423847083</v>
      </c>
    </row>
    <row r="17" spans="1:69" s="25" customFormat="1" x14ac:dyDescent="0.15">
      <c r="A17" s="25" t="s">
        <v>80</v>
      </c>
      <c r="B17" s="25">
        <v>726</v>
      </c>
      <c r="C17" s="25">
        <f t="shared" si="46"/>
        <v>6.0827625302992292</v>
      </c>
      <c r="D17" s="26">
        <v>55.878</v>
      </c>
      <c r="E17" s="26">
        <v>3.2000000000000001E-2</v>
      </c>
      <c r="F17" s="26">
        <v>2.698</v>
      </c>
      <c r="G17" s="26">
        <v>0.221</v>
      </c>
      <c r="H17" s="26">
        <v>5.96</v>
      </c>
      <c r="I17" s="26">
        <v>33.722999999999999</v>
      </c>
      <c r="J17" s="26">
        <v>0.44400000000000001</v>
      </c>
      <c r="K17" s="26">
        <v>0.17299999999999999</v>
      </c>
      <c r="L17" s="26">
        <v>8.8999999999999996E-2</v>
      </c>
      <c r="M17" s="26">
        <v>4.0000000000000001E-3</v>
      </c>
      <c r="N17" s="26"/>
      <c r="O17" s="25">
        <f t="shared" si="17"/>
        <v>99.221999999999994</v>
      </c>
      <c r="Q17" s="26">
        <v>44.322000000000003</v>
      </c>
      <c r="R17" s="26">
        <v>83.885000000000005</v>
      </c>
      <c r="S17" s="26">
        <v>11.045</v>
      </c>
      <c r="U17" s="26"/>
      <c r="V17" s="27">
        <v>12</v>
      </c>
      <c r="W17" s="27">
        <v>4</v>
      </c>
      <c r="X17" s="14">
        <v>0</v>
      </c>
      <c r="Z17" s="28">
        <f t="shared" si="18"/>
        <v>1.9403568013721881</v>
      </c>
      <c r="AA17" s="28">
        <f t="shared" si="19"/>
        <v>8.3590844419541472E-4</v>
      </c>
      <c r="AB17" s="28">
        <f t="shared" si="20"/>
        <v>0.1104111115532387</v>
      </c>
      <c r="AC17" s="28">
        <f t="shared" si="21"/>
        <v>6.0670548640981842E-3</v>
      </c>
      <c r="AD17" s="28">
        <f t="shared" si="22"/>
        <v>0</v>
      </c>
      <c r="AE17" s="28">
        <f t="shared" si="23"/>
        <v>0.1730718450185913</v>
      </c>
      <c r="AF17" s="28">
        <f t="shared" si="24"/>
        <v>1.7455987012786094</v>
      </c>
      <c r="AG17" s="28">
        <f t="shared" si="25"/>
        <v>1.6518315939791074E-2</v>
      </c>
      <c r="AH17" s="28">
        <f t="shared" si="26"/>
        <v>5.087934413877236E-3</v>
      </c>
      <c r="AI17" s="28">
        <f t="shared" si="27"/>
        <v>2.4858901554792923E-3</v>
      </c>
      <c r="AJ17" s="28">
        <f t="shared" si="28"/>
        <v>2.692878697593495E-4</v>
      </c>
      <c r="AK17" s="28">
        <f t="shared" si="29"/>
        <v>0</v>
      </c>
      <c r="AL17" s="28">
        <f t="shared" si="30"/>
        <v>4.0007028509098284</v>
      </c>
      <c r="AM17" s="28">
        <f t="shared" si="31"/>
        <v>0.90979595462462337</v>
      </c>
      <c r="AN17" s="29">
        <f t="shared" si="2"/>
        <v>0</v>
      </c>
      <c r="AP17" s="25">
        <f t="shared" si="32"/>
        <v>55.878</v>
      </c>
      <c r="AQ17" s="25">
        <f t="shared" si="33"/>
        <v>3.2000000000000001E-2</v>
      </c>
      <c r="AR17" s="25">
        <f t="shared" si="34"/>
        <v>2.698</v>
      </c>
      <c r="AS17" s="25">
        <f t="shared" si="35"/>
        <v>0.221</v>
      </c>
      <c r="AT17" s="25">
        <f t="shared" si="3"/>
        <v>0</v>
      </c>
      <c r="AU17" s="25">
        <f t="shared" si="4"/>
        <v>5.96</v>
      </c>
      <c r="AV17" s="25">
        <f t="shared" si="36"/>
        <v>33.722999999999999</v>
      </c>
      <c r="AW17" s="25">
        <f t="shared" si="37"/>
        <v>0.44400000000000001</v>
      </c>
      <c r="AX17" s="25">
        <f t="shared" si="38"/>
        <v>0.17299999999999999</v>
      </c>
      <c r="AY17" s="25">
        <f t="shared" si="39"/>
        <v>8.8999999999999996E-2</v>
      </c>
      <c r="AZ17" s="25">
        <f t="shared" si="40"/>
        <v>4.0000000000000001E-3</v>
      </c>
      <c r="BA17" s="25">
        <f t="shared" si="41"/>
        <v>0</v>
      </c>
      <c r="BB17" s="25">
        <f t="shared" si="42"/>
        <v>99.221999999999994</v>
      </c>
      <c r="BD17" s="25">
        <f t="shared" si="6"/>
        <v>0.93005992010652461</v>
      </c>
      <c r="BE17" s="25">
        <f t="shared" si="7"/>
        <v>4.0067112413292265E-4</v>
      </c>
      <c r="BF17" s="25">
        <f t="shared" si="8"/>
        <v>5.2922714790113776E-2</v>
      </c>
      <c r="BG17" s="25">
        <f t="shared" si="9"/>
        <v>2.9080860582933088E-3</v>
      </c>
      <c r="BH17" s="25">
        <f t="shared" si="10"/>
        <v>8.2957519069094154E-2</v>
      </c>
      <c r="BI17" s="25">
        <f t="shared" si="11"/>
        <v>0</v>
      </c>
      <c r="BJ17" s="25">
        <f t="shared" si="12"/>
        <v>0.83670765474737241</v>
      </c>
      <c r="BK17" s="25">
        <f t="shared" si="13"/>
        <v>7.9176281353985738E-3</v>
      </c>
      <c r="BL17" s="25">
        <f t="shared" si="14"/>
        <v>2.4387699577373854E-3</v>
      </c>
      <c r="BM17" s="25">
        <f t="shared" si="15"/>
        <v>1.191547244178823E-3</v>
      </c>
      <c r="BN17" s="25">
        <f t="shared" si="43"/>
        <v>1.2907618560510108E-4</v>
      </c>
      <c r="BO17" s="25">
        <f t="shared" si="44"/>
        <v>0</v>
      </c>
      <c r="BP17" s="25">
        <f t="shared" si="45"/>
        <v>1.9176335874184509</v>
      </c>
      <c r="BQ17" s="25">
        <f t="shared" si="16"/>
        <v>2.0862707438784684</v>
      </c>
    </row>
    <row r="18" spans="1:69" s="25" customFormat="1" x14ac:dyDescent="0.15">
      <c r="A18" s="25" t="s">
        <v>81</v>
      </c>
      <c r="B18" s="25">
        <v>727</v>
      </c>
      <c r="C18" s="25">
        <f t="shared" si="46"/>
        <v>4.4721359550018667</v>
      </c>
      <c r="D18" s="26">
        <v>55.746000000000002</v>
      </c>
      <c r="E18" s="26">
        <v>3.7999999999999999E-2</v>
      </c>
      <c r="F18" s="26">
        <v>2.7869999999999999</v>
      </c>
      <c r="G18" s="26">
        <v>0.27400000000000002</v>
      </c>
      <c r="H18" s="26">
        <v>5.9630000000000001</v>
      </c>
      <c r="I18" s="26">
        <v>33.627000000000002</v>
      </c>
      <c r="J18" s="26">
        <v>0.44600000000000001</v>
      </c>
      <c r="K18" s="26">
        <v>0.155</v>
      </c>
      <c r="L18" s="26">
        <v>8.6999999999999994E-2</v>
      </c>
      <c r="M18" s="26">
        <v>4.0000000000000001E-3</v>
      </c>
      <c r="N18" s="26"/>
      <c r="O18" s="25">
        <f t="shared" si="17"/>
        <v>99.12700000000001</v>
      </c>
      <c r="Q18" s="26">
        <v>44.323999999999998</v>
      </c>
      <c r="R18" s="26">
        <v>83.881</v>
      </c>
      <c r="S18" s="26">
        <v>11.045</v>
      </c>
      <c r="U18" s="26"/>
      <c r="V18" s="27">
        <v>12</v>
      </c>
      <c r="W18" s="27">
        <v>4</v>
      </c>
      <c r="X18" s="14">
        <v>0</v>
      </c>
      <c r="Z18" s="28">
        <f t="shared" si="18"/>
        <v>1.9379051684357047</v>
      </c>
      <c r="AA18" s="28">
        <f t="shared" si="19"/>
        <v>9.9373456776994046E-4</v>
      </c>
      <c r="AB18" s="28">
        <f t="shared" si="20"/>
        <v>0.11417890457856317</v>
      </c>
      <c r="AC18" s="28">
        <f t="shared" si="21"/>
        <v>7.5303346713000005E-3</v>
      </c>
      <c r="AD18" s="28">
        <f t="shared" si="22"/>
        <v>0</v>
      </c>
      <c r="AE18" s="28">
        <f t="shared" si="23"/>
        <v>0.17334967815957689</v>
      </c>
      <c r="AF18" s="28">
        <f t="shared" si="24"/>
        <v>1.742546588215254</v>
      </c>
      <c r="AG18" s="28">
        <f t="shared" si="25"/>
        <v>1.6610997912717286E-2</v>
      </c>
      <c r="AH18" s="28">
        <f t="shared" si="26"/>
        <v>4.5635747238427565E-3</v>
      </c>
      <c r="AI18" s="28">
        <f t="shared" si="27"/>
        <v>2.4327038758078434E-3</v>
      </c>
      <c r="AJ18" s="28">
        <f t="shared" si="28"/>
        <v>2.6958446211283298E-4</v>
      </c>
      <c r="AK18" s="28">
        <f t="shared" si="29"/>
        <v>0</v>
      </c>
      <c r="AL18" s="28">
        <f t="shared" si="30"/>
        <v>4.0003812696026495</v>
      </c>
      <c r="AM18" s="28">
        <f t="shared" si="31"/>
        <v>0.909520321532031</v>
      </c>
      <c r="AN18" s="29">
        <f t="shared" si="2"/>
        <v>0</v>
      </c>
      <c r="AP18" s="25">
        <f t="shared" si="32"/>
        <v>55.746000000000002</v>
      </c>
      <c r="AQ18" s="25">
        <f t="shared" si="33"/>
        <v>3.7999999999999999E-2</v>
      </c>
      <c r="AR18" s="25">
        <f t="shared" si="34"/>
        <v>2.7869999999999999</v>
      </c>
      <c r="AS18" s="25">
        <f t="shared" si="35"/>
        <v>0.27400000000000002</v>
      </c>
      <c r="AT18" s="25">
        <f t="shared" si="3"/>
        <v>0</v>
      </c>
      <c r="AU18" s="25">
        <f t="shared" si="4"/>
        <v>5.9630000000000001</v>
      </c>
      <c r="AV18" s="25">
        <f t="shared" si="36"/>
        <v>33.627000000000002</v>
      </c>
      <c r="AW18" s="25">
        <f t="shared" si="37"/>
        <v>0.44600000000000001</v>
      </c>
      <c r="AX18" s="25">
        <f t="shared" si="38"/>
        <v>0.155</v>
      </c>
      <c r="AY18" s="25">
        <f t="shared" si="39"/>
        <v>8.6999999999999994E-2</v>
      </c>
      <c r="AZ18" s="25">
        <f t="shared" si="40"/>
        <v>4.0000000000000001E-3</v>
      </c>
      <c r="BA18" s="25">
        <f t="shared" si="41"/>
        <v>0</v>
      </c>
      <c r="BB18" s="25">
        <f t="shared" si="42"/>
        <v>99.12700000000001</v>
      </c>
      <c r="BD18" s="25">
        <f t="shared" si="6"/>
        <v>0.92786284953395481</v>
      </c>
      <c r="BE18" s="25">
        <f t="shared" si="7"/>
        <v>4.7579695990784566E-4</v>
      </c>
      <c r="BF18" s="25">
        <f t="shared" si="8"/>
        <v>5.466849744998039E-2</v>
      </c>
      <c r="BG18" s="25">
        <f t="shared" si="9"/>
        <v>3.6055003618659124E-3</v>
      </c>
      <c r="BH18" s="25">
        <f t="shared" si="10"/>
        <v>8.2999276209565181E-2</v>
      </c>
      <c r="BI18" s="25">
        <f t="shared" si="11"/>
        <v>0</v>
      </c>
      <c r="BJ18" s="25">
        <f t="shared" si="12"/>
        <v>0.83432578080805075</v>
      </c>
      <c r="BK18" s="25">
        <f t="shared" si="13"/>
        <v>7.9532931269994684E-3</v>
      </c>
      <c r="BL18" s="25">
        <f t="shared" si="14"/>
        <v>2.1850251066433224E-3</v>
      </c>
      <c r="BM18" s="25">
        <f t="shared" si="15"/>
        <v>1.1647709016130068E-3</v>
      </c>
      <c r="BN18" s="25">
        <f t="shared" si="43"/>
        <v>1.2907618560510108E-4</v>
      </c>
      <c r="BO18" s="25">
        <f t="shared" si="44"/>
        <v>0</v>
      </c>
      <c r="BP18" s="25">
        <f t="shared" si="45"/>
        <v>1.9153698666441856</v>
      </c>
      <c r="BQ18" s="25">
        <f t="shared" si="16"/>
        <v>2.0885685523556332</v>
      </c>
    </row>
    <row r="19" spans="1:69" s="25" customFormat="1" x14ac:dyDescent="0.15">
      <c r="A19" s="25" t="s">
        <v>82</v>
      </c>
      <c r="B19" s="25">
        <v>728</v>
      </c>
      <c r="C19" s="25">
        <f t="shared" si="46"/>
        <v>5.099019513589262</v>
      </c>
      <c r="D19" s="26">
        <v>55.716000000000001</v>
      </c>
      <c r="E19" s="26">
        <v>5.2999999999999999E-2</v>
      </c>
      <c r="F19" s="26">
        <v>2.8820000000000001</v>
      </c>
      <c r="G19" s="26">
        <v>0.30199999999999999</v>
      </c>
      <c r="H19" s="26">
        <v>6</v>
      </c>
      <c r="I19" s="26">
        <v>33.567999999999998</v>
      </c>
      <c r="J19" s="26">
        <v>0.45500000000000002</v>
      </c>
      <c r="K19" s="26">
        <v>0.16700000000000001</v>
      </c>
      <c r="L19" s="26">
        <v>8.5999999999999993E-2</v>
      </c>
      <c r="M19" s="26">
        <v>6.0000000000000001E-3</v>
      </c>
      <c r="N19" s="26"/>
      <c r="O19" s="25">
        <f t="shared" si="17"/>
        <v>99.234999999999999</v>
      </c>
      <c r="Q19" s="26">
        <v>44.325000000000003</v>
      </c>
      <c r="R19" s="26">
        <v>83.876000000000005</v>
      </c>
      <c r="S19" s="26">
        <v>11.045</v>
      </c>
      <c r="U19" s="26"/>
      <c r="V19" s="27">
        <v>12</v>
      </c>
      <c r="W19" s="27">
        <v>4</v>
      </c>
      <c r="X19" s="14">
        <v>0</v>
      </c>
      <c r="Z19" s="28">
        <f t="shared" si="18"/>
        <v>1.9354309546176947</v>
      </c>
      <c r="AA19" s="28">
        <f t="shared" si="19"/>
        <v>1.3849739754006132E-3</v>
      </c>
      <c r="AB19" s="28">
        <f t="shared" si="20"/>
        <v>0.11798364857796748</v>
      </c>
      <c r="AC19" s="28">
        <f t="shared" si="21"/>
        <v>8.2937244180270805E-3</v>
      </c>
      <c r="AD19" s="28">
        <f t="shared" si="22"/>
        <v>0</v>
      </c>
      <c r="AE19" s="28">
        <f t="shared" si="23"/>
        <v>0.17429640245586411</v>
      </c>
      <c r="AF19" s="28">
        <f t="shared" si="24"/>
        <v>1.7382037526692555</v>
      </c>
      <c r="AG19" s="28">
        <f t="shared" si="25"/>
        <v>1.6933674367355926E-2</v>
      </c>
      <c r="AH19" s="28">
        <f t="shared" si="26"/>
        <v>4.9132502113425121E-3</v>
      </c>
      <c r="AI19" s="28">
        <f t="shared" si="27"/>
        <v>2.4029646843947527E-3</v>
      </c>
      <c r="AJ19" s="28">
        <f t="shared" si="28"/>
        <v>4.0407786320954711E-4</v>
      </c>
      <c r="AK19" s="28">
        <f t="shared" si="29"/>
        <v>0</v>
      </c>
      <c r="AL19" s="28">
        <f t="shared" si="30"/>
        <v>4.0002474238405119</v>
      </c>
      <c r="AM19" s="28">
        <f t="shared" si="31"/>
        <v>0.90886463355896496</v>
      </c>
      <c r="AN19" s="29">
        <f t="shared" si="2"/>
        <v>0</v>
      </c>
      <c r="AP19" s="25">
        <f t="shared" si="32"/>
        <v>55.716000000000001</v>
      </c>
      <c r="AQ19" s="25">
        <f t="shared" si="33"/>
        <v>5.2999999999999999E-2</v>
      </c>
      <c r="AR19" s="25">
        <f t="shared" si="34"/>
        <v>2.8820000000000001</v>
      </c>
      <c r="AS19" s="25">
        <f t="shared" si="35"/>
        <v>0.30199999999999999</v>
      </c>
      <c r="AT19" s="25">
        <f t="shared" si="3"/>
        <v>0</v>
      </c>
      <c r="AU19" s="25">
        <f t="shared" si="4"/>
        <v>6</v>
      </c>
      <c r="AV19" s="25">
        <f t="shared" si="36"/>
        <v>33.567999999999998</v>
      </c>
      <c r="AW19" s="25">
        <f t="shared" si="37"/>
        <v>0.45500000000000002</v>
      </c>
      <c r="AX19" s="25">
        <f t="shared" si="38"/>
        <v>0.16700000000000001</v>
      </c>
      <c r="AY19" s="25">
        <f t="shared" si="39"/>
        <v>8.5999999999999993E-2</v>
      </c>
      <c r="AZ19" s="25">
        <f t="shared" si="40"/>
        <v>6.0000000000000001E-3</v>
      </c>
      <c r="BA19" s="25">
        <f t="shared" si="41"/>
        <v>0</v>
      </c>
      <c r="BB19" s="25">
        <f t="shared" si="42"/>
        <v>99.234999999999999</v>
      </c>
      <c r="BD19" s="25">
        <f t="shared" si="6"/>
        <v>0.92736351531291616</v>
      </c>
      <c r="BE19" s="25">
        <f t="shared" si="7"/>
        <v>6.6361154934515307E-4</v>
      </c>
      <c r="BF19" s="25">
        <f t="shared" si="8"/>
        <v>5.6531973322871722E-2</v>
      </c>
      <c r="BG19" s="25">
        <f t="shared" si="9"/>
        <v>3.973945654319363E-3</v>
      </c>
      <c r="BH19" s="25">
        <f t="shared" si="10"/>
        <v>8.3514280942041094E-2</v>
      </c>
      <c r="BI19" s="25">
        <f t="shared" si="11"/>
        <v>0</v>
      </c>
      <c r="BJ19" s="25">
        <f t="shared" si="12"/>
        <v>0.83286192078284249</v>
      </c>
      <c r="BK19" s="25">
        <f t="shared" si="13"/>
        <v>8.1137855892034951E-3</v>
      </c>
      <c r="BL19" s="25">
        <f t="shared" si="14"/>
        <v>2.3541883407060312E-3</v>
      </c>
      <c r="BM19" s="25">
        <f t="shared" si="15"/>
        <v>1.1513827303300985E-3</v>
      </c>
      <c r="BN19" s="25">
        <f t="shared" si="43"/>
        <v>1.9361427840765164E-4</v>
      </c>
      <c r="BO19" s="25">
        <f t="shared" si="44"/>
        <v>0</v>
      </c>
      <c r="BP19" s="25">
        <f t="shared" si="45"/>
        <v>1.9167222185029833</v>
      </c>
      <c r="BQ19" s="25">
        <f t="shared" si="16"/>
        <v>2.0870251230065167</v>
      </c>
    </row>
    <row r="20" spans="1:69" s="25" customFormat="1" x14ac:dyDescent="0.15">
      <c r="A20" s="25" t="s">
        <v>83</v>
      </c>
      <c r="B20" s="25">
        <v>729</v>
      </c>
      <c r="C20" s="25">
        <f t="shared" si="46"/>
        <v>6.0827625302980621</v>
      </c>
      <c r="D20" s="26">
        <v>55.823</v>
      </c>
      <c r="E20" s="26">
        <v>4.2000000000000003E-2</v>
      </c>
      <c r="F20" s="26">
        <v>2.93</v>
      </c>
      <c r="G20" s="26">
        <v>0.33900000000000002</v>
      </c>
      <c r="H20" s="26">
        <v>6.0030000000000001</v>
      </c>
      <c r="I20" s="26">
        <v>33.435000000000002</v>
      </c>
      <c r="J20" s="26">
        <v>0.46800000000000003</v>
      </c>
      <c r="K20" s="26">
        <v>0.16900000000000001</v>
      </c>
      <c r="L20" s="26">
        <v>8.1000000000000003E-2</v>
      </c>
      <c r="M20" s="26">
        <v>1.2999999999999999E-2</v>
      </c>
      <c r="N20" s="26"/>
      <c r="O20" s="25">
        <f t="shared" si="17"/>
        <v>99.303000000000011</v>
      </c>
      <c r="Q20" s="26">
        <v>44.326000000000001</v>
      </c>
      <c r="R20" s="26">
        <v>83.87</v>
      </c>
      <c r="S20" s="26">
        <v>11.045</v>
      </c>
      <c r="U20" s="26"/>
      <c r="V20" s="27">
        <v>12</v>
      </c>
      <c r="W20" s="27">
        <v>4</v>
      </c>
      <c r="X20" s="14">
        <v>0</v>
      </c>
      <c r="Z20" s="28">
        <f t="shared" si="18"/>
        <v>1.9374785599286524</v>
      </c>
      <c r="AA20" s="28">
        <f t="shared" si="19"/>
        <v>1.096581749391619E-3</v>
      </c>
      <c r="AB20" s="28">
        <f t="shared" si="20"/>
        <v>0.11984542123472758</v>
      </c>
      <c r="AC20" s="28">
        <f t="shared" si="21"/>
        <v>9.3018286669714605E-3</v>
      </c>
      <c r="AD20" s="28">
        <f t="shared" si="22"/>
        <v>0</v>
      </c>
      <c r="AE20" s="28">
        <f t="shared" si="23"/>
        <v>0.1742334339400238</v>
      </c>
      <c r="AF20" s="28">
        <f t="shared" si="24"/>
        <v>1.7298264132728034</v>
      </c>
      <c r="AG20" s="28">
        <f t="shared" si="25"/>
        <v>1.7402499921687475E-2</v>
      </c>
      <c r="AH20" s="28">
        <f t="shared" si="26"/>
        <v>4.9678113450927174E-3</v>
      </c>
      <c r="AI20" s="28">
        <f t="shared" si="27"/>
        <v>2.261309127822415E-3</v>
      </c>
      <c r="AJ20" s="28">
        <f t="shared" si="28"/>
        <v>8.747483678660864E-4</v>
      </c>
      <c r="AK20" s="28">
        <f t="shared" si="29"/>
        <v>0</v>
      </c>
      <c r="AL20" s="28">
        <f t="shared" si="30"/>
        <v>3.997288607555038</v>
      </c>
      <c r="AM20" s="28">
        <f t="shared" si="31"/>
        <v>0.90849371977720783</v>
      </c>
      <c r="AN20" s="29">
        <f t="shared" si="2"/>
        <v>0</v>
      </c>
      <c r="AP20" s="25">
        <f t="shared" si="32"/>
        <v>55.823</v>
      </c>
      <c r="AQ20" s="25">
        <f t="shared" si="33"/>
        <v>4.2000000000000003E-2</v>
      </c>
      <c r="AR20" s="25">
        <f t="shared" si="34"/>
        <v>2.93</v>
      </c>
      <c r="AS20" s="25">
        <f t="shared" si="35"/>
        <v>0.33900000000000002</v>
      </c>
      <c r="AT20" s="25">
        <f t="shared" si="3"/>
        <v>0</v>
      </c>
      <c r="AU20" s="25">
        <f t="shared" si="4"/>
        <v>6.0030000000000001</v>
      </c>
      <c r="AV20" s="25">
        <f t="shared" si="36"/>
        <v>33.435000000000002</v>
      </c>
      <c r="AW20" s="25">
        <f t="shared" si="37"/>
        <v>0.46800000000000003</v>
      </c>
      <c r="AX20" s="25">
        <f t="shared" si="38"/>
        <v>0.16900000000000001</v>
      </c>
      <c r="AY20" s="25">
        <f t="shared" si="39"/>
        <v>8.1000000000000003E-2</v>
      </c>
      <c r="AZ20" s="25">
        <f t="shared" si="40"/>
        <v>1.2999999999999999E-2</v>
      </c>
      <c r="BA20" s="25">
        <f t="shared" si="41"/>
        <v>0</v>
      </c>
      <c r="BB20" s="25">
        <f t="shared" si="42"/>
        <v>99.303000000000011</v>
      </c>
      <c r="BD20" s="25">
        <f t="shared" si="6"/>
        <v>0.92914447403462053</v>
      </c>
      <c r="BE20" s="25">
        <f t="shared" si="7"/>
        <v>5.2588085042446105E-4</v>
      </c>
      <c r="BF20" s="25">
        <f t="shared" si="8"/>
        <v>5.7473519027069445E-2</v>
      </c>
      <c r="BG20" s="25">
        <f t="shared" si="9"/>
        <v>4.4608197907757092E-3</v>
      </c>
      <c r="BH20" s="25">
        <f t="shared" si="10"/>
        <v>8.3556038082512121E-2</v>
      </c>
      <c r="BI20" s="25">
        <f t="shared" si="11"/>
        <v>0</v>
      </c>
      <c r="BJ20" s="25">
        <f t="shared" si="12"/>
        <v>0.82956203292940722</v>
      </c>
      <c r="BK20" s="25">
        <f t="shared" si="13"/>
        <v>8.3456080346093094E-3</v>
      </c>
      <c r="BL20" s="25">
        <f t="shared" si="14"/>
        <v>2.3823822130498162E-3</v>
      </c>
      <c r="BM20" s="25">
        <f t="shared" si="15"/>
        <v>1.084441873915558E-3</v>
      </c>
      <c r="BN20" s="25">
        <f t="shared" si="43"/>
        <v>4.1949760321657848E-4</v>
      </c>
      <c r="BO20" s="25">
        <f t="shared" si="44"/>
        <v>0</v>
      </c>
      <c r="BP20" s="25">
        <f t="shared" si="45"/>
        <v>1.916954694439601</v>
      </c>
      <c r="BQ20" s="25">
        <f t="shared" si="16"/>
        <v>2.0852285237359767</v>
      </c>
    </row>
    <row r="21" spans="1:69" s="25" customFormat="1" x14ac:dyDescent="0.15">
      <c r="A21" s="25" t="s">
        <v>84</v>
      </c>
      <c r="B21" s="25">
        <v>730</v>
      </c>
      <c r="C21" s="25">
        <f t="shared" si="46"/>
        <v>4.1231056256218377</v>
      </c>
      <c r="D21" s="26">
        <v>55.656999999999996</v>
      </c>
      <c r="E21" s="26">
        <v>5.3999999999999999E-2</v>
      </c>
      <c r="F21" s="26">
        <v>3.0129999999999999</v>
      </c>
      <c r="G21" s="26">
        <v>0.35399999999999998</v>
      </c>
      <c r="H21" s="26">
        <v>6.0449999999999999</v>
      </c>
      <c r="I21" s="26">
        <v>33.502000000000002</v>
      </c>
      <c r="J21" s="26">
        <v>0.48299999999999998</v>
      </c>
      <c r="K21" s="26">
        <v>0.16400000000000001</v>
      </c>
      <c r="L21" s="26">
        <v>7.4999999999999997E-2</v>
      </c>
      <c r="M21" s="26">
        <v>3.0000000000000001E-3</v>
      </c>
      <c r="N21" s="26"/>
      <c r="O21" s="25">
        <f t="shared" si="17"/>
        <v>99.350000000000009</v>
      </c>
      <c r="Q21" s="26">
        <v>44.326999999999998</v>
      </c>
      <c r="R21" s="26">
        <v>83.866</v>
      </c>
      <c r="S21" s="26">
        <v>11.045</v>
      </c>
      <c r="U21" s="26"/>
      <c r="V21" s="27">
        <v>12</v>
      </c>
      <c r="W21" s="27">
        <v>4</v>
      </c>
      <c r="X21" s="14">
        <v>0</v>
      </c>
      <c r="Z21" s="28">
        <f t="shared" si="18"/>
        <v>1.9319084470433436</v>
      </c>
      <c r="AA21" s="28">
        <f t="shared" si="19"/>
        <v>1.4100304709527068E-3</v>
      </c>
      <c r="AB21" s="28">
        <f t="shared" si="20"/>
        <v>0.12325256680035637</v>
      </c>
      <c r="AC21" s="28">
        <f t="shared" si="21"/>
        <v>9.7143761241505998E-3</v>
      </c>
      <c r="AD21" s="28">
        <f t="shared" si="22"/>
        <v>0</v>
      </c>
      <c r="AE21" s="28">
        <f t="shared" si="23"/>
        <v>0.17546983710857661</v>
      </c>
      <c r="AF21" s="28">
        <f t="shared" si="24"/>
        <v>1.7334644753225794</v>
      </c>
      <c r="AG21" s="28">
        <f t="shared" si="25"/>
        <v>1.7962051327956766E-2</v>
      </c>
      <c r="AH21" s="28">
        <f t="shared" si="26"/>
        <v>4.8213121838748645E-3</v>
      </c>
      <c r="AI21" s="28">
        <f t="shared" si="27"/>
        <v>2.0940121402655805E-3</v>
      </c>
      <c r="AJ21" s="28">
        <f t="shared" si="28"/>
        <v>2.018850027869859E-4</v>
      </c>
      <c r="AK21" s="28">
        <f t="shared" si="29"/>
        <v>0</v>
      </c>
      <c r="AL21" s="28">
        <f t="shared" si="30"/>
        <v>4.0002989935248436</v>
      </c>
      <c r="AM21" s="28">
        <f t="shared" si="31"/>
        <v>0.90807968825019236</v>
      </c>
      <c r="AN21" s="29">
        <f t="shared" si="2"/>
        <v>0</v>
      </c>
      <c r="AP21" s="25">
        <f t="shared" si="32"/>
        <v>55.656999999999996</v>
      </c>
      <c r="AQ21" s="25">
        <f t="shared" si="33"/>
        <v>5.3999999999999999E-2</v>
      </c>
      <c r="AR21" s="25">
        <f t="shared" si="34"/>
        <v>3.0129999999999999</v>
      </c>
      <c r="AS21" s="25">
        <f t="shared" si="35"/>
        <v>0.35399999999999998</v>
      </c>
      <c r="AT21" s="25">
        <f t="shared" si="3"/>
        <v>0</v>
      </c>
      <c r="AU21" s="25">
        <f t="shared" si="4"/>
        <v>6.0449999999999999</v>
      </c>
      <c r="AV21" s="25">
        <f t="shared" si="36"/>
        <v>33.502000000000002</v>
      </c>
      <c r="AW21" s="25">
        <f t="shared" si="37"/>
        <v>0.48299999999999998</v>
      </c>
      <c r="AX21" s="25">
        <f t="shared" si="38"/>
        <v>0.16400000000000001</v>
      </c>
      <c r="AY21" s="25">
        <f t="shared" si="39"/>
        <v>7.4999999999999997E-2</v>
      </c>
      <c r="AZ21" s="25">
        <f t="shared" si="40"/>
        <v>3.0000000000000001E-3</v>
      </c>
      <c r="BA21" s="25">
        <f t="shared" si="41"/>
        <v>0</v>
      </c>
      <c r="BB21" s="25">
        <f t="shared" si="42"/>
        <v>99.350000000000009</v>
      </c>
      <c r="BD21" s="25">
        <f t="shared" si="6"/>
        <v>0.92638149134487346</v>
      </c>
      <c r="BE21" s="25">
        <f t="shared" si="7"/>
        <v>6.7613252197430695E-4</v>
      </c>
      <c r="BF21" s="25">
        <f t="shared" si="8"/>
        <v>5.9101608473911341E-2</v>
      </c>
      <c r="BG21" s="25">
        <f t="shared" si="9"/>
        <v>4.6582011974471999E-3</v>
      </c>
      <c r="BH21" s="25">
        <f t="shared" si="10"/>
        <v>8.4140638049106403E-2</v>
      </c>
      <c r="BI21" s="25">
        <f t="shared" si="11"/>
        <v>0</v>
      </c>
      <c r="BJ21" s="25">
        <f t="shared" si="12"/>
        <v>0.83122438244955887</v>
      </c>
      <c r="BK21" s="25">
        <f t="shared" si="13"/>
        <v>8.6130954716160165E-3</v>
      </c>
      <c r="BL21" s="25">
        <f t="shared" si="14"/>
        <v>2.3118975321903541E-3</v>
      </c>
      <c r="BM21" s="25">
        <f t="shared" si="15"/>
        <v>1.0041128462181092E-3</v>
      </c>
      <c r="BN21" s="25">
        <f t="shared" si="43"/>
        <v>9.6807139203825818E-5</v>
      </c>
      <c r="BO21" s="25">
        <f t="shared" si="44"/>
        <v>0</v>
      </c>
      <c r="BP21" s="25">
        <f t="shared" si="45"/>
        <v>1.9182083670260996</v>
      </c>
      <c r="BQ21" s="25">
        <f t="shared" si="16"/>
        <v>2.0854350665390533</v>
      </c>
    </row>
    <row r="22" spans="1:69" s="25" customFormat="1" x14ac:dyDescent="0.15">
      <c r="A22" s="25" t="s">
        <v>85</v>
      </c>
      <c r="B22" s="25">
        <v>731</v>
      </c>
      <c r="C22" s="25">
        <f t="shared" si="46"/>
        <v>6.0827625302992292</v>
      </c>
      <c r="D22" s="26">
        <v>55.466000000000001</v>
      </c>
      <c r="E22" s="26">
        <v>5.6000000000000001E-2</v>
      </c>
      <c r="F22" s="26">
        <v>3.052</v>
      </c>
      <c r="G22" s="26">
        <v>0.36699999999999999</v>
      </c>
      <c r="H22" s="26">
        <v>6.0090000000000003</v>
      </c>
      <c r="I22" s="26">
        <v>33.338999999999999</v>
      </c>
      <c r="J22" s="26">
        <v>0.49299999999999999</v>
      </c>
      <c r="K22" s="26">
        <v>0.17100000000000001</v>
      </c>
      <c r="L22" s="26">
        <v>7.3999999999999996E-2</v>
      </c>
      <c r="M22" s="26">
        <v>1.2999999999999999E-2</v>
      </c>
      <c r="N22" s="26"/>
      <c r="O22" s="25">
        <f t="shared" si="17"/>
        <v>99.039999999999992</v>
      </c>
      <c r="Q22" s="26">
        <v>44.328000000000003</v>
      </c>
      <c r="R22" s="26">
        <v>83.86</v>
      </c>
      <c r="S22" s="26">
        <v>11.045</v>
      </c>
      <c r="U22" s="26"/>
      <c r="V22" s="27">
        <v>12</v>
      </c>
      <c r="W22" s="27">
        <v>4</v>
      </c>
      <c r="X22" s="14">
        <v>0</v>
      </c>
      <c r="Z22" s="28">
        <f t="shared" si="18"/>
        <v>1.9313365121969912</v>
      </c>
      <c r="AA22" s="28">
        <f t="shared" si="19"/>
        <v>1.4668547814372084E-3</v>
      </c>
      <c r="AB22" s="28">
        <f t="shared" si="20"/>
        <v>0.12524076905840317</v>
      </c>
      <c r="AC22" s="28">
        <f t="shared" si="21"/>
        <v>1.0102807374205757E-2</v>
      </c>
      <c r="AD22" s="28">
        <f t="shared" si="22"/>
        <v>0</v>
      </c>
      <c r="AE22" s="28">
        <f t="shared" si="23"/>
        <v>0.17497368063874333</v>
      </c>
      <c r="AF22" s="28">
        <f t="shared" si="24"/>
        <v>1.7304582925180405</v>
      </c>
      <c r="AG22" s="28">
        <f t="shared" si="25"/>
        <v>1.8391623904547301E-2</v>
      </c>
      <c r="AH22" s="28">
        <f t="shared" si="26"/>
        <v>5.0429175934393168E-3</v>
      </c>
      <c r="AI22" s="28">
        <f t="shared" si="27"/>
        <v>2.0725929058030123E-3</v>
      </c>
      <c r="AJ22" s="28">
        <f t="shared" si="28"/>
        <v>8.7758766731525512E-4</v>
      </c>
      <c r="AK22" s="28">
        <f t="shared" si="29"/>
        <v>0</v>
      </c>
      <c r="AL22" s="28">
        <f t="shared" si="30"/>
        <v>3.9999636386389259</v>
      </c>
      <c r="AM22" s="28">
        <f t="shared" si="31"/>
        <v>0.90817112176990533</v>
      </c>
      <c r="AN22" s="29">
        <f t="shared" si="2"/>
        <v>0</v>
      </c>
      <c r="AP22" s="25">
        <f t="shared" si="32"/>
        <v>55.466000000000001</v>
      </c>
      <c r="AQ22" s="25">
        <f t="shared" si="33"/>
        <v>5.6000000000000001E-2</v>
      </c>
      <c r="AR22" s="25">
        <f t="shared" si="34"/>
        <v>3.052</v>
      </c>
      <c r="AS22" s="25">
        <f t="shared" si="35"/>
        <v>0.36699999999999999</v>
      </c>
      <c r="AT22" s="25">
        <f t="shared" si="3"/>
        <v>0</v>
      </c>
      <c r="AU22" s="25">
        <f t="shared" si="4"/>
        <v>6.0090000000000003</v>
      </c>
      <c r="AV22" s="25">
        <f t="shared" si="36"/>
        <v>33.338999999999999</v>
      </c>
      <c r="AW22" s="25">
        <f t="shared" si="37"/>
        <v>0.49299999999999999</v>
      </c>
      <c r="AX22" s="25">
        <f t="shared" si="38"/>
        <v>0.17100000000000001</v>
      </c>
      <c r="AY22" s="25">
        <f t="shared" si="39"/>
        <v>7.3999999999999996E-2</v>
      </c>
      <c r="AZ22" s="25">
        <f t="shared" si="40"/>
        <v>1.2999999999999999E-2</v>
      </c>
      <c r="BA22" s="25">
        <f t="shared" si="41"/>
        <v>0</v>
      </c>
      <c r="BB22" s="25">
        <f t="shared" si="42"/>
        <v>99.039999999999992</v>
      </c>
      <c r="BD22" s="25">
        <f t="shared" si="6"/>
        <v>0.92320239680426108</v>
      </c>
      <c r="BE22" s="25">
        <f t="shared" si="7"/>
        <v>7.0117446723261462E-4</v>
      </c>
      <c r="BF22" s="25">
        <f t="shared" si="8"/>
        <v>5.9866614358571997E-2</v>
      </c>
      <c r="BG22" s="25">
        <f t="shared" si="9"/>
        <v>4.8292650832291598E-3</v>
      </c>
      <c r="BH22" s="25">
        <f t="shared" si="10"/>
        <v>8.3639552363454162E-2</v>
      </c>
      <c r="BI22" s="25">
        <f t="shared" si="11"/>
        <v>0</v>
      </c>
      <c r="BJ22" s="25">
        <f t="shared" si="12"/>
        <v>0.82718015899008535</v>
      </c>
      <c r="BK22" s="25">
        <f t="shared" si="13"/>
        <v>8.7914204296204897E-3</v>
      </c>
      <c r="BL22" s="25">
        <f t="shared" si="14"/>
        <v>2.4105760853936008E-3</v>
      </c>
      <c r="BM22" s="25">
        <f t="shared" si="15"/>
        <v>9.9072467493520116E-4</v>
      </c>
      <c r="BN22" s="25">
        <f t="shared" si="43"/>
        <v>4.1949760321657848E-4</v>
      </c>
      <c r="BO22" s="25">
        <f t="shared" si="44"/>
        <v>0</v>
      </c>
      <c r="BP22" s="25">
        <f t="shared" si="45"/>
        <v>1.9120313808600002</v>
      </c>
      <c r="BQ22" s="25">
        <f t="shared" si="16"/>
        <v>2.0919968566832874</v>
      </c>
    </row>
    <row r="23" spans="1:69" s="25" customFormat="1" x14ac:dyDescent="0.15">
      <c r="A23" s="25" t="s">
        <v>86</v>
      </c>
      <c r="B23" s="25">
        <v>732</v>
      </c>
      <c r="C23" s="25">
        <f t="shared" si="46"/>
        <v>4.1231056256218377</v>
      </c>
      <c r="D23" s="26">
        <v>55.472999999999999</v>
      </c>
      <c r="E23" s="26">
        <v>6.6000000000000003E-2</v>
      </c>
      <c r="F23" s="26">
        <v>3.0950000000000002</v>
      </c>
      <c r="G23" s="26">
        <v>0.38100000000000001</v>
      </c>
      <c r="H23" s="26">
        <v>6.0369999999999999</v>
      </c>
      <c r="I23" s="26">
        <v>33.362000000000002</v>
      </c>
      <c r="J23" s="26">
        <v>0.50600000000000001</v>
      </c>
      <c r="K23" s="26">
        <v>0.17100000000000001</v>
      </c>
      <c r="L23" s="26">
        <v>8.4000000000000005E-2</v>
      </c>
      <c r="M23" s="26">
        <v>6.0000000000000001E-3</v>
      </c>
      <c r="N23" s="26"/>
      <c r="O23" s="25">
        <f t="shared" si="17"/>
        <v>99.181000000000026</v>
      </c>
      <c r="Q23" s="26">
        <v>44.329000000000001</v>
      </c>
      <c r="R23" s="26">
        <v>83.855999999999995</v>
      </c>
      <c r="S23" s="26">
        <v>11.045</v>
      </c>
      <c r="U23" s="26"/>
      <c r="V23" s="27">
        <v>12</v>
      </c>
      <c r="W23" s="27">
        <v>4</v>
      </c>
      <c r="X23" s="14">
        <v>0</v>
      </c>
      <c r="Z23" s="28">
        <f t="shared" si="18"/>
        <v>1.9294019072084854</v>
      </c>
      <c r="AA23" s="28">
        <f t="shared" si="19"/>
        <v>1.726843482838004E-3</v>
      </c>
      <c r="AB23" s="28">
        <f t="shared" si="20"/>
        <v>0.12686207085162704</v>
      </c>
      <c r="AC23" s="28">
        <f t="shared" si="21"/>
        <v>1.0476372466635474E-2</v>
      </c>
      <c r="AD23" s="28">
        <f t="shared" si="22"/>
        <v>0</v>
      </c>
      <c r="AE23" s="28">
        <f t="shared" si="23"/>
        <v>0.17559075484704503</v>
      </c>
      <c r="AF23" s="28">
        <f t="shared" si="24"/>
        <v>1.729699229150462</v>
      </c>
      <c r="AG23" s="28">
        <f t="shared" si="25"/>
        <v>1.8855307585633554E-2</v>
      </c>
      <c r="AH23" s="28">
        <f t="shared" si="26"/>
        <v>5.0372304257116987E-3</v>
      </c>
      <c r="AI23" s="28">
        <f t="shared" si="27"/>
        <v>2.3500197930782186E-3</v>
      </c>
      <c r="AJ23" s="28">
        <f t="shared" si="28"/>
        <v>4.0458367605849448E-4</v>
      </c>
      <c r="AK23" s="28">
        <f t="shared" si="29"/>
        <v>0</v>
      </c>
      <c r="AL23" s="28">
        <f t="shared" si="30"/>
        <v>4.0004043194875747</v>
      </c>
      <c r="AM23" s="28">
        <f t="shared" si="31"/>
        <v>0.90784040417898149</v>
      </c>
      <c r="AN23" s="29">
        <f t="shared" si="2"/>
        <v>0</v>
      </c>
      <c r="AP23" s="25">
        <f t="shared" si="32"/>
        <v>55.472999999999999</v>
      </c>
      <c r="AQ23" s="25">
        <f t="shared" si="33"/>
        <v>6.6000000000000003E-2</v>
      </c>
      <c r="AR23" s="25">
        <f t="shared" si="34"/>
        <v>3.0950000000000002</v>
      </c>
      <c r="AS23" s="25">
        <f t="shared" si="35"/>
        <v>0.38100000000000001</v>
      </c>
      <c r="AT23" s="25">
        <f t="shared" si="3"/>
        <v>0</v>
      </c>
      <c r="AU23" s="25">
        <f t="shared" si="4"/>
        <v>6.0369999999999999</v>
      </c>
      <c r="AV23" s="25">
        <f t="shared" si="36"/>
        <v>33.362000000000002</v>
      </c>
      <c r="AW23" s="25">
        <f t="shared" si="37"/>
        <v>0.50600000000000001</v>
      </c>
      <c r="AX23" s="25">
        <f t="shared" si="38"/>
        <v>0.17100000000000001</v>
      </c>
      <c r="AY23" s="25">
        <f t="shared" si="39"/>
        <v>8.4000000000000005E-2</v>
      </c>
      <c r="AZ23" s="25">
        <f t="shared" si="40"/>
        <v>6.0000000000000001E-3</v>
      </c>
      <c r="BA23" s="25">
        <f t="shared" si="41"/>
        <v>0</v>
      </c>
      <c r="BB23" s="25">
        <f t="shared" si="42"/>
        <v>99.181000000000026</v>
      </c>
      <c r="BD23" s="25">
        <f t="shared" si="6"/>
        <v>0.92331890812250339</v>
      </c>
      <c r="BE23" s="25">
        <f t="shared" si="7"/>
        <v>8.2638419352415297E-4</v>
      </c>
      <c r="BF23" s="25">
        <f t="shared" si="8"/>
        <v>6.0710082385249123E-2</v>
      </c>
      <c r="BG23" s="25">
        <f t="shared" si="9"/>
        <v>5.0134877294558851E-3</v>
      </c>
      <c r="BH23" s="25">
        <f t="shared" si="10"/>
        <v>8.4029285674517021E-2</v>
      </c>
      <c r="BI23" s="25">
        <f t="shared" si="11"/>
        <v>0</v>
      </c>
      <c r="BJ23" s="25">
        <f t="shared" si="12"/>
        <v>0.82775081628804803</v>
      </c>
      <c r="BK23" s="25">
        <f t="shared" si="13"/>
        <v>9.0232428750263039E-3</v>
      </c>
      <c r="BL23" s="25">
        <f t="shared" si="14"/>
        <v>2.4105760853936008E-3</v>
      </c>
      <c r="BM23" s="25">
        <f t="shared" si="15"/>
        <v>1.1246063877642825E-3</v>
      </c>
      <c r="BN23" s="25">
        <f t="shared" si="43"/>
        <v>1.9361427840765164E-4</v>
      </c>
      <c r="BO23" s="25">
        <f t="shared" si="44"/>
        <v>0</v>
      </c>
      <c r="BP23" s="25">
        <f t="shared" si="45"/>
        <v>1.9144010040198893</v>
      </c>
      <c r="BQ23" s="25">
        <f t="shared" si="16"/>
        <v>2.089637600005152</v>
      </c>
    </row>
    <row r="24" spans="1:69" s="25" customFormat="1" x14ac:dyDescent="0.15">
      <c r="A24" s="25" t="s">
        <v>87</v>
      </c>
      <c r="B24" s="25">
        <v>733</v>
      </c>
      <c r="C24" s="25">
        <f t="shared" si="46"/>
        <v>5.0990195135878684</v>
      </c>
      <c r="D24" s="26">
        <v>55.408000000000001</v>
      </c>
      <c r="E24" s="26">
        <v>6.0999999999999999E-2</v>
      </c>
      <c r="F24" s="26">
        <v>3.1269999999999998</v>
      </c>
      <c r="G24" s="26">
        <v>0.39200000000000002</v>
      </c>
      <c r="H24" s="26">
        <v>6.0179999999999998</v>
      </c>
      <c r="I24" s="26">
        <v>33.329000000000001</v>
      </c>
      <c r="J24" s="26">
        <v>0.51400000000000001</v>
      </c>
      <c r="K24" s="26">
        <v>0.16900000000000001</v>
      </c>
      <c r="L24" s="26">
        <v>9.4E-2</v>
      </c>
      <c r="M24" s="26">
        <v>0</v>
      </c>
      <c r="N24" s="26"/>
      <c r="O24" s="25">
        <f t="shared" si="17"/>
        <v>99.111999999999995</v>
      </c>
      <c r="Q24" s="26">
        <v>44.33</v>
      </c>
      <c r="R24" s="26">
        <v>83.850999999999999</v>
      </c>
      <c r="S24" s="26">
        <v>11.045</v>
      </c>
      <c r="U24" s="26"/>
      <c r="V24" s="27">
        <v>12</v>
      </c>
      <c r="W24" s="27">
        <v>4</v>
      </c>
      <c r="X24" s="14">
        <v>0</v>
      </c>
      <c r="Z24" s="28">
        <f t="shared" si="18"/>
        <v>1.9285261079650686</v>
      </c>
      <c r="AA24" s="28">
        <f t="shared" si="19"/>
        <v>1.5971690050511865E-3</v>
      </c>
      <c r="AB24" s="28">
        <f t="shared" si="20"/>
        <v>0.12826584380292055</v>
      </c>
      <c r="AC24" s="28">
        <f t="shared" si="21"/>
        <v>1.078658624109392E-2</v>
      </c>
      <c r="AD24" s="28">
        <f t="shared" si="22"/>
        <v>0</v>
      </c>
      <c r="AE24" s="28">
        <f t="shared" si="23"/>
        <v>0.17516391834862191</v>
      </c>
      <c r="AF24" s="28">
        <f t="shared" si="24"/>
        <v>1.7292301354784299</v>
      </c>
      <c r="AG24" s="28">
        <f t="shared" si="25"/>
        <v>1.9167180020949057E-2</v>
      </c>
      <c r="AH24" s="28">
        <f t="shared" si="26"/>
        <v>4.9818931693050026E-3</v>
      </c>
      <c r="AI24" s="28">
        <f t="shared" si="27"/>
        <v>2.6316739764320114E-3</v>
      </c>
      <c r="AJ24" s="28">
        <f t="shared" si="28"/>
        <v>0</v>
      </c>
      <c r="AK24" s="28">
        <f t="shared" si="29"/>
        <v>0</v>
      </c>
      <c r="AL24" s="28">
        <f t="shared" si="30"/>
        <v>4.0003505080078723</v>
      </c>
      <c r="AM24" s="28">
        <f t="shared" si="31"/>
        <v>0.90802117975709162</v>
      </c>
      <c r="AN24" s="29">
        <f t="shared" si="2"/>
        <v>0</v>
      </c>
      <c r="AP24" s="25">
        <f t="shared" si="32"/>
        <v>55.408000000000001</v>
      </c>
      <c r="AQ24" s="25">
        <f t="shared" si="33"/>
        <v>6.0999999999999999E-2</v>
      </c>
      <c r="AR24" s="25">
        <f t="shared" si="34"/>
        <v>3.1269999999999998</v>
      </c>
      <c r="AS24" s="25">
        <f t="shared" si="35"/>
        <v>0.39200000000000002</v>
      </c>
      <c r="AT24" s="25">
        <f t="shared" si="3"/>
        <v>0</v>
      </c>
      <c r="AU24" s="25">
        <f t="shared" si="4"/>
        <v>6.0179999999999998</v>
      </c>
      <c r="AV24" s="25">
        <f t="shared" si="36"/>
        <v>33.329000000000001</v>
      </c>
      <c r="AW24" s="25">
        <f t="shared" si="37"/>
        <v>0.51400000000000001</v>
      </c>
      <c r="AX24" s="25">
        <f t="shared" si="38"/>
        <v>0.16900000000000001</v>
      </c>
      <c r="AY24" s="25">
        <f t="shared" si="39"/>
        <v>9.4E-2</v>
      </c>
      <c r="AZ24" s="25">
        <f t="shared" si="40"/>
        <v>0</v>
      </c>
      <c r="BA24" s="25">
        <f t="shared" si="41"/>
        <v>0</v>
      </c>
      <c r="BB24" s="25">
        <f t="shared" si="42"/>
        <v>99.111999999999995</v>
      </c>
      <c r="BD24" s="25">
        <f t="shared" si="6"/>
        <v>0.92223701731025309</v>
      </c>
      <c r="BE24" s="25">
        <f t="shared" si="7"/>
        <v>7.6377933037838374E-4</v>
      </c>
      <c r="BF24" s="25">
        <f t="shared" si="8"/>
        <v>6.1337779521380933E-2</v>
      </c>
      <c r="BG24" s="25">
        <f t="shared" si="9"/>
        <v>5.1582340943483124E-3</v>
      </c>
      <c r="BH24" s="25">
        <f t="shared" si="10"/>
        <v>8.3764823784867215E-2</v>
      </c>
      <c r="BI24" s="25">
        <f t="shared" si="11"/>
        <v>0</v>
      </c>
      <c r="BJ24" s="25">
        <f t="shared" si="12"/>
        <v>0.82693204712140611</v>
      </c>
      <c r="BK24" s="25">
        <f t="shared" si="13"/>
        <v>9.1659028414298807E-3</v>
      </c>
      <c r="BL24" s="25">
        <f t="shared" si="14"/>
        <v>2.3823822130498162E-3</v>
      </c>
      <c r="BM24" s="25">
        <f t="shared" si="15"/>
        <v>1.2584881005933636E-3</v>
      </c>
      <c r="BN24" s="25">
        <f t="shared" si="43"/>
        <v>0</v>
      </c>
      <c r="BO24" s="25">
        <f t="shared" si="44"/>
        <v>0</v>
      </c>
      <c r="BP24" s="25">
        <f t="shared" si="45"/>
        <v>1.913000454317707</v>
      </c>
      <c r="BQ24" s="25">
        <f t="shared" si="16"/>
        <v>2.091139340285542</v>
      </c>
    </row>
    <row r="25" spans="1:69" s="25" customFormat="1" x14ac:dyDescent="0.15">
      <c r="A25" s="25" t="s">
        <v>88</v>
      </c>
      <c r="B25" s="25">
        <v>734</v>
      </c>
      <c r="C25" s="25">
        <f t="shared" si="46"/>
        <v>5.099019513589262</v>
      </c>
      <c r="D25" s="26">
        <v>55.311</v>
      </c>
      <c r="E25" s="26">
        <v>6.8000000000000005E-2</v>
      </c>
      <c r="F25" s="26">
        <v>3.1619999999999999</v>
      </c>
      <c r="G25" s="26">
        <v>0.40500000000000003</v>
      </c>
      <c r="H25" s="26">
        <v>6.0350000000000001</v>
      </c>
      <c r="I25" s="26">
        <v>33.340000000000003</v>
      </c>
      <c r="J25" s="26">
        <v>0.53500000000000003</v>
      </c>
      <c r="K25" s="26">
        <v>0.16500000000000001</v>
      </c>
      <c r="L25" s="26">
        <v>7.2999999999999995E-2</v>
      </c>
      <c r="M25" s="26">
        <v>2E-3</v>
      </c>
      <c r="N25" s="26"/>
      <c r="O25" s="25">
        <f t="shared" si="17"/>
        <v>99.095999999999989</v>
      </c>
      <c r="Q25" s="26">
        <v>44.331000000000003</v>
      </c>
      <c r="R25" s="26">
        <v>83.846000000000004</v>
      </c>
      <c r="S25" s="26">
        <v>11.045</v>
      </c>
      <c r="U25" s="26"/>
      <c r="V25" s="27">
        <v>12</v>
      </c>
      <c r="W25" s="27">
        <v>4</v>
      </c>
      <c r="X25" s="14">
        <v>0</v>
      </c>
      <c r="Z25" s="28">
        <f t="shared" si="18"/>
        <v>1.9259477429659748</v>
      </c>
      <c r="AA25" s="28">
        <f t="shared" si="19"/>
        <v>1.7811885374960155E-3</v>
      </c>
      <c r="AB25" s="28">
        <f t="shared" si="20"/>
        <v>0.12975525252467715</v>
      </c>
      <c r="AC25" s="28">
        <f t="shared" si="21"/>
        <v>1.1148923016015177E-2</v>
      </c>
      <c r="AD25" s="28">
        <f t="shared" si="22"/>
        <v>0</v>
      </c>
      <c r="AE25" s="28">
        <f t="shared" si="23"/>
        <v>0.17573152708005593</v>
      </c>
      <c r="AF25" s="28">
        <f t="shared" si="24"/>
        <v>1.7305177089652151</v>
      </c>
      <c r="AG25" s="28">
        <f t="shared" si="25"/>
        <v>1.9958542593801649E-2</v>
      </c>
      <c r="AH25" s="28">
        <f t="shared" si="26"/>
        <v>4.8659942379153534E-3</v>
      </c>
      <c r="AI25" s="28">
        <f t="shared" si="27"/>
        <v>2.0445937683699379E-3</v>
      </c>
      <c r="AJ25" s="28">
        <f t="shared" si="28"/>
        <v>1.3501407332424875E-4</v>
      </c>
      <c r="AK25" s="28">
        <f t="shared" si="29"/>
        <v>0</v>
      </c>
      <c r="AL25" s="28">
        <f t="shared" si="30"/>
        <v>4.0018864877628451</v>
      </c>
      <c r="AM25" s="28">
        <f t="shared" si="31"/>
        <v>0.90781293245544803</v>
      </c>
      <c r="AN25" s="29">
        <f t="shared" si="2"/>
        <v>0</v>
      </c>
      <c r="AP25" s="25">
        <f t="shared" si="32"/>
        <v>55.311</v>
      </c>
      <c r="AQ25" s="25">
        <f t="shared" si="33"/>
        <v>6.8000000000000005E-2</v>
      </c>
      <c r="AR25" s="25">
        <f t="shared" si="34"/>
        <v>3.1619999999999999</v>
      </c>
      <c r="AS25" s="25">
        <f t="shared" si="35"/>
        <v>0.40500000000000003</v>
      </c>
      <c r="AT25" s="25">
        <f t="shared" si="3"/>
        <v>0</v>
      </c>
      <c r="AU25" s="25">
        <f t="shared" si="4"/>
        <v>6.0350000000000001</v>
      </c>
      <c r="AV25" s="25">
        <f t="shared" si="36"/>
        <v>33.340000000000003</v>
      </c>
      <c r="AW25" s="25">
        <f t="shared" si="37"/>
        <v>0.53500000000000003</v>
      </c>
      <c r="AX25" s="25">
        <f t="shared" si="38"/>
        <v>0.16500000000000001</v>
      </c>
      <c r="AY25" s="25">
        <f t="shared" si="39"/>
        <v>7.2999999999999995E-2</v>
      </c>
      <c r="AZ25" s="25">
        <f t="shared" si="40"/>
        <v>2E-3</v>
      </c>
      <c r="BA25" s="25">
        <f t="shared" si="41"/>
        <v>0</v>
      </c>
      <c r="BB25" s="25">
        <f t="shared" si="42"/>
        <v>99.095999999999989</v>
      </c>
      <c r="BD25" s="25">
        <f t="shared" si="6"/>
        <v>0.92062250332889484</v>
      </c>
      <c r="BE25" s="25">
        <f t="shared" si="7"/>
        <v>8.5142613878246064E-4</v>
      </c>
      <c r="BF25" s="25">
        <f t="shared" si="8"/>
        <v>6.2024323264025114E-2</v>
      </c>
      <c r="BG25" s="25">
        <f t="shared" si="9"/>
        <v>5.3292979801302714E-3</v>
      </c>
      <c r="BH25" s="25">
        <f t="shared" si="10"/>
        <v>8.4001447580869665E-2</v>
      </c>
      <c r="BI25" s="25">
        <f t="shared" si="11"/>
        <v>0</v>
      </c>
      <c r="BJ25" s="25">
        <f t="shared" si="12"/>
        <v>0.82720497017695349</v>
      </c>
      <c r="BK25" s="25">
        <f t="shared" si="13"/>
        <v>9.5403852532392735E-3</v>
      </c>
      <c r="BL25" s="25">
        <f t="shared" si="14"/>
        <v>2.3259944683622462E-3</v>
      </c>
      <c r="BM25" s="25">
        <f t="shared" si="15"/>
        <v>9.7733650365229292E-4</v>
      </c>
      <c r="BN25" s="25">
        <f t="shared" si="43"/>
        <v>6.453809280255054E-5</v>
      </c>
      <c r="BO25" s="25">
        <f t="shared" si="44"/>
        <v>0</v>
      </c>
      <c r="BP25" s="25">
        <f t="shared" si="45"/>
        <v>1.912942222787712</v>
      </c>
      <c r="BQ25" s="25">
        <f t="shared" si="16"/>
        <v>2.0920059372890702</v>
      </c>
    </row>
    <row r="26" spans="1:69" s="25" customFormat="1" x14ac:dyDescent="0.15">
      <c r="A26" s="25" t="s">
        <v>89</v>
      </c>
      <c r="B26" s="25">
        <v>735</v>
      </c>
      <c r="C26" s="25">
        <f t="shared" si="46"/>
        <v>5.3851648071417451</v>
      </c>
      <c r="D26" s="26">
        <v>55.314</v>
      </c>
      <c r="E26" s="26">
        <v>8.1000000000000003E-2</v>
      </c>
      <c r="F26" s="26">
        <v>3.1669999999999998</v>
      </c>
      <c r="G26" s="26">
        <v>0.40699999999999997</v>
      </c>
      <c r="H26" s="26">
        <v>6.04</v>
      </c>
      <c r="I26" s="26">
        <v>33.262999999999998</v>
      </c>
      <c r="J26" s="26">
        <v>0.54700000000000004</v>
      </c>
      <c r="K26" s="26">
        <v>0.16700000000000001</v>
      </c>
      <c r="L26" s="26">
        <v>8.2000000000000003E-2</v>
      </c>
      <c r="M26" s="26">
        <v>2E-3</v>
      </c>
      <c r="N26" s="26"/>
      <c r="O26" s="25">
        <f t="shared" si="17"/>
        <v>99.069999999999979</v>
      </c>
      <c r="Q26" s="26">
        <v>44.332999999999998</v>
      </c>
      <c r="R26" s="26">
        <v>83.840999999999994</v>
      </c>
      <c r="S26" s="26">
        <v>11.045</v>
      </c>
      <c r="U26" s="26"/>
      <c r="V26" s="27">
        <v>12</v>
      </c>
      <c r="W26" s="27">
        <v>4</v>
      </c>
      <c r="X26" s="14">
        <v>0</v>
      </c>
      <c r="Z26" s="28">
        <f t="shared" si="18"/>
        <v>1.926634067307744</v>
      </c>
      <c r="AA26" s="28">
        <f t="shared" si="19"/>
        <v>2.1223508473557904E-3</v>
      </c>
      <c r="AB26" s="28">
        <f t="shared" si="20"/>
        <v>0.12999969285417276</v>
      </c>
      <c r="AC26" s="28">
        <f t="shared" si="21"/>
        <v>1.1207364165347369E-2</v>
      </c>
      <c r="AD26" s="28">
        <f t="shared" si="22"/>
        <v>0</v>
      </c>
      <c r="AE26" s="28">
        <f t="shared" si="23"/>
        <v>0.17593025347108412</v>
      </c>
      <c r="AF26" s="28">
        <f t="shared" si="24"/>
        <v>1.7270425970439283</v>
      </c>
      <c r="AG26" s="28">
        <f t="shared" si="25"/>
        <v>2.0412375586503061E-2</v>
      </c>
      <c r="AH26" s="28">
        <f t="shared" si="26"/>
        <v>4.9264638290563113E-3</v>
      </c>
      <c r="AI26" s="28">
        <f t="shared" si="27"/>
        <v>2.2973607993060957E-3</v>
      </c>
      <c r="AJ26" s="28">
        <f t="shared" si="28"/>
        <v>1.3505486128297269E-4</v>
      </c>
      <c r="AK26" s="28">
        <f t="shared" si="29"/>
        <v>0</v>
      </c>
      <c r="AL26" s="28">
        <f t="shared" si="30"/>
        <v>4.0007075807657806</v>
      </c>
      <c r="AM26" s="28">
        <f t="shared" si="31"/>
        <v>0.90754978273942744</v>
      </c>
      <c r="AN26" s="29">
        <f t="shared" si="2"/>
        <v>0</v>
      </c>
      <c r="AP26" s="25">
        <f t="shared" si="32"/>
        <v>55.314</v>
      </c>
      <c r="AQ26" s="25">
        <f t="shared" si="33"/>
        <v>8.1000000000000003E-2</v>
      </c>
      <c r="AR26" s="25">
        <f t="shared" si="34"/>
        <v>3.1669999999999998</v>
      </c>
      <c r="AS26" s="25">
        <f t="shared" si="35"/>
        <v>0.40699999999999997</v>
      </c>
      <c r="AT26" s="25">
        <f t="shared" si="3"/>
        <v>0</v>
      </c>
      <c r="AU26" s="25">
        <f t="shared" si="4"/>
        <v>6.04</v>
      </c>
      <c r="AV26" s="25">
        <f t="shared" si="36"/>
        <v>33.262999999999998</v>
      </c>
      <c r="AW26" s="25">
        <f t="shared" si="37"/>
        <v>0.54700000000000004</v>
      </c>
      <c r="AX26" s="25">
        <f t="shared" si="38"/>
        <v>0.16700000000000001</v>
      </c>
      <c r="AY26" s="25">
        <f t="shared" si="39"/>
        <v>8.2000000000000003E-2</v>
      </c>
      <c r="AZ26" s="25">
        <f t="shared" si="40"/>
        <v>2E-3</v>
      </c>
      <c r="BA26" s="25">
        <f t="shared" si="41"/>
        <v>0</v>
      </c>
      <c r="BB26" s="25">
        <f t="shared" si="42"/>
        <v>99.069999999999979</v>
      </c>
      <c r="BD26" s="25">
        <f t="shared" si="6"/>
        <v>0.92067243675099875</v>
      </c>
      <c r="BE26" s="25">
        <f t="shared" si="7"/>
        <v>1.0141987829614604E-3</v>
      </c>
      <c r="BF26" s="25">
        <f t="shared" si="8"/>
        <v>6.2122400941545704E-2</v>
      </c>
      <c r="BG26" s="25">
        <f t="shared" si="9"/>
        <v>5.3556155010198031E-3</v>
      </c>
      <c r="BH26" s="25">
        <f t="shared" si="10"/>
        <v>8.4071042814988034E-2</v>
      </c>
      <c r="BI26" s="25">
        <f t="shared" si="11"/>
        <v>0</v>
      </c>
      <c r="BJ26" s="25">
        <f t="shared" si="12"/>
        <v>0.82529450878812227</v>
      </c>
      <c r="BK26" s="25">
        <f t="shared" si="13"/>
        <v>9.7543752028446413E-3</v>
      </c>
      <c r="BL26" s="25">
        <f t="shared" si="14"/>
        <v>2.3541883407060312E-3</v>
      </c>
      <c r="BM26" s="25">
        <f t="shared" si="15"/>
        <v>1.0978300451984662E-3</v>
      </c>
      <c r="BN26" s="25">
        <f t="shared" si="43"/>
        <v>6.453809280255054E-5</v>
      </c>
      <c r="BO26" s="25">
        <f t="shared" si="44"/>
        <v>0</v>
      </c>
      <c r="BP26" s="25">
        <f t="shared" si="45"/>
        <v>1.9118011352611879</v>
      </c>
      <c r="BQ26" s="25">
        <f t="shared" si="16"/>
        <v>2.0926379354928093</v>
      </c>
    </row>
    <row r="27" spans="1:69" s="25" customFormat="1" x14ac:dyDescent="0.15">
      <c r="A27" s="25" t="s">
        <v>90</v>
      </c>
      <c r="B27" s="25">
        <v>736</v>
      </c>
      <c r="C27" s="25">
        <f t="shared" si="46"/>
        <v>4.9999999999954525</v>
      </c>
      <c r="D27" s="26">
        <v>55.165999999999997</v>
      </c>
      <c r="E27" s="26">
        <v>8.2000000000000003E-2</v>
      </c>
      <c r="F27" s="26">
        <v>3.1960000000000002</v>
      </c>
      <c r="G27" s="26">
        <v>0.41699999999999998</v>
      </c>
      <c r="H27" s="26">
        <v>6.0359999999999996</v>
      </c>
      <c r="I27" s="26">
        <v>33.186</v>
      </c>
      <c r="J27" s="26">
        <v>0.56100000000000005</v>
      </c>
      <c r="K27" s="26">
        <v>0.159</v>
      </c>
      <c r="L27" s="26">
        <v>7.5999999999999998E-2</v>
      </c>
      <c r="M27" s="26">
        <v>0.01</v>
      </c>
      <c r="N27" s="26"/>
      <c r="O27" s="25">
        <f t="shared" si="17"/>
        <v>98.88900000000001</v>
      </c>
      <c r="Q27" s="26">
        <v>44.332999999999998</v>
      </c>
      <c r="R27" s="26">
        <v>83.835999999999999</v>
      </c>
      <c r="S27" s="26">
        <v>11.045</v>
      </c>
      <c r="U27" s="26"/>
      <c r="V27" s="27">
        <v>12</v>
      </c>
      <c r="W27" s="27">
        <v>4</v>
      </c>
      <c r="X27" s="14">
        <v>0</v>
      </c>
      <c r="Z27" s="28">
        <f t="shared" si="18"/>
        <v>1.9252605848435502</v>
      </c>
      <c r="AA27" s="28">
        <f t="shared" si="19"/>
        <v>2.1527810766286898E-3</v>
      </c>
      <c r="AB27" s="28">
        <f t="shared" si="20"/>
        <v>0.13144827408104137</v>
      </c>
      <c r="AC27" s="28">
        <f t="shared" si="21"/>
        <v>1.1505327471052046E-2</v>
      </c>
      <c r="AD27" s="28">
        <f t="shared" si="22"/>
        <v>0</v>
      </c>
      <c r="AE27" s="28">
        <f t="shared" si="23"/>
        <v>0.17615974606242701</v>
      </c>
      <c r="AF27" s="28">
        <f t="shared" si="24"/>
        <v>1.7264356572348967</v>
      </c>
      <c r="AG27" s="28">
        <f t="shared" si="25"/>
        <v>2.097601284758277E-2</v>
      </c>
      <c r="AH27" s="28">
        <f t="shared" si="26"/>
        <v>4.6996964312640416E-3</v>
      </c>
      <c r="AI27" s="28">
        <f t="shared" si="27"/>
        <v>2.1334516298136103E-3</v>
      </c>
      <c r="AJ27" s="28">
        <f t="shared" si="28"/>
        <v>6.7660325103569648E-4</v>
      </c>
      <c r="AK27" s="28">
        <f t="shared" si="29"/>
        <v>0</v>
      </c>
      <c r="AL27" s="28">
        <f t="shared" si="30"/>
        <v>4.0014481349292925</v>
      </c>
      <c r="AM27" s="28">
        <f t="shared" si="31"/>
        <v>0.90741082115665228</v>
      </c>
      <c r="AN27" s="29">
        <f t="shared" si="2"/>
        <v>0</v>
      </c>
      <c r="AP27" s="25">
        <f t="shared" si="32"/>
        <v>55.165999999999997</v>
      </c>
      <c r="AQ27" s="25">
        <f t="shared" si="33"/>
        <v>8.2000000000000003E-2</v>
      </c>
      <c r="AR27" s="25">
        <f t="shared" si="34"/>
        <v>3.1960000000000002</v>
      </c>
      <c r="AS27" s="25">
        <f t="shared" si="35"/>
        <v>0.41699999999999998</v>
      </c>
      <c r="AT27" s="25">
        <f t="shared" si="3"/>
        <v>0</v>
      </c>
      <c r="AU27" s="25">
        <f t="shared" si="4"/>
        <v>6.0359999999999996</v>
      </c>
      <c r="AV27" s="25">
        <f t="shared" si="36"/>
        <v>33.186</v>
      </c>
      <c r="AW27" s="25">
        <f t="shared" si="37"/>
        <v>0.56100000000000005</v>
      </c>
      <c r="AX27" s="25">
        <f t="shared" si="38"/>
        <v>0.159</v>
      </c>
      <c r="AY27" s="25">
        <f t="shared" si="39"/>
        <v>7.5999999999999998E-2</v>
      </c>
      <c r="AZ27" s="25">
        <f t="shared" si="40"/>
        <v>0.01</v>
      </c>
      <c r="BA27" s="25">
        <f t="shared" si="41"/>
        <v>0</v>
      </c>
      <c r="BB27" s="25">
        <f t="shared" si="42"/>
        <v>98.88900000000001</v>
      </c>
      <c r="BD27" s="25">
        <f t="shared" si="6"/>
        <v>0.91820905459387481</v>
      </c>
      <c r="BE27" s="25">
        <f t="shared" si="7"/>
        <v>1.0267197555906143E-3</v>
      </c>
      <c r="BF27" s="25">
        <f t="shared" si="8"/>
        <v>6.2691251471165166E-2</v>
      </c>
      <c r="BG27" s="25">
        <f t="shared" si="9"/>
        <v>5.4872031054674641E-3</v>
      </c>
      <c r="BH27" s="25">
        <f t="shared" si="10"/>
        <v>8.4015366627693336E-2</v>
      </c>
      <c r="BI27" s="25">
        <f t="shared" si="11"/>
        <v>0</v>
      </c>
      <c r="BJ27" s="25">
        <f t="shared" si="12"/>
        <v>0.82338404739929139</v>
      </c>
      <c r="BK27" s="25">
        <f t="shared" si="13"/>
        <v>1.0004030144050902E-2</v>
      </c>
      <c r="BL27" s="25">
        <f t="shared" si="14"/>
        <v>2.241412851330892E-3</v>
      </c>
      <c r="BM27" s="25">
        <f t="shared" si="15"/>
        <v>1.0175010175010174E-3</v>
      </c>
      <c r="BN27" s="25">
        <f t="shared" si="43"/>
        <v>3.2269046401275274E-4</v>
      </c>
      <c r="BO27" s="25">
        <f t="shared" si="44"/>
        <v>0</v>
      </c>
      <c r="BP27" s="25">
        <f t="shared" si="45"/>
        <v>1.9083992774299785</v>
      </c>
      <c r="BQ27" s="25">
        <f t="shared" si="16"/>
        <v>2.0967562617808162</v>
      </c>
    </row>
    <row r="28" spans="1:69" s="25" customFormat="1" x14ac:dyDescent="0.15">
      <c r="A28" s="25" t="s">
        <v>91</v>
      </c>
      <c r="B28" s="25">
        <v>737</v>
      </c>
      <c r="C28" s="25">
        <f t="shared" si="46"/>
        <v>5.099019513589262</v>
      </c>
      <c r="D28" s="26">
        <v>55.165999999999997</v>
      </c>
      <c r="E28" s="26">
        <v>8.4000000000000005E-2</v>
      </c>
      <c r="F28" s="26">
        <v>3.2090000000000001</v>
      </c>
      <c r="G28" s="26">
        <v>0.41699999999999998</v>
      </c>
      <c r="H28" s="26">
        <v>6.0739999999999998</v>
      </c>
      <c r="I28" s="26">
        <v>33.159999999999997</v>
      </c>
      <c r="J28" s="26">
        <v>0.56899999999999995</v>
      </c>
      <c r="K28" s="26">
        <v>0.16800000000000001</v>
      </c>
      <c r="L28" s="26">
        <v>0.08</v>
      </c>
      <c r="M28" s="26">
        <v>3.0000000000000001E-3</v>
      </c>
      <c r="N28" s="26"/>
      <c r="O28" s="25">
        <f t="shared" si="17"/>
        <v>98.93</v>
      </c>
      <c r="Q28" s="26">
        <v>44.334000000000003</v>
      </c>
      <c r="R28" s="26">
        <v>83.831000000000003</v>
      </c>
      <c r="S28" s="26">
        <v>11.045</v>
      </c>
      <c r="U28" s="26"/>
      <c r="V28" s="27">
        <v>12</v>
      </c>
      <c r="W28" s="27">
        <v>4</v>
      </c>
      <c r="X28" s="14">
        <v>0</v>
      </c>
      <c r="Z28" s="28">
        <f t="shared" si="18"/>
        <v>1.9249063781304694</v>
      </c>
      <c r="AA28" s="28">
        <f t="shared" si="19"/>
        <v>2.2048822064087564E-3</v>
      </c>
      <c r="AB28" s="28">
        <f t="shared" si="20"/>
        <v>0.13195866900446648</v>
      </c>
      <c r="AC28" s="28">
        <f t="shared" si="21"/>
        <v>1.1503210737214288E-2</v>
      </c>
      <c r="AD28" s="28">
        <f t="shared" si="22"/>
        <v>0</v>
      </c>
      <c r="AE28" s="28">
        <f t="shared" si="23"/>
        <v>0.1772361566516194</v>
      </c>
      <c r="AF28" s="28">
        <f t="shared" si="24"/>
        <v>1.7247656806021361</v>
      </c>
      <c r="AG28" s="28">
        <f t="shared" si="25"/>
        <v>2.1271221856079346E-2</v>
      </c>
      <c r="AH28" s="28">
        <f t="shared" si="26"/>
        <v>4.9648033984059673E-3</v>
      </c>
      <c r="AI28" s="28">
        <f t="shared" si="27"/>
        <v>2.2453253899023312E-3</v>
      </c>
      <c r="AJ28" s="28">
        <f t="shared" si="28"/>
        <v>2.0294363115862439E-4</v>
      </c>
      <c r="AK28" s="28">
        <f t="shared" si="29"/>
        <v>0</v>
      </c>
      <c r="AL28" s="28">
        <f t="shared" si="30"/>
        <v>4.0012592716078599</v>
      </c>
      <c r="AM28" s="28">
        <f t="shared" si="31"/>
        <v>0.90681599082599973</v>
      </c>
      <c r="AN28" s="29">
        <f t="shared" si="2"/>
        <v>0</v>
      </c>
      <c r="AP28" s="25">
        <f t="shared" si="32"/>
        <v>55.165999999999997</v>
      </c>
      <c r="AQ28" s="25">
        <f t="shared" si="33"/>
        <v>8.4000000000000005E-2</v>
      </c>
      <c r="AR28" s="25">
        <f t="shared" si="34"/>
        <v>3.2090000000000001</v>
      </c>
      <c r="AS28" s="25">
        <f t="shared" si="35"/>
        <v>0.41699999999999998</v>
      </c>
      <c r="AT28" s="25">
        <f t="shared" si="3"/>
        <v>0</v>
      </c>
      <c r="AU28" s="25">
        <f t="shared" si="4"/>
        <v>6.0739999999999998</v>
      </c>
      <c r="AV28" s="25">
        <f t="shared" si="36"/>
        <v>33.159999999999997</v>
      </c>
      <c r="AW28" s="25">
        <f t="shared" si="37"/>
        <v>0.56899999999999995</v>
      </c>
      <c r="AX28" s="25">
        <f t="shared" si="38"/>
        <v>0.16800000000000001</v>
      </c>
      <c r="AY28" s="25">
        <f t="shared" si="39"/>
        <v>0.08</v>
      </c>
      <c r="AZ28" s="25">
        <f t="shared" si="40"/>
        <v>3.0000000000000001E-3</v>
      </c>
      <c r="BA28" s="25">
        <f t="shared" si="41"/>
        <v>0</v>
      </c>
      <c r="BB28" s="25">
        <f t="shared" si="42"/>
        <v>98.93</v>
      </c>
      <c r="BD28" s="25">
        <f t="shared" si="6"/>
        <v>0.91820905459387481</v>
      </c>
      <c r="BE28" s="25">
        <f t="shared" si="7"/>
        <v>1.0517617008489221E-3</v>
      </c>
      <c r="BF28" s="25">
        <f t="shared" si="8"/>
        <v>6.2946253432718716E-2</v>
      </c>
      <c r="BG28" s="25">
        <f t="shared" si="9"/>
        <v>5.4872031054674641E-3</v>
      </c>
      <c r="BH28" s="25">
        <f t="shared" si="10"/>
        <v>8.4544290406992934E-2</v>
      </c>
      <c r="BI28" s="25">
        <f t="shared" si="11"/>
        <v>0</v>
      </c>
      <c r="BJ28" s="25">
        <f t="shared" si="12"/>
        <v>0.82273895654072493</v>
      </c>
      <c r="BK28" s="25">
        <f t="shared" si="13"/>
        <v>1.0146690110454479E-2</v>
      </c>
      <c r="BL28" s="25">
        <f t="shared" si="14"/>
        <v>2.3682852768779237E-3</v>
      </c>
      <c r="BM28" s="25">
        <f t="shared" si="15"/>
        <v>1.07105370263265E-3</v>
      </c>
      <c r="BN28" s="25">
        <f t="shared" si="43"/>
        <v>9.6807139203825818E-5</v>
      </c>
      <c r="BO28" s="25">
        <f t="shared" si="44"/>
        <v>0</v>
      </c>
      <c r="BP28" s="25">
        <f t="shared" si="45"/>
        <v>1.9086603560097966</v>
      </c>
      <c r="BQ28" s="25">
        <f t="shared" si="16"/>
        <v>2.0963705035362108</v>
      </c>
    </row>
    <row r="29" spans="1:69" s="25" customFormat="1" x14ac:dyDescent="0.15">
      <c r="A29" s="25" t="s">
        <v>92</v>
      </c>
      <c r="B29" s="25">
        <v>738</v>
      </c>
      <c r="C29" s="25">
        <f t="shared" si="46"/>
        <v>5.0990195136018031</v>
      </c>
      <c r="D29" s="26">
        <v>55.286000000000001</v>
      </c>
      <c r="E29" s="26">
        <v>7.9000000000000001E-2</v>
      </c>
      <c r="F29" s="26">
        <v>3.246</v>
      </c>
      <c r="G29" s="26">
        <v>0.41699999999999998</v>
      </c>
      <c r="H29" s="26">
        <v>6.0590000000000002</v>
      </c>
      <c r="I29" s="26">
        <v>33.11</v>
      </c>
      <c r="J29" s="26">
        <v>0.57999999999999996</v>
      </c>
      <c r="K29" s="26">
        <v>0.17199999999999999</v>
      </c>
      <c r="L29" s="26">
        <v>8.4000000000000005E-2</v>
      </c>
      <c r="M29" s="26">
        <v>6.0000000000000001E-3</v>
      </c>
      <c r="N29" s="26"/>
      <c r="O29" s="25">
        <f t="shared" si="17"/>
        <v>99.039000000000001</v>
      </c>
      <c r="Q29" s="26">
        <v>44.335000000000001</v>
      </c>
      <c r="R29" s="26">
        <v>83.825999999999993</v>
      </c>
      <c r="S29" s="26">
        <v>11.045</v>
      </c>
      <c r="U29" s="26"/>
      <c r="V29" s="27">
        <v>12</v>
      </c>
      <c r="W29" s="27">
        <v>4</v>
      </c>
      <c r="X29" s="14">
        <v>0</v>
      </c>
      <c r="Z29" s="28">
        <f t="shared" si="18"/>
        <v>1.9264931327641226</v>
      </c>
      <c r="AA29" s="28">
        <f t="shared" si="19"/>
        <v>2.0708439679505289E-3</v>
      </c>
      <c r="AB29" s="28">
        <f t="shared" si="20"/>
        <v>0.13330023166734972</v>
      </c>
      <c r="AC29" s="28">
        <f t="shared" si="21"/>
        <v>1.1487704496146646E-2</v>
      </c>
      <c r="AD29" s="28">
        <f t="shared" si="22"/>
        <v>0</v>
      </c>
      <c r="AE29" s="28">
        <f t="shared" si="23"/>
        <v>0.17656014147078472</v>
      </c>
      <c r="AF29" s="28">
        <f t="shared" si="24"/>
        <v>1.7198435431810113</v>
      </c>
      <c r="AG29" s="28">
        <f t="shared" si="25"/>
        <v>2.1653212790413007E-2</v>
      </c>
      <c r="AH29" s="28">
        <f t="shared" si="26"/>
        <v>5.0761611400477694E-3</v>
      </c>
      <c r="AI29" s="28">
        <f t="shared" si="27"/>
        <v>2.3544136436725502E-3</v>
      </c>
      <c r="AJ29" s="28">
        <f t="shared" si="28"/>
        <v>4.053401293576295E-4</v>
      </c>
      <c r="AK29" s="28">
        <f t="shared" si="29"/>
        <v>0</v>
      </c>
      <c r="AL29" s="28">
        <f t="shared" si="30"/>
        <v>3.9992447252508567</v>
      </c>
      <c r="AM29" s="28">
        <f t="shared" si="31"/>
        <v>0.9068973853511556</v>
      </c>
      <c r="AN29" s="29">
        <f t="shared" si="2"/>
        <v>0</v>
      </c>
      <c r="AP29" s="25">
        <f t="shared" si="32"/>
        <v>55.286000000000001</v>
      </c>
      <c r="AQ29" s="25">
        <f t="shared" si="33"/>
        <v>7.9000000000000001E-2</v>
      </c>
      <c r="AR29" s="25">
        <f t="shared" si="34"/>
        <v>3.246</v>
      </c>
      <c r="AS29" s="25">
        <f t="shared" si="35"/>
        <v>0.41699999999999998</v>
      </c>
      <c r="AT29" s="25">
        <f t="shared" si="3"/>
        <v>0</v>
      </c>
      <c r="AU29" s="25">
        <f t="shared" si="4"/>
        <v>6.0590000000000002</v>
      </c>
      <c r="AV29" s="25">
        <f t="shared" si="36"/>
        <v>33.11</v>
      </c>
      <c r="AW29" s="25">
        <f t="shared" si="37"/>
        <v>0.57999999999999996</v>
      </c>
      <c r="AX29" s="25">
        <f t="shared" si="38"/>
        <v>0.17199999999999999</v>
      </c>
      <c r="AY29" s="25">
        <f t="shared" si="39"/>
        <v>8.4000000000000005E-2</v>
      </c>
      <c r="AZ29" s="25">
        <f t="shared" si="40"/>
        <v>6.0000000000000001E-3</v>
      </c>
      <c r="BA29" s="25">
        <f t="shared" si="41"/>
        <v>0</v>
      </c>
      <c r="BB29" s="25">
        <f t="shared" si="42"/>
        <v>99.039000000000001</v>
      </c>
      <c r="BD29" s="25">
        <f t="shared" si="6"/>
        <v>0.9202063914780293</v>
      </c>
      <c r="BE29" s="25">
        <f t="shared" si="7"/>
        <v>9.8915683770315287E-4</v>
      </c>
      <c r="BF29" s="25">
        <f t="shared" si="8"/>
        <v>6.3672028246371123E-2</v>
      </c>
      <c r="BG29" s="25">
        <f t="shared" si="9"/>
        <v>5.4872031054674641E-3</v>
      </c>
      <c r="BH29" s="25">
        <f t="shared" si="10"/>
        <v>8.433550470463784E-2</v>
      </c>
      <c r="BI29" s="25">
        <f t="shared" si="11"/>
        <v>0</v>
      </c>
      <c r="BJ29" s="25">
        <f t="shared" si="12"/>
        <v>0.82149839719732831</v>
      </c>
      <c r="BK29" s="25">
        <f t="shared" si="13"/>
        <v>1.0342847564259398E-2</v>
      </c>
      <c r="BL29" s="25">
        <f t="shared" si="14"/>
        <v>2.4246730215654929E-3</v>
      </c>
      <c r="BM29" s="25">
        <f t="shared" si="15"/>
        <v>1.1246063877642825E-3</v>
      </c>
      <c r="BN29" s="25">
        <f t="shared" si="43"/>
        <v>1.9361427840765164E-4</v>
      </c>
      <c r="BO29" s="25">
        <f t="shared" si="44"/>
        <v>0</v>
      </c>
      <c r="BP29" s="25">
        <f t="shared" si="45"/>
        <v>1.910274422821534</v>
      </c>
      <c r="BQ29" s="25">
        <f t="shared" si="16"/>
        <v>2.0935446119536318</v>
      </c>
    </row>
    <row r="30" spans="1:69" s="25" customFormat="1" x14ac:dyDescent="0.15">
      <c r="A30" s="25" t="s">
        <v>93</v>
      </c>
      <c r="B30" s="25">
        <v>739</v>
      </c>
      <c r="C30" s="25">
        <f t="shared" si="46"/>
        <v>5.0990195135878684</v>
      </c>
      <c r="D30" s="26">
        <v>55.286999999999999</v>
      </c>
      <c r="E30" s="26">
        <v>7.9000000000000001E-2</v>
      </c>
      <c r="F30" s="26">
        <v>3.2490000000000001</v>
      </c>
      <c r="G30" s="26">
        <v>0.42399999999999999</v>
      </c>
      <c r="H30" s="26">
        <v>6.1150000000000002</v>
      </c>
      <c r="I30" s="26">
        <v>33.091999999999999</v>
      </c>
      <c r="J30" s="26">
        <v>0.59199999999999997</v>
      </c>
      <c r="K30" s="26">
        <v>0.17</v>
      </c>
      <c r="L30" s="26">
        <v>7.4999999999999997E-2</v>
      </c>
      <c r="M30" s="26">
        <v>1.0999999999999999E-2</v>
      </c>
      <c r="N30" s="26"/>
      <c r="O30" s="25">
        <f t="shared" si="17"/>
        <v>99.093999999999994</v>
      </c>
      <c r="Q30" s="26">
        <v>44.335999999999999</v>
      </c>
      <c r="R30" s="26">
        <v>83.820999999999998</v>
      </c>
      <c r="S30" s="26">
        <v>11.045</v>
      </c>
      <c r="U30" s="26"/>
      <c r="V30" s="27">
        <v>12</v>
      </c>
      <c r="W30" s="27">
        <v>4</v>
      </c>
      <c r="X30" s="14">
        <v>0</v>
      </c>
      <c r="Z30" s="28">
        <f t="shared" si="18"/>
        <v>1.9260316334919232</v>
      </c>
      <c r="AA30" s="28">
        <f t="shared" si="19"/>
        <v>2.0703104415659849E-3</v>
      </c>
      <c r="AB30" s="28">
        <f t="shared" si="20"/>
        <v>0.13338905482818481</v>
      </c>
      <c r="AC30" s="28">
        <f t="shared" si="21"/>
        <v>1.16775343181089E-2</v>
      </c>
      <c r="AD30" s="28">
        <f t="shared" si="22"/>
        <v>0</v>
      </c>
      <c r="AE30" s="28">
        <f t="shared" si="23"/>
        <v>0.17814608073737057</v>
      </c>
      <c r="AF30" s="28">
        <f t="shared" si="24"/>
        <v>1.7184657085605117</v>
      </c>
      <c r="AG30" s="28">
        <f t="shared" si="25"/>
        <v>2.2095516203092466E-2</v>
      </c>
      <c r="AH30" s="28">
        <f t="shared" si="26"/>
        <v>5.01584340977665E-3</v>
      </c>
      <c r="AI30" s="28">
        <f t="shared" si="27"/>
        <v>2.1016134457129939E-3</v>
      </c>
      <c r="AJ30" s="28">
        <f t="shared" si="28"/>
        <v>7.4293211423348549E-4</v>
      </c>
      <c r="AK30" s="28">
        <f t="shared" si="29"/>
        <v>0</v>
      </c>
      <c r="AL30" s="28">
        <f t="shared" si="30"/>
        <v>3.9997362275504806</v>
      </c>
      <c r="AM30" s="28">
        <f t="shared" si="31"/>
        <v>0.90607140494295912</v>
      </c>
      <c r="AN30" s="29">
        <f t="shared" si="2"/>
        <v>0</v>
      </c>
      <c r="AP30" s="25">
        <f t="shared" si="32"/>
        <v>55.286999999999999</v>
      </c>
      <c r="AQ30" s="25">
        <f t="shared" si="33"/>
        <v>7.9000000000000001E-2</v>
      </c>
      <c r="AR30" s="25">
        <f t="shared" si="34"/>
        <v>3.2490000000000001</v>
      </c>
      <c r="AS30" s="25">
        <f t="shared" si="35"/>
        <v>0.42399999999999999</v>
      </c>
      <c r="AT30" s="25">
        <f t="shared" si="3"/>
        <v>0</v>
      </c>
      <c r="AU30" s="25">
        <f t="shared" si="4"/>
        <v>6.1150000000000002</v>
      </c>
      <c r="AV30" s="25">
        <f t="shared" si="36"/>
        <v>33.091999999999999</v>
      </c>
      <c r="AW30" s="25">
        <f t="shared" si="37"/>
        <v>0.59199999999999997</v>
      </c>
      <c r="AX30" s="25">
        <f t="shared" si="38"/>
        <v>0.17</v>
      </c>
      <c r="AY30" s="25">
        <f t="shared" si="39"/>
        <v>7.4999999999999997E-2</v>
      </c>
      <c r="AZ30" s="25">
        <f t="shared" si="40"/>
        <v>1.0999999999999999E-2</v>
      </c>
      <c r="BA30" s="25">
        <f t="shared" si="41"/>
        <v>0</v>
      </c>
      <c r="BB30" s="25">
        <f t="shared" si="42"/>
        <v>99.093999999999994</v>
      </c>
      <c r="BD30" s="25">
        <f t="shared" si="6"/>
        <v>0.92022303595206389</v>
      </c>
      <c r="BE30" s="25">
        <f t="shared" si="7"/>
        <v>9.8915683770315287E-4</v>
      </c>
      <c r="BF30" s="25">
        <f t="shared" si="8"/>
        <v>6.3730874852883493E-2</v>
      </c>
      <c r="BG30" s="25">
        <f t="shared" si="9"/>
        <v>5.5793144285808272E-3</v>
      </c>
      <c r="BH30" s="25">
        <f t="shared" si="10"/>
        <v>8.5114971326763558E-2</v>
      </c>
      <c r="BI30" s="25">
        <f t="shared" si="11"/>
        <v>0</v>
      </c>
      <c r="BJ30" s="25">
        <f t="shared" si="12"/>
        <v>0.82105179583370547</v>
      </c>
      <c r="BK30" s="25">
        <f t="shared" si="13"/>
        <v>1.0556837513864766E-2</v>
      </c>
      <c r="BL30" s="25">
        <f t="shared" si="14"/>
        <v>2.3964791492217083E-3</v>
      </c>
      <c r="BM30" s="25">
        <f t="shared" si="15"/>
        <v>1.0041128462181092E-3</v>
      </c>
      <c r="BN30" s="25">
        <f t="shared" si="43"/>
        <v>3.5495951041402795E-4</v>
      </c>
      <c r="BO30" s="25">
        <f t="shared" si="44"/>
        <v>0</v>
      </c>
      <c r="BP30" s="25">
        <f t="shared" si="45"/>
        <v>1.9110015382514192</v>
      </c>
      <c r="BQ30" s="25">
        <f t="shared" si="16"/>
        <v>2.0930052370393537</v>
      </c>
    </row>
    <row r="31" spans="1:69" s="25" customFormat="1" x14ac:dyDescent="0.15">
      <c r="A31" s="25" t="s">
        <v>94</v>
      </c>
      <c r="B31" s="25">
        <v>740</v>
      </c>
      <c r="C31" s="25">
        <f t="shared" si="46"/>
        <v>5.3851648071311899</v>
      </c>
      <c r="D31" s="26">
        <v>55.316000000000003</v>
      </c>
      <c r="E31" s="26">
        <v>8.3000000000000004E-2</v>
      </c>
      <c r="F31" s="26">
        <v>3.282</v>
      </c>
      <c r="G31" s="26">
        <v>0.434</v>
      </c>
      <c r="H31" s="26">
        <v>6.0380000000000003</v>
      </c>
      <c r="I31" s="26">
        <v>32.975000000000001</v>
      </c>
      <c r="J31" s="26">
        <v>0.60199999999999998</v>
      </c>
      <c r="K31" s="26">
        <v>0.17100000000000001</v>
      </c>
      <c r="L31" s="26">
        <v>8.6999999999999994E-2</v>
      </c>
      <c r="M31" s="26">
        <v>1.4999999999999999E-2</v>
      </c>
      <c r="N31" s="26"/>
      <c r="O31" s="25">
        <f t="shared" si="17"/>
        <v>99.003</v>
      </c>
      <c r="Q31" s="26">
        <v>44.338000000000001</v>
      </c>
      <c r="R31" s="26">
        <v>83.816000000000003</v>
      </c>
      <c r="S31" s="26">
        <v>11.045</v>
      </c>
      <c r="U31" s="26"/>
      <c r="V31" s="27">
        <v>12</v>
      </c>
      <c r="W31" s="27">
        <v>4</v>
      </c>
      <c r="X31" s="14">
        <v>0</v>
      </c>
      <c r="Z31" s="28">
        <f t="shared" si="18"/>
        <v>1.9279317683572161</v>
      </c>
      <c r="AA31" s="28">
        <f t="shared" si="19"/>
        <v>2.1761407135643786E-3</v>
      </c>
      <c r="AB31" s="28">
        <f t="shared" si="20"/>
        <v>0.13480610520102998</v>
      </c>
      <c r="AC31" s="28">
        <f t="shared" si="21"/>
        <v>1.1958467453964896E-2</v>
      </c>
      <c r="AD31" s="28">
        <f t="shared" si="22"/>
        <v>0</v>
      </c>
      <c r="AE31" s="28">
        <f t="shared" si="23"/>
        <v>0.17598409543266072</v>
      </c>
      <c r="AF31" s="28">
        <f t="shared" si="24"/>
        <v>1.7131806465504855</v>
      </c>
      <c r="AG31" s="28">
        <f t="shared" si="25"/>
        <v>2.2479126815767813E-2</v>
      </c>
      <c r="AH31" s="28">
        <f t="shared" si="26"/>
        <v>5.0476781944022676E-3</v>
      </c>
      <c r="AI31" s="28">
        <f t="shared" si="27"/>
        <v>2.438997348879055E-3</v>
      </c>
      <c r="AJ31" s="28">
        <f t="shared" si="28"/>
        <v>1.0135570675045278E-3</v>
      </c>
      <c r="AK31" s="28">
        <f t="shared" si="29"/>
        <v>0</v>
      </c>
      <c r="AL31" s="28">
        <f t="shared" si="30"/>
        <v>3.9970165831354749</v>
      </c>
      <c r="AM31" s="28">
        <f t="shared" si="31"/>
        <v>0.9068455537403679</v>
      </c>
      <c r="AN31" s="29">
        <f t="shared" si="2"/>
        <v>0</v>
      </c>
      <c r="AP31" s="25">
        <f t="shared" si="32"/>
        <v>55.316000000000003</v>
      </c>
      <c r="AQ31" s="25">
        <f t="shared" si="33"/>
        <v>8.3000000000000004E-2</v>
      </c>
      <c r="AR31" s="25">
        <f t="shared" si="34"/>
        <v>3.282</v>
      </c>
      <c r="AS31" s="25">
        <f t="shared" si="35"/>
        <v>0.434</v>
      </c>
      <c r="AT31" s="25">
        <f t="shared" si="3"/>
        <v>0</v>
      </c>
      <c r="AU31" s="25">
        <f t="shared" si="4"/>
        <v>6.0380000000000003</v>
      </c>
      <c r="AV31" s="25">
        <f t="shared" si="36"/>
        <v>32.975000000000001</v>
      </c>
      <c r="AW31" s="25">
        <f t="shared" si="37"/>
        <v>0.60199999999999998</v>
      </c>
      <c r="AX31" s="25">
        <f t="shared" si="38"/>
        <v>0.17100000000000001</v>
      </c>
      <c r="AY31" s="25">
        <f t="shared" si="39"/>
        <v>8.6999999999999994E-2</v>
      </c>
      <c r="AZ31" s="25">
        <f t="shared" si="40"/>
        <v>1.4999999999999999E-2</v>
      </c>
      <c r="BA31" s="25">
        <f t="shared" si="41"/>
        <v>0</v>
      </c>
      <c r="BB31" s="25">
        <f t="shared" si="42"/>
        <v>99.003</v>
      </c>
      <c r="BD31" s="25">
        <f t="shared" si="6"/>
        <v>0.92070572569906795</v>
      </c>
      <c r="BE31" s="25">
        <f t="shared" si="7"/>
        <v>1.0392407282197682E-3</v>
      </c>
      <c r="BF31" s="25">
        <f t="shared" si="8"/>
        <v>6.4378187524519417E-2</v>
      </c>
      <c r="BG31" s="25">
        <f t="shared" si="9"/>
        <v>5.7109020330284883E-3</v>
      </c>
      <c r="BH31" s="25">
        <f t="shared" si="10"/>
        <v>8.4043204721340692E-2</v>
      </c>
      <c r="BI31" s="25">
        <f t="shared" si="11"/>
        <v>0</v>
      </c>
      <c r="BJ31" s="25">
        <f t="shared" si="12"/>
        <v>0.81814888697015709</v>
      </c>
      <c r="BK31" s="25">
        <f t="shared" si="13"/>
        <v>1.0735162471869238E-2</v>
      </c>
      <c r="BL31" s="25">
        <f t="shared" si="14"/>
        <v>2.4105760853936008E-3</v>
      </c>
      <c r="BM31" s="25">
        <f t="shared" si="15"/>
        <v>1.1647709016130068E-3</v>
      </c>
      <c r="BN31" s="25">
        <f t="shared" si="43"/>
        <v>4.8403569601912906E-4</v>
      </c>
      <c r="BO31" s="25">
        <f t="shared" si="44"/>
        <v>0</v>
      </c>
      <c r="BP31" s="25">
        <f t="shared" si="45"/>
        <v>1.9088206928312286</v>
      </c>
      <c r="BQ31" s="25">
        <f t="shared" si="16"/>
        <v>2.0939717377052127</v>
      </c>
    </row>
    <row r="32" spans="1:69" s="25" customFormat="1" x14ac:dyDescent="0.15">
      <c r="A32" s="25" t="s">
        <v>95</v>
      </c>
      <c r="B32" s="25">
        <v>741</v>
      </c>
      <c r="C32" s="25">
        <f t="shared" si="46"/>
        <v>4.1231056256218377</v>
      </c>
      <c r="D32" s="26">
        <v>55.213000000000001</v>
      </c>
      <c r="E32" s="26">
        <v>9.7000000000000003E-2</v>
      </c>
      <c r="F32" s="26">
        <v>3.306</v>
      </c>
      <c r="G32" s="26">
        <v>0.438</v>
      </c>
      <c r="H32" s="26">
        <v>6.0890000000000004</v>
      </c>
      <c r="I32" s="26">
        <v>33.088000000000001</v>
      </c>
      <c r="J32" s="26">
        <v>0.59399999999999997</v>
      </c>
      <c r="K32" s="26">
        <v>0.16800000000000001</v>
      </c>
      <c r="L32" s="26">
        <v>9.2999999999999999E-2</v>
      </c>
      <c r="M32" s="26">
        <v>4.0000000000000001E-3</v>
      </c>
      <c r="N32" s="26"/>
      <c r="O32" s="25">
        <f t="shared" si="17"/>
        <v>99.09</v>
      </c>
      <c r="Q32" s="26">
        <v>44.338999999999999</v>
      </c>
      <c r="R32" s="26">
        <v>83.811999999999998</v>
      </c>
      <c r="S32" s="26">
        <v>11.045</v>
      </c>
      <c r="U32" s="26"/>
      <c r="V32" s="27">
        <v>12</v>
      </c>
      <c r="W32" s="27">
        <v>4</v>
      </c>
      <c r="X32" s="14">
        <v>0</v>
      </c>
      <c r="Z32" s="28">
        <f t="shared" si="18"/>
        <v>1.9237119123191531</v>
      </c>
      <c r="AA32" s="28">
        <f t="shared" si="19"/>
        <v>2.5423679999647415E-3</v>
      </c>
      <c r="AB32" s="28">
        <f t="shared" si="20"/>
        <v>0.13574743469992651</v>
      </c>
      <c r="AC32" s="28">
        <f t="shared" si="21"/>
        <v>1.2064732698245964E-2</v>
      </c>
      <c r="AD32" s="28">
        <f t="shared" si="22"/>
        <v>0</v>
      </c>
      <c r="AE32" s="28">
        <f t="shared" si="23"/>
        <v>0.17741244575016857</v>
      </c>
      <c r="AF32" s="28">
        <f t="shared" si="24"/>
        <v>1.7184886569206712</v>
      </c>
      <c r="AG32" s="28">
        <f t="shared" si="25"/>
        <v>2.2173139458500146E-2</v>
      </c>
      <c r="AH32" s="28">
        <f t="shared" si="26"/>
        <v>4.9574989191299062E-3</v>
      </c>
      <c r="AI32" s="28">
        <f t="shared" si="27"/>
        <v>2.6063505161432795E-3</v>
      </c>
      <c r="AJ32" s="28">
        <f t="shared" si="28"/>
        <v>2.7019339978596844E-4</v>
      </c>
      <c r="AK32" s="28">
        <f t="shared" si="29"/>
        <v>0</v>
      </c>
      <c r="AL32" s="28">
        <f t="shared" si="30"/>
        <v>3.9999747326816899</v>
      </c>
      <c r="AM32" s="28">
        <f t="shared" si="31"/>
        <v>0.90642315387641281</v>
      </c>
      <c r="AN32" s="29">
        <f t="shared" si="2"/>
        <v>0</v>
      </c>
      <c r="AP32" s="25">
        <f t="shared" si="32"/>
        <v>55.213000000000001</v>
      </c>
      <c r="AQ32" s="25">
        <f t="shared" si="33"/>
        <v>9.7000000000000003E-2</v>
      </c>
      <c r="AR32" s="25">
        <f t="shared" si="34"/>
        <v>3.306</v>
      </c>
      <c r="AS32" s="25">
        <f t="shared" si="35"/>
        <v>0.438</v>
      </c>
      <c r="AT32" s="25">
        <f t="shared" si="3"/>
        <v>0</v>
      </c>
      <c r="AU32" s="25">
        <f t="shared" si="4"/>
        <v>6.0890000000000004</v>
      </c>
      <c r="AV32" s="25">
        <f t="shared" si="36"/>
        <v>33.088000000000001</v>
      </c>
      <c r="AW32" s="25">
        <f t="shared" si="37"/>
        <v>0.59399999999999997</v>
      </c>
      <c r="AX32" s="25">
        <f t="shared" si="38"/>
        <v>0.16800000000000001</v>
      </c>
      <c r="AY32" s="25">
        <f t="shared" si="39"/>
        <v>9.2999999999999999E-2</v>
      </c>
      <c r="AZ32" s="25">
        <f t="shared" si="40"/>
        <v>4.0000000000000001E-3</v>
      </c>
      <c r="BA32" s="25">
        <f t="shared" si="41"/>
        <v>0</v>
      </c>
      <c r="BB32" s="25">
        <f t="shared" si="42"/>
        <v>99.09</v>
      </c>
      <c r="BD32" s="25">
        <f t="shared" si="6"/>
        <v>0.91899134487350209</v>
      </c>
      <c r="BE32" s="25">
        <f t="shared" si="7"/>
        <v>1.2145343450279218E-3</v>
      </c>
      <c r="BF32" s="25">
        <f t="shared" si="8"/>
        <v>6.4848960376618289E-2</v>
      </c>
      <c r="BG32" s="25">
        <f t="shared" si="9"/>
        <v>5.7635370748075525E-3</v>
      </c>
      <c r="BH32" s="25">
        <f t="shared" si="10"/>
        <v>8.4753076109348041E-2</v>
      </c>
      <c r="BI32" s="25">
        <f t="shared" si="11"/>
        <v>0</v>
      </c>
      <c r="BJ32" s="25">
        <f t="shared" si="12"/>
        <v>0.82095255108623377</v>
      </c>
      <c r="BK32" s="25">
        <f t="shared" si="13"/>
        <v>1.0592502505465661E-2</v>
      </c>
      <c r="BL32" s="25">
        <f t="shared" si="14"/>
        <v>2.3682852768779237E-3</v>
      </c>
      <c r="BM32" s="25">
        <f t="shared" si="15"/>
        <v>1.2450999293104556E-3</v>
      </c>
      <c r="BN32" s="25">
        <f t="shared" si="43"/>
        <v>1.2907618560510108E-4</v>
      </c>
      <c r="BO32" s="25">
        <f t="shared" si="44"/>
        <v>0</v>
      </c>
      <c r="BP32" s="25">
        <f t="shared" si="45"/>
        <v>1.9108589677627967</v>
      </c>
      <c r="BQ32" s="25">
        <f t="shared" si="16"/>
        <v>2.09328621324932</v>
      </c>
    </row>
    <row r="33" spans="1:69" s="25" customFormat="1" x14ac:dyDescent="0.15">
      <c r="A33" s="25" t="s">
        <v>96</v>
      </c>
      <c r="B33" s="25">
        <v>742</v>
      </c>
      <c r="C33" s="25">
        <f t="shared" si="46"/>
        <v>5.099019513589262</v>
      </c>
      <c r="D33" s="26">
        <v>55.24</v>
      </c>
      <c r="E33" s="26">
        <v>0.09</v>
      </c>
      <c r="F33" s="26">
        <v>3.3130000000000002</v>
      </c>
      <c r="G33" s="26">
        <v>0.44</v>
      </c>
      <c r="H33" s="26">
        <v>6.1079999999999997</v>
      </c>
      <c r="I33" s="26">
        <v>33.061</v>
      </c>
      <c r="J33" s="26">
        <v>0.60199999999999998</v>
      </c>
      <c r="K33" s="26">
        <v>0.18</v>
      </c>
      <c r="L33" s="26">
        <v>8.2000000000000003E-2</v>
      </c>
      <c r="M33" s="26">
        <v>2E-3</v>
      </c>
      <c r="N33" s="26"/>
      <c r="O33" s="25">
        <f t="shared" si="17"/>
        <v>99.118000000000009</v>
      </c>
      <c r="Q33" s="26">
        <v>44.34</v>
      </c>
      <c r="R33" s="26">
        <v>83.807000000000002</v>
      </c>
      <c r="S33" s="26">
        <v>11.045</v>
      </c>
      <c r="U33" s="26"/>
      <c r="V33" s="27">
        <v>12</v>
      </c>
      <c r="W33" s="27">
        <v>4</v>
      </c>
      <c r="X33" s="14">
        <v>0</v>
      </c>
      <c r="Z33" s="28">
        <f t="shared" si="18"/>
        <v>1.9241855437405657</v>
      </c>
      <c r="AA33" s="28">
        <f t="shared" si="19"/>
        <v>2.3583256643767672E-3</v>
      </c>
      <c r="AB33" s="28">
        <f t="shared" si="20"/>
        <v>0.13600184697143186</v>
      </c>
      <c r="AC33" s="28">
        <f t="shared" si="21"/>
        <v>1.2116881447593854E-2</v>
      </c>
      <c r="AD33" s="28">
        <f t="shared" si="22"/>
        <v>0</v>
      </c>
      <c r="AE33" s="28">
        <f t="shared" si="23"/>
        <v>0.17792284968015418</v>
      </c>
      <c r="AF33" s="28">
        <f t="shared" si="24"/>
        <v>1.7166696412950142</v>
      </c>
      <c r="AG33" s="28">
        <f t="shared" si="25"/>
        <v>2.2466313936272041E-2</v>
      </c>
      <c r="AH33" s="28">
        <f t="shared" si="26"/>
        <v>5.310316913535452E-3</v>
      </c>
      <c r="AI33" s="28">
        <f t="shared" si="27"/>
        <v>2.2975147799328896E-3</v>
      </c>
      <c r="AJ33" s="28">
        <f t="shared" si="28"/>
        <v>1.3506391333618009E-4</v>
      </c>
      <c r="AK33" s="28">
        <f t="shared" si="29"/>
        <v>0</v>
      </c>
      <c r="AL33" s="28">
        <f t="shared" si="30"/>
        <v>3.9994642983422133</v>
      </c>
      <c r="AM33" s="28">
        <f t="shared" si="31"/>
        <v>0.90608911914953527</v>
      </c>
      <c r="AN33" s="29">
        <f t="shared" si="2"/>
        <v>0</v>
      </c>
      <c r="AP33" s="25">
        <f t="shared" si="32"/>
        <v>55.24</v>
      </c>
      <c r="AQ33" s="25">
        <f t="shared" si="33"/>
        <v>0.09</v>
      </c>
      <c r="AR33" s="25">
        <f t="shared" si="34"/>
        <v>3.3130000000000002</v>
      </c>
      <c r="AS33" s="25">
        <f t="shared" si="35"/>
        <v>0.44</v>
      </c>
      <c r="AT33" s="25">
        <f t="shared" si="3"/>
        <v>0</v>
      </c>
      <c r="AU33" s="25">
        <f t="shared" si="4"/>
        <v>6.1079999999999997</v>
      </c>
      <c r="AV33" s="25">
        <f t="shared" si="36"/>
        <v>33.061</v>
      </c>
      <c r="AW33" s="25">
        <f t="shared" si="37"/>
        <v>0.60199999999999998</v>
      </c>
      <c r="AX33" s="25">
        <f t="shared" si="38"/>
        <v>0.18</v>
      </c>
      <c r="AY33" s="25">
        <f t="shared" si="39"/>
        <v>8.2000000000000003E-2</v>
      </c>
      <c r="AZ33" s="25">
        <f t="shared" si="40"/>
        <v>2E-3</v>
      </c>
      <c r="BA33" s="25">
        <f t="shared" si="41"/>
        <v>0</v>
      </c>
      <c r="BB33" s="25">
        <f t="shared" si="42"/>
        <v>99.118000000000009</v>
      </c>
      <c r="BD33" s="25">
        <f t="shared" si="6"/>
        <v>0.91944074567243683</v>
      </c>
      <c r="BE33" s="25">
        <f t="shared" si="7"/>
        <v>1.126887536623845E-3</v>
      </c>
      <c r="BF33" s="25">
        <f t="shared" si="8"/>
        <v>6.4986269125147128E-2</v>
      </c>
      <c r="BG33" s="25">
        <f t="shared" si="9"/>
        <v>5.7898545956970851E-3</v>
      </c>
      <c r="BH33" s="25">
        <f t="shared" si="10"/>
        <v>8.5017537998997833E-2</v>
      </c>
      <c r="BI33" s="25">
        <f t="shared" si="11"/>
        <v>0</v>
      </c>
      <c r="BJ33" s="25">
        <f t="shared" si="12"/>
        <v>0.82028264904079951</v>
      </c>
      <c r="BK33" s="25">
        <f t="shared" si="13"/>
        <v>1.0735162471869238E-2</v>
      </c>
      <c r="BL33" s="25">
        <f t="shared" si="14"/>
        <v>2.5374485109406321E-3</v>
      </c>
      <c r="BM33" s="25">
        <f t="shared" si="15"/>
        <v>1.0978300451984662E-3</v>
      </c>
      <c r="BN33" s="25">
        <f t="shared" si="43"/>
        <v>6.453809280255054E-5</v>
      </c>
      <c r="BO33" s="25">
        <f t="shared" si="44"/>
        <v>0</v>
      </c>
      <c r="BP33" s="25">
        <f t="shared" si="45"/>
        <v>1.9110789230905132</v>
      </c>
      <c r="BQ33" s="25">
        <f t="shared" si="16"/>
        <v>2.0927781945679431</v>
      </c>
    </row>
    <row r="34" spans="1:69" s="25" customFormat="1" x14ac:dyDescent="0.15">
      <c r="A34" s="25" t="s">
        <v>97</v>
      </c>
      <c r="B34" s="25">
        <v>743</v>
      </c>
      <c r="C34" s="25">
        <f t="shared" si="46"/>
        <v>6.0827625302980621</v>
      </c>
      <c r="D34" s="26">
        <v>55.319000000000003</v>
      </c>
      <c r="E34" s="26">
        <v>9.2999999999999999E-2</v>
      </c>
      <c r="F34" s="26">
        <v>3.2989999999999999</v>
      </c>
      <c r="G34" s="26">
        <v>0.438</v>
      </c>
      <c r="H34" s="26">
        <v>6.1180000000000003</v>
      </c>
      <c r="I34" s="26">
        <v>32.966999999999999</v>
      </c>
      <c r="J34" s="26">
        <v>0.60599999999999998</v>
      </c>
      <c r="K34" s="26">
        <v>0.17399999999999999</v>
      </c>
      <c r="L34" s="26">
        <v>7.0999999999999994E-2</v>
      </c>
      <c r="M34" s="26">
        <v>0.01</v>
      </c>
      <c r="N34" s="26"/>
      <c r="O34" s="25">
        <f t="shared" si="17"/>
        <v>99.095000000000013</v>
      </c>
      <c r="Q34" s="26">
        <v>44.341000000000001</v>
      </c>
      <c r="R34" s="26">
        <v>83.801000000000002</v>
      </c>
      <c r="S34" s="26">
        <v>11.045</v>
      </c>
      <c r="U34" s="26"/>
      <c r="V34" s="27">
        <v>12</v>
      </c>
      <c r="W34" s="27">
        <v>4</v>
      </c>
      <c r="X34" s="14">
        <v>0</v>
      </c>
      <c r="Z34" s="28">
        <f t="shared" si="18"/>
        <v>1.9269178455551508</v>
      </c>
      <c r="AA34" s="28">
        <f t="shared" si="19"/>
        <v>2.4369118330527227E-3</v>
      </c>
      <c r="AB34" s="28">
        <f t="shared" si="20"/>
        <v>0.13542576154951852</v>
      </c>
      <c r="AC34" s="28">
        <f t="shared" si="21"/>
        <v>1.2061682524509868E-2</v>
      </c>
      <c r="AD34" s="28">
        <f t="shared" si="22"/>
        <v>0</v>
      </c>
      <c r="AE34" s="28">
        <f t="shared" si="23"/>
        <v>0.17821233910115375</v>
      </c>
      <c r="AF34" s="28">
        <f t="shared" si="24"/>
        <v>1.7117714152072339</v>
      </c>
      <c r="AG34" s="28">
        <f t="shared" si="25"/>
        <v>2.2615362667885715E-2</v>
      </c>
      <c r="AH34" s="28">
        <f t="shared" si="26"/>
        <v>5.133254348017223E-3</v>
      </c>
      <c r="AI34" s="28">
        <f t="shared" si="27"/>
        <v>1.9892914255010457E-3</v>
      </c>
      <c r="AJ34" s="28">
        <f t="shared" si="28"/>
        <v>6.7531272551735297E-4</v>
      </c>
      <c r="AK34" s="28">
        <f t="shared" si="29"/>
        <v>0</v>
      </c>
      <c r="AL34" s="28">
        <f t="shared" si="30"/>
        <v>3.9972391769375402</v>
      </c>
      <c r="AM34" s="28">
        <f t="shared" si="31"/>
        <v>0.90570694658358686</v>
      </c>
      <c r="AN34" s="29">
        <f t="shared" si="2"/>
        <v>0</v>
      </c>
      <c r="AP34" s="25">
        <f t="shared" si="32"/>
        <v>55.319000000000003</v>
      </c>
      <c r="AQ34" s="25">
        <f t="shared" si="33"/>
        <v>9.2999999999999999E-2</v>
      </c>
      <c r="AR34" s="25">
        <f t="shared" si="34"/>
        <v>3.2989999999999999</v>
      </c>
      <c r="AS34" s="25">
        <f t="shared" si="35"/>
        <v>0.438</v>
      </c>
      <c r="AT34" s="25">
        <f t="shared" si="3"/>
        <v>0</v>
      </c>
      <c r="AU34" s="25">
        <f t="shared" si="4"/>
        <v>6.1180000000000003</v>
      </c>
      <c r="AV34" s="25">
        <f t="shared" si="36"/>
        <v>32.966999999999999</v>
      </c>
      <c r="AW34" s="25">
        <f t="shared" si="37"/>
        <v>0.60599999999999998</v>
      </c>
      <c r="AX34" s="25">
        <f t="shared" si="38"/>
        <v>0.17399999999999999</v>
      </c>
      <c r="AY34" s="25">
        <f t="shared" si="39"/>
        <v>7.0999999999999994E-2</v>
      </c>
      <c r="AZ34" s="25">
        <f t="shared" si="40"/>
        <v>0.01</v>
      </c>
      <c r="BA34" s="25">
        <f t="shared" si="41"/>
        <v>0</v>
      </c>
      <c r="BB34" s="25">
        <f t="shared" si="42"/>
        <v>99.095000000000013</v>
      </c>
      <c r="BD34" s="25">
        <f t="shared" si="6"/>
        <v>0.92075565912117185</v>
      </c>
      <c r="BE34" s="25">
        <f t="shared" si="7"/>
        <v>1.1644504545113064E-3</v>
      </c>
      <c r="BF34" s="25">
        <f t="shared" si="8"/>
        <v>6.471165162808945E-2</v>
      </c>
      <c r="BG34" s="25">
        <f t="shared" si="9"/>
        <v>5.7635370748075525E-3</v>
      </c>
      <c r="BH34" s="25">
        <f t="shared" si="10"/>
        <v>8.5156728467234571E-2</v>
      </c>
      <c r="BI34" s="25">
        <f t="shared" si="11"/>
        <v>0</v>
      </c>
      <c r="BJ34" s="25">
        <f t="shared" si="12"/>
        <v>0.81795039747521359</v>
      </c>
      <c r="BK34" s="25">
        <f t="shared" si="13"/>
        <v>1.0806492455071027E-2</v>
      </c>
      <c r="BL34" s="25">
        <f t="shared" si="14"/>
        <v>2.4528668939092775E-3</v>
      </c>
      <c r="BM34" s="25">
        <f t="shared" si="15"/>
        <v>9.5056016108647676E-4</v>
      </c>
      <c r="BN34" s="25">
        <f t="shared" si="43"/>
        <v>3.2269046401275274E-4</v>
      </c>
      <c r="BO34" s="25">
        <f t="shared" si="44"/>
        <v>0</v>
      </c>
      <c r="BP34" s="25">
        <f t="shared" si="45"/>
        <v>1.9100350341951078</v>
      </c>
      <c r="BQ34" s="25">
        <f t="shared" si="16"/>
        <v>2.0927569941783735</v>
      </c>
    </row>
    <row r="35" spans="1:69" s="25" customFormat="1" x14ac:dyDescent="0.15">
      <c r="A35" s="25" t="s">
        <v>98</v>
      </c>
      <c r="B35" s="25">
        <v>744</v>
      </c>
      <c r="C35" s="25">
        <f t="shared" si="46"/>
        <v>4.1231056256218377</v>
      </c>
      <c r="D35" s="26">
        <v>55.238999999999997</v>
      </c>
      <c r="E35" s="26">
        <v>0.09</v>
      </c>
      <c r="F35" s="26">
        <v>3.34</v>
      </c>
      <c r="G35" s="26">
        <v>0.44900000000000001</v>
      </c>
      <c r="H35" s="26">
        <v>6.0940000000000003</v>
      </c>
      <c r="I35" s="26">
        <v>32.909999999999997</v>
      </c>
      <c r="J35" s="26">
        <v>0.61599999999999999</v>
      </c>
      <c r="K35" s="26">
        <v>0.17399999999999999</v>
      </c>
      <c r="L35" s="26">
        <v>8.5999999999999993E-2</v>
      </c>
      <c r="M35" s="26">
        <v>8.9999999999999993E-3</v>
      </c>
      <c r="N35" s="26"/>
      <c r="O35" s="25">
        <f t="shared" si="17"/>
        <v>99.006999999999991</v>
      </c>
      <c r="Q35" s="26">
        <v>44.341999999999999</v>
      </c>
      <c r="R35" s="26">
        <v>83.796999999999997</v>
      </c>
      <c r="S35" s="26">
        <v>11.045</v>
      </c>
      <c r="U35" s="26"/>
      <c r="V35" s="27">
        <v>12</v>
      </c>
      <c r="W35" s="27">
        <v>4</v>
      </c>
      <c r="X35" s="14">
        <v>0</v>
      </c>
      <c r="Z35" s="28">
        <f t="shared" si="18"/>
        <v>1.9259449916434925</v>
      </c>
      <c r="AA35" s="28">
        <f t="shared" si="19"/>
        <v>2.3605248159987422E-3</v>
      </c>
      <c r="AB35" s="28">
        <f t="shared" si="20"/>
        <v>0.13723807906111668</v>
      </c>
      <c r="AC35" s="28">
        <f t="shared" si="21"/>
        <v>1.2376256925469575E-2</v>
      </c>
      <c r="AD35" s="28">
        <f t="shared" si="22"/>
        <v>0</v>
      </c>
      <c r="AE35" s="28">
        <f t="shared" si="23"/>
        <v>0.17768057073861601</v>
      </c>
      <c r="AF35" s="28">
        <f t="shared" si="24"/>
        <v>1.710422562839685</v>
      </c>
      <c r="AG35" s="28">
        <f t="shared" si="25"/>
        <v>2.3010223522806815E-2</v>
      </c>
      <c r="AH35" s="28">
        <f t="shared" si="26"/>
        <v>5.1380931860881187E-3</v>
      </c>
      <c r="AI35" s="28">
        <f t="shared" si="27"/>
        <v>2.4118356262944536E-3</v>
      </c>
      <c r="AJ35" s="28">
        <f t="shared" si="28"/>
        <v>6.0835437529402911E-4</v>
      </c>
      <c r="AK35" s="28">
        <f t="shared" si="29"/>
        <v>0</v>
      </c>
      <c r="AL35" s="28">
        <f t="shared" si="30"/>
        <v>3.9971914927348617</v>
      </c>
      <c r="AM35" s="28">
        <f t="shared" si="31"/>
        <v>0.90589466879286473</v>
      </c>
      <c r="AN35" s="29">
        <f t="shared" si="2"/>
        <v>0</v>
      </c>
      <c r="AP35" s="25">
        <f t="shared" si="32"/>
        <v>55.238999999999997</v>
      </c>
      <c r="AQ35" s="25">
        <f t="shared" si="33"/>
        <v>0.09</v>
      </c>
      <c r="AR35" s="25">
        <f t="shared" si="34"/>
        <v>3.34</v>
      </c>
      <c r="AS35" s="25">
        <f t="shared" si="35"/>
        <v>0.44900000000000001</v>
      </c>
      <c r="AT35" s="25">
        <f t="shared" si="3"/>
        <v>0</v>
      </c>
      <c r="AU35" s="25">
        <f t="shared" si="4"/>
        <v>6.0940000000000003</v>
      </c>
      <c r="AV35" s="25">
        <f t="shared" si="36"/>
        <v>32.909999999999997</v>
      </c>
      <c r="AW35" s="25">
        <f t="shared" si="37"/>
        <v>0.61599999999999999</v>
      </c>
      <c r="AX35" s="25">
        <f t="shared" si="38"/>
        <v>0.17399999999999999</v>
      </c>
      <c r="AY35" s="25">
        <f t="shared" si="39"/>
        <v>8.5999999999999993E-2</v>
      </c>
      <c r="AZ35" s="25">
        <f t="shared" si="40"/>
        <v>8.9999999999999993E-3</v>
      </c>
      <c r="BA35" s="25">
        <f t="shared" si="41"/>
        <v>0</v>
      </c>
      <c r="BB35" s="25">
        <f t="shared" si="42"/>
        <v>99.006999999999991</v>
      </c>
      <c r="BD35" s="25">
        <f t="shared" si="6"/>
        <v>0.91942410119840212</v>
      </c>
      <c r="BE35" s="25">
        <f t="shared" si="7"/>
        <v>1.126887536623845E-3</v>
      </c>
      <c r="BF35" s="25">
        <f t="shared" si="8"/>
        <v>6.5515888583758342E-2</v>
      </c>
      <c r="BG35" s="25">
        <f t="shared" si="9"/>
        <v>5.9082834396999798E-3</v>
      </c>
      <c r="BH35" s="25">
        <f t="shared" si="10"/>
        <v>8.482267134346641E-2</v>
      </c>
      <c r="BI35" s="25">
        <f t="shared" si="11"/>
        <v>0</v>
      </c>
      <c r="BJ35" s="25">
        <f t="shared" si="12"/>
        <v>0.81653615982374117</v>
      </c>
      <c r="BK35" s="25">
        <f t="shared" si="13"/>
        <v>1.09848174130755E-2</v>
      </c>
      <c r="BL35" s="25">
        <f t="shared" si="14"/>
        <v>2.4528668939092775E-3</v>
      </c>
      <c r="BM35" s="25">
        <f t="shared" si="15"/>
        <v>1.1513827303300985E-3</v>
      </c>
      <c r="BN35" s="25">
        <f t="shared" si="43"/>
        <v>2.9042141761147743E-4</v>
      </c>
      <c r="BO35" s="25">
        <f t="shared" si="44"/>
        <v>0</v>
      </c>
      <c r="BP35" s="25">
        <f t="shared" si="45"/>
        <v>1.9082134803806181</v>
      </c>
      <c r="BQ35" s="25">
        <f t="shared" si="16"/>
        <v>2.0947297217172838</v>
      </c>
    </row>
    <row r="36" spans="1:69" s="25" customFormat="1" x14ac:dyDescent="0.15">
      <c r="A36" s="25" t="s">
        <v>99</v>
      </c>
      <c r="B36" s="25">
        <v>745</v>
      </c>
      <c r="C36" s="25">
        <f t="shared" si="46"/>
        <v>6.0827625302992292</v>
      </c>
      <c r="D36" s="26">
        <v>55.271999999999998</v>
      </c>
      <c r="E36" s="26">
        <v>9.7000000000000003E-2</v>
      </c>
      <c r="F36" s="26">
        <v>3.3220000000000001</v>
      </c>
      <c r="G36" s="26">
        <v>0.44800000000000001</v>
      </c>
      <c r="H36" s="26">
        <v>6.1130000000000004</v>
      </c>
      <c r="I36" s="26">
        <v>32.963000000000001</v>
      </c>
      <c r="J36" s="26">
        <v>0.629</v>
      </c>
      <c r="K36" s="26">
        <v>0.17199999999999999</v>
      </c>
      <c r="L36" s="26">
        <v>0.08</v>
      </c>
      <c r="M36" s="26">
        <v>8.9999999999999993E-3</v>
      </c>
      <c r="N36" s="26"/>
      <c r="O36" s="25">
        <f t="shared" si="17"/>
        <v>99.105000000000004</v>
      </c>
      <c r="Q36" s="26">
        <v>44.343000000000004</v>
      </c>
      <c r="R36" s="26">
        <v>83.790999999999997</v>
      </c>
      <c r="S36" s="26">
        <v>11.045</v>
      </c>
      <c r="U36" s="26"/>
      <c r="V36" s="27">
        <v>12</v>
      </c>
      <c r="W36" s="27">
        <v>4</v>
      </c>
      <c r="X36" s="14">
        <v>0</v>
      </c>
      <c r="Z36" s="28">
        <f t="shared" si="18"/>
        <v>1.9254639266434805</v>
      </c>
      <c r="AA36" s="28">
        <f t="shared" si="19"/>
        <v>2.5419671353808706E-3</v>
      </c>
      <c r="AB36" s="28">
        <f t="shared" si="20"/>
        <v>0.1363829021917711</v>
      </c>
      <c r="AC36" s="28">
        <f t="shared" si="21"/>
        <v>1.2338237494053692E-2</v>
      </c>
      <c r="AD36" s="28">
        <f t="shared" si="22"/>
        <v>0</v>
      </c>
      <c r="AE36" s="28">
        <f t="shared" si="23"/>
        <v>0.17808363938640406</v>
      </c>
      <c r="AF36" s="28">
        <f t="shared" si="24"/>
        <v>1.7117266056560025</v>
      </c>
      <c r="AG36" s="28">
        <f t="shared" si="25"/>
        <v>2.347593545327625E-2</v>
      </c>
      <c r="AH36" s="28">
        <f t="shared" si="26"/>
        <v>5.0747343293304891E-3</v>
      </c>
      <c r="AI36" s="28">
        <f t="shared" si="27"/>
        <v>2.2416684414614889E-3</v>
      </c>
      <c r="AJ36" s="28">
        <f t="shared" si="28"/>
        <v>6.0783929413056386E-4</v>
      </c>
      <c r="AK36" s="28">
        <f t="shared" si="29"/>
        <v>0</v>
      </c>
      <c r="AL36" s="28">
        <f t="shared" si="30"/>
        <v>3.9979374560252916</v>
      </c>
      <c r="AM36" s="28">
        <f t="shared" si="31"/>
        <v>0.90576639117415314</v>
      </c>
      <c r="AN36" s="29">
        <f t="shared" si="2"/>
        <v>0</v>
      </c>
      <c r="AP36" s="25">
        <f t="shared" si="32"/>
        <v>55.271999999999998</v>
      </c>
      <c r="AQ36" s="25">
        <f t="shared" si="33"/>
        <v>9.7000000000000003E-2</v>
      </c>
      <c r="AR36" s="25">
        <f t="shared" si="34"/>
        <v>3.3220000000000001</v>
      </c>
      <c r="AS36" s="25">
        <f t="shared" si="35"/>
        <v>0.44800000000000001</v>
      </c>
      <c r="AT36" s="25">
        <f t="shared" si="3"/>
        <v>0</v>
      </c>
      <c r="AU36" s="25">
        <f t="shared" si="4"/>
        <v>6.1130000000000013</v>
      </c>
      <c r="AV36" s="25">
        <f t="shared" si="36"/>
        <v>32.963000000000001</v>
      </c>
      <c r="AW36" s="25">
        <f t="shared" si="37"/>
        <v>0.629</v>
      </c>
      <c r="AX36" s="25">
        <f t="shared" si="38"/>
        <v>0.17199999999999999</v>
      </c>
      <c r="AY36" s="25">
        <f t="shared" si="39"/>
        <v>0.08</v>
      </c>
      <c r="AZ36" s="25">
        <f t="shared" si="40"/>
        <v>8.9999999999999993E-3</v>
      </c>
      <c r="BA36" s="25">
        <f t="shared" si="41"/>
        <v>0</v>
      </c>
      <c r="BB36" s="25">
        <f t="shared" si="42"/>
        <v>99.105000000000004</v>
      </c>
      <c r="BD36" s="25">
        <f t="shared" si="6"/>
        <v>0.91997336884154457</v>
      </c>
      <c r="BE36" s="25">
        <f t="shared" si="7"/>
        <v>1.2145343450279218E-3</v>
      </c>
      <c r="BF36" s="25">
        <f t="shared" si="8"/>
        <v>6.5162808944684195E-2</v>
      </c>
      <c r="BG36" s="25">
        <f t="shared" si="9"/>
        <v>5.8951246792552136E-3</v>
      </c>
      <c r="BH36" s="25">
        <f t="shared" si="10"/>
        <v>8.5087133233116216E-2</v>
      </c>
      <c r="BI36" s="25">
        <f t="shared" si="11"/>
        <v>0</v>
      </c>
      <c r="BJ36" s="25">
        <f t="shared" si="12"/>
        <v>0.81785115272774189</v>
      </c>
      <c r="BK36" s="25">
        <f t="shared" si="13"/>
        <v>1.1216639858481314E-2</v>
      </c>
      <c r="BL36" s="25">
        <f t="shared" si="14"/>
        <v>2.4246730215654929E-3</v>
      </c>
      <c r="BM36" s="25">
        <f t="shared" si="15"/>
        <v>1.07105370263265E-3</v>
      </c>
      <c r="BN36" s="25">
        <f t="shared" si="43"/>
        <v>2.9042141761147743E-4</v>
      </c>
      <c r="BO36" s="25">
        <f t="shared" si="44"/>
        <v>0</v>
      </c>
      <c r="BP36" s="25">
        <f t="shared" si="45"/>
        <v>1.9101869107716609</v>
      </c>
      <c r="BQ36" s="25">
        <f t="shared" si="16"/>
        <v>2.092956157054934</v>
      </c>
    </row>
    <row r="37" spans="1:69" s="25" customFormat="1" x14ac:dyDescent="0.15">
      <c r="A37" s="25" t="s">
        <v>100</v>
      </c>
      <c r="B37" s="25">
        <v>746</v>
      </c>
      <c r="C37" s="25">
        <f t="shared" si="46"/>
        <v>5.0990195135878684</v>
      </c>
      <c r="D37" s="26">
        <v>55.264000000000003</v>
      </c>
      <c r="E37" s="26">
        <v>9.5000000000000001E-2</v>
      </c>
      <c r="F37" s="26">
        <v>3.35</v>
      </c>
      <c r="G37" s="26">
        <v>0.45600000000000002</v>
      </c>
      <c r="H37" s="26">
        <v>6.1059999999999999</v>
      </c>
      <c r="I37" s="26">
        <v>32.965000000000003</v>
      </c>
      <c r="J37" s="26">
        <v>0.625</v>
      </c>
      <c r="K37" s="26">
        <v>0.16400000000000001</v>
      </c>
      <c r="L37" s="26">
        <v>8.2000000000000003E-2</v>
      </c>
      <c r="M37" s="26">
        <v>6.0000000000000001E-3</v>
      </c>
      <c r="N37" s="26"/>
      <c r="O37" s="25">
        <f t="shared" si="17"/>
        <v>99.113</v>
      </c>
      <c r="Q37" s="26">
        <v>44.344000000000001</v>
      </c>
      <c r="R37" s="26">
        <v>83.786000000000001</v>
      </c>
      <c r="S37" s="26">
        <v>11.045</v>
      </c>
      <c r="U37" s="26"/>
      <c r="V37" s="27">
        <v>12</v>
      </c>
      <c r="W37" s="27">
        <v>4</v>
      </c>
      <c r="X37" s="14">
        <v>0</v>
      </c>
      <c r="Z37" s="28">
        <f t="shared" si="18"/>
        <v>1.9249087184833387</v>
      </c>
      <c r="AA37" s="28">
        <f t="shared" si="19"/>
        <v>2.489197861111082E-3</v>
      </c>
      <c r="AB37" s="28">
        <f t="shared" si="20"/>
        <v>0.13751267284547444</v>
      </c>
      <c r="AC37" s="28">
        <f t="shared" si="21"/>
        <v>1.2556759347356915E-2</v>
      </c>
      <c r="AD37" s="28">
        <f t="shared" si="22"/>
        <v>0</v>
      </c>
      <c r="AE37" s="28">
        <f t="shared" si="23"/>
        <v>0.17785416641741153</v>
      </c>
      <c r="AF37" s="28">
        <f t="shared" si="24"/>
        <v>1.7115845888363974</v>
      </c>
      <c r="AG37" s="28">
        <f t="shared" si="25"/>
        <v>2.3323294464377722E-2</v>
      </c>
      <c r="AH37" s="28">
        <f t="shared" si="26"/>
        <v>4.8380051804877665E-3</v>
      </c>
      <c r="AI37" s="28">
        <f t="shared" si="27"/>
        <v>2.2973801269354798E-3</v>
      </c>
      <c r="AJ37" s="28">
        <f t="shared" si="28"/>
        <v>4.0516799248674221E-4</v>
      </c>
      <c r="AK37" s="28">
        <f t="shared" si="29"/>
        <v>0</v>
      </c>
      <c r="AL37" s="28">
        <f t="shared" si="30"/>
        <v>3.9977699515553784</v>
      </c>
      <c r="AM37" s="28">
        <f t="shared" si="31"/>
        <v>0.90586931387806724</v>
      </c>
      <c r="AN37" s="29">
        <f t="shared" si="2"/>
        <v>0</v>
      </c>
      <c r="AP37" s="25">
        <f t="shared" si="32"/>
        <v>55.264000000000003</v>
      </c>
      <c r="AQ37" s="25">
        <f t="shared" si="33"/>
        <v>9.5000000000000001E-2</v>
      </c>
      <c r="AR37" s="25">
        <f t="shared" si="34"/>
        <v>3.35</v>
      </c>
      <c r="AS37" s="25">
        <f t="shared" si="35"/>
        <v>0.45600000000000002</v>
      </c>
      <c r="AT37" s="25">
        <f t="shared" si="3"/>
        <v>0</v>
      </c>
      <c r="AU37" s="25">
        <f t="shared" si="4"/>
        <v>6.1059999999999999</v>
      </c>
      <c r="AV37" s="25">
        <f t="shared" si="36"/>
        <v>32.965000000000003</v>
      </c>
      <c r="AW37" s="25">
        <f t="shared" si="37"/>
        <v>0.625</v>
      </c>
      <c r="AX37" s="25">
        <f t="shared" si="38"/>
        <v>0.16400000000000001</v>
      </c>
      <c r="AY37" s="25">
        <f t="shared" si="39"/>
        <v>8.2000000000000003E-2</v>
      </c>
      <c r="AZ37" s="25">
        <f t="shared" si="40"/>
        <v>6.0000000000000001E-3</v>
      </c>
      <c r="BA37" s="25">
        <f t="shared" si="41"/>
        <v>0</v>
      </c>
      <c r="BB37" s="25">
        <f t="shared" si="42"/>
        <v>99.113</v>
      </c>
      <c r="BD37" s="25">
        <f t="shared" si="6"/>
        <v>0.91984021304926766</v>
      </c>
      <c r="BE37" s="25">
        <f t="shared" si="7"/>
        <v>1.1894923997696142E-3</v>
      </c>
      <c r="BF37" s="25">
        <f t="shared" si="8"/>
        <v>6.5712043938799536E-2</v>
      </c>
      <c r="BG37" s="25">
        <f t="shared" si="9"/>
        <v>6.0003947628133429E-3</v>
      </c>
      <c r="BH37" s="25">
        <f t="shared" si="10"/>
        <v>8.4989699905350491E-2</v>
      </c>
      <c r="BI37" s="25">
        <f t="shared" si="11"/>
        <v>0</v>
      </c>
      <c r="BJ37" s="25">
        <f t="shared" si="12"/>
        <v>0.81790077510147785</v>
      </c>
      <c r="BK37" s="25">
        <f t="shared" si="13"/>
        <v>1.1145309875279525E-2</v>
      </c>
      <c r="BL37" s="25">
        <f t="shared" si="14"/>
        <v>2.3118975321903541E-3</v>
      </c>
      <c r="BM37" s="25">
        <f t="shared" si="15"/>
        <v>1.0978300451984662E-3</v>
      </c>
      <c r="BN37" s="25">
        <f t="shared" si="43"/>
        <v>1.9361427840765164E-4</v>
      </c>
      <c r="BO37" s="25">
        <f t="shared" si="44"/>
        <v>0</v>
      </c>
      <c r="BP37" s="25">
        <f t="shared" si="45"/>
        <v>1.9103812708885546</v>
      </c>
      <c r="BQ37" s="25">
        <f t="shared" si="16"/>
        <v>2.0926555407947123</v>
      </c>
    </row>
    <row r="38" spans="1:69" s="25" customFormat="1" x14ac:dyDescent="0.15">
      <c r="A38" s="25" t="s">
        <v>101</v>
      </c>
      <c r="B38" s="25">
        <v>747</v>
      </c>
      <c r="C38" s="25">
        <f t="shared" si="46"/>
        <v>4.1231056256218377</v>
      </c>
      <c r="D38" s="26">
        <v>55.173999999999999</v>
      </c>
      <c r="E38" s="26">
        <v>9.4E-2</v>
      </c>
      <c r="F38" s="26">
        <v>3.3439999999999999</v>
      </c>
      <c r="G38" s="26">
        <v>0.45300000000000001</v>
      </c>
      <c r="H38" s="26">
        <v>6.11</v>
      </c>
      <c r="I38" s="26">
        <v>32.968000000000004</v>
      </c>
      <c r="J38" s="26">
        <v>0.63200000000000001</v>
      </c>
      <c r="K38" s="26">
        <v>0.18099999999999999</v>
      </c>
      <c r="L38" s="26">
        <v>7.3999999999999996E-2</v>
      </c>
      <c r="M38" s="26">
        <v>1.2E-2</v>
      </c>
      <c r="N38" s="26"/>
      <c r="O38" s="25">
        <f t="shared" si="17"/>
        <v>99.042000000000016</v>
      </c>
      <c r="Q38" s="26">
        <v>44.344999999999999</v>
      </c>
      <c r="R38" s="26">
        <v>83.781999999999996</v>
      </c>
      <c r="S38" s="26">
        <v>11.045</v>
      </c>
      <c r="U38" s="26"/>
      <c r="V38" s="27">
        <v>12</v>
      </c>
      <c r="W38" s="27">
        <v>4</v>
      </c>
      <c r="X38" s="14">
        <v>0</v>
      </c>
      <c r="Z38" s="28">
        <f t="shared" si="18"/>
        <v>1.9236340427597864</v>
      </c>
      <c r="AA38" s="28">
        <f t="shared" si="19"/>
        <v>2.4653797669290929E-3</v>
      </c>
      <c r="AB38" s="28">
        <f t="shared" si="20"/>
        <v>0.13739924468436288</v>
      </c>
      <c r="AC38" s="28">
        <f t="shared" si="21"/>
        <v>1.248622309571013E-2</v>
      </c>
      <c r="AD38" s="28">
        <f t="shared" si="22"/>
        <v>0</v>
      </c>
      <c r="AE38" s="28">
        <f t="shared" si="23"/>
        <v>0.17814293928875527</v>
      </c>
      <c r="AF38" s="28">
        <f t="shared" si="24"/>
        <v>1.7133971843179119</v>
      </c>
      <c r="AG38" s="28">
        <f t="shared" si="25"/>
        <v>2.360734334099952E-2</v>
      </c>
      <c r="AH38" s="28">
        <f t="shared" si="26"/>
        <v>5.3446739442048917E-3</v>
      </c>
      <c r="AI38" s="28">
        <f t="shared" si="27"/>
        <v>2.0752522209625036E-3</v>
      </c>
      <c r="AJ38" s="28">
        <f t="shared" si="28"/>
        <v>8.1112032725300066E-4</v>
      </c>
      <c r="AK38" s="28">
        <f t="shared" si="29"/>
        <v>0</v>
      </c>
      <c r="AL38" s="28">
        <f t="shared" si="30"/>
        <v>3.9993634037468762</v>
      </c>
      <c r="AM38" s="28">
        <f t="shared" si="31"/>
        <v>0.90582122099049966</v>
      </c>
      <c r="AN38" s="29">
        <f t="shared" si="2"/>
        <v>0</v>
      </c>
      <c r="AP38" s="25">
        <f t="shared" si="32"/>
        <v>55.173999999999999</v>
      </c>
      <c r="AQ38" s="25">
        <f t="shared" si="33"/>
        <v>9.4E-2</v>
      </c>
      <c r="AR38" s="25">
        <f t="shared" si="34"/>
        <v>3.3439999999999999</v>
      </c>
      <c r="AS38" s="25">
        <f t="shared" si="35"/>
        <v>0.45300000000000001</v>
      </c>
      <c r="AT38" s="25">
        <f t="shared" si="3"/>
        <v>0</v>
      </c>
      <c r="AU38" s="25">
        <f t="shared" si="4"/>
        <v>6.11</v>
      </c>
      <c r="AV38" s="25">
        <f t="shared" si="36"/>
        <v>32.968000000000004</v>
      </c>
      <c r="AW38" s="25">
        <f t="shared" si="37"/>
        <v>0.63200000000000001</v>
      </c>
      <c r="AX38" s="25">
        <f t="shared" si="38"/>
        <v>0.18099999999999999</v>
      </c>
      <c r="AY38" s="25">
        <f t="shared" si="39"/>
        <v>7.3999999999999996E-2</v>
      </c>
      <c r="AZ38" s="25">
        <f t="shared" si="40"/>
        <v>1.2E-2</v>
      </c>
      <c r="BA38" s="25">
        <f t="shared" si="41"/>
        <v>0</v>
      </c>
      <c r="BB38" s="25">
        <f t="shared" si="42"/>
        <v>99.042000000000016</v>
      </c>
      <c r="BD38" s="25">
        <f t="shared" si="6"/>
        <v>0.91834221038615182</v>
      </c>
      <c r="BE38" s="25">
        <f t="shared" si="7"/>
        <v>1.1769714271404603E-3</v>
      </c>
      <c r="BF38" s="25">
        <f t="shared" si="8"/>
        <v>6.5594350725774811E-2</v>
      </c>
      <c r="BG38" s="25">
        <f t="shared" si="9"/>
        <v>5.9609184814790441E-3</v>
      </c>
      <c r="BH38" s="25">
        <f t="shared" si="10"/>
        <v>8.5045376092645189E-2</v>
      </c>
      <c r="BI38" s="25">
        <f t="shared" si="11"/>
        <v>0</v>
      </c>
      <c r="BJ38" s="25">
        <f t="shared" si="12"/>
        <v>0.81797520866208162</v>
      </c>
      <c r="BK38" s="25">
        <f t="shared" si="13"/>
        <v>1.1270137345882655E-2</v>
      </c>
      <c r="BL38" s="25">
        <f t="shared" si="14"/>
        <v>2.5515454471125246E-3</v>
      </c>
      <c r="BM38" s="25">
        <f t="shared" si="15"/>
        <v>9.9072467493520116E-4</v>
      </c>
      <c r="BN38" s="25">
        <f t="shared" si="43"/>
        <v>3.8722855681530327E-4</v>
      </c>
      <c r="BO38" s="25">
        <f t="shared" si="44"/>
        <v>0</v>
      </c>
      <c r="BP38" s="25">
        <f t="shared" si="45"/>
        <v>1.9092946718000188</v>
      </c>
      <c r="BQ38" s="25">
        <f t="shared" si="16"/>
        <v>2.0946810687825419</v>
      </c>
    </row>
    <row r="39" spans="1:69" s="25" customFormat="1" x14ac:dyDescent="0.15">
      <c r="A39" s="25" t="s">
        <v>102</v>
      </c>
      <c r="B39" s="25">
        <v>748</v>
      </c>
      <c r="C39" s="25">
        <f t="shared" si="46"/>
        <v>5.3851648071311899</v>
      </c>
      <c r="D39" s="26">
        <v>55.189</v>
      </c>
      <c r="E39" s="26">
        <v>0.1</v>
      </c>
      <c r="F39" s="26">
        <v>3.3719999999999999</v>
      </c>
      <c r="G39" s="26">
        <v>0.46700000000000003</v>
      </c>
      <c r="H39" s="26">
        <v>6.101</v>
      </c>
      <c r="I39" s="26">
        <v>32.981999999999999</v>
      </c>
      <c r="J39" s="26">
        <v>0.63</v>
      </c>
      <c r="K39" s="26">
        <v>0.16900000000000001</v>
      </c>
      <c r="L39" s="26">
        <v>8.5999999999999993E-2</v>
      </c>
      <c r="M39" s="26">
        <v>1E-3</v>
      </c>
      <c r="N39" s="26"/>
      <c r="O39" s="25">
        <f t="shared" si="17"/>
        <v>99.096999999999994</v>
      </c>
      <c r="Q39" s="26">
        <v>44.347000000000001</v>
      </c>
      <c r="R39" s="26">
        <v>83.777000000000001</v>
      </c>
      <c r="S39" s="26">
        <v>11.045</v>
      </c>
      <c r="U39" s="26"/>
      <c r="V39" s="27">
        <v>12</v>
      </c>
      <c r="W39" s="27">
        <v>4</v>
      </c>
      <c r="X39" s="14">
        <v>0</v>
      </c>
      <c r="Z39" s="28">
        <f t="shared" si="18"/>
        <v>1.9229820330771095</v>
      </c>
      <c r="AA39" s="28">
        <f t="shared" si="19"/>
        <v>2.621142859234604E-3</v>
      </c>
      <c r="AB39" s="28">
        <f t="shared" si="20"/>
        <v>0.13846511171998183</v>
      </c>
      <c r="AC39" s="28">
        <f t="shared" si="21"/>
        <v>1.2864250456366817E-2</v>
      </c>
      <c r="AD39" s="28">
        <f t="shared" si="22"/>
        <v>0</v>
      </c>
      <c r="AE39" s="28">
        <f t="shared" si="23"/>
        <v>0.17777191321877181</v>
      </c>
      <c r="AF39" s="28">
        <f t="shared" si="24"/>
        <v>1.7130780587566365</v>
      </c>
      <c r="AG39" s="28">
        <f t="shared" si="25"/>
        <v>2.3518266400590515E-2</v>
      </c>
      <c r="AH39" s="28">
        <f t="shared" si="26"/>
        <v>4.9872835846340047E-3</v>
      </c>
      <c r="AI39" s="28">
        <f t="shared" si="27"/>
        <v>2.4103068597273437E-3</v>
      </c>
      <c r="AJ39" s="28">
        <f t="shared" si="28"/>
        <v>6.7552084853274546E-5</v>
      </c>
      <c r="AK39" s="28">
        <f t="shared" si="29"/>
        <v>0</v>
      </c>
      <c r="AL39" s="28">
        <f t="shared" si="30"/>
        <v>3.9987659190179063</v>
      </c>
      <c r="AM39" s="28">
        <f t="shared" si="31"/>
        <v>0.90598306800985906</v>
      </c>
      <c r="AN39" s="29">
        <f t="shared" si="2"/>
        <v>0</v>
      </c>
      <c r="AP39" s="25">
        <f t="shared" si="32"/>
        <v>55.189</v>
      </c>
      <c r="AQ39" s="25">
        <f t="shared" si="33"/>
        <v>0.1</v>
      </c>
      <c r="AR39" s="25">
        <f t="shared" si="34"/>
        <v>3.3719999999999999</v>
      </c>
      <c r="AS39" s="25">
        <f t="shared" si="35"/>
        <v>0.46700000000000003</v>
      </c>
      <c r="AT39" s="25">
        <f t="shared" si="3"/>
        <v>0</v>
      </c>
      <c r="AU39" s="25">
        <f t="shared" si="4"/>
        <v>6.101</v>
      </c>
      <c r="AV39" s="25">
        <f t="shared" si="36"/>
        <v>32.981999999999999</v>
      </c>
      <c r="AW39" s="25">
        <f t="shared" si="37"/>
        <v>0.63</v>
      </c>
      <c r="AX39" s="25">
        <f t="shared" si="38"/>
        <v>0.16900000000000001</v>
      </c>
      <c r="AY39" s="25">
        <f t="shared" si="39"/>
        <v>8.5999999999999993E-2</v>
      </c>
      <c r="AZ39" s="25">
        <f t="shared" si="40"/>
        <v>1E-3</v>
      </c>
      <c r="BA39" s="25">
        <f t="shared" si="41"/>
        <v>0</v>
      </c>
      <c r="BB39" s="25">
        <f t="shared" si="42"/>
        <v>99.096999999999994</v>
      </c>
      <c r="BD39" s="25">
        <f t="shared" si="6"/>
        <v>0.91859187749667115</v>
      </c>
      <c r="BE39" s="25">
        <f t="shared" si="7"/>
        <v>1.2520972629153832E-3</v>
      </c>
      <c r="BF39" s="25">
        <f t="shared" si="8"/>
        <v>6.6143585719890152E-2</v>
      </c>
      <c r="BG39" s="25">
        <f t="shared" si="9"/>
        <v>6.1451411277057702E-3</v>
      </c>
      <c r="BH39" s="25">
        <f t="shared" si="10"/>
        <v>8.4920104671232122E-2</v>
      </c>
      <c r="BI39" s="25">
        <f t="shared" si="11"/>
        <v>0</v>
      </c>
      <c r="BJ39" s="25">
        <f t="shared" si="12"/>
        <v>0.81832256527823266</v>
      </c>
      <c r="BK39" s="25">
        <f t="shared" si="13"/>
        <v>1.1234472354281761E-2</v>
      </c>
      <c r="BL39" s="25">
        <f t="shared" si="14"/>
        <v>2.3823822130498162E-3</v>
      </c>
      <c r="BM39" s="25">
        <f t="shared" si="15"/>
        <v>1.1513827303300985E-3</v>
      </c>
      <c r="BN39" s="25">
        <f t="shared" si="43"/>
        <v>3.226904640127527E-5</v>
      </c>
      <c r="BO39" s="25">
        <f t="shared" si="44"/>
        <v>0</v>
      </c>
      <c r="BP39" s="25">
        <f t="shared" si="45"/>
        <v>1.9101758779007101</v>
      </c>
      <c r="BQ39" s="25">
        <f t="shared" si="16"/>
        <v>2.0934019559563088</v>
      </c>
    </row>
    <row r="40" spans="1:69" s="25" customFormat="1" x14ac:dyDescent="0.15">
      <c r="A40" s="25" t="s">
        <v>103</v>
      </c>
      <c r="B40" s="25">
        <v>749</v>
      </c>
      <c r="C40" s="25">
        <f t="shared" si="46"/>
        <v>4.9999999999954525</v>
      </c>
      <c r="D40" s="26">
        <v>55.213999999999999</v>
      </c>
      <c r="E40" s="26">
        <v>0.1</v>
      </c>
      <c r="F40" s="26">
        <v>3.383</v>
      </c>
      <c r="G40" s="26">
        <v>0.46500000000000002</v>
      </c>
      <c r="H40" s="26">
        <v>6.1189999999999998</v>
      </c>
      <c r="I40" s="26">
        <v>32.962000000000003</v>
      </c>
      <c r="J40" s="26">
        <v>0.64300000000000002</v>
      </c>
      <c r="K40" s="26">
        <v>0.17199999999999999</v>
      </c>
      <c r="L40" s="26">
        <v>8.2000000000000003E-2</v>
      </c>
      <c r="M40" s="26">
        <v>7.0000000000000001E-3</v>
      </c>
      <c r="N40" s="26"/>
      <c r="O40" s="25">
        <f t="shared" si="17"/>
        <v>99.147000000000006</v>
      </c>
      <c r="Q40" s="26">
        <v>44.347000000000001</v>
      </c>
      <c r="R40" s="26">
        <v>83.772000000000006</v>
      </c>
      <c r="S40" s="26">
        <v>11.045</v>
      </c>
      <c r="U40" s="26"/>
      <c r="V40" s="27">
        <v>12</v>
      </c>
      <c r="W40" s="27">
        <v>4</v>
      </c>
      <c r="X40" s="14">
        <v>0</v>
      </c>
      <c r="Z40" s="28">
        <f t="shared" si="18"/>
        <v>1.9230559673050174</v>
      </c>
      <c r="AA40" s="28">
        <f t="shared" si="19"/>
        <v>2.6200567797078655E-3</v>
      </c>
      <c r="AB40" s="28">
        <f t="shared" si="20"/>
        <v>0.13885924626925189</v>
      </c>
      <c r="AC40" s="28">
        <f t="shared" si="21"/>
        <v>1.2803849788432001E-2</v>
      </c>
      <c r="AD40" s="28">
        <f t="shared" si="22"/>
        <v>0</v>
      </c>
      <c r="AE40" s="28">
        <f t="shared" si="23"/>
        <v>0.17822252237156896</v>
      </c>
      <c r="AF40" s="28">
        <f t="shared" si="24"/>
        <v>1.7113298736782354</v>
      </c>
      <c r="AG40" s="28">
        <f t="shared" si="25"/>
        <v>2.3993618002246791E-2</v>
      </c>
      <c r="AH40" s="28">
        <f t="shared" si="26"/>
        <v>5.0737120644570458E-3</v>
      </c>
      <c r="AI40" s="28">
        <f t="shared" si="27"/>
        <v>2.2972472970605156E-3</v>
      </c>
      <c r="AJ40" s="28">
        <f t="shared" si="28"/>
        <v>4.7266866090783755E-4</v>
      </c>
      <c r="AK40" s="28">
        <f t="shared" si="29"/>
        <v>0</v>
      </c>
      <c r="AL40" s="28">
        <f t="shared" si="30"/>
        <v>3.9987287622168859</v>
      </c>
      <c r="AM40" s="28">
        <f t="shared" si="31"/>
        <v>0.90568003155448273</v>
      </c>
      <c r="AN40" s="29">
        <f t="shared" si="2"/>
        <v>0</v>
      </c>
      <c r="AP40" s="25">
        <f t="shared" si="32"/>
        <v>55.213999999999999</v>
      </c>
      <c r="AQ40" s="25">
        <f t="shared" si="33"/>
        <v>0.1</v>
      </c>
      <c r="AR40" s="25">
        <f t="shared" si="34"/>
        <v>3.383</v>
      </c>
      <c r="AS40" s="25">
        <f t="shared" si="35"/>
        <v>0.46500000000000002</v>
      </c>
      <c r="AT40" s="25">
        <f t="shared" si="3"/>
        <v>0</v>
      </c>
      <c r="AU40" s="25">
        <f t="shared" si="4"/>
        <v>6.1189999999999998</v>
      </c>
      <c r="AV40" s="25">
        <f t="shared" si="36"/>
        <v>32.962000000000003</v>
      </c>
      <c r="AW40" s="25">
        <f t="shared" si="37"/>
        <v>0.64300000000000002</v>
      </c>
      <c r="AX40" s="25">
        <f t="shared" si="38"/>
        <v>0.17199999999999999</v>
      </c>
      <c r="AY40" s="25">
        <f t="shared" si="39"/>
        <v>8.2000000000000003E-2</v>
      </c>
      <c r="AZ40" s="25">
        <f t="shared" si="40"/>
        <v>7.0000000000000001E-3</v>
      </c>
      <c r="BA40" s="25">
        <f t="shared" si="41"/>
        <v>0</v>
      </c>
      <c r="BB40" s="25">
        <f t="shared" si="42"/>
        <v>99.147000000000006</v>
      </c>
      <c r="BD40" s="25">
        <f t="shared" si="6"/>
        <v>0.91900798934753658</v>
      </c>
      <c r="BE40" s="25">
        <f t="shared" si="7"/>
        <v>1.2520972629153832E-3</v>
      </c>
      <c r="BF40" s="25">
        <f t="shared" si="8"/>
        <v>6.6359356610435474E-2</v>
      </c>
      <c r="BG40" s="25">
        <f t="shared" si="9"/>
        <v>6.1188236068162377E-3</v>
      </c>
      <c r="BH40" s="25">
        <f t="shared" si="10"/>
        <v>8.5170647514058243E-2</v>
      </c>
      <c r="BI40" s="25">
        <f t="shared" si="11"/>
        <v>0</v>
      </c>
      <c r="BJ40" s="25">
        <f t="shared" si="12"/>
        <v>0.81782634154087397</v>
      </c>
      <c r="BK40" s="25">
        <f t="shared" si="13"/>
        <v>1.1466294799687575E-2</v>
      </c>
      <c r="BL40" s="25">
        <f t="shared" si="14"/>
        <v>2.4246730215654929E-3</v>
      </c>
      <c r="BM40" s="25">
        <f t="shared" si="15"/>
        <v>1.0978300451984662E-3</v>
      </c>
      <c r="BN40" s="25">
        <f t="shared" si="43"/>
        <v>2.258833248089269E-4</v>
      </c>
      <c r="BO40" s="25">
        <f t="shared" si="44"/>
        <v>0</v>
      </c>
      <c r="BP40" s="25">
        <f t="shared" si="45"/>
        <v>1.9109499370738965</v>
      </c>
      <c r="BQ40" s="25">
        <f t="shared" si="16"/>
        <v>2.0925345476814838</v>
      </c>
    </row>
    <row r="41" spans="1:69" s="25" customFormat="1" x14ac:dyDescent="0.15">
      <c r="A41" s="25" t="s">
        <v>104</v>
      </c>
      <c r="B41" s="25">
        <v>750</v>
      </c>
      <c r="C41" s="25">
        <f t="shared" si="46"/>
        <v>5.0990195136018031</v>
      </c>
      <c r="D41" s="26">
        <v>55.122999999999998</v>
      </c>
      <c r="E41" s="26">
        <v>0.10299999999999999</v>
      </c>
      <c r="F41" s="26">
        <v>3.42</v>
      </c>
      <c r="G41" s="26">
        <v>0.46400000000000002</v>
      </c>
      <c r="H41" s="26">
        <v>6.0839999999999996</v>
      </c>
      <c r="I41" s="26">
        <v>32.898000000000003</v>
      </c>
      <c r="J41" s="26">
        <v>0.64300000000000002</v>
      </c>
      <c r="K41" s="26">
        <v>0.16600000000000001</v>
      </c>
      <c r="L41" s="26">
        <v>9.1999999999999998E-2</v>
      </c>
      <c r="M41" s="26">
        <v>6.0000000000000001E-3</v>
      </c>
      <c r="N41" s="26"/>
      <c r="O41" s="25">
        <f t="shared" si="17"/>
        <v>98.999000000000009</v>
      </c>
      <c r="Q41" s="26">
        <v>44.347999999999999</v>
      </c>
      <c r="R41" s="26">
        <v>83.766999999999996</v>
      </c>
      <c r="S41" s="26">
        <v>11.045</v>
      </c>
      <c r="U41" s="26"/>
      <c r="V41" s="27">
        <v>12</v>
      </c>
      <c r="W41" s="27">
        <v>4</v>
      </c>
      <c r="X41" s="14">
        <v>0</v>
      </c>
      <c r="Z41" s="28">
        <f t="shared" si="18"/>
        <v>1.9225196374680582</v>
      </c>
      <c r="AA41" s="28">
        <f t="shared" si="19"/>
        <v>2.7023596893693169E-3</v>
      </c>
      <c r="AB41" s="28">
        <f t="shared" si="20"/>
        <v>0.14057048330641772</v>
      </c>
      <c r="AC41" s="28">
        <f t="shared" si="21"/>
        <v>1.2793837324931676E-2</v>
      </c>
      <c r="AD41" s="28">
        <f t="shared" si="22"/>
        <v>0</v>
      </c>
      <c r="AE41" s="28">
        <f t="shared" si="23"/>
        <v>0.17744614316170981</v>
      </c>
      <c r="AF41" s="28">
        <f t="shared" si="24"/>
        <v>1.7103496339881625</v>
      </c>
      <c r="AG41" s="28">
        <f t="shared" si="25"/>
        <v>2.4026525215201388E-2</v>
      </c>
      <c r="AH41" s="28">
        <f t="shared" si="26"/>
        <v>4.9034379561257637E-3</v>
      </c>
      <c r="AI41" s="28">
        <f t="shared" si="27"/>
        <v>2.5809343060772556E-3</v>
      </c>
      <c r="AJ41" s="28">
        <f t="shared" si="28"/>
        <v>4.057002216889814E-4</v>
      </c>
      <c r="AK41" s="28">
        <f t="shared" si="29"/>
        <v>0</v>
      </c>
      <c r="AL41" s="28">
        <f t="shared" si="30"/>
        <v>3.9982986926377424</v>
      </c>
      <c r="AM41" s="28">
        <f t="shared" si="31"/>
        <v>0.90600352786591576</v>
      </c>
      <c r="AN41" s="29">
        <f t="shared" si="2"/>
        <v>0</v>
      </c>
      <c r="AP41" s="25">
        <f t="shared" si="32"/>
        <v>55.122999999999998</v>
      </c>
      <c r="AQ41" s="25">
        <f t="shared" si="33"/>
        <v>0.10299999999999999</v>
      </c>
      <c r="AR41" s="25">
        <f t="shared" si="34"/>
        <v>3.42</v>
      </c>
      <c r="AS41" s="25">
        <f t="shared" si="35"/>
        <v>0.46400000000000002</v>
      </c>
      <c r="AT41" s="25">
        <f t="shared" si="3"/>
        <v>0</v>
      </c>
      <c r="AU41" s="25">
        <f t="shared" si="4"/>
        <v>6.0839999999999996</v>
      </c>
      <c r="AV41" s="25">
        <f t="shared" si="36"/>
        <v>32.898000000000003</v>
      </c>
      <c r="AW41" s="25">
        <f t="shared" si="37"/>
        <v>0.64300000000000002</v>
      </c>
      <c r="AX41" s="25">
        <f t="shared" si="38"/>
        <v>0.16600000000000001</v>
      </c>
      <c r="AY41" s="25">
        <f t="shared" si="39"/>
        <v>9.1999999999999998E-2</v>
      </c>
      <c r="AZ41" s="25">
        <f t="shared" si="40"/>
        <v>6.0000000000000001E-3</v>
      </c>
      <c r="BA41" s="25">
        <f t="shared" si="41"/>
        <v>0</v>
      </c>
      <c r="BB41" s="25">
        <f t="shared" si="42"/>
        <v>98.999000000000009</v>
      </c>
      <c r="BD41" s="25">
        <f t="shared" si="6"/>
        <v>0.91749334221038614</v>
      </c>
      <c r="BE41" s="25">
        <f t="shared" si="7"/>
        <v>1.2896601808028447E-3</v>
      </c>
      <c r="BF41" s="25">
        <f t="shared" si="8"/>
        <v>6.7085131424087882E-2</v>
      </c>
      <c r="BG41" s="25">
        <f t="shared" si="9"/>
        <v>6.1056648463714714E-3</v>
      </c>
      <c r="BH41" s="25">
        <f t="shared" si="10"/>
        <v>8.4683480875229672E-2</v>
      </c>
      <c r="BI41" s="25">
        <f t="shared" si="11"/>
        <v>0</v>
      </c>
      <c r="BJ41" s="25">
        <f t="shared" si="12"/>
        <v>0.8162384255813262</v>
      </c>
      <c r="BK41" s="25">
        <f t="shared" si="13"/>
        <v>1.1466294799687575E-2</v>
      </c>
      <c r="BL41" s="25">
        <f t="shared" si="14"/>
        <v>2.3400914045341387E-3</v>
      </c>
      <c r="BM41" s="25">
        <f t="shared" si="15"/>
        <v>1.2317117580275473E-3</v>
      </c>
      <c r="BN41" s="25">
        <f t="shared" si="43"/>
        <v>1.9361427840765164E-4</v>
      </c>
      <c r="BO41" s="25">
        <f t="shared" si="44"/>
        <v>0</v>
      </c>
      <c r="BP41" s="25">
        <f t="shared" si="45"/>
        <v>1.9081274173588612</v>
      </c>
      <c r="BQ41" s="25">
        <f t="shared" si="16"/>
        <v>2.0954044558366007</v>
      </c>
    </row>
    <row r="42" spans="1:69" s="25" customFormat="1" x14ac:dyDescent="0.15">
      <c r="A42" s="25" t="s">
        <v>105</v>
      </c>
      <c r="B42" s="25">
        <v>751</v>
      </c>
      <c r="C42" s="25">
        <f t="shared" si="46"/>
        <v>5.0990195135878684</v>
      </c>
      <c r="D42" s="26">
        <v>55.225000000000001</v>
      </c>
      <c r="E42" s="26">
        <v>0.11</v>
      </c>
      <c r="F42" s="26">
        <v>3.4249999999999998</v>
      </c>
      <c r="G42" s="26">
        <v>0.46300000000000002</v>
      </c>
      <c r="H42" s="26">
        <v>6.0910000000000002</v>
      </c>
      <c r="I42" s="26">
        <v>32.917999999999999</v>
      </c>
      <c r="J42" s="26">
        <v>0.63900000000000001</v>
      </c>
      <c r="K42" s="26">
        <v>0.17100000000000001</v>
      </c>
      <c r="L42" s="26">
        <v>8.7999999999999995E-2</v>
      </c>
      <c r="M42" s="26">
        <v>1.0999999999999999E-2</v>
      </c>
      <c r="N42" s="26"/>
      <c r="O42" s="25">
        <f t="shared" si="17"/>
        <v>99.140999999999991</v>
      </c>
      <c r="Q42" s="26">
        <v>44.348999999999997</v>
      </c>
      <c r="R42" s="26">
        <v>83.762</v>
      </c>
      <c r="S42" s="26">
        <v>11.045</v>
      </c>
      <c r="U42" s="26"/>
      <c r="V42" s="27">
        <v>12</v>
      </c>
      <c r="W42" s="27">
        <v>4</v>
      </c>
      <c r="X42" s="14">
        <v>0</v>
      </c>
      <c r="Z42" s="28">
        <f t="shared" si="18"/>
        <v>1.9231768936844669</v>
      </c>
      <c r="AA42" s="28">
        <f t="shared" si="19"/>
        <v>2.8816695885440398E-3</v>
      </c>
      <c r="AB42" s="28">
        <f t="shared" si="20"/>
        <v>0.14056402243364682</v>
      </c>
      <c r="AC42" s="28">
        <f t="shared" si="21"/>
        <v>1.2747041613390688E-2</v>
      </c>
      <c r="AD42" s="28">
        <f t="shared" si="22"/>
        <v>0</v>
      </c>
      <c r="AE42" s="28">
        <f t="shared" si="23"/>
        <v>0.17738280867100784</v>
      </c>
      <c r="AF42" s="28">
        <f t="shared" si="24"/>
        <v>1.7088125009857513</v>
      </c>
      <c r="AG42" s="28">
        <f t="shared" si="25"/>
        <v>2.3841107197970637E-2</v>
      </c>
      <c r="AH42" s="28">
        <f t="shared" si="26"/>
        <v>5.0435261351212566E-3</v>
      </c>
      <c r="AI42" s="28">
        <f t="shared" si="27"/>
        <v>2.4650024993965497E-3</v>
      </c>
      <c r="AJ42" s="28">
        <f t="shared" si="28"/>
        <v>7.4266378834944872E-4</v>
      </c>
      <c r="AK42" s="28">
        <f t="shared" si="29"/>
        <v>0</v>
      </c>
      <c r="AL42" s="28">
        <f t="shared" si="30"/>
        <v>3.9976572365976448</v>
      </c>
      <c r="AM42" s="28">
        <f t="shared" si="31"/>
        <v>0.9059573482327834</v>
      </c>
      <c r="AN42" s="29">
        <f t="shared" si="2"/>
        <v>0</v>
      </c>
      <c r="AP42" s="25">
        <f t="shared" si="32"/>
        <v>55.225000000000001</v>
      </c>
      <c r="AQ42" s="25">
        <f t="shared" si="33"/>
        <v>0.11</v>
      </c>
      <c r="AR42" s="25">
        <f t="shared" si="34"/>
        <v>3.4249999999999998</v>
      </c>
      <c r="AS42" s="25">
        <f t="shared" si="35"/>
        <v>0.46300000000000002</v>
      </c>
      <c r="AT42" s="25">
        <f t="shared" si="3"/>
        <v>0</v>
      </c>
      <c r="AU42" s="25">
        <f t="shared" si="4"/>
        <v>6.0910000000000002</v>
      </c>
      <c r="AV42" s="25">
        <f t="shared" si="36"/>
        <v>32.917999999999999</v>
      </c>
      <c r="AW42" s="25">
        <f t="shared" si="37"/>
        <v>0.63900000000000001</v>
      </c>
      <c r="AX42" s="25">
        <f t="shared" si="38"/>
        <v>0.17100000000000001</v>
      </c>
      <c r="AY42" s="25">
        <f t="shared" si="39"/>
        <v>8.7999999999999995E-2</v>
      </c>
      <c r="AZ42" s="25">
        <f t="shared" si="40"/>
        <v>1.0999999999999999E-2</v>
      </c>
      <c r="BA42" s="25">
        <f t="shared" si="41"/>
        <v>0</v>
      </c>
      <c r="BB42" s="25">
        <f t="shared" si="42"/>
        <v>99.140999999999991</v>
      </c>
      <c r="BD42" s="25">
        <f t="shared" si="6"/>
        <v>0.91919107856191751</v>
      </c>
      <c r="BE42" s="25">
        <f t="shared" si="7"/>
        <v>1.3773069892069217E-3</v>
      </c>
      <c r="BF42" s="25">
        <f t="shared" si="8"/>
        <v>6.7183209101608479E-2</v>
      </c>
      <c r="BG42" s="25">
        <f t="shared" si="9"/>
        <v>6.092506085926706E-3</v>
      </c>
      <c r="BH42" s="25">
        <f t="shared" si="10"/>
        <v>8.4780914202995383E-2</v>
      </c>
      <c r="BI42" s="25">
        <f t="shared" si="11"/>
        <v>0</v>
      </c>
      <c r="BJ42" s="25">
        <f t="shared" si="12"/>
        <v>0.81673464931868478</v>
      </c>
      <c r="BK42" s="25">
        <f t="shared" si="13"/>
        <v>1.1394964816485786E-2</v>
      </c>
      <c r="BL42" s="25">
        <f t="shared" si="14"/>
        <v>2.4105760853936008E-3</v>
      </c>
      <c r="BM42" s="25">
        <f t="shared" si="15"/>
        <v>1.1781590728959148E-3</v>
      </c>
      <c r="BN42" s="25">
        <f t="shared" si="43"/>
        <v>3.5495951041402795E-4</v>
      </c>
      <c r="BO42" s="25">
        <f t="shared" si="44"/>
        <v>0</v>
      </c>
      <c r="BP42" s="25">
        <f t="shared" si="45"/>
        <v>1.9106983237455288</v>
      </c>
      <c r="BQ42" s="25">
        <f t="shared" si="16"/>
        <v>2.0922493032605298</v>
      </c>
    </row>
    <row r="43" spans="1:69" s="25" customFormat="1" x14ac:dyDescent="0.15">
      <c r="A43" s="25" t="s">
        <v>106</v>
      </c>
      <c r="B43" s="25">
        <v>752</v>
      </c>
      <c r="C43" s="25">
        <f t="shared" si="46"/>
        <v>5.099019513589262</v>
      </c>
      <c r="D43" s="26">
        <v>55.113999999999997</v>
      </c>
      <c r="E43" s="26">
        <v>0.10199999999999999</v>
      </c>
      <c r="F43" s="26">
        <v>3.4289999999999998</v>
      </c>
      <c r="G43" s="26">
        <v>0.46300000000000002</v>
      </c>
      <c r="H43" s="26">
        <v>6.0949999999999998</v>
      </c>
      <c r="I43" s="26">
        <v>32.917999999999999</v>
      </c>
      <c r="J43" s="26">
        <v>0.63</v>
      </c>
      <c r="K43" s="26">
        <v>0.17599999999999999</v>
      </c>
      <c r="L43" s="26">
        <v>8.3000000000000004E-2</v>
      </c>
      <c r="M43" s="26">
        <v>1.0999999999999999E-2</v>
      </c>
      <c r="N43" s="26"/>
      <c r="O43" s="25">
        <f t="shared" si="17"/>
        <v>99.021000000000001</v>
      </c>
      <c r="Q43" s="26">
        <v>44.35</v>
      </c>
      <c r="R43" s="26">
        <v>83.757000000000005</v>
      </c>
      <c r="S43" s="26">
        <v>11.045</v>
      </c>
      <c r="U43" s="26"/>
      <c r="V43" s="27">
        <v>12</v>
      </c>
      <c r="W43" s="27">
        <v>4</v>
      </c>
      <c r="X43" s="14">
        <v>0</v>
      </c>
      <c r="Z43" s="28">
        <f t="shared" si="18"/>
        <v>1.9219110306144116</v>
      </c>
      <c r="AA43" s="28">
        <f t="shared" si="19"/>
        <v>2.6757128813676349E-3</v>
      </c>
      <c r="AB43" s="28">
        <f t="shared" si="20"/>
        <v>0.14091879649223488</v>
      </c>
      <c r="AC43" s="28">
        <f t="shared" si="21"/>
        <v>1.2764307061903119E-2</v>
      </c>
      <c r="AD43" s="28">
        <f t="shared" si="22"/>
        <v>0</v>
      </c>
      <c r="AE43" s="28">
        <f t="shared" si="23"/>
        <v>0.17773971409367079</v>
      </c>
      <c r="AF43" s="28">
        <f t="shared" si="24"/>
        <v>1.7111270313017248</v>
      </c>
      <c r="AG43" s="28">
        <f t="shared" si="25"/>
        <v>2.3537154134282989E-2</v>
      </c>
      <c r="AH43" s="28">
        <f t="shared" si="26"/>
        <v>5.1980286950961139E-3</v>
      </c>
      <c r="AI43" s="28">
        <f t="shared" si="27"/>
        <v>2.3280946014502231E-3</v>
      </c>
      <c r="AJ43" s="28">
        <f t="shared" si="28"/>
        <v>7.4366970201857215E-4</v>
      </c>
      <c r="AK43" s="28">
        <f t="shared" si="29"/>
        <v>0</v>
      </c>
      <c r="AL43" s="28">
        <f t="shared" si="30"/>
        <v>3.998943539578161</v>
      </c>
      <c r="AM43" s="28">
        <f t="shared" si="31"/>
        <v>0.90590140118303342</v>
      </c>
      <c r="AN43" s="29">
        <f t="shared" si="2"/>
        <v>0</v>
      </c>
      <c r="AP43" s="25">
        <f t="shared" si="32"/>
        <v>55.113999999999997</v>
      </c>
      <c r="AQ43" s="25">
        <f t="shared" si="33"/>
        <v>0.10199999999999999</v>
      </c>
      <c r="AR43" s="25">
        <f t="shared" si="34"/>
        <v>3.4289999999999998</v>
      </c>
      <c r="AS43" s="25">
        <f t="shared" si="35"/>
        <v>0.46300000000000002</v>
      </c>
      <c r="AT43" s="25">
        <f t="shared" si="3"/>
        <v>0</v>
      </c>
      <c r="AU43" s="25">
        <f t="shared" si="4"/>
        <v>6.0949999999999998</v>
      </c>
      <c r="AV43" s="25">
        <f t="shared" si="36"/>
        <v>32.917999999999999</v>
      </c>
      <c r="AW43" s="25">
        <f t="shared" si="37"/>
        <v>0.63</v>
      </c>
      <c r="AX43" s="25">
        <f t="shared" si="38"/>
        <v>0.17599999999999999</v>
      </c>
      <c r="AY43" s="25">
        <f t="shared" si="39"/>
        <v>8.3000000000000004E-2</v>
      </c>
      <c r="AZ43" s="25">
        <f t="shared" si="40"/>
        <v>1.0999999999999999E-2</v>
      </c>
      <c r="BA43" s="25">
        <f t="shared" si="41"/>
        <v>0</v>
      </c>
      <c r="BB43" s="25">
        <f t="shared" si="42"/>
        <v>99.021000000000001</v>
      </c>
      <c r="BD43" s="25">
        <f t="shared" si="6"/>
        <v>0.91734354194407453</v>
      </c>
      <c r="BE43" s="25">
        <f t="shared" si="7"/>
        <v>1.2771392081736908E-3</v>
      </c>
      <c r="BF43" s="25">
        <f t="shared" si="8"/>
        <v>6.7261671243624949E-2</v>
      </c>
      <c r="BG43" s="25">
        <f t="shared" si="9"/>
        <v>6.092506085926706E-3</v>
      </c>
      <c r="BH43" s="25">
        <f t="shared" si="10"/>
        <v>8.4836590390290081E-2</v>
      </c>
      <c r="BI43" s="25">
        <f t="shared" si="11"/>
        <v>0</v>
      </c>
      <c r="BJ43" s="25">
        <f t="shared" si="12"/>
        <v>0.81673464931868478</v>
      </c>
      <c r="BK43" s="25">
        <f t="shared" si="13"/>
        <v>1.1234472354281761E-2</v>
      </c>
      <c r="BL43" s="25">
        <f t="shared" si="14"/>
        <v>2.4810607662530625E-3</v>
      </c>
      <c r="BM43" s="25">
        <f t="shared" si="15"/>
        <v>1.1112182164813742E-3</v>
      </c>
      <c r="BN43" s="25">
        <f t="shared" si="43"/>
        <v>3.5495951041402795E-4</v>
      </c>
      <c r="BO43" s="25">
        <f t="shared" si="44"/>
        <v>0</v>
      </c>
      <c r="BP43" s="25">
        <f t="shared" si="45"/>
        <v>1.9087278090382049</v>
      </c>
      <c r="BQ43" s="25">
        <f t="shared" si="16"/>
        <v>2.0950831861108585</v>
      </c>
    </row>
    <row r="44" spans="1:69" s="25" customFormat="1" x14ac:dyDescent="0.15">
      <c r="A44" s="25" t="s">
        <v>107</v>
      </c>
      <c r="B44" s="25">
        <v>753</v>
      </c>
      <c r="C44" s="25">
        <f t="shared" si="46"/>
        <v>5.3851648071417451</v>
      </c>
      <c r="D44" s="26">
        <v>55.024999999999999</v>
      </c>
      <c r="E44" s="26">
        <v>0.11</v>
      </c>
      <c r="F44" s="26">
        <v>3.4510000000000001</v>
      </c>
      <c r="G44" s="26">
        <v>0.46899999999999997</v>
      </c>
      <c r="H44" s="26">
        <v>6.06</v>
      </c>
      <c r="I44" s="26">
        <v>32.843000000000004</v>
      </c>
      <c r="J44" s="26">
        <v>0.72399999999999998</v>
      </c>
      <c r="K44" s="26">
        <v>0.17</v>
      </c>
      <c r="L44" s="26">
        <v>8.3000000000000004E-2</v>
      </c>
      <c r="M44" s="26">
        <v>1.0999999999999999E-2</v>
      </c>
      <c r="N44" s="26"/>
      <c r="O44" s="25">
        <f t="shared" si="17"/>
        <v>98.945999999999998</v>
      </c>
      <c r="Q44" s="26">
        <v>44.351999999999997</v>
      </c>
      <c r="R44" s="26">
        <v>83.751999999999995</v>
      </c>
      <c r="S44" s="26">
        <v>11.045</v>
      </c>
      <c r="U44" s="26"/>
      <c r="V44" s="27">
        <v>12</v>
      </c>
      <c r="W44" s="27">
        <v>4</v>
      </c>
      <c r="X44" s="14">
        <v>0</v>
      </c>
      <c r="Z44" s="28">
        <f t="shared" si="18"/>
        <v>1.9206537561143022</v>
      </c>
      <c r="AA44" s="28">
        <f t="shared" si="19"/>
        <v>2.8883492397262464E-3</v>
      </c>
      <c r="AB44" s="28">
        <f t="shared" si="20"/>
        <v>0.14195937572868123</v>
      </c>
      <c r="AC44" s="28">
        <f t="shared" si="21"/>
        <v>1.2942160342870513E-2</v>
      </c>
      <c r="AD44" s="28">
        <f t="shared" si="22"/>
        <v>0</v>
      </c>
      <c r="AE44" s="28">
        <f t="shared" si="23"/>
        <v>0.1768891001592664</v>
      </c>
      <c r="AF44" s="28">
        <f t="shared" si="24"/>
        <v>1.7088711296081287</v>
      </c>
      <c r="AG44" s="28">
        <f t="shared" si="25"/>
        <v>2.7075073814390775E-2</v>
      </c>
      <c r="AH44" s="28">
        <f t="shared" si="26"/>
        <v>5.0256542534936671E-3</v>
      </c>
      <c r="AI44" s="28">
        <f t="shared" si="27"/>
        <v>2.3303347154232266E-3</v>
      </c>
      <c r="AJ44" s="28">
        <f t="shared" si="28"/>
        <v>7.4438526782494155E-4</v>
      </c>
      <c r="AK44" s="28">
        <f t="shared" si="29"/>
        <v>0</v>
      </c>
      <c r="AL44" s="28">
        <f t="shared" si="30"/>
        <v>3.9993793192441074</v>
      </c>
      <c r="AM44" s="28">
        <f t="shared" si="31"/>
        <v>0.90619745958844122</v>
      </c>
      <c r="AN44" s="29">
        <f t="shared" si="2"/>
        <v>0</v>
      </c>
      <c r="AP44" s="25">
        <f t="shared" si="32"/>
        <v>55.024999999999999</v>
      </c>
      <c r="AQ44" s="25">
        <f t="shared" si="33"/>
        <v>0.11</v>
      </c>
      <c r="AR44" s="25">
        <f t="shared" si="34"/>
        <v>3.4510000000000001</v>
      </c>
      <c r="AS44" s="25">
        <f t="shared" si="35"/>
        <v>0.46899999999999997</v>
      </c>
      <c r="AT44" s="25">
        <f t="shared" si="3"/>
        <v>0</v>
      </c>
      <c r="AU44" s="25">
        <f t="shared" si="4"/>
        <v>6.06</v>
      </c>
      <c r="AV44" s="25">
        <f t="shared" si="36"/>
        <v>32.843000000000004</v>
      </c>
      <c r="AW44" s="25">
        <f t="shared" si="37"/>
        <v>0.72399999999999998</v>
      </c>
      <c r="AX44" s="25">
        <f t="shared" si="38"/>
        <v>0.17</v>
      </c>
      <c r="AY44" s="25">
        <f t="shared" si="39"/>
        <v>8.3000000000000004E-2</v>
      </c>
      <c r="AZ44" s="25">
        <f t="shared" si="40"/>
        <v>1.0999999999999999E-2</v>
      </c>
      <c r="BA44" s="25">
        <f t="shared" si="41"/>
        <v>0</v>
      </c>
      <c r="BB44" s="25">
        <f t="shared" si="42"/>
        <v>98.945999999999998</v>
      </c>
      <c r="BD44" s="25">
        <f t="shared" si="6"/>
        <v>0.9158621837549934</v>
      </c>
      <c r="BE44" s="25">
        <f t="shared" si="7"/>
        <v>1.3773069892069217E-3</v>
      </c>
      <c r="BF44" s="25">
        <f t="shared" si="8"/>
        <v>6.7693213024715579E-2</v>
      </c>
      <c r="BG44" s="25">
        <f t="shared" si="9"/>
        <v>6.1714586485953019E-3</v>
      </c>
      <c r="BH44" s="25">
        <f t="shared" si="10"/>
        <v>8.4349423751461497E-2</v>
      </c>
      <c r="BI44" s="25">
        <f t="shared" si="11"/>
        <v>0</v>
      </c>
      <c r="BJ44" s="25">
        <f t="shared" si="12"/>
        <v>0.81487381030358974</v>
      </c>
      <c r="BK44" s="25">
        <f t="shared" si="13"/>
        <v>1.2910726959523802E-2</v>
      </c>
      <c r="BL44" s="25">
        <f t="shared" si="14"/>
        <v>2.3964791492217083E-3</v>
      </c>
      <c r="BM44" s="25">
        <f t="shared" si="15"/>
        <v>1.1112182164813742E-3</v>
      </c>
      <c r="BN44" s="25">
        <f t="shared" si="43"/>
        <v>3.5495951041402795E-4</v>
      </c>
      <c r="BO44" s="25">
        <f t="shared" si="44"/>
        <v>0</v>
      </c>
      <c r="BP44" s="25">
        <f t="shared" si="45"/>
        <v>1.9071007803082034</v>
      </c>
      <c r="BQ44" s="25">
        <f t="shared" si="16"/>
        <v>2.0970990943634216</v>
      </c>
    </row>
    <row r="45" spans="1:69" s="25" customFormat="1" x14ac:dyDescent="0.15">
      <c r="A45" s="25" t="s">
        <v>108</v>
      </c>
      <c r="B45" s="25">
        <v>754</v>
      </c>
      <c r="C45" s="25">
        <f t="shared" si="46"/>
        <v>5.099019513589262</v>
      </c>
      <c r="D45" s="26">
        <v>55.040999999999997</v>
      </c>
      <c r="E45" s="26">
        <v>0.104</v>
      </c>
      <c r="F45" s="26">
        <v>3.4609999999999999</v>
      </c>
      <c r="G45" s="26">
        <v>0.47199999999999998</v>
      </c>
      <c r="H45" s="26">
        <v>6.1130000000000004</v>
      </c>
      <c r="I45" s="26">
        <v>32.951000000000001</v>
      </c>
      <c r="J45" s="26">
        <v>0.66800000000000004</v>
      </c>
      <c r="K45" s="26">
        <v>0.17199999999999999</v>
      </c>
      <c r="L45" s="26">
        <v>8.5999999999999993E-2</v>
      </c>
      <c r="M45" s="26">
        <v>1.2999999999999999E-2</v>
      </c>
      <c r="N45" s="26"/>
      <c r="O45" s="25">
        <f t="shared" si="17"/>
        <v>99.081000000000003</v>
      </c>
      <c r="Q45" s="26">
        <v>44.353000000000002</v>
      </c>
      <c r="R45" s="26">
        <v>83.747</v>
      </c>
      <c r="S45" s="26">
        <v>11.045</v>
      </c>
      <c r="U45" s="26"/>
      <c r="V45" s="27">
        <v>12</v>
      </c>
      <c r="W45" s="27">
        <v>4</v>
      </c>
      <c r="X45" s="14">
        <v>0</v>
      </c>
      <c r="Z45" s="28">
        <f t="shared" si="18"/>
        <v>1.9190289074938323</v>
      </c>
      <c r="AA45" s="28">
        <f t="shared" si="19"/>
        <v>2.7276995409945019E-3</v>
      </c>
      <c r="AB45" s="28">
        <f t="shared" si="20"/>
        <v>0.14220893804199847</v>
      </c>
      <c r="AC45" s="28">
        <f t="shared" si="21"/>
        <v>1.3010144028628346E-2</v>
      </c>
      <c r="AD45" s="28">
        <f t="shared" si="22"/>
        <v>0</v>
      </c>
      <c r="AE45" s="28">
        <f t="shared" si="23"/>
        <v>0.17823336918432006</v>
      </c>
      <c r="AF45" s="28">
        <f t="shared" si="24"/>
        <v>1.7125421286151081</v>
      </c>
      <c r="AG45" s="28">
        <f t="shared" si="25"/>
        <v>2.4952480107410729E-2</v>
      </c>
      <c r="AH45" s="28">
        <f t="shared" si="26"/>
        <v>5.0790010825719776E-3</v>
      </c>
      <c r="AI45" s="28">
        <f t="shared" si="27"/>
        <v>2.4118196894134464E-3</v>
      </c>
      <c r="AJ45" s="28">
        <f t="shared" si="28"/>
        <v>8.7872829116468205E-4</v>
      </c>
      <c r="AK45" s="28">
        <f t="shared" si="29"/>
        <v>0</v>
      </c>
      <c r="AL45" s="28">
        <f t="shared" si="30"/>
        <v>4.0010732160754428</v>
      </c>
      <c r="AM45" s="28">
        <f t="shared" si="31"/>
        <v>0.90573530840030647</v>
      </c>
      <c r="AN45" s="29">
        <f t="shared" si="2"/>
        <v>0</v>
      </c>
      <c r="AP45" s="25">
        <f t="shared" si="32"/>
        <v>55.040999999999997</v>
      </c>
      <c r="AQ45" s="25">
        <f t="shared" si="33"/>
        <v>0.104</v>
      </c>
      <c r="AR45" s="25">
        <f t="shared" si="34"/>
        <v>3.4609999999999999</v>
      </c>
      <c r="AS45" s="25">
        <f t="shared" si="35"/>
        <v>0.47199999999999998</v>
      </c>
      <c r="AT45" s="25">
        <f t="shared" si="3"/>
        <v>0</v>
      </c>
      <c r="AU45" s="25">
        <f t="shared" si="4"/>
        <v>6.1130000000000013</v>
      </c>
      <c r="AV45" s="25">
        <f t="shared" si="36"/>
        <v>32.951000000000001</v>
      </c>
      <c r="AW45" s="25">
        <f t="shared" si="37"/>
        <v>0.66800000000000004</v>
      </c>
      <c r="AX45" s="25">
        <f t="shared" si="38"/>
        <v>0.17199999999999999</v>
      </c>
      <c r="AY45" s="25">
        <f t="shared" si="39"/>
        <v>8.5999999999999993E-2</v>
      </c>
      <c r="AZ45" s="25">
        <f t="shared" si="40"/>
        <v>1.2999999999999999E-2</v>
      </c>
      <c r="BA45" s="25">
        <f t="shared" si="41"/>
        <v>0</v>
      </c>
      <c r="BB45" s="25">
        <f t="shared" si="42"/>
        <v>99.081000000000003</v>
      </c>
      <c r="BD45" s="25">
        <f t="shared" si="6"/>
        <v>0.91612849533954721</v>
      </c>
      <c r="BE45" s="25">
        <f t="shared" si="7"/>
        <v>1.3021811534319986E-3</v>
      </c>
      <c r="BF45" s="25">
        <f t="shared" si="8"/>
        <v>6.7889368379756773E-2</v>
      </c>
      <c r="BG45" s="25">
        <f t="shared" si="9"/>
        <v>6.2109349299295999E-3</v>
      </c>
      <c r="BH45" s="25">
        <f t="shared" si="10"/>
        <v>8.5087133233116216E-2</v>
      </c>
      <c r="BI45" s="25">
        <f t="shared" si="11"/>
        <v>0</v>
      </c>
      <c r="BJ45" s="25">
        <f t="shared" si="12"/>
        <v>0.8175534184853267</v>
      </c>
      <c r="BK45" s="25">
        <f t="shared" si="13"/>
        <v>1.1912107194698757E-2</v>
      </c>
      <c r="BL45" s="25">
        <f t="shared" si="14"/>
        <v>2.4246730215654929E-3</v>
      </c>
      <c r="BM45" s="25">
        <f t="shared" si="15"/>
        <v>1.1513827303300985E-3</v>
      </c>
      <c r="BN45" s="25">
        <f t="shared" si="43"/>
        <v>4.1949760321657848E-4</v>
      </c>
      <c r="BO45" s="25">
        <f t="shared" si="44"/>
        <v>0</v>
      </c>
      <c r="BP45" s="25">
        <f t="shared" si="45"/>
        <v>1.9100791920709195</v>
      </c>
      <c r="BQ45" s="25">
        <f t="shared" si="16"/>
        <v>2.0947158802025663</v>
      </c>
    </row>
    <row r="46" spans="1:69" s="25" customFormat="1" x14ac:dyDescent="0.15">
      <c r="A46" s="25" t="s">
        <v>109</v>
      </c>
      <c r="B46" s="25">
        <v>755</v>
      </c>
      <c r="C46" s="25">
        <f t="shared" si="46"/>
        <v>4.1231056256218377</v>
      </c>
      <c r="D46" s="26">
        <v>54.893000000000001</v>
      </c>
      <c r="E46" s="26">
        <v>9.8000000000000004E-2</v>
      </c>
      <c r="F46" s="26">
        <v>3.4380000000000002</v>
      </c>
      <c r="G46" s="26">
        <v>0.47599999999999998</v>
      </c>
      <c r="H46" s="26">
        <v>6.08</v>
      </c>
      <c r="I46" s="26">
        <v>32.93</v>
      </c>
      <c r="J46" s="26">
        <v>0.61799999999999999</v>
      </c>
      <c r="K46" s="26">
        <v>0.17</v>
      </c>
      <c r="L46" s="26">
        <v>7.9000000000000001E-2</v>
      </c>
      <c r="M46" s="26">
        <v>0</v>
      </c>
      <c r="N46" s="26"/>
      <c r="O46" s="25">
        <f t="shared" si="17"/>
        <v>98.781999999999982</v>
      </c>
      <c r="Q46" s="26">
        <v>44.353999999999999</v>
      </c>
      <c r="R46" s="26">
        <v>83.742999999999995</v>
      </c>
      <c r="S46" s="26">
        <v>11.045</v>
      </c>
      <c r="U46" s="26"/>
      <c r="V46" s="27">
        <v>12</v>
      </c>
      <c r="W46" s="27">
        <v>4</v>
      </c>
      <c r="X46" s="14">
        <v>0</v>
      </c>
      <c r="Z46" s="28">
        <f t="shared" si="18"/>
        <v>1.9191474718050232</v>
      </c>
      <c r="AA46" s="28">
        <f t="shared" si="19"/>
        <v>2.577421504520447E-3</v>
      </c>
      <c r="AB46" s="28">
        <f t="shared" si="20"/>
        <v>0.141653512208778</v>
      </c>
      <c r="AC46" s="28">
        <f t="shared" si="21"/>
        <v>1.3156586918163826E-2</v>
      </c>
      <c r="AD46" s="28">
        <f t="shared" si="22"/>
        <v>0</v>
      </c>
      <c r="AE46" s="28">
        <f t="shared" si="23"/>
        <v>0.17776013888234352</v>
      </c>
      <c r="AF46" s="28">
        <f t="shared" si="24"/>
        <v>1.7161710682292923</v>
      </c>
      <c r="AG46" s="28">
        <f t="shared" si="25"/>
        <v>2.3148449732679707E-2</v>
      </c>
      <c r="AH46" s="28">
        <f t="shared" si="26"/>
        <v>5.0337884571762274E-3</v>
      </c>
      <c r="AI46" s="28">
        <f t="shared" si="27"/>
        <v>2.2216193890068096E-3</v>
      </c>
      <c r="AJ46" s="28">
        <f t="shared" si="28"/>
        <v>0</v>
      </c>
      <c r="AK46" s="28">
        <f t="shared" si="29"/>
        <v>0</v>
      </c>
      <c r="AL46" s="28">
        <f t="shared" si="30"/>
        <v>4.000870057126984</v>
      </c>
      <c r="AM46" s="28">
        <f t="shared" si="31"/>
        <v>0.90614224095634444</v>
      </c>
      <c r="AN46" s="29">
        <f t="shared" si="2"/>
        <v>0</v>
      </c>
      <c r="AP46" s="25">
        <f t="shared" si="32"/>
        <v>54.893000000000001</v>
      </c>
      <c r="AQ46" s="25">
        <f t="shared" si="33"/>
        <v>9.8000000000000004E-2</v>
      </c>
      <c r="AR46" s="25">
        <f t="shared" si="34"/>
        <v>3.4380000000000002</v>
      </c>
      <c r="AS46" s="25">
        <f t="shared" si="35"/>
        <v>0.47599999999999998</v>
      </c>
      <c r="AT46" s="25">
        <f t="shared" si="3"/>
        <v>0</v>
      </c>
      <c r="AU46" s="25">
        <f t="shared" si="4"/>
        <v>6.08</v>
      </c>
      <c r="AV46" s="25">
        <f t="shared" si="36"/>
        <v>32.93</v>
      </c>
      <c r="AW46" s="25">
        <f t="shared" si="37"/>
        <v>0.61799999999999999</v>
      </c>
      <c r="AX46" s="25">
        <f t="shared" si="38"/>
        <v>0.17</v>
      </c>
      <c r="AY46" s="25">
        <f t="shared" si="39"/>
        <v>7.9000000000000001E-2</v>
      </c>
      <c r="AZ46" s="25">
        <f t="shared" si="40"/>
        <v>0</v>
      </c>
      <c r="BA46" s="25">
        <f t="shared" si="41"/>
        <v>0</v>
      </c>
      <c r="BB46" s="25">
        <f t="shared" si="42"/>
        <v>98.781999999999982</v>
      </c>
      <c r="BD46" s="25">
        <f t="shared" si="6"/>
        <v>0.91366511318242349</v>
      </c>
      <c r="BE46" s="25">
        <f t="shared" si="7"/>
        <v>1.2270553176570757E-3</v>
      </c>
      <c r="BF46" s="25">
        <f t="shared" si="8"/>
        <v>6.7438211063162029E-2</v>
      </c>
      <c r="BG46" s="25">
        <f t="shared" si="9"/>
        <v>6.2635699717086641E-3</v>
      </c>
      <c r="BH46" s="25">
        <f t="shared" si="10"/>
        <v>8.4627804687934974E-2</v>
      </c>
      <c r="BI46" s="25">
        <f t="shared" si="11"/>
        <v>0</v>
      </c>
      <c r="BJ46" s="25">
        <f t="shared" si="12"/>
        <v>0.81703238356109997</v>
      </c>
      <c r="BK46" s="25">
        <f t="shared" si="13"/>
        <v>1.1020482404676395E-2</v>
      </c>
      <c r="BL46" s="25">
        <f t="shared" si="14"/>
        <v>2.3964791492217083E-3</v>
      </c>
      <c r="BM46" s="25">
        <f t="shared" si="15"/>
        <v>1.0576655313497417E-3</v>
      </c>
      <c r="BN46" s="25">
        <f t="shared" si="43"/>
        <v>0</v>
      </c>
      <c r="BO46" s="25">
        <f t="shared" si="44"/>
        <v>0</v>
      </c>
      <c r="BP46" s="25">
        <f t="shared" si="45"/>
        <v>1.9047287648692341</v>
      </c>
      <c r="BQ46" s="25">
        <f t="shared" si="16"/>
        <v>2.1004933253064286</v>
      </c>
    </row>
    <row r="47" spans="1:69" s="25" customFormat="1" x14ac:dyDescent="0.15">
      <c r="A47" s="25" t="s">
        <v>110</v>
      </c>
      <c r="B47" s="25">
        <v>756</v>
      </c>
      <c r="C47" s="25">
        <f t="shared" si="46"/>
        <v>5.0990195135878684</v>
      </c>
      <c r="D47" s="26">
        <v>54.896000000000001</v>
      </c>
      <c r="E47" s="26">
        <v>0.106</v>
      </c>
      <c r="F47" s="26">
        <v>3.4430000000000001</v>
      </c>
      <c r="G47" s="26">
        <v>0.47</v>
      </c>
      <c r="H47" s="26">
        <v>6.0940000000000003</v>
      </c>
      <c r="I47" s="26">
        <v>32.863</v>
      </c>
      <c r="J47" s="26">
        <v>0.65400000000000003</v>
      </c>
      <c r="K47" s="26">
        <v>0.161</v>
      </c>
      <c r="L47" s="26">
        <v>0.09</v>
      </c>
      <c r="M47" s="26">
        <v>8.9999999999999993E-3</v>
      </c>
      <c r="N47" s="26"/>
      <c r="O47" s="25">
        <f t="shared" si="17"/>
        <v>98.786000000000001</v>
      </c>
      <c r="Q47" s="26">
        <v>44.354999999999997</v>
      </c>
      <c r="R47" s="26">
        <v>83.738</v>
      </c>
      <c r="S47" s="26">
        <v>11.045</v>
      </c>
      <c r="U47" s="26"/>
      <c r="V47" s="27">
        <v>12</v>
      </c>
      <c r="W47" s="27">
        <v>4</v>
      </c>
      <c r="X47" s="14">
        <v>0</v>
      </c>
      <c r="Z47" s="28">
        <f t="shared" si="18"/>
        <v>1.9194747899429765</v>
      </c>
      <c r="AA47" s="28">
        <f t="shared" si="19"/>
        <v>2.7881463570432778E-3</v>
      </c>
      <c r="AB47" s="28">
        <f t="shared" si="20"/>
        <v>0.14187596464103985</v>
      </c>
      <c r="AC47" s="28">
        <f t="shared" si="21"/>
        <v>1.299225316055558E-2</v>
      </c>
      <c r="AD47" s="28">
        <f t="shared" si="22"/>
        <v>0</v>
      </c>
      <c r="AE47" s="28">
        <f t="shared" si="23"/>
        <v>0.178190104085997</v>
      </c>
      <c r="AF47" s="28">
        <f t="shared" si="24"/>
        <v>1.7128778065246673</v>
      </c>
      <c r="AG47" s="28">
        <f t="shared" si="25"/>
        <v>2.4499742203743614E-2</v>
      </c>
      <c r="AH47" s="28">
        <f t="shared" si="26"/>
        <v>4.7678462835516484E-3</v>
      </c>
      <c r="AI47" s="28">
        <f t="shared" si="27"/>
        <v>2.5312521251379815E-3</v>
      </c>
      <c r="AJ47" s="28">
        <f t="shared" si="28"/>
        <v>6.1009894894070791E-4</v>
      </c>
      <c r="AK47" s="28">
        <f t="shared" si="29"/>
        <v>0</v>
      </c>
      <c r="AL47" s="28">
        <f t="shared" si="30"/>
        <v>4.000608004273654</v>
      </c>
      <c r="AM47" s="28">
        <f t="shared" si="31"/>
        <v>0.9057727630582787</v>
      </c>
      <c r="AN47" s="29">
        <f t="shared" si="2"/>
        <v>0</v>
      </c>
      <c r="AP47" s="25">
        <f t="shared" si="32"/>
        <v>54.896000000000001</v>
      </c>
      <c r="AQ47" s="25">
        <f t="shared" si="33"/>
        <v>0.106</v>
      </c>
      <c r="AR47" s="25">
        <f t="shared" si="34"/>
        <v>3.4430000000000001</v>
      </c>
      <c r="AS47" s="25">
        <f t="shared" si="35"/>
        <v>0.47</v>
      </c>
      <c r="AT47" s="25">
        <f t="shared" si="3"/>
        <v>0</v>
      </c>
      <c r="AU47" s="25">
        <f t="shared" si="4"/>
        <v>6.0940000000000003</v>
      </c>
      <c r="AV47" s="25">
        <f t="shared" si="36"/>
        <v>32.863</v>
      </c>
      <c r="AW47" s="25">
        <f t="shared" si="37"/>
        <v>0.65400000000000003</v>
      </c>
      <c r="AX47" s="25">
        <f t="shared" si="38"/>
        <v>0.161</v>
      </c>
      <c r="AY47" s="25">
        <f t="shared" si="39"/>
        <v>0.09</v>
      </c>
      <c r="AZ47" s="25">
        <f t="shared" si="40"/>
        <v>8.9999999999999993E-3</v>
      </c>
      <c r="BA47" s="25">
        <f t="shared" si="41"/>
        <v>0</v>
      </c>
      <c r="BB47" s="25">
        <f t="shared" si="42"/>
        <v>98.786000000000001</v>
      </c>
      <c r="BD47" s="25">
        <f t="shared" si="6"/>
        <v>0.91371504660452729</v>
      </c>
      <c r="BE47" s="25">
        <f t="shared" si="7"/>
        <v>1.3272230986903061E-3</v>
      </c>
      <c r="BF47" s="25">
        <f t="shared" si="8"/>
        <v>6.7536288740682626E-2</v>
      </c>
      <c r="BG47" s="25">
        <f t="shared" si="9"/>
        <v>6.1846174090400673E-3</v>
      </c>
      <c r="BH47" s="25">
        <f t="shared" si="10"/>
        <v>8.482267134346641E-2</v>
      </c>
      <c r="BI47" s="25">
        <f t="shared" si="11"/>
        <v>0</v>
      </c>
      <c r="BJ47" s="25">
        <f t="shared" si="12"/>
        <v>0.81537003404094832</v>
      </c>
      <c r="BK47" s="25">
        <f t="shared" si="13"/>
        <v>1.1662452253492495E-2</v>
      </c>
      <c r="BL47" s="25">
        <f t="shared" si="14"/>
        <v>2.2696067236746766E-3</v>
      </c>
      <c r="BM47" s="25">
        <f t="shared" si="15"/>
        <v>1.2049354154617311E-3</v>
      </c>
      <c r="BN47" s="25">
        <f t="shared" si="43"/>
        <v>2.9042141761147743E-4</v>
      </c>
      <c r="BO47" s="25">
        <f t="shared" si="44"/>
        <v>0</v>
      </c>
      <c r="BP47" s="25">
        <f t="shared" si="45"/>
        <v>1.9043832970475951</v>
      </c>
      <c r="BQ47" s="25">
        <f t="shared" si="16"/>
        <v>2.1007367636945138</v>
      </c>
    </row>
    <row r="48" spans="1:69" s="25" customFormat="1" x14ac:dyDescent="0.15">
      <c r="A48" s="25" t="s">
        <v>111</v>
      </c>
      <c r="B48" s="25">
        <v>757</v>
      </c>
      <c r="C48" s="25">
        <f t="shared" si="46"/>
        <v>6.0827625302992292</v>
      </c>
      <c r="D48" s="26">
        <v>54.899000000000001</v>
      </c>
      <c r="E48" s="26">
        <v>0.10199999999999999</v>
      </c>
      <c r="F48" s="26">
        <v>3.4430000000000001</v>
      </c>
      <c r="G48" s="26">
        <v>0.46800000000000003</v>
      </c>
      <c r="H48" s="26">
        <v>6.1020000000000003</v>
      </c>
      <c r="I48" s="26">
        <v>32.920999999999999</v>
      </c>
      <c r="J48" s="26">
        <v>0.71899999999999997</v>
      </c>
      <c r="K48" s="26">
        <v>0.16800000000000001</v>
      </c>
      <c r="L48" s="26">
        <v>8.5000000000000006E-2</v>
      </c>
      <c r="M48" s="26">
        <v>1.0999999999999999E-2</v>
      </c>
      <c r="N48" s="26"/>
      <c r="O48" s="25">
        <f t="shared" si="17"/>
        <v>98.917999999999992</v>
      </c>
      <c r="Q48" s="26">
        <v>44.356000000000002</v>
      </c>
      <c r="R48" s="26">
        <v>83.731999999999999</v>
      </c>
      <c r="S48" s="26">
        <v>11.045</v>
      </c>
      <c r="U48" s="26"/>
      <c r="V48" s="27">
        <v>12</v>
      </c>
      <c r="W48" s="27">
        <v>4</v>
      </c>
      <c r="X48" s="14">
        <v>0</v>
      </c>
      <c r="Z48" s="28">
        <f t="shared" si="18"/>
        <v>1.9177441263266755</v>
      </c>
      <c r="AA48" s="28">
        <f t="shared" si="19"/>
        <v>2.6803677844003337E-3</v>
      </c>
      <c r="AB48" s="28">
        <f t="shared" si="20"/>
        <v>0.14174029852027353</v>
      </c>
      <c r="AC48" s="28">
        <f t="shared" si="21"/>
        <v>1.292459625484303E-2</v>
      </c>
      <c r="AD48" s="28">
        <f t="shared" si="22"/>
        <v>0</v>
      </c>
      <c r="AE48" s="28">
        <f t="shared" si="23"/>
        <v>0.17825341162214919</v>
      </c>
      <c r="AF48" s="28">
        <f t="shared" si="24"/>
        <v>1.7142600726243431</v>
      </c>
      <c r="AG48" s="28">
        <f t="shared" si="25"/>
        <v>2.6908976060914861E-2</v>
      </c>
      <c r="AH48" s="28">
        <f t="shared" si="26"/>
        <v>4.9703865638035449E-3</v>
      </c>
      <c r="AI48" s="28">
        <f t="shared" si="27"/>
        <v>2.3883410166811829E-3</v>
      </c>
      <c r="AJ48" s="28">
        <f t="shared" si="28"/>
        <v>7.4496345456405563E-4</v>
      </c>
      <c r="AK48" s="28">
        <f t="shared" si="29"/>
        <v>0</v>
      </c>
      <c r="AL48" s="28">
        <f t="shared" si="30"/>
        <v>4.0026155402286481</v>
      </c>
      <c r="AM48" s="28">
        <f t="shared" si="31"/>
        <v>0.90581128583444614</v>
      </c>
      <c r="AN48" s="29">
        <f t="shared" si="2"/>
        <v>0</v>
      </c>
      <c r="AP48" s="25">
        <f t="shared" si="32"/>
        <v>54.899000000000001</v>
      </c>
      <c r="AQ48" s="25">
        <f t="shared" si="33"/>
        <v>0.10199999999999999</v>
      </c>
      <c r="AR48" s="25">
        <f t="shared" si="34"/>
        <v>3.4430000000000001</v>
      </c>
      <c r="AS48" s="25">
        <f t="shared" si="35"/>
        <v>0.46800000000000003</v>
      </c>
      <c r="AT48" s="25">
        <f t="shared" si="3"/>
        <v>0</v>
      </c>
      <c r="AU48" s="25">
        <f t="shared" si="4"/>
        <v>6.1020000000000003</v>
      </c>
      <c r="AV48" s="25">
        <f t="shared" si="36"/>
        <v>32.920999999999999</v>
      </c>
      <c r="AW48" s="25">
        <f t="shared" si="37"/>
        <v>0.71899999999999997</v>
      </c>
      <c r="AX48" s="25">
        <f t="shared" si="38"/>
        <v>0.16800000000000001</v>
      </c>
      <c r="AY48" s="25">
        <f t="shared" si="39"/>
        <v>8.5000000000000006E-2</v>
      </c>
      <c r="AZ48" s="25">
        <f t="shared" si="40"/>
        <v>1.0999999999999999E-2</v>
      </c>
      <c r="BA48" s="25">
        <f t="shared" si="41"/>
        <v>0</v>
      </c>
      <c r="BB48" s="25">
        <f t="shared" si="42"/>
        <v>98.917999999999992</v>
      </c>
      <c r="BD48" s="25">
        <f t="shared" si="6"/>
        <v>0.9137649800266312</v>
      </c>
      <c r="BE48" s="25">
        <f t="shared" si="7"/>
        <v>1.2771392081736908E-3</v>
      </c>
      <c r="BF48" s="25">
        <f t="shared" si="8"/>
        <v>6.7536288740682626E-2</v>
      </c>
      <c r="BG48" s="25">
        <f t="shared" si="9"/>
        <v>6.1582998881505365E-3</v>
      </c>
      <c r="BH48" s="25">
        <f t="shared" si="10"/>
        <v>8.4934023718055793E-2</v>
      </c>
      <c r="BI48" s="25">
        <f t="shared" si="11"/>
        <v>0</v>
      </c>
      <c r="BJ48" s="25">
        <f t="shared" si="12"/>
        <v>0.81680908287928855</v>
      </c>
      <c r="BK48" s="25">
        <f t="shared" si="13"/>
        <v>1.2821564480521566E-2</v>
      </c>
      <c r="BL48" s="25">
        <f t="shared" si="14"/>
        <v>2.3682852768779237E-3</v>
      </c>
      <c r="BM48" s="25">
        <f t="shared" si="15"/>
        <v>1.1379945590471907E-3</v>
      </c>
      <c r="BN48" s="25">
        <f t="shared" si="43"/>
        <v>3.5495951041402795E-4</v>
      </c>
      <c r="BO48" s="25">
        <f t="shared" si="44"/>
        <v>0</v>
      </c>
      <c r="BP48" s="25">
        <f t="shared" si="45"/>
        <v>1.9071626182878429</v>
      </c>
      <c r="BQ48" s="25">
        <f t="shared" si="16"/>
        <v>2.0987279751854615</v>
      </c>
    </row>
    <row r="49" spans="1:69" s="25" customFormat="1" x14ac:dyDescent="0.15">
      <c r="A49" s="25" t="s">
        <v>112</v>
      </c>
      <c r="B49" s="25">
        <v>758</v>
      </c>
      <c r="C49" s="25">
        <f t="shared" si="46"/>
        <v>4.1231056256218377</v>
      </c>
      <c r="D49" s="26">
        <v>54.850999999999999</v>
      </c>
      <c r="E49" s="26">
        <v>0.11600000000000001</v>
      </c>
      <c r="F49" s="26">
        <v>3.4729999999999999</v>
      </c>
      <c r="G49" s="26">
        <v>0.47199999999999998</v>
      </c>
      <c r="H49" s="26">
        <v>6.0659999999999998</v>
      </c>
      <c r="I49" s="26">
        <v>32.909999999999997</v>
      </c>
      <c r="J49" s="26">
        <v>0.80200000000000005</v>
      </c>
      <c r="K49" s="26">
        <v>0.16800000000000001</v>
      </c>
      <c r="L49" s="26">
        <v>7.6999999999999999E-2</v>
      </c>
      <c r="M49" s="26">
        <v>8.0000000000000002E-3</v>
      </c>
      <c r="N49" s="26"/>
      <c r="O49" s="25">
        <f t="shared" si="17"/>
        <v>98.942999999999998</v>
      </c>
      <c r="Q49" s="26">
        <v>44.356999999999999</v>
      </c>
      <c r="R49" s="26">
        <v>83.727999999999994</v>
      </c>
      <c r="S49" s="26">
        <v>11.045</v>
      </c>
      <c r="U49" s="26"/>
      <c r="V49" s="27">
        <v>12</v>
      </c>
      <c r="W49" s="27">
        <v>4</v>
      </c>
      <c r="X49" s="14">
        <v>0</v>
      </c>
      <c r="Z49" s="28">
        <f t="shared" si="18"/>
        <v>1.9158898227382861</v>
      </c>
      <c r="AA49" s="28">
        <f t="shared" si="19"/>
        <v>3.0479789275862164E-3</v>
      </c>
      <c r="AB49" s="28">
        <f t="shared" si="20"/>
        <v>0.14296207956995921</v>
      </c>
      <c r="AC49" s="28">
        <f t="shared" si="21"/>
        <v>1.3033854964873318E-2</v>
      </c>
      <c r="AD49" s="28">
        <f t="shared" si="22"/>
        <v>0</v>
      </c>
      <c r="AE49" s="28">
        <f t="shared" si="23"/>
        <v>0.17718534825882615</v>
      </c>
      <c r="AF49" s="28">
        <f t="shared" si="24"/>
        <v>1.713528478527772</v>
      </c>
      <c r="AG49" s="28">
        <f t="shared" si="25"/>
        <v>3.0012515920812562E-2</v>
      </c>
      <c r="AH49" s="28">
        <f t="shared" si="26"/>
        <v>4.9699259712935985E-3</v>
      </c>
      <c r="AI49" s="28">
        <f t="shared" si="27"/>
        <v>2.1633554888358642E-3</v>
      </c>
      <c r="AJ49" s="28">
        <f t="shared" si="28"/>
        <v>5.4174139693169377E-4</v>
      </c>
      <c r="AK49" s="28">
        <f t="shared" si="29"/>
        <v>0</v>
      </c>
      <c r="AL49" s="28">
        <f t="shared" si="30"/>
        <v>4.0033351017651766</v>
      </c>
      <c r="AM49" s="28">
        <f t="shared" si="31"/>
        <v>0.90628653276420723</v>
      </c>
      <c r="AN49" s="29">
        <f t="shared" si="2"/>
        <v>0</v>
      </c>
      <c r="AP49" s="25">
        <f t="shared" si="32"/>
        <v>54.850999999999999</v>
      </c>
      <c r="AQ49" s="25">
        <f t="shared" si="33"/>
        <v>0.11600000000000001</v>
      </c>
      <c r="AR49" s="25">
        <f t="shared" si="34"/>
        <v>3.4729999999999999</v>
      </c>
      <c r="AS49" s="25">
        <f t="shared" si="35"/>
        <v>0.47199999999999998</v>
      </c>
      <c r="AT49" s="25">
        <f t="shared" si="3"/>
        <v>0</v>
      </c>
      <c r="AU49" s="25">
        <f t="shared" si="4"/>
        <v>6.0659999999999998</v>
      </c>
      <c r="AV49" s="25">
        <f t="shared" si="36"/>
        <v>32.909999999999997</v>
      </c>
      <c r="AW49" s="25">
        <f t="shared" si="37"/>
        <v>0.80200000000000005</v>
      </c>
      <c r="AX49" s="25">
        <f t="shared" si="38"/>
        <v>0.16800000000000001</v>
      </c>
      <c r="AY49" s="25">
        <f t="shared" si="39"/>
        <v>7.6999999999999999E-2</v>
      </c>
      <c r="AZ49" s="25">
        <f t="shared" si="40"/>
        <v>8.0000000000000002E-3</v>
      </c>
      <c r="BA49" s="25">
        <f t="shared" si="41"/>
        <v>0</v>
      </c>
      <c r="BB49" s="25">
        <f t="shared" si="42"/>
        <v>98.942999999999998</v>
      </c>
      <c r="BD49" s="25">
        <f t="shared" si="6"/>
        <v>0.91296604527296943</v>
      </c>
      <c r="BE49" s="25">
        <f t="shared" si="7"/>
        <v>1.4524328249818446E-3</v>
      </c>
      <c r="BF49" s="25">
        <f t="shared" si="8"/>
        <v>6.8124754805806195E-2</v>
      </c>
      <c r="BG49" s="25">
        <f t="shared" si="9"/>
        <v>6.2109349299295999E-3</v>
      </c>
      <c r="BH49" s="25">
        <f t="shared" si="10"/>
        <v>8.4432938032403551E-2</v>
      </c>
      <c r="BI49" s="25">
        <f t="shared" si="11"/>
        <v>0</v>
      </c>
      <c r="BJ49" s="25">
        <f t="shared" si="12"/>
        <v>0.81653615982374117</v>
      </c>
      <c r="BK49" s="25">
        <f t="shared" si="13"/>
        <v>1.4301661631958687E-2</v>
      </c>
      <c r="BL49" s="25">
        <f t="shared" si="14"/>
        <v>2.3682852768779237E-3</v>
      </c>
      <c r="BM49" s="25">
        <f t="shared" si="15"/>
        <v>1.0308891887839255E-3</v>
      </c>
      <c r="BN49" s="25">
        <f t="shared" si="43"/>
        <v>2.5815237121020216E-4</v>
      </c>
      <c r="BO49" s="25">
        <f t="shared" si="44"/>
        <v>0</v>
      </c>
      <c r="BP49" s="25">
        <f t="shared" si="45"/>
        <v>1.9076822541586627</v>
      </c>
      <c r="BQ49" s="25">
        <f t="shared" si="16"/>
        <v>2.09853349164311</v>
      </c>
    </row>
    <row r="50" spans="1:69" s="25" customFormat="1" x14ac:dyDescent="0.15">
      <c r="A50" s="25" t="s">
        <v>113</v>
      </c>
      <c r="B50" s="25">
        <v>759</v>
      </c>
      <c r="C50" s="25">
        <f t="shared" si="46"/>
        <v>5.0990195135878684</v>
      </c>
      <c r="D50" s="26">
        <v>55.405000000000001</v>
      </c>
      <c r="E50" s="26">
        <v>0.104</v>
      </c>
      <c r="F50" s="26">
        <v>3.569</v>
      </c>
      <c r="G50" s="26">
        <v>0.46500000000000002</v>
      </c>
      <c r="H50" s="26">
        <v>6.1989999999999998</v>
      </c>
      <c r="I50" s="26">
        <v>33.526000000000003</v>
      </c>
      <c r="J50" s="26">
        <v>0.58099999999999996</v>
      </c>
      <c r="K50" s="26">
        <v>0.16500000000000001</v>
      </c>
      <c r="L50" s="26">
        <v>8.2000000000000003E-2</v>
      </c>
      <c r="M50" s="26">
        <v>6.0000000000000001E-3</v>
      </c>
      <c r="N50" s="26"/>
      <c r="O50" s="25">
        <f>SUM(D50:N50)</f>
        <v>100.102</v>
      </c>
      <c r="Q50" s="26">
        <v>44.357999999999997</v>
      </c>
      <c r="R50" s="26">
        <v>83.722999999999999</v>
      </c>
      <c r="S50" s="26">
        <v>11.045</v>
      </c>
      <c r="U50" s="26"/>
      <c r="V50" s="27">
        <v>12</v>
      </c>
      <c r="W50" s="27">
        <v>4</v>
      </c>
      <c r="X50" s="14">
        <v>0</v>
      </c>
      <c r="Z50" s="28">
        <f t="shared" si="18"/>
        <v>1.9124881545872745</v>
      </c>
      <c r="AA50" s="28">
        <f t="shared" si="19"/>
        <v>2.7005431702267798E-3</v>
      </c>
      <c r="AB50" s="28">
        <f t="shared" si="20"/>
        <v>0.14518656675207509</v>
      </c>
      <c r="AC50" s="28">
        <f t="shared" si="21"/>
        <v>1.2689591811138811E-2</v>
      </c>
      <c r="AD50" s="28">
        <f t="shared" si="22"/>
        <v>0</v>
      </c>
      <c r="AE50" s="28">
        <f t="shared" si="23"/>
        <v>0.17894140825231178</v>
      </c>
      <c r="AF50" s="28">
        <f t="shared" si="24"/>
        <v>1.7250790424814968</v>
      </c>
      <c r="AG50" s="28">
        <f t="shared" si="25"/>
        <v>2.1486613979443157E-2</v>
      </c>
      <c r="AH50" s="28">
        <f t="shared" si="26"/>
        <v>4.8237900379418733E-3</v>
      </c>
      <c r="AI50" s="28">
        <f t="shared" si="27"/>
        <v>2.2767473041801298E-3</v>
      </c>
      <c r="AJ50" s="28">
        <f t="shared" si="28"/>
        <v>4.0152916960449193E-4</v>
      </c>
      <c r="AK50" s="28">
        <f t="shared" si="29"/>
        <v>0</v>
      </c>
      <c r="AL50" s="28">
        <f t="shared" si="30"/>
        <v>4.0060739875456939</v>
      </c>
      <c r="AM50" s="28">
        <f t="shared" si="31"/>
        <v>0.90601917737629978</v>
      </c>
      <c r="AN50" s="29">
        <f t="shared" si="2"/>
        <v>0</v>
      </c>
      <c r="AP50" s="25">
        <f>D50</f>
        <v>55.405000000000001</v>
      </c>
      <c r="AQ50" s="25">
        <f t="shared" si="33"/>
        <v>0.104</v>
      </c>
      <c r="AR50" s="25">
        <f t="shared" si="34"/>
        <v>3.569</v>
      </c>
      <c r="AS50" s="25">
        <f t="shared" si="35"/>
        <v>0.46500000000000002</v>
      </c>
      <c r="AT50" s="25">
        <f t="shared" si="3"/>
        <v>0</v>
      </c>
      <c r="AU50" s="25">
        <f t="shared" si="4"/>
        <v>6.1989999999999998</v>
      </c>
      <c r="AV50" s="25">
        <f t="shared" ref="AV50:BA51" si="47">I50</f>
        <v>33.526000000000003</v>
      </c>
      <c r="AW50" s="25">
        <f t="shared" si="47"/>
        <v>0.58099999999999996</v>
      </c>
      <c r="AX50" s="25">
        <f t="shared" si="47"/>
        <v>0.16500000000000001</v>
      </c>
      <c r="AY50" s="25">
        <f t="shared" si="47"/>
        <v>8.2000000000000003E-2</v>
      </c>
      <c r="AZ50" s="25">
        <f t="shared" si="47"/>
        <v>6.0000000000000001E-3</v>
      </c>
      <c r="BA50" s="25">
        <f t="shared" si="47"/>
        <v>0</v>
      </c>
      <c r="BB50" s="25">
        <f>SUM(AP50:BA50)</f>
        <v>100.102</v>
      </c>
      <c r="BD50" s="25">
        <f t="shared" si="6"/>
        <v>0.92218708388814918</v>
      </c>
      <c r="BE50" s="25">
        <f t="shared" si="7"/>
        <v>1.3021811534319986E-3</v>
      </c>
      <c r="BF50" s="25">
        <f t="shared" si="8"/>
        <v>7.0007846214201655E-2</v>
      </c>
      <c r="BG50" s="25">
        <f t="shared" si="9"/>
        <v>6.1188236068162377E-3</v>
      </c>
      <c r="BH50" s="25">
        <f t="shared" si="10"/>
        <v>8.6284171259952122E-2</v>
      </c>
      <c r="BI50" s="25">
        <f t="shared" si="11"/>
        <v>0</v>
      </c>
      <c r="BJ50" s="25">
        <f t="shared" si="12"/>
        <v>0.83181985093438937</v>
      </c>
      <c r="BK50" s="25">
        <f t="shared" si="13"/>
        <v>1.0360680060059845E-2</v>
      </c>
      <c r="BL50" s="25">
        <f t="shared" si="14"/>
        <v>2.3259944683622462E-3</v>
      </c>
      <c r="BM50" s="25">
        <f t="shared" si="15"/>
        <v>1.0978300451984662E-3</v>
      </c>
      <c r="BN50" s="25">
        <f t="shared" si="43"/>
        <v>1.9361427840765164E-4</v>
      </c>
      <c r="BO50" s="25">
        <f t="shared" si="44"/>
        <v>0</v>
      </c>
      <c r="BP50" s="25">
        <f>SUM(BD50:BO50)</f>
        <v>1.9316980759089684</v>
      </c>
      <c r="BQ50" s="25">
        <f t="shared" si="16"/>
        <v>2.0738613541666537</v>
      </c>
    </row>
    <row r="51" spans="1:69" s="25" customFormat="1" x14ac:dyDescent="0.15">
      <c r="A51" s="25" t="s">
        <v>114</v>
      </c>
      <c r="B51" s="25">
        <v>760</v>
      </c>
      <c r="C51" s="25">
        <f t="shared" si="46"/>
        <v>6.3245553203377476</v>
      </c>
      <c r="D51" s="26">
        <v>55.427999999999997</v>
      </c>
      <c r="E51" s="26">
        <v>0.10299999999999999</v>
      </c>
      <c r="F51" s="26">
        <v>3.573</v>
      </c>
      <c r="G51" s="26">
        <v>0.46800000000000003</v>
      </c>
      <c r="H51" s="26">
        <v>6.2249999999999996</v>
      </c>
      <c r="I51" s="26">
        <v>33.691000000000003</v>
      </c>
      <c r="J51" s="26">
        <v>0.58499999999999996</v>
      </c>
      <c r="K51" s="26">
        <v>0.16700000000000001</v>
      </c>
      <c r="L51" s="26">
        <v>8.7999999999999995E-2</v>
      </c>
      <c r="M51" s="26">
        <v>3.0000000000000001E-3</v>
      </c>
      <c r="N51" s="26"/>
      <c r="O51" s="25">
        <f t="shared" ref="O51:O64" si="48">SUM(D51:N51)</f>
        <v>100.33099999999999</v>
      </c>
      <c r="Q51" s="26">
        <v>44.36</v>
      </c>
      <c r="R51" s="26">
        <v>83.716999999999999</v>
      </c>
      <c r="S51" s="26">
        <v>11.045</v>
      </c>
      <c r="U51" s="26"/>
      <c r="V51" s="27">
        <v>12</v>
      </c>
      <c r="W51" s="27">
        <v>4</v>
      </c>
      <c r="X51" s="14">
        <v>0</v>
      </c>
      <c r="Z51" s="28">
        <f t="shared" ref="Z51:Z64" si="49">IFERROR(BD51*$BQ51,"NA")</f>
        <v>1.9096486550450291</v>
      </c>
      <c r="AA51" s="28">
        <f t="shared" ref="AA51:AA64" si="50">IFERROR(BE51*$BQ51,"NA")</f>
        <v>2.6694972506764759E-3</v>
      </c>
      <c r="AB51" s="28">
        <f t="shared" ref="AB51:AB64" si="51">IFERROR(BF51*$BQ51,"NA")</f>
        <v>0.14507326057823752</v>
      </c>
      <c r="AC51" s="28">
        <f t="shared" ref="AC51:AC64" si="52">IFERROR(BG51*$BQ51,"NA")</f>
        <v>1.2747206485064213E-2</v>
      </c>
      <c r="AD51" s="28">
        <f t="shared" ref="AD51:AD64" si="53">IFERROR(IF(OR($X51="spinel", $X51="Spinel", $X51="SPINEL"),((BH51+BI51)*BQ51-AE51),BI51*$BQ51),"NA")</f>
        <v>0</v>
      </c>
      <c r="AE51" s="28">
        <f t="shared" ref="AE51:AE64" si="54">IFERROR(IF(OR($X51="spinel", $X51="Spinel", $X51="SPINEL"),(1-AF51-AG51-AH51-AI51),BH51*$BQ51),"NA")</f>
        <v>0.17935068453402453</v>
      </c>
      <c r="AF51" s="28">
        <f t="shared" ref="AF51:AF64" si="55">IFERROR(BJ51*$BQ51,"NA")</f>
        <v>1.7302769741520361</v>
      </c>
      <c r="AG51" s="28">
        <f t="shared" ref="AG51:AG64" si="56">IFERROR(BK51*$BQ51,"NA")</f>
        <v>2.1593457365009228E-2</v>
      </c>
      <c r="AH51" s="28">
        <f t="shared" ref="AH51:AH64" si="57">IFERROR(BL51*$BQ51,"NA")</f>
        <v>4.8729885567042261E-3</v>
      </c>
      <c r="AI51" s="28">
        <f t="shared" ref="AI51:AI64" si="58">IFERROR(BM51*$BQ51,"NA")</f>
        <v>2.4386985446021091E-3</v>
      </c>
      <c r="AJ51" s="28">
        <f t="shared" ref="AJ51:AJ64" si="59">IFERROR(BN51*$BQ51,"NA")</f>
        <v>2.0038332251957352E-4</v>
      </c>
      <c r="AK51" s="28">
        <f t="shared" ref="AK51:AK64" si="60">IFERROR(BO51*$BQ51,"NA")</f>
        <v>0</v>
      </c>
      <c r="AL51" s="28">
        <f t="shared" ref="AL51:AL64" si="61">IFERROR(SUM(Z51:AK51),"NA")</f>
        <v>4.0088718058339028</v>
      </c>
      <c r="AM51" s="28">
        <f t="shared" ref="AM51:AM64" si="62">IFERROR(AF51/(AF51+AE51),"NA")</f>
        <v>0.90608080914714617</v>
      </c>
      <c r="AN51" s="29">
        <f t="shared" ref="AN51:AN64" si="63">IFERROR(AD51/(AD51+AE51),"NA")</f>
        <v>0</v>
      </c>
      <c r="AP51" s="25">
        <f t="shared" ref="AP51:AP64" si="64">D51</f>
        <v>55.427999999999997</v>
      </c>
      <c r="AQ51" s="25">
        <f t="shared" ref="AQ51:AQ64" si="65">E51</f>
        <v>0.10299999999999999</v>
      </c>
      <c r="AR51" s="25">
        <f t="shared" ref="AR51:AR64" si="66">F51</f>
        <v>3.573</v>
      </c>
      <c r="AS51" s="25">
        <f t="shared" ref="AS51:AS64" si="67">G51</f>
        <v>0.46800000000000003</v>
      </c>
      <c r="AT51" s="25">
        <f t="shared" ref="AT51:AT64" si="68">BI51*AT$1/2</f>
        <v>0</v>
      </c>
      <c r="AU51" s="25">
        <f t="shared" ref="AU51:AU64" si="69">BH51*AU$1</f>
        <v>6.2249999999999988</v>
      </c>
      <c r="AV51" s="25">
        <f t="shared" si="47"/>
        <v>33.691000000000003</v>
      </c>
      <c r="AW51" s="25">
        <f t="shared" si="47"/>
        <v>0.58499999999999996</v>
      </c>
      <c r="AX51" s="25">
        <f t="shared" si="47"/>
        <v>0.16700000000000001</v>
      </c>
      <c r="AY51" s="25">
        <f t="shared" si="47"/>
        <v>8.7999999999999995E-2</v>
      </c>
      <c r="AZ51" s="25">
        <f t="shared" si="47"/>
        <v>3.0000000000000001E-3</v>
      </c>
      <c r="BA51" s="25">
        <f t="shared" si="47"/>
        <v>0</v>
      </c>
      <c r="BB51" s="25">
        <f t="shared" ref="BB51:BB64" si="70">SUM(AP51:BA51)</f>
        <v>100.33099999999999</v>
      </c>
      <c r="BD51" s="25">
        <f t="shared" ref="BD51:BD64" si="71">D51/AP$1</f>
        <v>0.92256990679094542</v>
      </c>
      <c r="BE51" s="25">
        <f t="shared" ref="BE51:BE64" si="72">E51/AQ$1</f>
        <v>1.2896601808028447E-3</v>
      </c>
      <c r="BF51" s="25">
        <f t="shared" ref="BF51:BF64" si="73">F51/AR$1*2</f>
        <v>7.0086308356218124E-2</v>
      </c>
      <c r="BG51" s="25">
        <f t="shared" ref="BG51:BG64" si="74">G51/AS$1*2</f>
        <v>6.1582998881505365E-3</v>
      </c>
      <c r="BH51" s="25">
        <f t="shared" ref="BH51:BH64" si="75">IF(OR($X51="spinel", $X51="Spinel", $X51="SPINEL"),H51/AU$1,H51/AU$1*(1-$X51))</f>
        <v>8.6646066477367625E-2</v>
      </c>
      <c r="BI51" s="25">
        <f t="shared" ref="BI51:BI64" si="76">IF(OR($X51="spinel", $X51="Spinel", $X51="SPINEL"),0,H51/AU$1*$X51)</f>
        <v>0</v>
      </c>
      <c r="BJ51" s="25">
        <f t="shared" ref="BJ51:BJ64" si="77">I51/AV$1</f>
        <v>0.83591369676759864</v>
      </c>
      <c r="BK51" s="25">
        <f t="shared" ref="BK51:BK64" si="78">J51/AW$1</f>
        <v>1.0432010043261634E-2</v>
      </c>
      <c r="BL51" s="25">
        <f t="shared" ref="BL51:BL64" si="79">K51/AX$1</f>
        <v>2.3541883407060312E-3</v>
      </c>
      <c r="BM51" s="25">
        <f t="shared" ref="BM51:BM64" si="80">L51/AY$1</f>
        <v>1.1781590728959148E-3</v>
      </c>
      <c r="BN51" s="25">
        <f t="shared" ref="BN51:BN64" si="81">M51/AZ$1*2</f>
        <v>9.6807139203825818E-5</v>
      </c>
      <c r="BO51" s="25">
        <f t="shared" ref="BO51:BO64" si="82">N51/BA$1*2</f>
        <v>0</v>
      </c>
      <c r="BP51" s="25">
        <f t="shared" ref="BP51:BP64" si="83">SUM(BD51:BO51)</f>
        <v>1.9367251030571506</v>
      </c>
      <c r="BQ51" s="25">
        <f t="shared" ref="BQ51:BQ64" si="84">IFERROR(IF(OR($U51="Total",$U51="total", $U51="TOTAL"),$W51/$BP51,V51/(BD51*4+BE51*4+BF51*3+BG51*3+BH51*2+BI51*3+BJ51*2+BK51*2+BL51*2+BM51*2+BN51+BO51)),"NA")</f>
        <v>2.0699229846847325</v>
      </c>
    </row>
    <row r="52" spans="1:69" s="25" customFormat="1" x14ac:dyDescent="0.15">
      <c r="A52" s="25" t="s">
        <v>115</v>
      </c>
      <c r="B52" s="25">
        <v>761</v>
      </c>
      <c r="C52" s="25">
        <f t="shared" si="46"/>
        <v>4.1231056256218377</v>
      </c>
      <c r="D52" s="26">
        <v>55.423000000000002</v>
      </c>
      <c r="E52" s="26">
        <v>0.105</v>
      </c>
      <c r="F52" s="26">
        <v>3.5910000000000002</v>
      </c>
      <c r="G52" s="26">
        <v>0.46899999999999997</v>
      </c>
      <c r="H52" s="26">
        <v>6.1989999999999998</v>
      </c>
      <c r="I52" s="26">
        <v>33.305999999999997</v>
      </c>
      <c r="J52" s="26">
        <v>0.79400000000000004</v>
      </c>
      <c r="K52" s="26">
        <v>0.16300000000000001</v>
      </c>
      <c r="L52" s="26">
        <v>8.2000000000000003E-2</v>
      </c>
      <c r="M52" s="26">
        <v>1.2E-2</v>
      </c>
      <c r="N52" s="26"/>
      <c r="O52" s="25">
        <f t="shared" si="48"/>
        <v>100.14399999999999</v>
      </c>
      <c r="Q52" s="26">
        <v>44.360999999999997</v>
      </c>
      <c r="R52" s="26">
        <v>83.712999999999994</v>
      </c>
      <c r="S52" s="26">
        <v>11.045</v>
      </c>
      <c r="U52" s="26"/>
      <c r="V52" s="27">
        <v>12</v>
      </c>
      <c r="W52" s="27">
        <v>4</v>
      </c>
      <c r="X52" s="14">
        <v>0</v>
      </c>
      <c r="Z52" s="28">
        <f t="shared" si="49"/>
        <v>1.9132688719370285</v>
      </c>
      <c r="AA52" s="28">
        <f t="shared" si="50"/>
        <v>2.7267370859034522E-3</v>
      </c>
      <c r="AB52" s="28">
        <f t="shared" si="51"/>
        <v>0.14609369510228656</v>
      </c>
      <c r="AC52" s="28">
        <f t="shared" si="52"/>
        <v>1.2799815895681963E-2</v>
      </c>
      <c r="AD52" s="28">
        <f t="shared" si="53"/>
        <v>0</v>
      </c>
      <c r="AE52" s="28">
        <f t="shared" si="54"/>
        <v>0.17895631644396737</v>
      </c>
      <c r="AF52" s="28">
        <f t="shared" si="55"/>
        <v>1.7139017297713672</v>
      </c>
      <c r="AG52" s="28">
        <f t="shared" si="56"/>
        <v>2.9366252762142445E-2</v>
      </c>
      <c r="AH52" s="28">
        <f t="shared" si="57"/>
        <v>4.7657168699848599E-3</v>
      </c>
      <c r="AI52" s="28">
        <f t="shared" si="58"/>
        <v>2.2769369874149582E-3</v>
      </c>
      <c r="AJ52" s="28">
        <f t="shared" si="59"/>
        <v>8.0312524461533148E-4</v>
      </c>
      <c r="AK52" s="28">
        <f t="shared" si="60"/>
        <v>0</v>
      </c>
      <c r="AL52" s="28">
        <f t="shared" si="61"/>
        <v>4.0049591981003925</v>
      </c>
      <c r="AM52" s="28">
        <f t="shared" si="62"/>
        <v>0.90545708548943715</v>
      </c>
      <c r="AN52" s="29">
        <f t="shared" si="63"/>
        <v>0</v>
      </c>
      <c r="AP52" s="25">
        <f t="shared" si="64"/>
        <v>55.423000000000002</v>
      </c>
      <c r="AQ52" s="25">
        <f t="shared" si="65"/>
        <v>0.105</v>
      </c>
      <c r="AR52" s="25">
        <f t="shared" si="66"/>
        <v>3.5910000000000002</v>
      </c>
      <c r="AS52" s="25">
        <f t="shared" si="67"/>
        <v>0.46899999999999997</v>
      </c>
      <c r="AT52" s="25">
        <f t="shared" si="68"/>
        <v>0</v>
      </c>
      <c r="AU52" s="25">
        <f t="shared" si="69"/>
        <v>6.1989999999999998</v>
      </c>
      <c r="AV52" s="25">
        <f t="shared" ref="AV52:AV64" si="85">I52</f>
        <v>33.305999999999997</v>
      </c>
      <c r="AW52" s="25">
        <f t="shared" ref="AW52:AW64" si="86">J52</f>
        <v>0.79400000000000004</v>
      </c>
      <c r="AX52" s="25">
        <f t="shared" ref="AX52:AX64" si="87">K52</f>
        <v>0.16300000000000001</v>
      </c>
      <c r="AY52" s="25">
        <f t="shared" ref="AY52:AY64" si="88">L52</f>
        <v>8.2000000000000003E-2</v>
      </c>
      <c r="AZ52" s="25">
        <f t="shared" ref="AZ52:AZ64" si="89">M52</f>
        <v>1.2E-2</v>
      </c>
      <c r="BA52" s="25">
        <f t="shared" ref="BA52:BA64" si="90">N52</f>
        <v>0</v>
      </c>
      <c r="BB52" s="25">
        <f t="shared" si="70"/>
        <v>100.14399999999999</v>
      </c>
      <c r="BD52" s="25">
        <f t="shared" si="71"/>
        <v>0.92248668442077231</v>
      </c>
      <c r="BE52" s="25">
        <f t="shared" si="72"/>
        <v>1.3147021260611525E-3</v>
      </c>
      <c r="BF52" s="25">
        <f t="shared" si="73"/>
        <v>7.0439387995292285E-2</v>
      </c>
      <c r="BG52" s="25">
        <f t="shared" si="74"/>
        <v>6.1714586485953019E-3</v>
      </c>
      <c r="BH52" s="25">
        <f t="shared" si="75"/>
        <v>8.6284171259952122E-2</v>
      </c>
      <c r="BI52" s="25">
        <f t="shared" si="76"/>
        <v>0</v>
      </c>
      <c r="BJ52" s="25">
        <f t="shared" si="77"/>
        <v>0.82636138982344354</v>
      </c>
      <c r="BK52" s="25">
        <f t="shared" si="78"/>
        <v>1.4159001665555108E-2</v>
      </c>
      <c r="BL52" s="25">
        <f t="shared" si="79"/>
        <v>2.2978005960184616E-3</v>
      </c>
      <c r="BM52" s="25">
        <f t="shared" si="80"/>
        <v>1.0978300451984662E-3</v>
      </c>
      <c r="BN52" s="25">
        <f t="shared" si="81"/>
        <v>3.8722855681530327E-4</v>
      </c>
      <c r="BO52" s="25">
        <f t="shared" si="82"/>
        <v>0</v>
      </c>
      <c r="BP52" s="25">
        <f t="shared" si="83"/>
        <v>1.9309996551377038</v>
      </c>
      <c r="BQ52" s="25">
        <f t="shared" si="84"/>
        <v>2.0740341343120487</v>
      </c>
    </row>
    <row r="53" spans="1:69" s="25" customFormat="1" x14ac:dyDescent="0.15">
      <c r="A53" s="25" t="s">
        <v>116</v>
      </c>
      <c r="B53" s="25">
        <v>762</v>
      </c>
      <c r="C53" s="25">
        <f t="shared" si="46"/>
        <v>4.9999999999954525</v>
      </c>
      <c r="D53" s="26">
        <v>55.448999999999998</v>
      </c>
      <c r="E53" s="26">
        <v>9.5000000000000001E-2</v>
      </c>
      <c r="F53" s="26">
        <v>3.5760000000000001</v>
      </c>
      <c r="G53" s="26">
        <v>0.47299999999999998</v>
      </c>
      <c r="H53" s="26">
        <v>6.16</v>
      </c>
      <c r="I53" s="26">
        <v>33.506</v>
      </c>
      <c r="J53" s="26">
        <v>0.70199999999999996</v>
      </c>
      <c r="K53" s="26">
        <v>0.17599999999999999</v>
      </c>
      <c r="L53" s="26">
        <v>8.5999999999999993E-2</v>
      </c>
      <c r="M53" s="26">
        <v>1.2999999999999999E-2</v>
      </c>
      <c r="N53" s="26"/>
      <c r="O53" s="25">
        <f t="shared" si="48"/>
        <v>100.236</v>
      </c>
      <c r="Q53" s="26">
        <v>44.360999999999997</v>
      </c>
      <c r="R53" s="26">
        <v>83.707999999999998</v>
      </c>
      <c r="S53" s="26">
        <v>11.045</v>
      </c>
      <c r="U53" s="26"/>
      <c r="V53" s="27">
        <v>12</v>
      </c>
      <c r="W53" s="27">
        <v>4</v>
      </c>
      <c r="X53" s="14">
        <v>0</v>
      </c>
      <c r="Z53" s="28">
        <f t="shared" si="49"/>
        <v>1.9119956523352712</v>
      </c>
      <c r="AA53" s="28">
        <f t="shared" si="50"/>
        <v>2.4642500704154932E-3</v>
      </c>
      <c r="AB53" s="28">
        <f t="shared" si="51"/>
        <v>0.14531845944513272</v>
      </c>
      <c r="AC53" s="28">
        <f t="shared" si="52"/>
        <v>1.2894343265874023E-2</v>
      </c>
      <c r="AD53" s="28">
        <f t="shared" si="53"/>
        <v>0</v>
      </c>
      <c r="AE53" s="28">
        <f t="shared" si="54"/>
        <v>0.17762877229943111</v>
      </c>
      <c r="AF53" s="28">
        <f t="shared" si="55"/>
        <v>1.7222382482268275</v>
      </c>
      <c r="AG53" s="28">
        <f t="shared" si="56"/>
        <v>2.5934169723483731E-2</v>
      </c>
      <c r="AH53" s="28">
        <f t="shared" si="57"/>
        <v>5.1399690902845631E-3</v>
      </c>
      <c r="AI53" s="28">
        <f t="shared" si="58"/>
        <v>2.3852989517551076E-3</v>
      </c>
      <c r="AJ53" s="28">
        <f t="shared" si="59"/>
        <v>8.6906566066820138E-4</v>
      </c>
      <c r="AK53" s="28">
        <f t="shared" si="60"/>
        <v>0</v>
      </c>
      <c r="AL53" s="28">
        <f t="shared" si="61"/>
        <v>4.0068682290691431</v>
      </c>
      <c r="AM53" s="28">
        <f t="shared" si="62"/>
        <v>0.90650462880805815</v>
      </c>
      <c r="AN53" s="29">
        <f t="shared" si="63"/>
        <v>0</v>
      </c>
      <c r="AP53" s="25">
        <f t="shared" si="64"/>
        <v>55.448999999999998</v>
      </c>
      <c r="AQ53" s="25">
        <f t="shared" si="65"/>
        <v>9.5000000000000001E-2</v>
      </c>
      <c r="AR53" s="25">
        <f t="shared" si="66"/>
        <v>3.5760000000000001</v>
      </c>
      <c r="AS53" s="25">
        <f t="shared" si="67"/>
        <v>0.47299999999999998</v>
      </c>
      <c r="AT53" s="25">
        <f t="shared" si="68"/>
        <v>0</v>
      </c>
      <c r="AU53" s="25">
        <f t="shared" si="69"/>
        <v>6.160000000000001</v>
      </c>
      <c r="AV53" s="25">
        <f t="shared" si="85"/>
        <v>33.506</v>
      </c>
      <c r="AW53" s="25">
        <f t="shared" si="86"/>
        <v>0.70199999999999996</v>
      </c>
      <c r="AX53" s="25">
        <f t="shared" si="87"/>
        <v>0.17599999999999999</v>
      </c>
      <c r="AY53" s="25">
        <f t="shared" si="88"/>
        <v>8.5999999999999993E-2</v>
      </c>
      <c r="AZ53" s="25">
        <f t="shared" si="89"/>
        <v>1.2999999999999999E-2</v>
      </c>
      <c r="BA53" s="25">
        <f t="shared" si="90"/>
        <v>0</v>
      </c>
      <c r="BB53" s="25">
        <f t="shared" si="70"/>
        <v>100.236</v>
      </c>
      <c r="BD53" s="25">
        <f t="shared" si="71"/>
        <v>0.92291944074567245</v>
      </c>
      <c r="BE53" s="25">
        <f t="shared" si="72"/>
        <v>1.1894923997696142E-3</v>
      </c>
      <c r="BF53" s="25">
        <f t="shared" si="73"/>
        <v>7.0145154962730494E-2</v>
      </c>
      <c r="BG53" s="25">
        <f t="shared" si="74"/>
        <v>6.2240936903743662E-3</v>
      </c>
      <c r="BH53" s="25">
        <f t="shared" si="75"/>
        <v>8.5741328433828867E-2</v>
      </c>
      <c r="BI53" s="25">
        <f t="shared" si="76"/>
        <v>0</v>
      </c>
      <c r="BJ53" s="25">
        <f t="shared" si="77"/>
        <v>0.83132362719703057</v>
      </c>
      <c r="BK53" s="25">
        <f t="shared" si="78"/>
        <v>1.2518412051913962E-2</v>
      </c>
      <c r="BL53" s="25">
        <f t="shared" si="79"/>
        <v>2.4810607662530625E-3</v>
      </c>
      <c r="BM53" s="25">
        <f t="shared" si="80"/>
        <v>1.1513827303300985E-3</v>
      </c>
      <c r="BN53" s="25">
        <f t="shared" si="81"/>
        <v>4.1949760321657848E-4</v>
      </c>
      <c r="BO53" s="25">
        <f t="shared" si="82"/>
        <v>0</v>
      </c>
      <c r="BP53" s="25">
        <f t="shared" si="83"/>
        <v>1.9341134905811199</v>
      </c>
      <c r="BQ53" s="25">
        <f t="shared" si="84"/>
        <v>2.071682064461092</v>
      </c>
    </row>
    <row r="54" spans="1:69" s="25" customFormat="1" x14ac:dyDescent="0.15">
      <c r="A54" s="25" t="s">
        <v>117</v>
      </c>
      <c r="B54" s="25">
        <v>763</v>
      </c>
      <c r="C54" s="25">
        <f t="shared" si="46"/>
        <v>5.099019513589262</v>
      </c>
      <c r="D54" s="26">
        <v>55.395000000000003</v>
      </c>
      <c r="E54" s="26">
        <v>9.8000000000000004E-2</v>
      </c>
      <c r="F54" s="26">
        <v>3.552</v>
      </c>
      <c r="G54" s="26">
        <v>0.46700000000000003</v>
      </c>
      <c r="H54" s="26">
        <v>6.1580000000000004</v>
      </c>
      <c r="I54" s="26">
        <v>33.579000000000001</v>
      </c>
      <c r="J54" s="26">
        <v>0.59299999999999997</v>
      </c>
      <c r="K54" s="26">
        <v>0.16700000000000001</v>
      </c>
      <c r="L54" s="26">
        <v>7.6999999999999999E-2</v>
      </c>
      <c r="M54" s="26">
        <v>7.0000000000000001E-3</v>
      </c>
      <c r="N54" s="26"/>
      <c r="O54" s="25">
        <f t="shared" si="48"/>
        <v>100.093</v>
      </c>
      <c r="Q54" s="26">
        <v>44.362000000000002</v>
      </c>
      <c r="R54" s="26">
        <v>83.703000000000003</v>
      </c>
      <c r="S54" s="26">
        <v>11.045</v>
      </c>
      <c r="U54" s="26"/>
      <c r="V54" s="27">
        <v>12</v>
      </c>
      <c r="W54" s="27">
        <v>4</v>
      </c>
      <c r="X54" s="14">
        <v>0</v>
      </c>
      <c r="Z54" s="28">
        <f t="shared" si="49"/>
        <v>1.9121483720301249</v>
      </c>
      <c r="AA54" s="28">
        <f t="shared" si="50"/>
        <v>2.5447497902189187E-3</v>
      </c>
      <c r="AB54" s="28">
        <f t="shared" si="51"/>
        <v>0.14449541655400217</v>
      </c>
      <c r="AC54" s="28">
        <f t="shared" si="52"/>
        <v>1.2744206695956968E-2</v>
      </c>
      <c r="AD54" s="28">
        <f t="shared" si="53"/>
        <v>0</v>
      </c>
      <c r="AE54" s="28">
        <f t="shared" si="54"/>
        <v>0.17775839721601361</v>
      </c>
      <c r="AF54" s="28">
        <f t="shared" si="55"/>
        <v>1.7278110355529404</v>
      </c>
      <c r="AG54" s="28">
        <f t="shared" si="56"/>
        <v>2.1930461407486706E-2</v>
      </c>
      <c r="AH54" s="28">
        <f t="shared" si="57"/>
        <v>4.8822740099332242E-3</v>
      </c>
      <c r="AI54" s="28">
        <f t="shared" si="58"/>
        <v>2.1379272875047292E-3</v>
      </c>
      <c r="AJ54" s="28">
        <f t="shared" si="59"/>
        <v>4.6845202098876537E-4</v>
      </c>
      <c r="AK54" s="28">
        <f t="shared" si="60"/>
        <v>0</v>
      </c>
      <c r="AL54" s="28">
        <f t="shared" si="61"/>
        <v>4.0069212925651696</v>
      </c>
      <c r="AM54" s="28">
        <f t="shared" si="62"/>
        <v>0.90671638925393783</v>
      </c>
      <c r="AN54" s="29">
        <f t="shared" si="63"/>
        <v>0</v>
      </c>
      <c r="AP54" s="25">
        <f t="shared" si="64"/>
        <v>55.395000000000003</v>
      </c>
      <c r="AQ54" s="25">
        <f t="shared" si="65"/>
        <v>9.8000000000000004E-2</v>
      </c>
      <c r="AR54" s="25">
        <f t="shared" si="66"/>
        <v>3.552</v>
      </c>
      <c r="AS54" s="25">
        <f t="shared" si="67"/>
        <v>0.46700000000000003</v>
      </c>
      <c r="AT54" s="25">
        <f t="shared" si="68"/>
        <v>0</v>
      </c>
      <c r="AU54" s="25">
        <f t="shared" si="69"/>
        <v>6.1580000000000004</v>
      </c>
      <c r="AV54" s="25">
        <f t="shared" si="85"/>
        <v>33.579000000000001</v>
      </c>
      <c r="AW54" s="25">
        <f t="shared" si="86"/>
        <v>0.59299999999999997</v>
      </c>
      <c r="AX54" s="25">
        <f t="shared" si="87"/>
        <v>0.16700000000000001</v>
      </c>
      <c r="AY54" s="25">
        <f t="shared" si="88"/>
        <v>7.6999999999999999E-2</v>
      </c>
      <c r="AZ54" s="25">
        <f t="shared" si="89"/>
        <v>7.0000000000000001E-3</v>
      </c>
      <c r="BA54" s="25">
        <f t="shared" si="90"/>
        <v>0</v>
      </c>
      <c r="BB54" s="25">
        <f t="shared" si="70"/>
        <v>100.093</v>
      </c>
      <c r="BD54" s="25">
        <f t="shared" si="71"/>
        <v>0.92202063914780297</v>
      </c>
      <c r="BE54" s="25">
        <f t="shared" si="72"/>
        <v>1.2270553176570757E-3</v>
      </c>
      <c r="BF54" s="25">
        <f t="shared" si="73"/>
        <v>6.9674382110631622E-2</v>
      </c>
      <c r="BG54" s="25">
        <f t="shared" si="74"/>
        <v>6.1451411277057702E-3</v>
      </c>
      <c r="BH54" s="25">
        <f t="shared" si="75"/>
        <v>8.5713490340181511E-2</v>
      </c>
      <c r="BI54" s="25">
        <f t="shared" si="76"/>
        <v>0</v>
      </c>
      <c r="BJ54" s="25">
        <f t="shared" si="77"/>
        <v>0.83313484383838987</v>
      </c>
      <c r="BK54" s="25">
        <f t="shared" si="78"/>
        <v>1.0574670009665213E-2</v>
      </c>
      <c r="BL54" s="25">
        <f t="shared" si="79"/>
        <v>2.3541883407060312E-3</v>
      </c>
      <c r="BM54" s="25">
        <f t="shared" si="80"/>
        <v>1.0308891887839255E-3</v>
      </c>
      <c r="BN54" s="25">
        <f t="shared" si="81"/>
        <v>2.258833248089269E-4</v>
      </c>
      <c r="BO54" s="25">
        <f t="shared" si="82"/>
        <v>0</v>
      </c>
      <c r="BP54" s="25">
        <f t="shared" si="83"/>
        <v>1.9321011827463332</v>
      </c>
      <c r="BQ54" s="25">
        <f t="shared" si="84"/>
        <v>2.0738672116900423</v>
      </c>
    </row>
    <row r="55" spans="1:69" s="25" customFormat="1" x14ac:dyDescent="0.15">
      <c r="A55" s="25" t="s">
        <v>118</v>
      </c>
      <c r="B55" s="25">
        <v>764</v>
      </c>
      <c r="C55" s="25">
        <f t="shared" si="46"/>
        <v>5.0990195136018031</v>
      </c>
      <c r="D55" s="26">
        <v>55.47</v>
      </c>
      <c r="E55" s="26">
        <v>0.10299999999999999</v>
      </c>
      <c r="F55" s="26">
        <v>3.5590000000000002</v>
      </c>
      <c r="G55" s="26">
        <v>0.46600000000000003</v>
      </c>
      <c r="H55" s="26">
        <v>6.1660000000000004</v>
      </c>
      <c r="I55" s="26">
        <v>33.569000000000003</v>
      </c>
      <c r="J55" s="26">
        <v>0.58199999999999996</v>
      </c>
      <c r="K55" s="26">
        <v>0.17100000000000001</v>
      </c>
      <c r="L55" s="26">
        <v>9.2999999999999999E-2</v>
      </c>
      <c r="M55" s="26">
        <v>8.9999999999999993E-3</v>
      </c>
      <c r="N55" s="26"/>
      <c r="O55" s="25">
        <f t="shared" si="48"/>
        <v>100.188</v>
      </c>
      <c r="Q55" s="26">
        <v>44.363</v>
      </c>
      <c r="R55" s="26">
        <v>83.697999999999993</v>
      </c>
      <c r="S55" s="26">
        <v>11.045</v>
      </c>
      <c r="U55" s="26"/>
      <c r="V55" s="27">
        <v>12</v>
      </c>
      <c r="W55" s="27">
        <v>4</v>
      </c>
      <c r="X55" s="14">
        <v>0</v>
      </c>
      <c r="Z55" s="28">
        <f t="shared" si="49"/>
        <v>1.9129004489089907</v>
      </c>
      <c r="AA55" s="28">
        <f t="shared" si="50"/>
        <v>2.6720182378037229E-3</v>
      </c>
      <c r="AB55" s="28">
        <f t="shared" si="51"/>
        <v>0.14464128920493438</v>
      </c>
      <c r="AC55" s="28">
        <f t="shared" si="52"/>
        <v>1.2704717849792288E-2</v>
      </c>
      <c r="AD55" s="28">
        <f t="shared" si="53"/>
        <v>0</v>
      </c>
      <c r="AE55" s="28">
        <f t="shared" si="54"/>
        <v>0.17781858229331635</v>
      </c>
      <c r="AF55" s="28">
        <f t="shared" si="55"/>
        <v>1.7256394909102235</v>
      </c>
      <c r="AG55" s="28">
        <f t="shared" si="56"/>
        <v>2.1503009275877664E-2</v>
      </c>
      <c r="AH55" s="28">
        <f t="shared" si="57"/>
        <v>4.9944189637424205E-3</v>
      </c>
      <c r="AI55" s="28">
        <f t="shared" si="58"/>
        <v>2.5796948440592851E-3</v>
      </c>
      <c r="AJ55" s="28">
        <f t="shared" si="59"/>
        <v>6.0171767420437309E-4</v>
      </c>
      <c r="AK55" s="28">
        <f t="shared" si="60"/>
        <v>0</v>
      </c>
      <c r="AL55" s="28">
        <f t="shared" si="61"/>
        <v>4.0060553881629444</v>
      </c>
      <c r="AM55" s="28">
        <f t="shared" si="62"/>
        <v>0.9065812981138871</v>
      </c>
      <c r="AN55" s="29">
        <f t="shared" si="63"/>
        <v>0</v>
      </c>
      <c r="AP55" s="25">
        <f t="shared" si="64"/>
        <v>55.47</v>
      </c>
      <c r="AQ55" s="25">
        <f t="shared" si="65"/>
        <v>0.10299999999999999</v>
      </c>
      <c r="AR55" s="25">
        <f t="shared" si="66"/>
        <v>3.5590000000000002</v>
      </c>
      <c r="AS55" s="25">
        <f t="shared" si="67"/>
        <v>0.46600000000000003</v>
      </c>
      <c r="AT55" s="25">
        <f t="shared" si="68"/>
        <v>0</v>
      </c>
      <c r="AU55" s="25">
        <f t="shared" si="69"/>
        <v>6.1660000000000004</v>
      </c>
      <c r="AV55" s="25">
        <f t="shared" si="85"/>
        <v>33.569000000000003</v>
      </c>
      <c r="AW55" s="25">
        <f t="shared" si="86"/>
        <v>0.58199999999999996</v>
      </c>
      <c r="AX55" s="25">
        <f t="shared" si="87"/>
        <v>0.17100000000000001</v>
      </c>
      <c r="AY55" s="25">
        <f t="shared" si="88"/>
        <v>9.2999999999999999E-2</v>
      </c>
      <c r="AZ55" s="25">
        <f t="shared" si="89"/>
        <v>8.9999999999999993E-3</v>
      </c>
      <c r="BA55" s="25">
        <f t="shared" si="90"/>
        <v>0</v>
      </c>
      <c r="BB55" s="25">
        <f t="shared" si="70"/>
        <v>100.188</v>
      </c>
      <c r="BD55" s="25">
        <f t="shared" si="71"/>
        <v>0.92326897470039948</v>
      </c>
      <c r="BE55" s="25">
        <f t="shared" si="72"/>
        <v>1.2896601808028447E-3</v>
      </c>
      <c r="BF55" s="25">
        <f t="shared" si="73"/>
        <v>6.9811690859160461E-2</v>
      </c>
      <c r="BG55" s="25">
        <f t="shared" si="74"/>
        <v>6.131982367261004E-3</v>
      </c>
      <c r="BH55" s="25">
        <f t="shared" si="75"/>
        <v>8.5824842714770908E-2</v>
      </c>
      <c r="BI55" s="25">
        <f t="shared" si="76"/>
        <v>0</v>
      </c>
      <c r="BJ55" s="25">
        <f t="shared" si="77"/>
        <v>0.83288673196971053</v>
      </c>
      <c r="BK55" s="25">
        <f t="shared" si="78"/>
        <v>1.0378512555860293E-2</v>
      </c>
      <c r="BL55" s="25">
        <f t="shared" si="79"/>
        <v>2.4105760853936008E-3</v>
      </c>
      <c r="BM55" s="25">
        <f t="shared" si="80"/>
        <v>1.2450999293104556E-3</v>
      </c>
      <c r="BN55" s="25">
        <f t="shared" si="81"/>
        <v>2.9042141761147743E-4</v>
      </c>
      <c r="BO55" s="25">
        <f t="shared" si="82"/>
        <v>0</v>
      </c>
      <c r="BP55" s="25">
        <f t="shared" si="83"/>
        <v>1.933538492780281</v>
      </c>
      <c r="BQ55" s="25">
        <f t="shared" si="84"/>
        <v>2.0718777532080792</v>
      </c>
    </row>
    <row r="56" spans="1:69" s="25" customFormat="1" x14ac:dyDescent="0.15">
      <c r="A56" s="25" t="s">
        <v>119</v>
      </c>
      <c r="B56" s="25">
        <v>765</v>
      </c>
      <c r="C56" s="25">
        <f t="shared" si="46"/>
        <v>5.0990195135878684</v>
      </c>
      <c r="D56" s="26">
        <v>55.387999999999998</v>
      </c>
      <c r="E56" s="26">
        <v>0.10299999999999999</v>
      </c>
      <c r="F56" s="26">
        <v>3.5550000000000002</v>
      </c>
      <c r="G56" s="26">
        <v>0.46600000000000003</v>
      </c>
      <c r="H56" s="26">
        <v>6.1520000000000001</v>
      </c>
      <c r="I56" s="26">
        <v>33.426000000000002</v>
      </c>
      <c r="J56" s="26">
        <v>0.7</v>
      </c>
      <c r="K56" s="26">
        <v>0.16</v>
      </c>
      <c r="L56" s="26">
        <v>7.5999999999999998E-2</v>
      </c>
      <c r="M56" s="26">
        <v>1.0999999999999999E-2</v>
      </c>
      <c r="N56" s="26"/>
      <c r="O56" s="25">
        <f t="shared" si="48"/>
        <v>100.03699999999999</v>
      </c>
      <c r="Q56" s="26">
        <v>44.363999999999997</v>
      </c>
      <c r="R56" s="26">
        <v>83.692999999999998</v>
      </c>
      <c r="S56" s="26">
        <v>11.045</v>
      </c>
      <c r="U56" s="26"/>
      <c r="V56" s="27">
        <v>12</v>
      </c>
      <c r="W56" s="27">
        <v>4</v>
      </c>
      <c r="X56" s="14">
        <v>0</v>
      </c>
      <c r="Z56" s="28">
        <f t="shared" si="49"/>
        <v>1.9132679574129905</v>
      </c>
      <c r="AA56" s="28">
        <f t="shared" si="50"/>
        <v>2.6764881785383502E-3</v>
      </c>
      <c r="AB56" s="28">
        <f t="shared" si="51"/>
        <v>0.14472041944922179</v>
      </c>
      <c r="AC56" s="28">
        <f t="shared" si="52"/>
        <v>1.2725971198678637E-2</v>
      </c>
      <c r="AD56" s="28">
        <f t="shared" si="53"/>
        <v>0</v>
      </c>
      <c r="AE56" s="28">
        <f t="shared" si="54"/>
        <v>0.1777116344775424</v>
      </c>
      <c r="AF56" s="28">
        <f t="shared" si="55"/>
        <v>1.7211629434684457</v>
      </c>
      <c r="AG56" s="28">
        <f t="shared" si="56"/>
        <v>2.5905990926860887E-2</v>
      </c>
      <c r="AH56" s="28">
        <f t="shared" si="57"/>
        <v>4.6809581102757363E-3</v>
      </c>
      <c r="AI56" s="28">
        <f t="shared" si="58"/>
        <v>2.1116643636286247E-3</v>
      </c>
      <c r="AJ56" s="28">
        <f t="shared" si="59"/>
        <v>7.366629966752018E-4</v>
      </c>
      <c r="AK56" s="28">
        <f t="shared" si="60"/>
        <v>0</v>
      </c>
      <c r="AL56" s="28">
        <f t="shared" si="61"/>
        <v>4.0057006905828576</v>
      </c>
      <c r="AM56" s="28">
        <f t="shared" si="62"/>
        <v>0.9064121261395931</v>
      </c>
      <c r="AN56" s="29">
        <f t="shared" si="63"/>
        <v>0</v>
      </c>
      <c r="AP56" s="25">
        <f t="shared" si="64"/>
        <v>55.387999999999998</v>
      </c>
      <c r="AQ56" s="25">
        <f t="shared" si="65"/>
        <v>0.10299999999999999</v>
      </c>
      <c r="AR56" s="25">
        <f t="shared" si="66"/>
        <v>3.5550000000000002</v>
      </c>
      <c r="AS56" s="25">
        <f t="shared" si="67"/>
        <v>0.46600000000000003</v>
      </c>
      <c r="AT56" s="25">
        <f t="shared" si="68"/>
        <v>0</v>
      </c>
      <c r="AU56" s="25">
        <f t="shared" si="69"/>
        <v>6.1520000000000001</v>
      </c>
      <c r="AV56" s="25">
        <f t="shared" si="85"/>
        <v>33.426000000000002</v>
      </c>
      <c r="AW56" s="25">
        <f t="shared" si="86"/>
        <v>0.7</v>
      </c>
      <c r="AX56" s="25">
        <f t="shared" si="87"/>
        <v>0.16</v>
      </c>
      <c r="AY56" s="25">
        <f t="shared" si="88"/>
        <v>7.5999999999999998E-2</v>
      </c>
      <c r="AZ56" s="25">
        <f t="shared" si="89"/>
        <v>1.0999999999999999E-2</v>
      </c>
      <c r="BA56" s="25">
        <f t="shared" si="90"/>
        <v>0</v>
      </c>
      <c r="BB56" s="25">
        <f t="shared" si="70"/>
        <v>100.03699999999999</v>
      </c>
      <c r="BD56" s="25">
        <f t="shared" si="71"/>
        <v>0.92190412782956055</v>
      </c>
      <c r="BE56" s="25">
        <f t="shared" si="72"/>
        <v>1.2896601808028447E-3</v>
      </c>
      <c r="BF56" s="25">
        <f t="shared" si="73"/>
        <v>6.9733228717143991E-2</v>
      </c>
      <c r="BG56" s="25">
        <f t="shared" si="74"/>
        <v>6.131982367261004E-3</v>
      </c>
      <c r="BH56" s="25">
        <f t="shared" si="75"/>
        <v>8.5629976059239471E-2</v>
      </c>
      <c r="BI56" s="25">
        <f t="shared" si="76"/>
        <v>0</v>
      </c>
      <c r="BJ56" s="25">
        <f t="shared" si="77"/>
        <v>0.8293387322475958</v>
      </c>
      <c r="BK56" s="25">
        <f t="shared" si="78"/>
        <v>1.2482747060313068E-2</v>
      </c>
      <c r="BL56" s="25">
        <f t="shared" si="79"/>
        <v>2.2555097875027845E-3</v>
      </c>
      <c r="BM56" s="25">
        <f t="shared" si="80"/>
        <v>1.0175010175010174E-3</v>
      </c>
      <c r="BN56" s="25">
        <f t="shared" si="81"/>
        <v>3.5495951041402795E-4</v>
      </c>
      <c r="BO56" s="25">
        <f t="shared" si="82"/>
        <v>0</v>
      </c>
      <c r="BP56" s="25">
        <f t="shared" si="83"/>
        <v>1.9301384247773345</v>
      </c>
      <c r="BQ56" s="25">
        <f t="shared" si="84"/>
        <v>2.0753437365742124</v>
      </c>
    </row>
    <row r="57" spans="1:69" s="25" customFormat="1" x14ac:dyDescent="0.15">
      <c r="A57" s="25" t="s">
        <v>120</v>
      </c>
      <c r="B57" s="25">
        <v>766</v>
      </c>
      <c r="C57" s="25">
        <f t="shared" si="46"/>
        <v>5.3851648071311899</v>
      </c>
      <c r="D57" s="26">
        <v>55.491999999999997</v>
      </c>
      <c r="E57" s="26">
        <v>9.9000000000000005E-2</v>
      </c>
      <c r="F57" s="26">
        <v>3.5840000000000001</v>
      </c>
      <c r="G57" s="26">
        <v>0.46700000000000003</v>
      </c>
      <c r="H57" s="26">
        <v>6.1239999999999997</v>
      </c>
      <c r="I57" s="26">
        <v>33.493000000000002</v>
      </c>
      <c r="J57" s="26">
        <v>0.74099999999999999</v>
      </c>
      <c r="K57" s="26">
        <v>0.16200000000000001</v>
      </c>
      <c r="L57" s="26">
        <v>0.08</v>
      </c>
      <c r="M57" s="26">
        <v>1.4999999999999999E-2</v>
      </c>
      <c r="N57" s="26"/>
      <c r="O57" s="25">
        <f t="shared" si="48"/>
        <v>100.25699999999999</v>
      </c>
      <c r="Q57" s="26">
        <v>44.366</v>
      </c>
      <c r="R57" s="26">
        <v>83.688000000000002</v>
      </c>
      <c r="S57" s="26">
        <v>11.045</v>
      </c>
      <c r="U57" s="26"/>
      <c r="V57" s="27">
        <v>12</v>
      </c>
      <c r="W57" s="27">
        <v>4</v>
      </c>
      <c r="X57" s="14">
        <v>0</v>
      </c>
      <c r="Z57" s="28">
        <f t="shared" si="49"/>
        <v>1.912636396556423</v>
      </c>
      <c r="AA57" s="28">
        <f t="shared" si="50"/>
        <v>2.5668779724089732E-3</v>
      </c>
      <c r="AB57" s="28">
        <f t="shared" si="51"/>
        <v>0.14557946940998523</v>
      </c>
      <c r="AC57" s="28">
        <f t="shared" si="52"/>
        <v>1.2725176757301527E-2</v>
      </c>
      <c r="AD57" s="28">
        <f t="shared" si="53"/>
        <v>0</v>
      </c>
      <c r="AE57" s="28">
        <f t="shared" si="54"/>
        <v>0.17651297720656228</v>
      </c>
      <c r="AF57" s="28">
        <f t="shared" si="55"/>
        <v>1.7208124974261259</v>
      </c>
      <c r="AG57" s="28">
        <f t="shared" si="56"/>
        <v>2.7362911179618796E-2</v>
      </c>
      <c r="AH57" s="28">
        <f t="shared" si="57"/>
        <v>4.7290260921466366E-3</v>
      </c>
      <c r="AI57" s="28">
        <f t="shared" si="58"/>
        <v>2.2179063750243154E-3</v>
      </c>
      <c r="AJ57" s="28">
        <f t="shared" si="59"/>
        <v>1.002326823857088E-3</v>
      </c>
      <c r="AK57" s="28">
        <f t="shared" si="60"/>
        <v>0</v>
      </c>
      <c r="AL57" s="28">
        <f t="shared" si="61"/>
        <v>4.0061455657994545</v>
      </c>
      <c r="AM57" s="28">
        <f t="shared" si="62"/>
        <v>0.90696747628883534</v>
      </c>
      <c r="AN57" s="29">
        <f t="shared" si="63"/>
        <v>0</v>
      </c>
      <c r="AP57" s="25">
        <f t="shared" si="64"/>
        <v>55.491999999999997</v>
      </c>
      <c r="AQ57" s="25">
        <f t="shared" si="65"/>
        <v>9.9000000000000005E-2</v>
      </c>
      <c r="AR57" s="25">
        <f t="shared" si="66"/>
        <v>3.5840000000000001</v>
      </c>
      <c r="AS57" s="25">
        <f t="shared" si="67"/>
        <v>0.46700000000000003</v>
      </c>
      <c r="AT57" s="25">
        <f t="shared" si="68"/>
        <v>0</v>
      </c>
      <c r="AU57" s="25">
        <f t="shared" si="69"/>
        <v>6.1239999999999997</v>
      </c>
      <c r="AV57" s="25">
        <f t="shared" si="85"/>
        <v>33.493000000000002</v>
      </c>
      <c r="AW57" s="25">
        <f t="shared" si="86"/>
        <v>0.74099999999999999</v>
      </c>
      <c r="AX57" s="25">
        <f t="shared" si="87"/>
        <v>0.16200000000000001</v>
      </c>
      <c r="AY57" s="25">
        <f t="shared" si="88"/>
        <v>0.08</v>
      </c>
      <c r="AZ57" s="25">
        <f t="shared" si="89"/>
        <v>1.4999999999999999E-2</v>
      </c>
      <c r="BA57" s="25">
        <f t="shared" si="90"/>
        <v>0</v>
      </c>
      <c r="BB57" s="25">
        <f t="shared" si="70"/>
        <v>100.25699999999999</v>
      </c>
      <c r="BD57" s="25">
        <f t="shared" si="71"/>
        <v>0.92363515312916111</v>
      </c>
      <c r="BE57" s="25">
        <f t="shared" si="72"/>
        <v>1.2395762902862296E-3</v>
      </c>
      <c r="BF57" s="25">
        <f t="shared" si="73"/>
        <v>7.0302079246763446E-2</v>
      </c>
      <c r="BG57" s="25">
        <f t="shared" si="74"/>
        <v>6.1451411277057702E-3</v>
      </c>
      <c r="BH57" s="25">
        <f t="shared" si="75"/>
        <v>8.5240242748176612E-2</v>
      </c>
      <c r="BI57" s="25">
        <f t="shared" si="76"/>
        <v>0</v>
      </c>
      <c r="BJ57" s="25">
        <f t="shared" si="77"/>
        <v>0.83100108176774745</v>
      </c>
      <c r="BK57" s="25">
        <f t="shared" si="78"/>
        <v>1.3213879388131405E-2</v>
      </c>
      <c r="BL57" s="25">
        <f t="shared" si="79"/>
        <v>2.2837036598465691E-3</v>
      </c>
      <c r="BM57" s="25">
        <f t="shared" si="80"/>
        <v>1.07105370263265E-3</v>
      </c>
      <c r="BN57" s="25">
        <f t="shared" si="81"/>
        <v>4.8403569601912906E-4</v>
      </c>
      <c r="BO57" s="25">
        <f t="shared" si="82"/>
        <v>0</v>
      </c>
      <c r="BP57" s="25">
        <f t="shared" si="83"/>
        <v>1.9346159467564703</v>
      </c>
      <c r="BQ57" s="25">
        <f t="shared" si="84"/>
        <v>2.0707704661052024</v>
      </c>
    </row>
    <row r="58" spans="1:69" s="25" customFormat="1" x14ac:dyDescent="0.15">
      <c r="A58" s="25" t="s">
        <v>121</v>
      </c>
      <c r="B58" s="25">
        <v>767</v>
      </c>
      <c r="C58" s="25">
        <f t="shared" si="46"/>
        <v>5.0990195135878684</v>
      </c>
      <c r="D58" s="26">
        <v>55.494999999999997</v>
      </c>
      <c r="E58" s="26">
        <v>9.9000000000000005E-2</v>
      </c>
      <c r="F58" s="26">
        <v>3.577</v>
      </c>
      <c r="G58" s="26">
        <v>0.46500000000000002</v>
      </c>
      <c r="H58" s="26">
        <v>6.1660000000000004</v>
      </c>
      <c r="I58" s="26">
        <v>33.615000000000002</v>
      </c>
      <c r="J58" s="26">
        <v>0.57599999999999996</v>
      </c>
      <c r="K58" s="26">
        <v>0.17399999999999999</v>
      </c>
      <c r="L58" s="26">
        <v>6.9000000000000006E-2</v>
      </c>
      <c r="M58" s="26">
        <v>1E-3</v>
      </c>
      <c r="N58" s="26"/>
      <c r="O58" s="25">
        <f t="shared" si="48"/>
        <v>100.23700000000001</v>
      </c>
      <c r="Q58" s="26">
        <v>44.366999999999997</v>
      </c>
      <c r="R58" s="26">
        <v>83.683000000000007</v>
      </c>
      <c r="S58" s="26">
        <v>11.045</v>
      </c>
      <c r="U58" s="26"/>
      <c r="V58" s="27">
        <v>12</v>
      </c>
      <c r="W58" s="27">
        <v>4</v>
      </c>
      <c r="X58" s="14">
        <v>0</v>
      </c>
      <c r="Z58" s="28">
        <f t="shared" si="49"/>
        <v>1.9125288127880542</v>
      </c>
      <c r="AA58" s="28">
        <f t="shared" si="50"/>
        <v>2.5665948333894279E-3</v>
      </c>
      <c r="AB58" s="28">
        <f t="shared" si="51"/>
        <v>0.14527910775474798</v>
      </c>
      <c r="AC58" s="28">
        <f t="shared" si="52"/>
        <v>1.2669281575278838E-2</v>
      </c>
      <c r="AD58" s="28">
        <f t="shared" si="53"/>
        <v>0</v>
      </c>
      <c r="AE58" s="28">
        <f t="shared" si="54"/>
        <v>0.1777039457872554</v>
      </c>
      <c r="AF58" s="28">
        <f t="shared" si="55"/>
        <v>1.7268901414070694</v>
      </c>
      <c r="AG58" s="28">
        <f t="shared" si="56"/>
        <v>2.1267609070292653E-2</v>
      </c>
      <c r="AH58" s="28">
        <f t="shared" si="57"/>
        <v>5.0787640472260351E-3</v>
      </c>
      <c r="AI58" s="28">
        <f t="shared" si="58"/>
        <v>1.9127332414823808E-3</v>
      </c>
      <c r="AJ58" s="28">
        <f t="shared" si="59"/>
        <v>6.6814417491635434E-5</v>
      </c>
      <c r="AK58" s="28">
        <f t="shared" si="60"/>
        <v>0</v>
      </c>
      <c r="AL58" s="28">
        <f t="shared" si="61"/>
        <v>4.0059638049222883</v>
      </c>
      <c r="AM58" s="28">
        <f t="shared" si="62"/>
        <v>0.90669720809170806</v>
      </c>
      <c r="AN58" s="29">
        <f t="shared" si="63"/>
        <v>0</v>
      </c>
      <c r="AP58" s="25">
        <f t="shared" si="64"/>
        <v>55.494999999999997</v>
      </c>
      <c r="AQ58" s="25">
        <f t="shared" si="65"/>
        <v>9.9000000000000005E-2</v>
      </c>
      <c r="AR58" s="25">
        <f t="shared" si="66"/>
        <v>3.577</v>
      </c>
      <c r="AS58" s="25">
        <f t="shared" si="67"/>
        <v>0.46500000000000002</v>
      </c>
      <c r="AT58" s="25">
        <f t="shared" si="68"/>
        <v>0</v>
      </c>
      <c r="AU58" s="25">
        <f t="shared" si="69"/>
        <v>6.1660000000000004</v>
      </c>
      <c r="AV58" s="25">
        <f t="shared" si="85"/>
        <v>33.615000000000002</v>
      </c>
      <c r="AW58" s="25">
        <f t="shared" si="86"/>
        <v>0.57599999999999996</v>
      </c>
      <c r="AX58" s="25">
        <f t="shared" si="87"/>
        <v>0.17399999999999999</v>
      </c>
      <c r="AY58" s="25">
        <f t="shared" si="88"/>
        <v>6.9000000000000006E-2</v>
      </c>
      <c r="AZ58" s="25">
        <f t="shared" si="89"/>
        <v>1E-3</v>
      </c>
      <c r="BA58" s="25">
        <f t="shared" si="90"/>
        <v>0</v>
      </c>
      <c r="BB58" s="25">
        <f t="shared" si="70"/>
        <v>100.23700000000001</v>
      </c>
      <c r="BD58" s="25">
        <f t="shared" si="71"/>
        <v>0.92368508655126491</v>
      </c>
      <c r="BE58" s="25">
        <f t="shared" si="72"/>
        <v>1.2395762902862296E-3</v>
      </c>
      <c r="BF58" s="25">
        <f t="shared" si="73"/>
        <v>7.0164770498234608E-2</v>
      </c>
      <c r="BG58" s="25">
        <f t="shared" si="74"/>
        <v>6.1188236068162377E-3</v>
      </c>
      <c r="BH58" s="25">
        <f t="shared" si="75"/>
        <v>8.5824842714770908E-2</v>
      </c>
      <c r="BI58" s="25">
        <f t="shared" si="76"/>
        <v>0</v>
      </c>
      <c r="BJ58" s="25">
        <f t="shared" si="77"/>
        <v>0.83402804656563556</v>
      </c>
      <c r="BK58" s="25">
        <f t="shared" si="78"/>
        <v>1.0271517581057609E-2</v>
      </c>
      <c r="BL58" s="25">
        <f t="shared" si="79"/>
        <v>2.4528668939092775E-3</v>
      </c>
      <c r="BM58" s="25">
        <f t="shared" si="80"/>
        <v>9.2378381852066061E-4</v>
      </c>
      <c r="BN58" s="25">
        <f t="shared" si="81"/>
        <v>3.226904640127527E-5</v>
      </c>
      <c r="BO58" s="25">
        <f t="shared" si="82"/>
        <v>0</v>
      </c>
      <c r="BP58" s="25">
        <f t="shared" si="83"/>
        <v>1.9347415835668973</v>
      </c>
      <c r="BQ58" s="25">
        <f t="shared" si="84"/>
        <v>2.070542050136162</v>
      </c>
    </row>
    <row r="59" spans="1:69" s="25" customFormat="1" x14ac:dyDescent="0.15">
      <c r="A59" s="25" t="s">
        <v>122</v>
      </c>
      <c r="B59" s="25">
        <v>768</v>
      </c>
      <c r="C59" s="25">
        <f t="shared" si="46"/>
        <v>5.0990195136031975</v>
      </c>
      <c r="D59" s="26">
        <v>55.34</v>
      </c>
      <c r="E59" s="26">
        <v>0.1</v>
      </c>
      <c r="F59" s="26">
        <v>3.573</v>
      </c>
      <c r="G59" s="26">
        <v>0.46</v>
      </c>
      <c r="H59" s="26">
        <v>6.1630000000000003</v>
      </c>
      <c r="I59" s="26">
        <v>33.548999999999999</v>
      </c>
      <c r="J59" s="26">
        <v>0.56499999999999995</v>
      </c>
      <c r="K59" s="26">
        <v>0.16300000000000001</v>
      </c>
      <c r="L59" s="26">
        <v>8.6999999999999994E-2</v>
      </c>
      <c r="M59" s="26">
        <v>1.2999999999999999E-2</v>
      </c>
      <c r="N59" s="26"/>
      <c r="O59" s="25">
        <f t="shared" si="48"/>
        <v>100.01300000000001</v>
      </c>
      <c r="Q59" s="26">
        <v>44.368000000000002</v>
      </c>
      <c r="R59" s="26">
        <v>83.677999999999997</v>
      </c>
      <c r="S59" s="26">
        <v>11.045</v>
      </c>
      <c r="U59" s="26"/>
      <c r="V59" s="27">
        <v>12</v>
      </c>
      <c r="W59" s="27">
        <v>4</v>
      </c>
      <c r="X59" s="14">
        <v>0</v>
      </c>
      <c r="Z59" s="28">
        <f t="shared" si="49"/>
        <v>1.9117702339589704</v>
      </c>
      <c r="AA59" s="28">
        <f t="shared" si="50"/>
        <v>2.5987501701837507E-3</v>
      </c>
      <c r="AB59" s="28">
        <f t="shared" si="51"/>
        <v>0.14546538129488865</v>
      </c>
      <c r="AC59" s="28">
        <f t="shared" si="52"/>
        <v>1.2563171169454818E-2</v>
      </c>
      <c r="AD59" s="28">
        <f t="shared" si="53"/>
        <v>0</v>
      </c>
      <c r="AE59" s="28">
        <f t="shared" si="54"/>
        <v>0.17804432198504422</v>
      </c>
      <c r="AF59" s="28">
        <f t="shared" si="55"/>
        <v>1.7276413254761265</v>
      </c>
      <c r="AG59" s="28">
        <f t="shared" si="56"/>
        <v>2.0911589395535619E-2</v>
      </c>
      <c r="AH59" s="28">
        <f t="shared" si="57"/>
        <v>4.7691260629765062E-3</v>
      </c>
      <c r="AI59" s="28">
        <f t="shared" si="58"/>
        <v>2.4175027519379244E-3</v>
      </c>
      <c r="AJ59" s="28">
        <f t="shared" si="59"/>
        <v>8.70674747113821E-4</v>
      </c>
      <c r="AK59" s="28">
        <f t="shared" si="60"/>
        <v>0</v>
      </c>
      <c r="AL59" s="28">
        <f t="shared" si="61"/>
        <v>4.0070520770122329</v>
      </c>
      <c r="AM59" s="28">
        <f t="shared" si="62"/>
        <v>0.90657204024061266</v>
      </c>
      <c r="AN59" s="29">
        <f t="shared" si="63"/>
        <v>0</v>
      </c>
      <c r="AP59" s="25">
        <f t="shared" si="64"/>
        <v>55.34</v>
      </c>
      <c r="AQ59" s="25">
        <f t="shared" si="65"/>
        <v>0.1</v>
      </c>
      <c r="AR59" s="25">
        <f t="shared" si="66"/>
        <v>3.573</v>
      </c>
      <c r="AS59" s="25">
        <f t="shared" si="67"/>
        <v>0.46</v>
      </c>
      <c r="AT59" s="25">
        <f t="shared" si="68"/>
        <v>0</v>
      </c>
      <c r="AU59" s="25">
        <f t="shared" si="69"/>
        <v>6.1630000000000003</v>
      </c>
      <c r="AV59" s="25">
        <f t="shared" si="85"/>
        <v>33.548999999999999</v>
      </c>
      <c r="AW59" s="25">
        <f t="shared" si="86"/>
        <v>0.56499999999999995</v>
      </c>
      <c r="AX59" s="25">
        <f t="shared" si="87"/>
        <v>0.16300000000000001</v>
      </c>
      <c r="AY59" s="25">
        <f t="shared" si="88"/>
        <v>8.6999999999999994E-2</v>
      </c>
      <c r="AZ59" s="25">
        <f t="shared" si="89"/>
        <v>1.2999999999999999E-2</v>
      </c>
      <c r="BA59" s="25">
        <f t="shared" si="90"/>
        <v>0</v>
      </c>
      <c r="BB59" s="25">
        <f t="shared" si="70"/>
        <v>100.01300000000001</v>
      </c>
      <c r="BD59" s="25">
        <f t="shared" si="71"/>
        <v>0.92110519307589889</v>
      </c>
      <c r="BE59" s="25">
        <f t="shared" si="72"/>
        <v>1.2520972629153832E-3</v>
      </c>
      <c r="BF59" s="25">
        <f t="shared" si="73"/>
        <v>7.0086308356218124E-2</v>
      </c>
      <c r="BG59" s="25">
        <f t="shared" si="74"/>
        <v>6.0530298045924072E-3</v>
      </c>
      <c r="BH59" s="25">
        <f t="shared" si="75"/>
        <v>8.578308557429988E-2</v>
      </c>
      <c r="BI59" s="25">
        <f t="shared" si="76"/>
        <v>0</v>
      </c>
      <c r="BJ59" s="25">
        <f t="shared" si="77"/>
        <v>0.83239050823235172</v>
      </c>
      <c r="BK59" s="25">
        <f t="shared" si="78"/>
        <v>1.007536012725269E-2</v>
      </c>
      <c r="BL59" s="25">
        <f t="shared" si="79"/>
        <v>2.2978005960184616E-3</v>
      </c>
      <c r="BM59" s="25">
        <f t="shared" si="80"/>
        <v>1.1647709016130068E-3</v>
      </c>
      <c r="BN59" s="25">
        <f t="shared" si="81"/>
        <v>4.1949760321657848E-4</v>
      </c>
      <c r="BO59" s="25">
        <f t="shared" si="82"/>
        <v>0</v>
      </c>
      <c r="BP59" s="25">
        <f t="shared" si="83"/>
        <v>1.930627651534377</v>
      </c>
      <c r="BQ59" s="25">
        <f t="shared" si="84"/>
        <v>2.0755178109189543</v>
      </c>
    </row>
    <row r="60" spans="1:69" s="25" customFormat="1" x14ac:dyDescent="0.15">
      <c r="A60" s="25" t="s">
        <v>123</v>
      </c>
      <c r="B60" s="25">
        <v>769</v>
      </c>
      <c r="C60" s="25">
        <f t="shared" si="46"/>
        <v>5.0990195135878684</v>
      </c>
      <c r="D60" s="26">
        <v>55.466000000000001</v>
      </c>
      <c r="E60" s="26">
        <v>9.8000000000000004E-2</v>
      </c>
      <c r="F60" s="26">
        <v>3.5379999999999998</v>
      </c>
      <c r="G60" s="26">
        <v>0.45500000000000002</v>
      </c>
      <c r="H60" s="26">
        <v>6.1680000000000001</v>
      </c>
      <c r="I60" s="26">
        <v>33.683999999999997</v>
      </c>
      <c r="J60" s="26">
        <v>0.57899999999999996</v>
      </c>
      <c r="K60" s="26">
        <v>0.17100000000000001</v>
      </c>
      <c r="L60" s="26">
        <v>9.4E-2</v>
      </c>
      <c r="M60" s="26">
        <v>1.6E-2</v>
      </c>
      <c r="N60" s="26"/>
      <c r="O60" s="25">
        <f t="shared" si="48"/>
        <v>100.26899999999999</v>
      </c>
      <c r="Q60" s="26">
        <v>44.369</v>
      </c>
      <c r="R60" s="26">
        <v>83.673000000000002</v>
      </c>
      <c r="S60" s="26">
        <v>11.045</v>
      </c>
      <c r="U60" s="26"/>
      <c r="V60" s="27">
        <v>12</v>
      </c>
      <c r="W60" s="27">
        <v>4</v>
      </c>
      <c r="X60" s="14">
        <v>0</v>
      </c>
      <c r="Z60" s="28">
        <f t="shared" si="49"/>
        <v>1.9115343788331867</v>
      </c>
      <c r="AA60" s="28">
        <f t="shared" si="50"/>
        <v>2.5406762726688263E-3</v>
      </c>
      <c r="AB60" s="28">
        <f t="shared" si="51"/>
        <v>0.14369550642523327</v>
      </c>
      <c r="AC60" s="28">
        <f t="shared" si="52"/>
        <v>1.2396856304026534E-2</v>
      </c>
      <c r="AD60" s="28">
        <f t="shared" si="53"/>
        <v>0</v>
      </c>
      <c r="AE60" s="28">
        <f t="shared" si="54"/>
        <v>0.17776205028102693</v>
      </c>
      <c r="AF60" s="28">
        <f t="shared" si="55"/>
        <v>1.7304393734051089</v>
      </c>
      <c r="AG60" s="28">
        <f t="shared" si="56"/>
        <v>2.137843373636146E-2</v>
      </c>
      <c r="AH60" s="28">
        <f t="shared" si="57"/>
        <v>4.991212193527229E-3</v>
      </c>
      <c r="AI60" s="28">
        <f t="shared" si="58"/>
        <v>2.6057593415745226E-3</v>
      </c>
      <c r="AJ60" s="28">
        <f t="shared" si="59"/>
        <v>1.0690334735996873E-3</v>
      </c>
      <c r="AK60" s="28">
        <f t="shared" si="60"/>
        <v>0</v>
      </c>
      <c r="AL60" s="28">
        <f t="shared" si="61"/>
        <v>4.008413280266315</v>
      </c>
      <c r="AM60" s="28">
        <f t="shared" si="62"/>
        <v>0.90684314136102151</v>
      </c>
      <c r="AN60" s="29">
        <f t="shared" si="63"/>
        <v>0</v>
      </c>
      <c r="AP60" s="25">
        <f t="shared" si="64"/>
        <v>55.466000000000001</v>
      </c>
      <c r="AQ60" s="25">
        <f t="shared" si="65"/>
        <v>9.8000000000000004E-2</v>
      </c>
      <c r="AR60" s="25">
        <f t="shared" si="66"/>
        <v>3.5379999999999998</v>
      </c>
      <c r="AS60" s="25">
        <f t="shared" si="67"/>
        <v>0.45500000000000002</v>
      </c>
      <c r="AT60" s="25">
        <f t="shared" si="68"/>
        <v>0</v>
      </c>
      <c r="AU60" s="25">
        <f t="shared" si="69"/>
        <v>6.1680000000000001</v>
      </c>
      <c r="AV60" s="25">
        <f t="shared" si="85"/>
        <v>33.683999999999997</v>
      </c>
      <c r="AW60" s="25">
        <f t="shared" si="86"/>
        <v>0.57899999999999996</v>
      </c>
      <c r="AX60" s="25">
        <f t="shared" si="87"/>
        <v>0.17100000000000001</v>
      </c>
      <c r="AY60" s="25">
        <f t="shared" si="88"/>
        <v>9.4E-2</v>
      </c>
      <c r="AZ60" s="25">
        <f t="shared" si="89"/>
        <v>1.6E-2</v>
      </c>
      <c r="BA60" s="25">
        <f t="shared" si="90"/>
        <v>0</v>
      </c>
      <c r="BB60" s="25">
        <f t="shared" si="70"/>
        <v>100.26899999999999</v>
      </c>
      <c r="BD60" s="25">
        <f t="shared" si="71"/>
        <v>0.92320239680426108</v>
      </c>
      <c r="BE60" s="25">
        <f t="shared" si="72"/>
        <v>1.2270553176570757E-3</v>
      </c>
      <c r="BF60" s="25">
        <f t="shared" si="73"/>
        <v>6.9399764613573944E-2</v>
      </c>
      <c r="BG60" s="25">
        <f t="shared" si="74"/>
        <v>5.9872360023685766E-3</v>
      </c>
      <c r="BH60" s="25">
        <f t="shared" si="75"/>
        <v>8.585268080841825E-2</v>
      </c>
      <c r="BI60" s="25">
        <f t="shared" si="76"/>
        <v>0</v>
      </c>
      <c r="BJ60" s="25">
        <f t="shared" si="77"/>
        <v>0.83574001845952295</v>
      </c>
      <c r="BK60" s="25">
        <f t="shared" si="78"/>
        <v>1.0325015068458952E-2</v>
      </c>
      <c r="BL60" s="25">
        <f t="shared" si="79"/>
        <v>2.4105760853936008E-3</v>
      </c>
      <c r="BM60" s="25">
        <f t="shared" si="80"/>
        <v>1.2584881005933636E-3</v>
      </c>
      <c r="BN60" s="25">
        <f t="shared" si="81"/>
        <v>5.1630474242040432E-4</v>
      </c>
      <c r="BO60" s="25">
        <f t="shared" si="82"/>
        <v>0</v>
      </c>
      <c r="BP60" s="25">
        <f t="shared" si="83"/>
        <v>1.935919536002668</v>
      </c>
      <c r="BQ60" s="25">
        <f t="shared" si="84"/>
        <v>2.0705474611527395</v>
      </c>
    </row>
    <row r="61" spans="1:69" s="25" customFormat="1" x14ac:dyDescent="0.15">
      <c r="A61" s="25" t="s">
        <v>124</v>
      </c>
      <c r="B61" s="25">
        <v>770</v>
      </c>
      <c r="C61" s="25">
        <f t="shared" si="46"/>
        <v>4.1231056256218377</v>
      </c>
      <c r="D61" s="26">
        <v>55.55</v>
      </c>
      <c r="E61" s="26">
        <v>0.09</v>
      </c>
      <c r="F61" s="26">
        <v>3.5339999999999998</v>
      </c>
      <c r="G61" s="26">
        <v>0.45</v>
      </c>
      <c r="H61" s="26">
        <v>6.1340000000000003</v>
      </c>
      <c r="I61" s="26">
        <v>33.515999999999998</v>
      </c>
      <c r="J61" s="26">
        <v>0.74</v>
      </c>
      <c r="K61" s="26">
        <v>0.17100000000000001</v>
      </c>
      <c r="L61" s="26">
        <v>7.8E-2</v>
      </c>
      <c r="M61" s="26">
        <v>0.01</v>
      </c>
      <c r="N61" s="26"/>
      <c r="O61" s="25">
        <f t="shared" si="48"/>
        <v>100.27300000000001</v>
      </c>
      <c r="Q61" s="26">
        <v>44.37</v>
      </c>
      <c r="R61" s="26">
        <v>83.668999999999997</v>
      </c>
      <c r="S61" s="26">
        <v>11.045</v>
      </c>
      <c r="U61" s="26"/>
      <c r="V61" s="27">
        <v>12</v>
      </c>
      <c r="W61" s="27">
        <v>4</v>
      </c>
      <c r="X61" s="14">
        <v>0</v>
      </c>
      <c r="Z61" s="28">
        <f t="shared" si="49"/>
        <v>1.9142324052801474</v>
      </c>
      <c r="AA61" s="28">
        <f t="shared" si="50"/>
        <v>2.3330341737871811E-3</v>
      </c>
      <c r="AB61" s="28">
        <f t="shared" si="51"/>
        <v>0.14351828588158971</v>
      </c>
      <c r="AC61" s="28">
        <f t="shared" si="52"/>
        <v>1.2259366229599776E-2</v>
      </c>
      <c r="AD61" s="28">
        <f t="shared" si="53"/>
        <v>0</v>
      </c>
      <c r="AE61" s="28">
        <f t="shared" si="54"/>
        <v>0.17676398838277629</v>
      </c>
      <c r="AF61" s="28">
        <f t="shared" si="55"/>
        <v>1.7216316820828752</v>
      </c>
      <c r="AG61" s="28">
        <f t="shared" si="56"/>
        <v>2.7320231485515926E-2</v>
      </c>
      <c r="AH61" s="28">
        <f t="shared" si="57"/>
        <v>4.9906988967033661E-3</v>
      </c>
      <c r="AI61" s="28">
        <f t="shared" si="58"/>
        <v>2.1620034730772185E-3</v>
      </c>
      <c r="AJ61" s="28">
        <f t="shared" si="59"/>
        <v>6.6807720879807312E-4</v>
      </c>
      <c r="AK61" s="28">
        <f t="shared" si="60"/>
        <v>0</v>
      </c>
      <c r="AL61" s="28">
        <f t="shared" si="61"/>
        <v>4.0058797730948692</v>
      </c>
      <c r="AM61" s="28">
        <f t="shared" si="62"/>
        <v>0.90688769937016422</v>
      </c>
      <c r="AN61" s="29">
        <f t="shared" si="63"/>
        <v>0</v>
      </c>
      <c r="AP61" s="25">
        <f t="shared" si="64"/>
        <v>55.55</v>
      </c>
      <c r="AQ61" s="25">
        <f t="shared" si="65"/>
        <v>0.09</v>
      </c>
      <c r="AR61" s="25">
        <f t="shared" si="66"/>
        <v>3.5339999999999998</v>
      </c>
      <c r="AS61" s="25">
        <f t="shared" si="67"/>
        <v>0.45</v>
      </c>
      <c r="AT61" s="25">
        <f t="shared" si="68"/>
        <v>0</v>
      </c>
      <c r="AU61" s="25">
        <f t="shared" si="69"/>
        <v>6.1340000000000003</v>
      </c>
      <c r="AV61" s="25">
        <f t="shared" si="85"/>
        <v>33.515999999999998</v>
      </c>
      <c r="AW61" s="25">
        <f t="shared" si="86"/>
        <v>0.74</v>
      </c>
      <c r="AX61" s="25">
        <f t="shared" si="87"/>
        <v>0.17100000000000001</v>
      </c>
      <c r="AY61" s="25">
        <f t="shared" si="88"/>
        <v>7.8E-2</v>
      </c>
      <c r="AZ61" s="25">
        <f t="shared" si="89"/>
        <v>0.01</v>
      </c>
      <c r="BA61" s="25">
        <f t="shared" si="90"/>
        <v>0</v>
      </c>
      <c r="BB61" s="25">
        <f t="shared" si="70"/>
        <v>100.27300000000001</v>
      </c>
      <c r="BD61" s="25">
        <f t="shared" si="71"/>
        <v>0.9246005326231691</v>
      </c>
      <c r="BE61" s="25">
        <f t="shared" si="72"/>
        <v>1.126887536623845E-3</v>
      </c>
      <c r="BF61" s="25">
        <f t="shared" si="73"/>
        <v>6.9321302471557475E-2</v>
      </c>
      <c r="BG61" s="25">
        <f t="shared" si="74"/>
        <v>5.9214422001447461E-3</v>
      </c>
      <c r="BH61" s="25">
        <f t="shared" si="75"/>
        <v>8.537943321641335E-2</v>
      </c>
      <c r="BI61" s="25">
        <f t="shared" si="76"/>
        <v>0</v>
      </c>
      <c r="BJ61" s="25">
        <f t="shared" si="77"/>
        <v>0.83157173906570991</v>
      </c>
      <c r="BK61" s="25">
        <f t="shared" si="78"/>
        <v>1.3196046892330957E-2</v>
      </c>
      <c r="BL61" s="25">
        <f t="shared" si="79"/>
        <v>2.4105760853936008E-3</v>
      </c>
      <c r="BM61" s="25">
        <f t="shared" si="80"/>
        <v>1.0442773600668337E-3</v>
      </c>
      <c r="BN61" s="25">
        <f t="shared" si="81"/>
        <v>3.2269046401275274E-4</v>
      </c>
      <c r="BO61" s="25">
        <f t="shared" si="82"/>
        <v>0</v>
      </c>
      <c r="BP61" s="25">
        <f t="shared" si="83"/>
        <v>1.9348949279154222</v>
      </c>
      <c r="BQ61" s="25">
        <f t="shared" si="84"/>
        <v>2.0703345258187444</v>
      </c>
    </row>
    <row r="62" spans="1:69" s="25" customFormat="1" x14ac:dyDescent="0.15">
      <c r="A62" s="25" t="s">
        <v>125</v>
      </c>
      <c r="B62" s="25">
        <v>771</v>
      </c>
      <c r="C62" s="25">
        <f t="shared" si="46"/>
        <v>6.0827625302992292</v>
      </c>
      <c r="D62" s="26">
        <v>55.524999999999999</v>
      </c>
      <c r="E62" s="26">
        <v>9.4E-2</v>
      </c>
      <c r="F62" s="26">
        <v>3.53</v>
      </c>
      <c r="G62" s="26">
        <v>0.45800000000000002</v>
      </c>
      <c r="H62" s="26">
        <v>6.1159999999999997</v>
      </c>
      <c r="I62" s="26">
        <v>33.536000000000001</v>
      </c>
      <c r="J62" s="26">
        <v>0.68600000000000005</v>
      </c>
      <c r="K62" s="26">
        <v>0.16600000000000001</v>
      </c>
      <c r="L62" s="26">
        <v>7.8E-2</v>
      </c>
      <c r="M62" s="26">
        <v>1.6E-2</v>
      </c>
      <c r="N62" s="26"/>
      <c r="O62" s="25">
        <f t="shared" si="48"/>
        <v>100.20500000000001</v>
      </c>
      <c r="Q62" s="26">
        <v>44.371000000000002</v>
      </c>
      <c r="R62" s="26">
        <v>83.662999999999997</v>
      </c>
      <c r="S62" s="26">
        <v>11.045</v>
      </c>
      <c r="U62" s="26"/>
      <c r="V62" s="27">
        <v>12</v>
      </c>
      <c r="W62" s="27">
        <v>4</v>
      </c>
      <c r="X62" s="14">
        <v>0</v>
      </c>
      <c r="Z62" s="28">
        <f t="shared" si="49"/>
        <v>1.9142842990683089</v>
      </c>
      <c r="AA62" s="28">
        <f t="shared" si="50"/>
        <v>2.4378877990003486E-3</v>
      </c>
      <c r="AB62" s="28">
        <f t="shared" si="51"/>
        <v>0.14342427667734015</v>
      </c>
      <c r="AC62" s="28">
        <f t="shared" si="52"/>
        <v>1.2483266803019309E-2</v>
      </c>
      <c r="AD62" s="28">
        <f t="shared" si="53"/>
        <v>0</v>
      </c>
      <c r="AE62" s="28">
        <f t="shared" si="54"/>
        <v>0.17632941497010465</v>
      </c>
      <c r="AF62" s="28">
        <f t="shared" si="55"/>
        <v>1.7234813757416696</v>
      </c>
      <c r="AG62" s="28">
        <f t="shared" si="56"/>
        <v>2.5338683109474267E-2</v>
      </c>
      <c r="AH62" s="28">
        <f t="shared" si="57"/>
        <v>4.8470847737738182E-3</v>
      </c>
      <c r="AI62" s="28">
        <f t="shared" si="58"/>
        <v>2.1630355471453661E-3</v>
      </c>
      <c r="AJ62" s="28">
        <f t="shared" si="59"/>
        <v>1.0694338053480277E-3</v>
      </c>
      <c r="AK62" s="28">
        <f t="shared" si="60"/>
        <v>0</v>
      </c>
      <c r="AL62" s="28">
        <f t="shared" si="61"/>
        <v>4.0058587582951839</v>
      </c>
      <c r="AM62" s="28">
        <f t="shared" si="62"/>
        <v>0.90718580195870879</v>
      </c>
      <c r="AN62" s="29">
        <f t="shared" si="63"/>
        <v>0</v>
      </c>
      <c r="AP62" s="25">
        <f t="shared" si="64"/>
        <v>55.524999999999999</v>
      </c>
      <c r="AQ62" s="25">
        <f t="shared" si="65"/>
        <v>9.4E-2</v>
      </c>
      <c r="AR62" s="25">
        <f t="shared" si="66"/>
        <v>3.53</v>
      </c>
      <c r="AS62" s="25">
        <f t="shared" si="67"/>
        <v>0.45800000000000002</v>
      </c>
      <c r="AT62" s="25">
        <f t="shared" si="68"/>
        <v>0</v>
      </c>
      <c r="AU62" s="25">
        <f t="shared" si="69"/>
        <v>6.1159999999999997</v>
      </c>
      <c r="AV62" s="25">
        <f t="shared" si="85"/>
        <v>33.536000000000001</v>
      </c>
      <c r="AW62" s="25">
        <f t="shared" si="86"/>
        <v>0.68600000000000005</v>
      </c>
      <c r="AX62" s="25">
        <f t="shared" si="87"/>
        <v>0.16600000000000001</v>
      </c>
      <c r="AY62" s="25">
        <f t="shared" si="88"/>
        <v>7.8E-2</v>
      </c>
      <c r="AZ62" s="25">
        <f t="shared" si="89"/>
        <v>1.6E-2</v>
      </c>
      <c r="BA62" s="25">
        <f t="shared" si="90"/>
        <v>0</v>
      </c>
      <c r="BB62" s="25">
        <f t="shared" si="70"/>
        <v>100.20500000000001</v>
      </c>
      <c r="BD62" s="25">
        <f t="shared" si="71"/>
        <v>0.92418442077230356</v>
      </c>
      <c r="BE62" s="25">
        <f t="shared" si="72"/>
        <v>1.1769714271404603E-3</v>
      </c>
      <c r="BF62" s="25">
        <f t="shared" si="73"/>
        <v>6.9242840329540992E-2</v>
      </c>
      <c r="BG62" s="25">
        <f t="shared" si="74"/>
        <v>6.0267122837028755E-3</v>
      </c>
      <c r="BH62" s="25">
        <f t="shared" si="75"/>
        <v>8.5128890373587215E-2</v>
      </c>
      <c r="BI62" s="25">
        <f t="shared" si="76"/>
        <v>0</v>
      </c>
      <c r="BJ62" s="25">
        <f t="shared" si="77"/>
        <v>0.83206796280306861</v>
      </c>
      <c r="BK62" s="25">
        <f t="shared" si="78"/>
        <v>1.2233092119106807E-2</v>
      </c>
      <c r="BL62" s="25">
        <f t="shared" si="79"/>
        <v>2.3400914045341387E-3</v>
      </c>
      <c r="BM62" s="25">
        <f t="shared" si="80"/>
        <v>1.0442773600668337E-3</v>
      </c>
      <c r="BN62" s="25">
        <f t="shared" si="81"/>
        <v>5.1630474242040432E-4</v>
      </c>
      <c r="BO62" s="25">
        <f t="shared" si="82"/>
        <v>0</v>
      </c>
      <c r="BP62" s="25">
        <f t="shared" si="83"/>
        <v>1.9339615636154714</v>
      </c>
      <c r="BQ62" s="25">
        <f t="shared" si="84"/>
        <v>2.0713228399464025</v>
      </c>
    </row>
    <row r="63" spans="1:69" s="25" customFormat="1" x14ac:dyDescent="0.15">
      <c r="A63" s="25" t="s">
        <v>126</v>
      </c>
      <c r="B63" s="25">
        <v>772</v>
      </c>
      <c r="C63" s="25">
        <f t="shared" si="46"/>
        <v>4.1231056256080514</v>
      </c>
      <c r="D63" s="26">
        <v>55.426000000000002</v>
      </c>
      <c r="E63" s="26">
        <v>9.6000000000000002E-2</v>
      </c>
      <c r="F63" s="26">
        <v>3.524</v>
      </c>
      <c r="G63" s="26">
        <v>0.45400000000000001</v>
      </c>
      <c r="H63" s="26">
        <v>6.1109999999999998</v>
      </c>
      <c r="I63" s="26">
        <v>33.51</v>
      </c>
      <c r="J63" s="26">
        <v>0.73799999999999999</v>
      </c>
      <c r="K63" s="26">
        <v>0.16500000000000001</v>
      </c>
      <c r="L63" s="26">
        <v>0.09</v>
      </c>
      <c r="M63" s="26">
        <v>1.2E-2</v>
      </c>
      <c r="N63" s="26"/>
      <c r="O63" s="25">
        <f t="shared" si="48"/>
        <v>100.12600000000002</v>
      </c>
      <c r="Q63" s="26">
        <v>44.372</v>
      </c>
      <c r="R63" s="26">
        <v>83.659000000000006</v>
      </c>
      <c r="S63" s="26">
        <v>11.045</v>
      </c>
      <c r="U63" s="26"/>
      <c r="V63" s="27">
        <v>12</v>
      </c>
      <c r="W63" s="27">
        <v>4</v>
      </c>
      <c r="X63" s="14">
        <v>0</v>
      </c>
      <c r="Z63" s="28">
        <f t="shared" si="49"/>
        <v>1.9129886747758382</v>
      </c>
      <c r="AA63" s="28">
        <f t="shared" si="50"/>
        <v>2.492516745519134E-3</v>
      </c>
      <c r="AB63" s="28">
        <f t="shared" si="51"/>
        <v>0.14333915968052266</v>
      </c>
      <c r="AC63" s="28">
        <f t="shared" si="52"/>
        <v>1.2387954998207742E-2</v>
      </c>
      <c r="AD63" s="28">
        <f t="shared" si="53"/>
        <v>0</v>
      </c>
      <c r="AE63" s="28">
        <f t="shared" si="54"/>
        <v>0.17638049822531052</v>
      </c>
      <c r="AF63" s="28">
        <f t="shared" si="55"/>
        <v>1.7240535575687301</v>
      </c>
      <c r="AG63" s="28">
        <f t="shared" si="56"/>
        <v>2.7289606769960621E-2</v>
      </c>
      <c r="AH63" s="28">
        <f t="shared" si="57"/>
        <v>4.8232243463381596E-3</v>
      </c>
      <c r="AI63" s="28">
        <f t="shared" si="58"/>
        <v>2.4985759470495042E-3</v>
      </c>
      <c r="AJ63" s="28">
        <f t="shared" si="59"/>
        <v>8.0296416360096413E-4</v>
      </c>
      <c r="AK63" s="28">
        <f t="shared" si="60"/>
        <v>0</v>
      </c>
      <c r="AL63" s="28">
        <f t="shared" si="61"/>
        <v>4.0070567332210771</v>
      </c>
      <c r="AM63" s="28">
        <f t="shared" si="62"/>
        <v>0.90718936145794593</v>
      </c>
      <c r="AN63" s="29">
        <f t="shared" si="63"/>
        <v>0</v>
      </c>
      <c r="AP63" s="25">
        <f t="shared" si="64"/>
        <v>55.426000000000002</v>
      </c>
      <c r="AQ63" s="25">
        <f t="shared" si="65"/>
        <v>9.6000000000000002E-2</v>
      </c>
      <c r="AR63" s="25">
        <f t="shared" si="66"/>
        <v>3.524</v>
      </c>
      <c r="AS63" s="25">
        <f t="shared" si="67"/>
        <v>0.45400000000000001</v>
      </c>
      <c r="AT63" s="25">
        <f t="shared" si="68"/>
        <v>0</v>
      </c>
      <c r="AU63" s="25">
        <f t="shared" si="69"/>
        <v>6.1109999999999989</v>
      </c>
      <c r="AV63" s="25">
        <f t="shared" si="85"/>
        <v>33.51</v>
      </c>
      <c r="AW63" s="25">
        <f t="shared" si="86"/>
        <v>0.73799999999999999</v>
      </c>
      <c r="AX63" s="25">
        <f t="shared" si="87"/>
        <v>0.16500000000000001</v>
      </c>
      <c r="AY63" s="25">
        <f t="shared" si="88"/>
        <v>0.09</v>
      </c>
      <c r="AZ63" s="25">
        <f t="shared" si="89"/>
        <v>1.2E-2</v>
      </c>
      <c r="BA63" s="25">
        <f t="shared" si="90"/>
        <v>0</v>
      </c>
      <c r="BB63" s="25">
        <f t="shared" si="70"/>
        <v>100.12600000000002</v>
      </c>
      <c r="BD63" s="25">
        <f t="shared" si="71"/>
        <v>0.92253661784287622</v>
      </c>
      <c r="BE63" s="25">
        <f t="shared" si="72"/>
        <v>1.2020133723987679E-3</v>
      </c>
      <c r="BF63" s="25">
        <f t="shared" si="73"/>
        <v>6.9125147116516281E-2</v>
      </c>
      <c r="BG63" s="25">
        <f t="shared" si="74"/>
        <v>5.9740772419238104E-3</v>
      </c>
      <c r="BH63" s="25">
        <f t="shared" si="75"/>
        <v>8.5059295139468846E-2</v>
      </c>
      <c r="BI63" s="25">
        <f t="shared" si="76"/>
        <v>0</v>
      </c>
      <c r="BJ63" s="25">
        <f t="shared" si="77"/>
        <v>0.83142287194450226</v>
      </c>
      <c r="BK63" s="25">
        <f t="shared" si="78"/>
        <v>1.3160381900730062E-2</v>
      </c>
      <c r="BL63" s="25">
        <f t="shared" si="79"/>
        <v>2.3259944683622462E-3</v>
      </c>
      <c r="BM63" s="25">
        <f t="shared" si="80"/>
        <v>1.2049354154617311E-3</v>
      </c>
      <c r="BN63" s="25">
        <f t="shared" si="81"/>
        <v>3.8722855681530327E-4</v>
      </c>
      <c r="BO63" s="25">
        <f t="shared" si="82"/>
        <v>0</v>
      </c>
      <c r="BP63" s="25">
        <f t="shared" si="83"/>
        <v>1.9323985629990554</v>
      </c>
      <c r="BQ63" s="25">
        <f t="shared" si="84"/>
        <v>2.0736181499753248</v>
      </c>
    </row>
    <row r="64" spans="1:69" s="25" customFormat="1" x14ac:dyDescent="0.15">
      <c r="A64" s="25" t="s">
        <v>127</v>
      </c>
      <c r="B64" s="25">
        <v>773</v>
      </c>
      <c r="C64" s="25">
        <f t="shared" si="46"/>
        <v>5.3851648071443838</v>
      </c>
      <c r="D64" s="26">
        <v>55.406999999999996</v>
      </c>
      <c r="E64" s="26">
        <v>8.2000000000000003E-2</v>
      </c>
      <c r="F64" s="26">
        <v>3.5339999999999998</v>
      </c>
      <c r="G64" s="26">
        <v>0.45300000000000001</v>
      </c>
      <c r="H64" s="26">
        <v>6.1280000000000001</v>
      </c>
      <c r="I64" s="26">
        <v>33.655000000000001</v>
      </c>
      <c r="J64" s="26">
        <v>0.56799999999999995</v>
      </c>
      <c r="K64" s="26">
        <v>0.17199999999999999</v>
      </c>
      <c r="L64" s="26">
        <v>9.5000000000000001E-2</v>
      </c>
      <c r="M64" s="26">
        <v>8.9999999999999993E-3</v>
      </c>
      <c r="N64" s="26"/>
      <c r="O64" s="25">
        <f t="shared" si="48"/>
        <v>100.10299999999999</v>
      </c>
      <c r="Q64" s="26">
        <v>44.374000000000002</v>
      </c>
      <c r="R64" s="26">
        <v>83.653999999999996</v>
      </c>
      <c r="S64" s="26">
        <v>11.045</v>
      </c>
      <c r="U64" s="26"/>
      <c r="V64" s="27">
        <v>12</v>
      </c>
      <c r="W64" s="27">
        <v>4</v>
      </c>
      <c r="X64" s="14">
        <v>0</v>
      </c>
      <c r="Z64" s="28">
        <f t="shared" si="49"/>
        <v>1.9121932273148523</v>
      </c>
      <c r="AA64" s="28">
        <f t="shared" si="50"/>
        <v>2.1288692169668679E-3</v>
      </c>
      <c r="AB64" s="28">
        <f t="shared" si="51"/>
        <v>0.14373541183772759</v>
      </c>
      <c r="AC64" s="28">
        <f t="shared" si="52"/>
        <v>1.2359765935125859E-2</v>
      </c>
      <c r="AD64" s="28">
        <f t="shared" si="53"/>
        <v>0</v>
      </c>
      <c r="AE64" s="28">
        <f t="shared" si="54"/>
        <v>0.17685824702006558</v>
      </c>
      <c r="AF64" s="28">
        <f t="shared" si="55"/>
        <v>1.7313871829381438</v>
      </c>
      <c r="AG64" s="28">
        <f t="shared" si="56"/>
        <v>2.1001848909075905E-2</v>
      </c>
      <c r="AH64" s="28">
        <f t="shared" si="57"/>
        <v>5.0274787532957515E-3</v>
      </c>
      <c r="AI64" s="28">
        <f t="shared" si="58"/>
        <v>2.6371930882253393E-3</v>
      </c>
      <c r="AJ64" s="28">
        <f t="shared" si="59"/>
        <v>6.0217913655055558E-4</v>
      </c>
      <c r="AK64" s="28">
        <f t="shared" si="60"/>
        <v>0</v>
      </c>
      <c r="AL64" s="28">
        <f t="shared" si="61"/>
        <v>4.0079314041500291</v>
      </c>
      <c r="AM64" s="28">
        <f t="shared" si="62"/>
        <v>0.90731892017478122</v>
      </c>
      <c r="AN64" s="29">
        <f t="shared" si="63"/>
        <v>0</v>
      </c>
      <c r="AP64" s="25">
        <f t="shared" si="64"/>
        <v>55.406999999999996</v>
      </c>
      <c r="AQ64" s="25">
        <f t="shared" si="65"/>
        <v>8.2000000000000003E-2</v>
      </c>
      <c r="AR64" s="25">
        <f t="shared" si="66"/>
        <v>3.5339999999999998</v>
      </c>
      <c r="AS64" s="25">
        <f t="shared" si="67"/>
        <v>0.45300000000000001</v>
      </c>
      <c r="AT64" s="25">
        <f t="shared" si="68"/>
        <v>0</v>
      </c>
      <c r="AU64" s="25">
        <f t="shared" si="69"/>
        <v>6.1280000000000001</v>
      </c>
      <c r="AV64" s="25">
        <f t="shared" si="85"/>
        <v>33.655000000000001</v>
      </c>
      <c r="AW64" s="25">
        <f t="shared" si="86"/>
        <v>0.56799999999999995</v>
      </c>
      <c r="AX64" s="25">
        <f t="shared" si="87"/>
        <v>0.17199999999999999</v>
      </c>
      <c r="AY64" s="25">
        <f t="shared" si="88"/>
        <v>9.5000000000000001E-2</v>
      </c>
      <c r="AZ64" s="25">
        <f t="shared" si="89"/>
        <v>8.9999999999999993E-3</v>
      </c>
      <c r="BA64" s="25">
        <f t="shared" si="90"/>
        <v>0</v>
      </c>
      <c r="BB64" s="25">
        <f t="shared" si="70"/>
        <v>100.10299999999999</v>
      </c>
      <c r="BD64" s="25">
        <f t="shared" si="71"/>
        <v>0.92222037283621838</v>
      </c>
      <c r="BE64" s="25">
        <f t="shared" si="72"/>
        <v>1.0267197555906143E-3</v>
      </c>
      <c r="BF64" s="25">
        <f t="shared" si="73"/>
        <v>6.9321302471557475E-2</v>
      </c>
      <c r="BG64" s="25">
        <f t="shared" si="74"/>
        <v>5.9609184814790441E-3</v>
      </c>
      <c r="BH64" s="25">
        <f t="shared" si="75"/>
        <v>8.529591893547131E-2</v>
      </c>
      <c r="BI64" s="25">
        <f t="shared" si="76"/>
        <v>0</v>
      </c>
      <c r="BJ64" s="25">
        <f t="shared" si="77"/>
        <v>0.83502049404035295</v>
      </c>
      <c r="BK64" s="25">
        <f t="shared" si="78"/>
        <v>1.0128857614654031E-2</v>
      </c>
      <c r="BL64" s="25">
        <f t="shared" si="79"/>
        <v>2.4246730215654929E-3</v>
      </c>
      <c r="BM64" s="25">
        <f t="shared" si="80"/>
        <v>1.2718762718762718E-3</v>
      </c>
      <c r="BN64" s="25">
        <f t="shared" si="81"/>
        <v>2.9042141761147743E-4</v>
      </c>
      <c r="BO64" s="25">
        <f t="shared" si="82"/>
        <v>0</v>
      </c>
      <c r="BP64" s="25">
        <f t="shared" si="83"/>
        <v>1.932961554846377</v>
      </c>
      <c r="BQ64" s="25">
        <f t="shared" si="84"/>
        <v>2.0734666936862909</v>
      </c>
    </row>
    <row r="65" spans="1:69" s="25" customFormat="1" x14ac:dyDescent="0.15">
      <c r="A65" s="25" t="s">
        <v>128</v>
      </c>
      <c r="B65" s="25">
        <v>774</v>
      </c>
      <c r="C65" s="25">
        <f t="shared" si="46"/>
        <v>6.0827625302980621</v>
      </c>
      <c r="D65" s="26">
        <v>55.456000000000003</v>
      </c>
      <c r="E65" s="26">
        <v>8.7999999999999995E-2</v>
      </c>
      <c r="F65" s="26">
        <v>3.4769999999999999</v>
      </c>
      <c r="G65" s="26">
        <v>0.443</v>
      </c>
      <c r="H65" s="26">
        <v>6.1669999999999998</v>
      </c>
      <c r="I65" s="26">
        <v>33.631</v>
      </c>
      <c r="J65" s="26">
        <v>0.55600000000000005</v>
      </c>
      <c r="K65" s="26">
        <v>0.16700000000000001</v>
      </c>
      <c r="L65" s="26">
        <v>8.6999999999999994E-2</v>
      </c>
      <c r="M65" s="26">
        <v>1.2999999999999999E-2</v>
      </c>
      <c r="N65" s="26"/>
      <c r="O65" s="25">
        <f t="shared" ref="O65:O71" si="91">SUM(D65:N65)</f>
        <v>100.08500000000001</v>
      </c>
      <c r="Q65" s="26">
        <v>44.375</v>
      </c>
      <c r="R65" s="26">
        <v>83.647999999999996</v>
      </c>
      <c r="S65" s="26">
        <v>11.045</v>
      </c>
      <c r="U65" s="26"/>
      <c r="V65" s="27">
        <v>12</v>
      </c>
      <c r="W65" s="27">
        <v>4</v>
      </c>
      <c r="X65" s="14">
        <v>0</v>
      </c>
      <c r="Z65" s="28">
        <f t="shared" ref="Z65:Z71" si="92">IFERROR(BD65*$BQ65,"NA")</f>
        <v>1.9141970410134108</v>
      </c>
      <c r="AA65" s="28">
        <f t="shared" ref="AA65:AA71" si="93">IFERROR(BE65*$BQ65,"NA")</f>
        <v>2.2850134557917379E-3</v>
      </c>
      <c r="AB65" s="28">
        <f t="shared" ref="AB65:AB71" si="94">IFERROR(BF65*$BQ65,"NA")</f>
        <v>0.14144020693581583</v>
      </c>
      <c r="AC65" s="28">
        <f t="shared" ref="AC65:AC71" si="95">IFERROR(BG65*$BQ65,"NA")</f>
        <v>1.2088898477844907E-2</v>
      </c>
      <c r="AD65" s="28">
        <f t="shared" ref="AD65:AD71" si="96">IFERROR(IF(OR($X65="spinel", $X65="Spinel", $X65="SPINEL"),((BH65+BI65)*BQ65-AE65),BI65*$BQ65),"NA")</f>
        <v>0</v>
      </c>
      <c r="AE65" s="28">
        <f t="shared" ref="AE65:AE71" si="97">IFERROR(IF(OR($X65="spinel", $X65="Spinel", $X65="SPINEL"),(1-AF65-AG65-AH65-AI65),BH65*$BQ65),"NA")</f>
        <v>0.17801289689843172</v>
      </c>
      <c r="AF65" s="28">
        <f t="shared" ref="AF65:AF71" si="98">IFERROR(BJ65*$BQ65,"NA")</f>
        <v>1.7304352135953642</v>
      </c>
      <c r="AG65" s="28">
        <f t="shared" ref="AG65:AG71" si="99">IFERROR(BK65*$BQ65,"NA")</f>
        <v>2.0561507169941217E-2</v>
      </c>
      <c r="AH65" s="28">
        <f t="shared" ref="AH65:AH71" si="100">IFERROR(BL65*$BQ65,"NA")</f>
        <v>4.8821287466554886E-3</v>
      </c>
      <c r="AI65" s="28">
        <f t="shared" ref="AI65:AI71" si="101">IFERROR(BM65*$BQ65,"NA")</f>
        <v>2.4155083107442747E-3</v>
      </c>
      <c r="AJ65" s="28">
        <f t="shared" ref="AJ65:AJ71" si="102">IFERROR(BN65*$BQ65,"NA")</f>
        <v>8.6995643993484373E-4</v>
      </c>
      <c r="AK65" s="28">
        <f t="shared" ref="AK65:AK71" si="103">IFERROR(BO65*$BQ65,"NA")</f>
        <v>0</v>
      </c>
      <c r="AL65" s="28">
        <f t="shared" ref="AL65:AL71" si="104">IFERROR(SUM(Z65:AK65),"NA")</f>
        <v>4.0071883710439353</v>
      </c>
      <c r="AM65" s="28">
        <f t="shared" ref="AM65:AM71" si="105">IFERROR(AF65/(AF65+AE65),"NA")</f>
        <v>0.90672374275223422</v>
      </c>
      <c r="AN65" s="29">
        <f t="shared" ref="AN65:AN71" si="106">IFERROR(AD65/(AD65+AE65),"NA")</f>
        <v>0</v>
      </c>
      <c r="AP65" s="25">
        <f t="shared" ref="AP65:AP71" si="107">D65</f>
        <v>55.456000000000003</v>
      </c>
      <c r="AQ65" s="25">
        <f t="shared" ref="AQ65:AQ71" si="108">E65</f>
        <v>8.7999999999999995E-2</v>
      </c>
      <c r="AR65" s="25">
        <f t="shared" ref="AR65:AR71" si="109">F65</f>
        <v>3.4769999999999999</v>
      </c>
      <c r="AS65" s="25">
        <f t="shared" ref="AS65:AS71" si="110">G65</f>
        <v>0.443</v>
      </c>
      <c r="AT65" s="25">
        <f t="shared" ref="AT65:AT71" si="111">BI65*AT$1/2</f>
        <v>0</v>
      </c>
      <c r="AU65" s="25">
        <f t="shared" ref="AU65:AU71" si="112">BH65*AU$1</f>
        <v>6.1669999999999998</v>
      </c>
      <c r="AV65" s="25">
        <f t="shared" ref="AV65:AV71" si="113">I65</f>
        <v>33.631</v>
      </c>
      <c r="AW65" s="25">
        <f t="shared" ref="AW65:AW71" si="114">J65</f>
        <v>0.55600000000000005</v>
      </c>
      <c r="AX65" s="25">
        <f t="shared" ref="AX65:AX71" si="115">K65</f>
        <v>0.16700000000000001</v>
      </c>
      <c r="AY65" s="25">
        <f t="shared" ref="AY65:AY71" si="116">L65</f>
        <v>8.6999999999999994E-2</v>
      </c>
      <c r="AZ65" s="25">
        <f t="shared" ref="AZ65:AZ71" si="117">M65</f>
        <v>1.2999999999999999E-2</v>
      </c>
      <c r="BA65" s="25">
        <f t="shared" ref="BA65:BA71" si="118">N65</f>
        <v>0</v>
      </c>
      <c r="BB65" s="25">
        <f t="shared" ref="BB65:BB71" si="119">SUM(AP65:BA65)</f>
        <v>100.08500000000001</v>
      </c>
      <c r="BD65" s="25">
        <f t="shared" ref="BD65:BD71" si="120">D65/AP$1</f>
        <v>0.92303595206391487</v>
      </c>
      <c r="BE65" s="25">
        <f t="shared" ref="BE65:BE71" si="121">E65/AQ$1</f>
        <v>1.1018455913655372E-3</v>
      </c>
      <c r="BF65" s="25">
        <f t="shared" ref="BF65:BF71" si="122">F65/AR$1*2</f>
        <v>6.8203216947822679E-2</v>
      </c>
      <c r="BG65" s="25">
        <f t="shared" ref="BG65:BG71" si="123">G65/AS$1*2</f>
        <v>5.829330877031383E-3</v>
      </c>
      <c r="BH65" s="25">
        <f t="shared" ref="BH65:BH71" si="124">IF(OR($X65="spinel", $X65="Spinel", $X65="SPINEL"),H65/AU$1,H65/AU$1*(1-$X65))</f>
        <v>8.5838761761594565E-2</v>
      </c>
      <c r="BI65" s="25">
        <f t="shared" ref="BI65:BI71" si="125">IF(OR($X65="spinel", $X65="Spinel", $X65="SPINEL"),0,H65/AU$1*$X65)</f>
        <v>0</v>
      </c>
      <c r="BJ65" s="25">
        <f t="shared" ref="BJ65:BJ71" si="126">I65/AV$1</f>
        <v>0.83442502555552245</v>
      </c>
      <c r="BK65" s="25">
        <f t="shared" ref="BK65:BK71" si="127">J65/AW$1</f>
        <v>9.9148676650486663E-3</v>
      </c>
      <c r="BL65" s="25">
        <f t="shared" ref="BL65:BL71" si="128">K65/AX$1</f>
        <v>2.3541883407060312E-3</v>
      </c>
      <c r="BM65" s="25">
        <f t="shared" ref="BM65:BM71" si="129">L65/AY$1</f>
        <v>1.1647709016130068E-3</v>
      </c>
      <c r="BN65" s="25">
        <f t="shared" ref="BN65:BN71" si="130">M65/AZ$1*2</f>
        <v>4.1949760321657848E-4</v>
      </c>
      <c r="BO65" s="25">
        <f t="shared" ref="BO65:BO71" si="131">N65/BA$1*2</f>
        <v>0</v>
      </c>
      <c r="BP65" s="25">
        <f t="shared" ref="BP65:BP71" si="132">SUM(BD65:BO65)</f>
        <v>1.9322874573078357</v>
      </c>
      <c r="BQ65" s="25">
        <f t="shared" ref="BQ65:BQ71" si="133">IFERROR(IF(OR($U65="Total",$U65="total", $U65="TOTAL"),$W65/$BP65,V65/(BD65*4+BE65*4+BF65*3+BG65*3+BH65*2+BI65*3+BJ65*2+BK65*2+BL65*2+BM65*2+BN65+BO65)),"NA")</f>
        <v>2.0738055075029882</v>
      </c>
    </row>
    <row r="66" spans="1:69" s="25" customFormat="1" x14ac:dyDescent="0.15">
      <c r="A66" s="25" t="s">
        <v>129</v>
      </c>
      <c r="B66" s="25">
        <v>775</v>
      </c>
      <c r="C66" s="25">
        <f t="shared" si="46"/>
        <v>3.9999999999906777</v>
      </c>
      <c r="D66" s="26">
        <v>55.53</v>
      </c>
      <c r="E66" s="26">
        <v>9.2999999999999999E-2</v>
      </c>
      <c r="F66" s="26">
        <v>3.4750000000000001</v>
      </c>
      <c r="G66" s="26">
        <v>0.441</v>
      </c>
      <c r="H66" s="26">
        <v>6.1639999999999997</v>
      </c>
      <c r="I66" s="26">
        <v>33.612000000000002</v>
      </c>
      <c r="J66" s="26">
        <v>0.54900000000000004</v>
      </c>
      <c r="K66" s="26">
        <v>0.16600000000000001</v>
      </c>
      <c r="L66" s="26">
        <v>9.2999999999999999E-2</v>
      </c>
      <c r="M66" s="26">
        <v>0</v>
      </c>
      <c r="N66" s="26"/>
      <c r="O66" s="25">
        <f t="shared" si="91"/>
        <v>100.123</v>
      </c>
      <c r="Q66" s="26">
        <v>44.375</v>
      </c>
      <c r="R66" s="26">
        <v>83.644000000000005</v>
      </c>
      <c r="S66" s="26">
        <v>11.045</v>
      </c>
      <c r="U66" s="26"/>
      <c r="V66" s="27">
        <v>12</v>
      </c>
      <c r="W66" s="27">
        <v>4</v>
      </c>
      <c r="X66" s="14">
        <v>0</v>
      </c>
      <c r="Z66" s="28">
        <f t="shared" si="92"/>
        <v>1.9156199553770259</v>
      </c>
      <c r="AA66" s="28">
        <f t="shared" si="93"/>
        <v>2.4134183905060174E-3</v>
      </c>
      <c r="AB66" s="28">
        <f t="shared" si="94"/>
        <v>0.14127541145950839</v>
      </c>
      <c r="AC66" s="28">
        <f t="shared" si="95"/>
        <v>1.2027217731597187E-2</v>
      </c>
      <c r="AD66" s="28">
        <f t="shared" si="96"/>
        <v>0</v>
      </c>
      <c r="AE66" s="28">
        <f t="shared" si="97"/>
        <v>0.17782127869910055</v>
      </c>
      <c r="AF66" s="28">
        <f t="shared" si="98"/>
        <v>1.7284367734649195</v>
      </c>
      <c r="AG66" s="28">
        <f t="shared" si="99"/>
        <v>2.0290655525557654E-2</v>
      </c>
      <c r="AH66" s="28">
        <f t="shared" si="100"/>
        <v>4.8500299942241211E-3</v>
      </c>
      <c r="AI66" s="28">
        <f t="shared" si="101"/>
        <v>2.580570994475419E-3</v>
      </c>
      <c r="AJ66" s="28">
        <f t="shared" si="102"/>
        <v>0</v>
      </c>
      <c r="AK66" s="28">
        <f t="shared" si="103"/>
        <v>0</v>
      </c>
      <c r="AL66" s="28">
        <f t="shared" si="104"/>
        <v>4.0053153116369149</v>
      </c>
      <c r="AM66" s="28">
        <f t="shared" si="105"/>
        <v>0.90671710029120434</v>
      </c>
      <c r="AN66" s="29">
        <f t="shared" si="106"/>
        <v>0</v>
      </c>
      <c r="AP66" s="25">
        <f t="shared" si="107"/>
        <v>55.53</v>
      </c>
      <c r="AQ66" s="25">
        <f t="shared" si="108"/>
        <v>9.2999999999999999E-2</v>
      </c>
      <c r="AR66" s="25">
        <f t="shared" si="109"/>
        <v>3.4750000000000001</v>
      </c>
      <c r="AS66" s="25">
        <f t="shared" si="110"/>
        <v>0.441</v>
      </c>
      <c r="AT66" s="25">
        <f t="shared" si="111"/>
        <v>0</v>
      </c>
      <c r="AU66" s="25">
        <f t="shared" si="112"/>
        <v>6.1639999999999997</v>
      </c>
      <c r="AV66" s="25">
        <f t="shared" si="113"/>
        <v>33.612000000000002</v>
      </c>
      <c r="AW66" s="25">
        <f t="shared" si="114"/>
        <v>0.54900000000000004</v>
      </c>
      <c r="AX66" s="25">
        <f t="shared" si="115"/>
        <v>0.16600000000000001</v>
      </c>
      <c r="AY66" s="25">
        <f t="shared" si="116"/>
        <v>9.2999999999999999E-2</v>
      </c>
      <c r="AZ66" s="25">
        <f t="shared" si="117"/>
        <v>0</v>
      </c>
      <c r="BA66" s="25">
        <f t="shared" si="118"/>
        <v>0</v>
      </c>
      <c r="BB66" s="25">
        <f t="shared" si="119"/>
        <v>100.123</v>
      </c>
      <c r="BD66" s="25">
        <f t="shared" si="120"/>
        <v>0.92426764314247678</v>
      </c>
      <c r="BE66" s="25">
        <f t="shared" si="121"/>
        <v>1.1644504545113064E-3</v>
      </c>
      <c r="BF66" s="25">
        <f t="shared" si="122"/>
        <v>6.8163985876814437E-2</v>
      </c>
      <c r="BG66" s="25">
        <f t="shared" si="123"/>
        <v>5.8030133561418513E-3</v>
      </c>
      <c r="BH66" s="25">
        <f t="shared" si="124"/>
        <v>8.5797004621123552E-2</v>
      </c>
      <c r="BI66" s="25">
        <f t="shared" si="125"/>
        <v>0</v>
      </c>
      <c r="BJ66" s="25">
        <f t="shared" si="126"/>
        <v>0.83395361300503168</v>
      </c>
      <c r="BK66" s="25">
        <f t="shared" si="127"/>
        <v>9.7900401944455359E-3</v>
      </c>
      <c r="BL66" s="25">
        <f t="shared" si="128"/>
        <v>2.3400914045341387E-3</v>
      </c>
      <c r="BM66" s="25">
        <f t="shared" si="129"/>
        <v>1.2450999293104556E-3</v>
      </c>
      <c r="BN66" s="25">
        <f t="shared" si="130"/>
        <v>0</v>
      </c>
      <c r="BO66" s="25">
        <f t="shared" si="131"/>
        <v>0</v>
      </c>
      <c r="BP66" s="25">
        <f t="shared" si="132"/>
        <v>1.93252494198439</v>
      </c>
      <c r="BQ66" s="25">
        <f t="shared" si="133"/>
        <v>2.0725814320016513</v>
      </c>
    </row>
    <row r="67" spans="1:69" s="25" customFormat="1" x14ac:dyDescent="0.15">
      <c r="A67" s="25" t="s">
        <v>130</v>
      </c>
      <c r="B67" s="25">
        <v>776</v>
      </c>
      <c r="C67" s="25">
        <f t="shared" si="46"/>
        <v>6.0827625302980621</v>
      </c>
      <c r="D67" s="26">
        <v>55.606999999999999</v>
      </c>
      <c r="E67" s="26">
        <v>8.6999999999999994E-2</v>
      </c>
      <c r="F67" s="26">
        <v>3.45</v>
      </c>
      <c r="G67" s="26">
        <v>0.42799999999999999</v>
      </c>
      <c r="H67" s="26">
        <v>6.1660000000000004</v>
      </c>
      <c r="I67" s="26">
        <v>33.631</v>
      </c>
      <c r="J67" s="26">
        <v>0.54800000000000004</v>
      </c>
      <c r="K67" s="26">
        <v>0.16800000000000001</v>
      </c>
      <c r="L67" s="26">
        <v>7.8E-2</v>
      </c>
      <c r="M67" s="26">
        <v>3.0000000000000001E-3</v>
      </c>
      <c r="N67" s="26"/>
      <c r="O67" s="25">
        <f t="shared" si="91"/>
        <v>100.16600000000001</v>
      </c>
      <c r="Q67" s="26">
        <v>44.375999999999998</v>
      </c>
      <c r="R67" s="26">
        <v>83.638000000000005</v>
      </c>
      <c r="S67" s="26">
        <v>11.045</v>
      </c>
      <c r="U67" s="26"/>
      <c r="V67" s="27">
        <v>12</v>
      </c>
      <c r="W67" s="27">
        <v>4</v>
      </c>
      <c r="X67" s="14">
        <v>0</v>
      </c>
      <c r="Z67" s="28">
        <f t="shared" si="92"/>
        <v>1.9170987845348118</v>
      </c>
      <c r="AA67" s="28">
        <f t="shared" si="93"/>
        <v>2.2563281886238337E-3</v>
      </c>
      <c r="AB67" s="28">
        <f t="shared" si="94"/>
        <v>0.14017295029797069</v>
      </c>
      <c r="AC67" s="28">
        <f t="shared" si="95"/>
        <v>1.1665509186434091E-2</v>
      </c>
      <c r="AD67" s="28">
        <f t="shared" si="96"/>
        <v>0</v>
      </c>
      <c r="AE67" s="28">
        <f t="shared" si="97"/>
        <v>0.17776979292561784</v>
      </c>
      <c r="AF67" s="28">
        <f t="shared" si="98"/>
        <v>1.7283522965248532</v>
      </c>
      <c r="AG67" s="28">
        <f t="shared" si="99"/>
        <v>2.0241264464505498E-2</v>
      </c>
      <c r="AH67" s="28">
        <f t="shared" si="100"/>
        <v>4.905451264950819E-3</v>
      </c>
      <c r="AI67" s="28">
        <f t="shared" si="101"/>
        <v>2.163021383831119E-3</v>
      </c>
      <c r="AJ67" s="28">
        <f t="shared" si="102"/>
        <v>2.0051752552788251E-4</v>
      </c>
      <c r="AK67" s="28">
        <f t="shared" si="103"/>
        <v>0</v>
      </c>
      <c r="AL67" s="28">
        <f t="shared" si="104"/>
        <v>4.0048259162971265</v>
      </c>
      <c r="AM67" s="28">
        <f t="shared" si="105"/>
        <v>0.90673745721247667</v>
      </c>
      <c r="AN67" s="29">
        <f t="shared" si="106"/>
        <v>0</v>
      </c>
      <c r="AP67" s="25">
        <f t="shared" si="107"/>
        <v>55.606999999999999</v>
      </c>
      <c r="AQ67" s="25">
        <f t="shared" si="108"/>
        <v>8.6999999999999994E-2</v>
      </c>
      <c r="AR67" s="25">
        <f t="shared" si="109"/>
        <v>3.45</v>
      </c>
      <c r="AS67" s="25">
        <f t="shared" si="110"/>
        <v>0.42799999999999999</v>
      </c>
      <c r="AT67" s="25">
        <f t="shared" si="111"/>
        <v>0</v>
      </c>
      <c r="AU67" s="25">
        <f t="shared" si="112"/>
        <v>6.1660000000000004</v>
      </c>
      <c r="AV67" s="25">
        <f t="shared" si="113"/>
        <v>33.631</v>
      </c>
      <c r="AW67" s="25">
        <f t="shared" si="114"/>
        <v>0.54800000000000004</v>
      </c>
      <c r="AX67" s="25">
        <f t="shared" si="115"/>
        <v>0.16800000000000001</v>
      </c>
      <c r="AY67" s="25">
        <f t="shared" si="116"/>
        <v>7.8E-2</v>
      </c>
      <c r="AZ67" s="25">
        <f t="shared" si="117"/>
        <v>3.0000000000000001E-3</v>
      </c>
      <c r="BA67" s="25">
        <f t="shared" si="118"/>
        <v>0</v>
      </c>
      <c r="BB67" s="25">
        <f t="shared" si="119"/>
        <v>100.16600000000001</v>
      </c>
      <c r="BD67" s="25">
        <f t="shared" si="120"/>
        <v>0.92554926764314249</v>
      </c>
      <c r="BE67" s="25">
        <f t="shared" si="121"/>
        <v>1.0893246187363833E-3</v>
      </c>
      <c r="BF67" s="25">
        <f t="shared" si="122"/>
        <v>6.7673597489211465E-2</v>
      </c>
      <c r="BG67" s="25">
        <f t="shared" si="123"/>
        <v>5.6319494703598915E-3</v>
      </c>
      <c r="BH67" s="25">
        <f t="shared" si="124"/>
        <v>8.5824842714770908E-2</v>
      </c>
      <c r="BI67" s="25">
        <f t="shared" si="125"/>
        <v>0</v>
      </c>
      <c r="BJ67" s="25">
        <f t="shared" si="126"/>
        <v>0.83442502555552245</v>
      </c>
      <c r="BK67" s="25">
        <f t="shared" si="127"/>
        <v>9.7722076986450877E-3</v>
      </c>
      <c r="BL67" s="25">
        <f t="shared" si="128"/>
        <v>2.3682852768779237E-3</v>
      </c>
      <c r="BM67" s="25">
        <f t="shared" si="129"/>
        <v>1.0442773600668337E-3</v>
      </c>
      <c r="BN67" s="25">
        <f t="shared" si="130"/>
        <v>9.6807139203825818E-5</v>
      </c>
      <c r="BO67" s="25">
        <f t="shared" si="131"/>
        <v>0</v>
      </c>
      <c r="BP67" s="25">
        <f t="shared" si="132"/>
        <v>1.933475584966537</v>
      </c>
      <c r="BQ67" s="25">
        <f t="shared" si="133"/>
        <v>2.0713092771566797</v>
      </c>
    </row>
    <row r="68" spans="1:69" s="25" customFormat="1" x14ac:dyDescent="0.15">
      <c r="A68" s="25" t="s">
        <v>131</v>
      </c>
      <c r="B68" s="25">
        <v>777</v>
      </c>
      <c r="C68" s="25">
        <f t="shared" si="46"/>
        <v>4.1231056256235608</v>
      </c>
      <c r="D68" s="26">
        <v>55.570999999999998</v>
      </c>
      <c r="E68" s="26">
        <v>8.4000000000000005E-2</v>
      </c>
      <c r="F68" s="26">
        <v>3.4369999999999998</v>
      </c>
      <c r="G68" s="26">
        <v>0.42499999999999999</v>
      </c>
      <c r="H68" s="26">
        <v>6.1870000000000003</v>
      </c>
      <c r="I68" s="26">
        <v>33.732999999999997</v>
      </c>
      <c r="J68" s="26">
        <v>0.52400000000000002</v>
      </c>
      <c r="K68" s="26">
        <v>0.16600000000000001</v>
      </c>
      <c r="L68" s="26">
        <v>8.3000000000000004E-2</v>
      </c>
      <c r="M68" s="26">
        <v>6.0000000000000001E-3</v>
      </c>
      <c r="N68" s="26"/>
      <c r="O68" s="25">
        <f t="shared" si="91"/>
        <v>100.21599999999998</v>
      </c>
      <c r="Q68" s="26">
        <v>44.377000000000002</v>
      </c>
      <c r="R68" s="26">
        <v>83.634</v>
      </c>
      <c r="S68" s="26">
        <v>11.045</v>
      </c>
      <c r="U68" s="26"/>
      <c r="V68" s="27">
        <v>12</v>
      </c>
      <c r="W68" s="27">
        <v>4</v>
      </c>
      <c r="X68" s="14">
        <v>0</v>
      </c>
      <c r="Z68" s="28">
        <f t="shared" si="92"/>
        <v>1.9153505249976572</v>
      </c>
      <c r="AA68" s="28">
        <f t="shared" si="93"/>
        <v>2.1779471116171417E-3</v>
      </c>
      <c r="AB68" s="28">
        <f t="shared" si="94"/>
        <v>0.13960779830662282</v>
      </c>
      <c r="AC68" s="28">
        <f t="shared" si="95"/>
        <v>1.1580675374472665E-2</v>
      </c>
      <c r="AD68" s="28">
        <f t="shared" si="96"/>
        <v>0</v>
      </c>
      <c r="AE68" s="28">
        <f t="shared" si="97"/>
        <v>0.17832802054742242</v>
      </c>
      <c r="AF68" s="28">
        <f t="shared" si="98"/>
        <v>1.7331353603971733</v>
      </c>
      <c r="AG68" s="28">
        <f t="shared" si="99"/>
        <v>1.9349662504010458E-2</v>
      </c>
      <c r="AH68" s="28">
        <f t="shared" si="100"/>
        <v>4.8457700174017997E-3</v>
      </c>
      <c r="AI68" s="28">
        <f t="shared" si="101"/>
        <v>2.3010673453963326E-3</v>
      </c>
      <c r="AJ68" s="28">
        <f t="shared" si="102"/>
        <v>4.0092889680754169E-4</v>
      </c>
      <c r="AK68" s="28">
        <f t="shared" si="103"/>
        <v>0</v>
      </c>
      <c r="AL68" s="28">
        <f t="shared" si="104"/>
        <v>4.0070777554985808</v>
      </c>
      <c r="AM68" s="28">
        <f t="shared" si="105"/>
        <v>0.90670602307887405</v>
      </c>
      <c r="AN68" s="29">
        <f t="shared" si="106"/>
        <v>0</v>
      </c>
      <c r="AP68" s="25">
        <f t="shared" si="107"/>
        <v>55.570999999999998</v>
      </c>
      <c r="AQ68" s="25">
        <f t="shared" si="108"/>
        <v>8.4000000000000005E-2</v>
      </c>
      <c r="AR68" s="25">
        <f t="shared" si="109"/>
        <v>3.4369999999999998</v>
      </c>
      <c r="AS68" s="25">
        <f t="shared" si="110"/>
        <v>0.42499999999999999</v>
      </c>
      <c r="AT68" s="25">
        <f t="shared" si="111"/>
        <v>0</v>
      </c>
      <c r="AU68" s="25">
        <f t="shared" si="112"/>
        <v>6.1870000000000003</v>
      </c>
      <c r="AV68" s="25">
        <f t="shared" si="113"/>
        <v>33.732999999999997</v>
      </c>
      <c r="AW68" s="25">
        <f t="shared" si="114"/>
        <v>0.52400000000000002</v>
      </c>
      <c r="AX68" s="25">
        <f t="shared" si="115"/>
        <v>0.16600000000000001</v>
      </c>
      <c r="AY68" s="25">
        <f t="shared" si="116"/>
        <v>8.3000000000000004E-2</v>
      </c>
      <c r="AZ68" s="25">
        <f t="shared" si="117"/>
        <v>6.0000000000000001E-3</v>
      </c>
      <c r="BA68" s="25">
        <f t="shared" si="118"/>
        <v>0</v>
      </c>
      <c r="BB68" s="25">
        <f t="shared" si="119"/>
        <v>100.21599999999998</v>
      </c>
      <c r="BD68" s="25">
        <f t="shared" si="120"/>
        <v>0.92495006657789614</v>
      </c>
      <c r="BE68" s="25">
        <f t="shared" si="121"/>
        <v>1.0517617008489221E-3</v>
      </c>
      <c r="BF68" s="25">
        <f t="shared" si="122"/>
        <v>6.7418595527657901E-2</v>
      </c>
      <c r="BG68" s="25">
        <f t="shared" si="123"/>
        <v>5.5924731890255935E-3</v>
      </c>
      <c r="BH68" s="25">
        <f t="shared" si="124"/>
        <v>8.6117142698068042E-2</v>
      </c>
      <c r="BI68" s="25">
        <f t="shared" si="125"/>
        <v>0</v>
      </c>
      <c r="BJ68" s="25">
        <f t="shared" si="126"/>
        <v>0.83695576661605176</v>
      </c>
      <c r="BK68" s="25">
        <f t="shared" si="127"/>
        <v>9.3442277994343539E-3</v>
      </c>
      <c r="BL68" s="25">
        <f t="shared" si="128"/>
        <v>2.3400914045341387E-3</v>
      </c>
      <c r="BM68" s="25">
        <f t="shared" si="129"/>
        <v>1.1112182164813742E-3</v>
      </c>
      <c r="BN68" s="25">
        <f t="shared" si="130"/>
        <v>1.9361427840765164E-4</v>
      </c>
      <c r="BO68" s="25">
        <f t="shared" si="131"/>
        <v>0</v>
      </c>
      <c r="BP68" s="25">
        <f t="shared" si="132"/>
        <v>1.9350749580084061</v>
      </c>
      <c r="BQ68" s="25">
        <f t="shared" si="133"/>
        <v>2.0707610001954122</v>
      </c>
    </row>
    <row r="69" spans="1:69" s="25" customFormat="1" x14ac:dyDescent="0.15">
      <c r="A69" s="25" t="s">
        <v>132</v>
      </c>
      <c r="B69" s="25">
        <v>778</v>
      </c>
      <c r="C69" s="25">
        <f t="shared" si="46"/>
        <v>5.3851648071285512</v>
      </c>
      <c r="D69" s="26">
        <v>55.576999999999998</v>
      </c>
      <c r="E69" s="26">
        <v>7.0000000000000007E-2</v>
      </c>
      <c r="F69" s="26">
        <v>3.399</v>
      </c>
      <c r="G69" s="26">
        <v>0.41499999999999998</v>
      </c>
      <c r="H69" s="26">
        <v>6.16</v>
      </c>
      <c r="I69" s="26">
        <v>33.790999999999997</v>
      </c>
      <c r="J69" s="26">
        <v>0.51800000000000002</v>
      </c>
      <c r="K69" s="26">
        <v>0.16800000000000001</v>
      </c>
      <c r="L69" s="26">
        <v>8.1000000000000003E-2</v>
      </c>
      <c r="M69" s="26">
        <v>4.0000000000000001E-3</v>
      </c>
      <c r="N69" s="26"/>
      <c r="O69" s="25">
        <f t="shared" si="91"/>
        <v>100.18300000000001</v>
      </c>
      <c r="Q69" s="26">
        <v>44.378999999999998</v>
      </c>
      <c r="R69" s="26">
        <v>83.629000000000005</v>
      </c>
      <c r="S69" s="26">
        <v>11.045</v>
      </c>
      <c r="U69" s="26"/>
      <c r="V69" s="27">
        <v>12</v>
      </c>
      <c r="W69" s="27">
        <v>4</v>
      </c>
      <c r="X69" s="14">
        <v>0</v>
      </c>
      <c r="Z69" s="28">
        <f t="shared" si="92"/>
        <v>1.9159150080805225</v>
      </c>
      <c r="AA69" s="28">
        <f t="shared" si="93"/>
        <v>1.8152948242536071E-3</v>
      </c>
      <c r="AB69" s="28">
        <f t="shared" si="94"/>
        <v>0.13809005311287825</v>
      </c>
      <c r="AC69" s="28">
        <f t="shared" si="95"/>
        <v>1.1310300418268682E-2</v>
      </c>
      <c r="AD69" s="28">
        <f t="shared" si="96"/>
        <v>0</v>
      </c>
      <c r="AE69" s="28">
        <f t="shared" si="97"/>
        <v>0.17758295203743937</v>
      </c>
      <c r="AF69" s="28">
        <f t="shared" si="98"/>
        <v>1.7364394629851962</v>
      </c>
      <c r="AG69" s="28">
        <f t="shared" si="99"/>
        <v>1.913167318046852E-2</v>
      </c>
      <c r="AH69" s="28">
        <f t="shared" si="100"/>
        <v>4.9050685173295415E-3</v>
      </c>
      <c r="AI69" s="28">
        <f t="shared" si="101"/>
        <v>2.2460392531888562E-3</v>
      </c>
      <c r="AJ69" s="28">
        <f t="shared" si="102"/>
        <v>2.6733584020891633E-4</v>
      </c>
      <c r="AK69" s="28">
        <f t="shared" si="103"/>
        <v>0</v>
      </c>
      <c r="AL69" s="28">
        <f t="shared" si="104"/>
        <v>4.0077031882497547</v>
      </c>
      <c r="AM69" s="28">
        <f t="shared" si="105"/>
        <v>0.90722002488390951</v>
      </c>
      <c r="AN69" s="29">
        <f t="shared" si="106"/>
        <v>0</v>
      </c>
      <c r="AP69" s="25">
        <f t="shared" si="107"/>
        <v>55.576999999999998</v>
      </c>
      <c r="AQ69" s="25">
        <f t="shared" si="108"/>
        <v>7.0000000000000007E-2</v>
      </c>
      <c r="AR69" s="25">
        <f t="shared" si="109"/>
        <v>3.399</v>
      </c>
      <c r="AS69" s="25">
        <f t="shared" si="110"/>
        <v>0.41499999999999998</v>
      </c>
      <c r="AT69" s="25">
        <f t="shared" si="111"/>
        <v>0</v>
      </c>
      <c r="AU69" s="25">
        <f t="shared" si="112"/>
        <v>6.160000000000001</v>
      </c>
      <c r="AV69" s="25">
        <f t="shared" si="113"/>
        <v>33.790999999999997</v>
      </c>
      <c r="AW69" s="25">
        <f t="shared" si="114"/>
        <v>0.51800000000000002</v>
      </c>
      <c r="AX69" s="25">
        <f t="shared" si="115"/>
        <v>0.16800000000000001</v>
      </c>
      <c r="AY69" s="25">
        <f t="shared" si="116"/>
        <v>8.1000000000000003E-2</v>
      </c>
      <c r="AZ69" s="25">
        <f t="shared" si="117"/>
        <v>4.0000000000000001E-3</v>
      </c>
      <c r="BA69" s="25">
        <f t="shared" si="118"/>
        <v>0</v>
      </c>
      <c r="BB69" s="25">
        <f t="shared" si="119"/>
        <v>100.18300000000001</v>
      </c>
      <c r="BD69" s="25">
        <f t="shared" si="120"/>
        <v>0.92504993342210384</v>
      </c>
      <c r="BE69" s="25">
        <f t="shared" si="121"/>
        <v>8.7646808404076842E-4</v>
      </c>
      <c r="BF69" s="25">
        <f t="shared" si="122"/>
        <v>6.667320517850138E-2</v>
      </c>
      <c r="BG69" s="25">
        <f t="shared" si="123"/>
        <v>5.4608855845779325E-3</v>
      </c>
      <c r="BH69" s="25">
        <f t="shared" si="124"/>
        <v>8.5741328433828867E-2</v>
      </c>
      <c r="BI69" s="25">
        <f t="shared" si="125"/>
        <v>0</v>
      </c>
      <c r="BJ69" s="25">
        <f t="shared" si="126"/>
        <v>0.83839481545439198</v>
      </c>
      <c r="BK69" s="25">
        <f t="shared" si="127"/>
        <v>9.23723282463167E-3</v>
      </c>
      <c r="BL69" s="25">
        <f t="shared" si="128"/>
        <v>2.3682852768779237E-3</v>
      </c>
      <c r="BM69" s="25">
        <f t="shared" si="129"/>
        <v>1.084441873915558E-3</v>
      </c>
      <c r="BN69" s="25">
        <f t="shared" si="130"/>
        <v>1.2907618560510108E-4</v>
      </c>
      <c r="BO69" s="25">
        <f t="shared" si="131"/>
        <v>0</v>
      </c>
      <c r="BP69" s="25">
        <f t="shared" si="132"/>
        <v>1.9350156723184753</v>
      </c>
      <c r="BQ69" s="25">
        <f t="shared" si="133"/>
        <v>2.0711476633405508</v>
      </c>
    </row>
    <row r="70" spans="1:69" s="25" customFormat="1" x14ac:dyDescent="0.15">
      <c r="A70" s="25" t="s">
        <v>133</v>
      </c>
      <c r="B70" s="25">
        <v>779</v>
      </c>
      <c r="C70" s="25">
        <f t="shared" ref="C70:C89" si="134">SQRT((Q69-Q70)^2+(R69-R70)^2)*1000</f>
        <v>5.0990195136031975</v>
      </c>
      <c r="D70" s="26">
        <v>55.671999999999997</v>
      </c>
      <c r="E70" s="26">
        <v>7.1999999999999995E-2</v>
      </c>
      <c r="F70" s="26">
        <v>3.3759999999999999</v>
      </c>
      <c r="G70" s="26">
        <v>0.40799999999999997</v>
      </c>
      <c r="H70" s="26">
        <v>6.1440000000000001</v>
      </c>
      <c r="I70" s="26">
        <v>33.762999999999998</v>
      </c>
      <c r="J70" s="26">
        <v>0.495</v>
      </c>
      <c r="K70" s="26">
        <v>0.16700000000000001</v>
      </c>
      <c r="L70" s="26">
        <v>0.09</v>
      </c>
      <c r="M70" s="26">
        <v>8.9999999999999993E-3</v>
      </c>
      <c r="N70" s="26"/>
      <c r="O70" s="25">
        <f t="shared" si="91"/>
        <v>100.19600000000001</v>
      </c>
      <c r="Q70" s="26">
        <v>44.38</v>
      </c>
      <c r="R70" s="26">
        <v>83.623999999999995</v>
      </c>
      <c r="S70" s="26">
        <v>11.045</v>
      </c>
      <c r="U70" s="26"/>
      <c r="V70" s="27">
        <v>12</v>
      </c>
      <c r="W70" s="27">
        <v>4</v>
      </c>
      <c r="X70" s="14">
        <v>0</v>
      </c>
      <c r="Z70" s="28">
        <f t="shared" si="92"/>
        <v>1.9183574835870085</v>
      </c>
      <c r="AA70" s="28">
        <f t="shared" si="93"/>
        <v>1.8663504841747432E-3</v>
      </c>
      <c r="AB70" s="28">
        <f t="shared" si="94"/>
        <v>0.13709614654670726</v>
      </c>
      <c r="AC70" s="28">
        <f t="shared" si="95"/>
        <v>1.111470102013159E-2</v>
      </c>
      <c r="AD70" s="28">
        <f t="shared" si="96"/>
        <v>0</v>
      </c>
      <c r="AE70" s="28">
        <f t="shared" si="97"/>
        <v>0.177044868645443</v>
      </c>
      <c r="AF70" s="28">
        <f t="shared" si="98"/>
        <v>1.734248028933195</v>
      </c>
      <c r="AG70" s="28">
        <f t="shared" si="99"/>
        <v>1.8274267189858355E-2</v>
      </c>
      <c r="AH70" s="28">
        <f t="shared" si="100"/>
        <v>4.8737567045497769E-3</v>
      </c>
      <c r="AI70" s="28">
        <f t="shared" si="101"/>
        <v>2.4945166697643551E-3</v>
      </c>
      <c r="AJ70" s="28">
        <f t="shared" si="102"/>
        <v>6.0124472912999436E-4</v>
      </c>
      <c r="AK70" s="28">
        <f t="shared" si="103"/>
        <v>0</v>
      </c>
      <c r="AL70" s="28">
        <f t="shared" si="104"/>
        <v>4.0059713645099624</v>
      </c>
      <c r="AM70" s="28">
        <f t="shared" si="105"/>
        <v>0.90736905428271297</v>
      </c>
      <c r="AN70" s="29">
        <f t="shared" si="106"/>
        <v>0</v>
      </c>
      <c r="AP70" s="25">
        <f t="shared" si="107"/>
        <v>55.671999999999997</v>
      </c>
      <c r="AQ70" s="25">
        <f t="shared" si="108"/>
        <v>7.1999999999999995E-2</v>
      </c>
      <c r="AR70" s="25">
        <f t="shared" si="109"/>
        <v>3.3759999999999999</v>
      </c>
      <c r="AS70" s="25">
        <f t="shared" si="110"/>
        <v>0.40799999999999997</v>
      </c>
      <c r="AT70" s="25">
        <f t="shared" si="111"/>
        <v>0</v>
      </c>
      <c r="AU70" s="25">
        <f t="shared" si="112"/>
        <v>6.1440000000000001</v>
      </c>
      <c r="AV70" s="25">
        <f t="shared" si="113"/>
        <v>33.762999999999998</v>
      </c>
      <c r="AW70" s="25">
        <f t="shared" si="114"/>
        <v>0.495</v>
      </c>
      <c r="AX70" s="25">
        <f t="shared" si="115"/>
        <v>0.16700000000000001</v>
      </c>
      <c r="AY70" s="25">
        <f t="shared" si="116"/>
        <v>0.09</v>
      </c>
      <c r="AZ70" s="25">
        <f t="shared" si="117"/>
        <v>8.9999999999999993E-3</v>
      </c>
      <c r="BA70" s="25">
        <f t="shared" si="118"/>
        <v>0</v>
      </c>
      <c r="BB70" s="25">
        <f t="shared" si="119"/>
        <v>100.19600000000001</v>
      </c>
      <c r="BD70" s="25">
        <f t="shared" si="120"/>
        <v>0.92663115845539279</v>
      </c>
      <c r="BE70" s="25">
        <f t="shared" si="121"/>
        <v>9.0151002929907587E-4</v>
      </c>
      <c r="BF70" s="25">
        <f t="shared" si="122"/>
        <v>6.6222047861906636E-2</v>
      </c>
      <c r="BG70" s="25">
        <f t="shared" si="123"/>
        <v>5.3687742614645694E-3</v>
      </c>
      <c r="BH70" s="25">
        <f t="shared" si="124"/>
        <v>8.5518623684650089E-2</v>
      </c>
      <c r="BI70" s="25">
        <f t="shared" si="125"/>
        <v>0</v>
      </c>
      <c r="BJ70" s="25">
        <f t="shared" si="126"/>
        <v>0.83770010222208979</v>
      </c>
      <c r="BK70" s="25">
        <f t="shared" si="127"/>
        <v>8.8270854212213843E-3</v>
      </c>
      <c r="BL70" s="25">
        <f t="shared" si="128"/>
        <v>2.3541883407060312E-3</v>
      </c>
      <c r="BM70" s="25">
        <f t="shared" si="129"/>
        <v>1.2049354154617311E-3</v>
      </c>
      <c r="BN70" s="25">
        <f t="shared" si="130"/>
        <v>2.9042141761147743E-4</v>
      </c>
      <c r="BO70" s="25">
        <f t="shared" si="131"/>
        <v>0</v>
      </c>
      <c r="BP70" s="25">
        <f t="shared" si="132"/>
        <v>1.9350188471098035</v>
      </c>
      <c r="BQ70" s="25">
        <f t="shared" si="133"/>
        <v>2.0702492745708341</v>
      </c>
    </row>
    <row r="71" spans="1:69" s="25" customFormat="1" x14ac:dyDescent="0.15">
      <c r="A71" s="25" t="s">
        <v>134</v>
      </c>
      <c r="B71" s="25">
        <v>780</v>
      </c>
      <c r="C71" s="25">
        <f t="shared" si="134"/>
        <v>5.0990195135878684</v>
      </c>
      <c r="D71" s="26">
        <v>50.576000000000001</v>
      </c>
      <c r="E71" s="26">
        <v>7.5999999999999998E-2</v>
      </c>
      <c r="F71" s="26">
        <v>4.5490000000000004</v>
      </c>
      <c r="G71" s="26">
        <v>0.374</v>
      </c>
      <c r="H71" s="26">
        <v>5.8570000000000002</v>
      </c>
      <c r="I71" s="26">
        <v>29.466000000000001</v>
      </c>
      <c r="J71" s="26">
        <v>0.50600000000000001</v>
      </c>
      <c r="K71" s="26">
        <v>0.159</v>
      </c>
      <c r="L71" s="26">
        <v>0.73899999999999999</v>
      </c>
      <c r="M71" s="26">
        <v>4.4999999999999998E-2</v>
      </c>
      <c r="N71" s="26"/>
      <c r="O71" s="25">
        <f t="shared" si="91"/>
        <v>92.347000000000008</v>
      </c>
      <c r="Q71" s="26">
        <v>44.381</v>
      </c>
      <c r="R71" s="26">
        <v>83.619</v>
      </c>
      <c r="S71" s="26">
        <v>11.045</v>
      </c>
      <c r="U71" s="26"/>
      <c r="V71" s="27">
        <v>12</v>
      </c>
      <c r="W71" s="27">
        <v>4</v>
      </c>
      <c r="X71" s="14">
        <v>0</v>
      </c>
      <c r="Z71" s="28">
        <f t="shared" si="92"/>
        <v>1.8979307683718654</v>
      </c>
      <c r="AA71" s="28">
        <f t="shared" si="93"/>
        <v>2.1454454190758566E-3</v>
      </c>
      <c r="AB71" s="28">
        <f t="shared" si="94"/>
        <v>0.2011786630277512</v>
      </c>
      <c r="AC71" s="28">
        <f t="shared" si="95"/>
        <v>1.109564095216223E-2</v>
      </c>
      <c r="AD71" s="28">
        <f t="shared" si="96"/>
        <v>0</v>
      </c>
      <c r="AE71" s="28">
        <f t="shared" si="97"/>
        <v>0.18380212655020944</v>
      </c>
      <c r="AF71" s="28">
        <f t="shared" si="98"/>
        <v>1.6482934625352572</v>
      </c>
      <c r="AG71" s="28">
        <f t="shared" si="99"/>
        <v>2.0343630500690414E-2</v>
      </c>
      <c r="AH71" s="28">
        <f t="shared" si="100"/>
        <v>5.0534464691378124E-3</v>
      </c>
      <c r="AI71" s="28">
        <f t="shared" si="101"/>
        <v>2.2306503983772832E-2</v>
      </c>
      <c r="AJ71" s="28">
        <f t="shared" si="102"/>
        <v>3.273892818360703E-3</v>
      </c>
      <c r="AK71" s="28">
        <f t="shared" si="103"/>
        <v>0</v>
      </c>
      <c r="AL71" s="28">
        <f t="shared" si="104"/>
        <v>3.995423580628283</v>
      </c>
      <c r="AM71" s="28">
        <f t="shared" si="105"/>
        <v>0.89967656292324871</v>
      </c>
      <c r="AN71" s="29">
        <f t="shared" si="106"/>
        <v>0</v>
      </c>
      <c r="AP71" s="25">
        <f t="shared" si="107"/>
        <v>50.576000000000001</v>
      </c>
      <c r="AQ71" s="25">
        <f t="shared" si="108"/>
        <v>7.5999999999999998E-2</v>
      </c>
      <c r="AR71" s="25">
        <f t="shared" si="109"/>
        <v>4.5490000000000004</v>
      </c>
      <c r="AS71" s="25">
        <f t="shared" si="110"/>
        <v>0.374</v>
      </c>
      <c r="AT71" s="25">
        <f t="shared" si="111"/>
        <v>0</v>
      </c>
      <c r="AU71" s="25">
        <f t="shared" si="112"/>
        <v>5.8570000000000002</v>
      </c>
      <c r="AV71" s="25">
        <f t="shared" si="113"/>
        <v>29.466000000000001</v>
      </c>
      <c r="AW71" s="25">
        <f t="shared" si="114"/>
        <v>0.50600000000000001</v>
      </c>
      <c r="AX71" s="25">
        <f t="shared" si="115"/>
        <v>0.159</v>
      </c>
      <c r="AY71" s="25">
        <f t="shared" si="116"/>
        <v>0.73899999999999999</v>
      </c>
      <c r="AZ71" s="25">
        <f t="shared" si="117"/>
        <v>4.4999999999999998E-2</v>
      </c>
      <c r="BA71" s="25">
        <f t="shared" si="118"/>
        <v>0</v>
      </c>
      <c r="BB71" s="25">
        <f t="shared" si="119"/>
        <v>92.347000000000008</v>
      </c>
      <c r="BD71" s="25">
        <f t="shared" si="120"/>
        <v>0.84181091877496672</v>
      </c>
      <c r="BE71" s="25">
        <f t="shared" si="121"/>
        <v>9.5159391981569131E-4</v>
      </c>
      <c r="BF71" s="25">
        <f t="shared" si="122"/>
        <v>8.9231071008238544E-2</v>
      </c>
      <c r="BG71" s="25">
        <f t="shared" si="123"/>
        <v>4.921376406342522E-3</v>
      </c>
      <c r="BH71" s="25">
        <f t="shared" si="124"/>
        <v>8.1523857246255785E-2</v>
      </c>
      <c r="BI71" s="25">
        <f t="shared" si="125"/>
        <v>0</v>
      </c>
      <c r="BJ71" s="25">
        <f t="shared" si="126"/>
        <v>0.73108643225057313</v>
      </c>
      <c r="BK71" s="25">
        <f t="shared" si="127"/>
        <v>9.0232428750263039E-3</v>
      </c>
      <c r="BL71" s="25">
        <f t="shared" si="128"/>
        <v>2.241412851330892E-3</v>
      </c>
      <c r="BM71" s="25">
        <f t="shared" si="129"/>
        <v>9.8938585780691032E-3</v>
      </c>
      <c r="BN71" s="25">
        <f t="shared" si="130"/>
        <v>1.4521070880573871E-3</v>
      </c>
      <c r="BO71" s="25">
        <f t="shared" si="131"/>
        <v>0</v>
      </c>
      <c r="BP71" s="25">
        <f t="shared" si="132"/>
        <v>1.7721358709986759</v>
      </c>
      <c r="BQ71" s="25">
        <f t="shared" si="133"/>
        <v>2.2545808399988467</v>
      </c>
    </row>
    <row r="72" spans="1:69" s="25" customFormat="1" x14ac:dyDescent="0.15">
      <c r="A72" s="25" t="s">
        <v>135</v>
      </c>
      <c r="B72" s="25">
        <v>781</v>
      </c>
      <c r="C72" s="25">
        <f t="shared" si="134"/>
        <v>5.0990195135878684</v>
      </c>
      <c r="D72" s="26">
        <v>55.890999999999998</v>
      </c>
      <c r="E72" s="26">
        <v>6.2E-2</v>
      </c>
      <c r="F72" s="26">
        <v>3.2989999999999999</v>
      </c>
      <c r="G72" s="26">
        <v>0.38500000000000001</v>
      </c>
      <c r="H72" s="26">
        <v>6.1379999999999999</v>
      </c>
      <c r="I72" s="26">
        <v>33.918999999999997</v>
      </c>
      <c r="J72" s="26">
        <v>0.47899999999999998</v>
      </c>
      <c r="K72" s="26">
        <v>0.161</v>
      </c>
      <c r="L72" s="26">
        <v>8.3000000000000004E-2</v>
      </c>
      <c r="M72" s="26">
        <v>1.0999999999999999E-2</v>
      </c>
      <c r="N72" s="26"/>
      <c r="O72" s="25">
        <f t="shared" ref="O72:O99" si="135">SUM(D72:N72)</f>
        <v>100.42799999999998</v>
      </c>
      <c r="Q72" s="26">
        <v>44.381999999999998</v>
      </c>
      <c r="R72" s="26">
        <v>83.614000000000004</v>
      </c>
      <c r="S72" s="26">
        <v>11.045</v>
      </c>
      <c r="U72" s="26"/>
      <c r="V72" s="27">
        <v>12</v>
      </c>
      <c r="W72" s="27">
        <v>4</v>
      </c>
      <c r="X72" s="14">
        <v>0</v>
      </c>
      <c r="Z72" s="28">
        <f t="shared" ref="Z72:Z99" si="136">IFERROR(BD72*$BQ72,"NA")</f>
        <v>1.920816494470496</v>
      </c>
      <c r="AA72" s="28">
        <f t="shared" ref="AA72:AA99" si="137">IFERROR(BE72*$BQ72,"NA")</f>
        <v>1.6028898397755216E-3</v>
      </c>
      <c r="AB72" s="28">
        <f t="shared" ref="AB72:AB99" si="138">IFERROR(BF72*$BQ72,"NA")</f>
        <v>0.13361536573914043</v>
      </c>
      <c r="AC72" s="28">
        <f t="shared" ref="AC72:AC99" si="139">IFERROR(BG72*$BQ72,"NA")</f>
        <v>1.0460432239441058E-2</v>
      </c>
      <c r="AD72" s="28">
        <f t="shared" ref="AD72:AD99" si="140">IFERROR(IF(OR($X72="spinel", $X72="Spinel", $X72="SPINEL"),((BH72+BI72)*BQ72-AE72),BI72*$BQ72),"NA")</f>
        <v>0</v>
      </c>
      <c r="AE72" s="28">
        <f t="shared" ref="AE72:AE99" si="141">IFERROR(IF(OR($X72="spinel", $X72="Spinel", $X72="SPINEL"),(1-AF72-AG72-AH72-AI72),BH72*$BQ72),"NA")</f>
        <v>0.17640476023617377</v>
      </c>
      <c r="AF72" s="28">
        <f t="shared" ref="AF72:AF99" si="142">IFERROR(BJ72*$BQ72,"NA")</f>
        <v>1.7376587834658797</v>
      </c>
      <c r="AG72" s="28">
        <f t="shared" ref="AG72:AG99" si="143">IFERROR(BK72*$BQ72,"NA")</f>
        <v>1.7636872048201972E-2</v>
      </c>
      <c r="AH72" s="28">
        <f t="shared" ref="AH72:AH99" si="144">IFERROR(BL72*$BQ72,"NA")</f>
        <v>4.6862400331035628E-3</v>
      </c>
      <c r="AI72" s="28">
        <f t="shared" ref="AI72:AI99" si="145">IFERROR(BM72*$BQ72,"NA")</f>
        <v>2.2944218649289592E-3</v>
      </c>
      <c r="AJ72" s="28">
        <f t="shared" ref="AJ72:AJ99" si="146">IFERROR(BN72*$BQ72,"NA")</f>
        <v>7.3291352659540874E-4</v>
      </c>
      <c r="AK72" s="28">
        <f t="shared" ref="AK72:AK99" si="147">IFERROR(BO72*$BQ72,"NA")</f>
        <v>0</v>
      </c>
      <c r="AL72" s="28">
        <f t="shared" ref="AL72:AL99" si="148">IFERROR(SUM(Z72:AK72),"NA")</f>
        <v>4.0059091734637358</v>
      </c>
      <c r="AM72" s="28">
        <f t="shared" ref="AM72:AM99" si="149">IFERROR(AF72/(AF72+AE72),"NA")</f>
        <v>0.90783756327390075</v>
      </c>
      <c r="AN72" s="29">
        <f t="shared" ref="AN72:AN99" si="150">IFERROR(AD72/(AD72+AE72),"NA")</f>
        <v>0</v>
      </c>
      <c r="AP72" s="25">
        <f t="shared" ref="AP72:AP99" si="151">D72</f>
        <v>55.890999999999998</v>
      </c>
      <c r="AQ72" s="25">
        <f t="shared" ref="AQ72:AQ99" si="152">E72</f>
        <v>6.2E-2</v>
      </c>
      <c r="AR72" s="25">
        <f t="shared" ref="AR72:AR99" si="153">F72</f>
        <v>3.2989999999999999</v>
      </c>
      <c r="AS72" s="25">
        <f t="shared" ref="AS72:AS99" si="154">G72</f>
        <v>0.38500000000000001</v>
      </c>
      <c r="AT72" s="25">
        <f t="shared" ref="AT72:AT99" si="155">BI72*AT$1/2</f>
        <v>0</v>
      </c>
      <c r="AU72" s="25">
        <f t="shared" ref="AU72:AU99" si="156">BH72*AU$1</f>
        <v>6.1379999999999999</v>
      </c>
      <c r="AV72" s="25">
        <f t="shared" ref="AV72:AV99" si="157">I72</f>
        <v>33.918999999999997</v>
      </c>
      <c r="AW72" s="25">
        <f t="shared" ref="AW72:AW99" si="158">J72</f>
        <v>0.47899999999999998</v>
      </c>
      <c r="AX72" s="25">
        <f t="shared" ref="AX72:AX99" si="159">K72</f>
        <v>0.161</v>
      </c>
      <c r="AY72" s="25">
        <f t="shared" ref="AY72:AY99" si="160">L72</f>
        <v>8.3000000000000004E-2</v>
      </c>
      <c r="AZ72" s="25">
        <f t="shared" ref="AZ72:AZ99" si="161">M72</f>
        <v>1.0999999999999999E-2</v>
      </c>
      <c r="BA72" s="25">
        <f t="shared" ref="BA72:BA99" si="162">N72</f>
        <v>0</v>
      </c>
      <c r="BB72" s="25">
        <f t="shared" ref="BB72:BB99" si="163">SUM(AP72:BA72)</f>
        <v>100.42799999999998</v>
      </c>
      <c r="BD72" s="25">
        <f t="shared" ref="BD72:BD99" si="164">D72/AP$1</f>
        <v>0.93027629826897473</v>
      </c>
      <c r="BE72" s="25">
        <f t="shared" ref="BE72:BE99" si="165">E72/AQ$1</f>
        <v>7.7630030300753763E-4</v>
      </c>
      <c r="BF72" s="25">
        <f t="shared" ref="BF72:BF99" si="166">F72/AR$1*2</f>
        <v>6.471165162808945E-2</v>
      </c>
      <c r="BG72" s="25">
        <f t="shared" ref="BG72:BG99" si="167">G72/AS$1*2</f>
        <v>5.0661227712349493E-3</v>
      </c>
      <c r="BH72" s="25">
        <f t="shared" ref="BH72:BH99" si="168">IF(OR($X72="spinel", $X72="Spinel", $X72="SPINEL"),H72/AU$1,H72/AU$1*(1-$X72))</f>
        <v>8.5435109403708034E-2</v>
      </c>
      <c r="BI72" s="25">
        <f t="shared" ref="BI72:BI99" si="169">IF(OR($X72="spinel", $X72="Spinel", $X72="SPINEL"),0,H72/AU$1*$X72)</f>
        <v>0</v>
      </c>
      <c r="BJ72" s="25">
        <f t="shared" ref="BJ72:BJ99" si="170">I72/AV$1</f>
        <v>0.84157064737348763</v>
      </c>
      <c r="BK72" s="25">
        <f t="shared" ref="BK72:BK99" si="171">J72/AW$1</f>
        <v>8.5417654884142272E-3</v>
      </c>
      <c r="BL72" s="25">
        <f t="shared" ref="BL72:BL99" si="172">K72/AX$1</f>
        <v>2.2696067236746766E-3</v>
      </c>
      <c r="BM72" s="25">
        <f t="shared" ref="BM72:BM99" si="173">L72/AY$1</f>
        <v>1.1112182164813742E-3</v>
      </c>
      <c r="BN72" s="25">
        <f t="shared" ref="BN72:BN99" si="174">M72/AZ$1*2</f>
        <v>3.5495951041402795E-4</v>
      </c>
      <c r="BO72" s="25">
        <f t="shared" ref="BO72:BO99" si="175">N72/BA$1*2</f>
        <v>0</v>
      </c>
      <c r="BP72" s="25">
        <f t="shared" ref="BP72:BP99" si="176">SUM(BD72:BO72)</f>
        <v>1.9401136796874865</v>
      </c>
      <c r="BQ72" s="25">
        <f t="shared" ref="BQ72:BQ99" si="177">IFERROR(IF(OR($U72="Total",$U72="total", $U72="TOTAL"),$W72/$BP72,V72/(BD72*4+BE72*4+BF72*3+BG72*3+BH72*2+BI72*3+BJ72*2+BK72*2+BL72*2+BM72*2+BN72+BO72)),"NA")</f>
        <v>2.0647806442501904</v>
      </c>
    </row>
    <row r="73" spans="1:69" s="3" customFormat="1" x14ac:dyDescent="0.15">
      <c r="A73" s="3" t="s">
        <v>136</v>
      </c>
      <c r="B73" s="3">
        <v>782</v>
      </c>
      <c r="C73" s="3">
        <f t="shared" si="134"/>
        <v>5.0990195136031975</v>
      </c>
      <c r="D73" s="4">
        <v>56.072000000000003</v>
      </c>
      <c r="E73" s="4">
        <v>5.1999999999999998E-2</v>
      </c>
      <c r="F73" s="4">
        <v>3.2789999999999999</v>
      </c>
      <c r="G73" s="4">
        <v>0.35299999999999998</v>
      </c>
      <c r="H73" s="4">
        <v>6.16</v>
      </c>
      <c r="I73" s="4">
        <v>34.107999999999997</v>
      </c>
      <c r="J73" s="4">
        <v>0.46700000000000003</v>
      </c>
      <c r="K73" s="4">
        <v>0.161</v>
      </c>
      <c r="L73" s="4">
        <v>8.7999999999999995E-2</v>
      </c>
      <c r="M73" s="4">
        <v>1.0999999999999999E-2</v>
      </c>
      <c r="N73" s="4"/>
      <c r="O73" s="3">
        <f t="shared" si="135"/>
        <v>100.75099999999999</v>
      </c>
      <c r="Q73" s="4">
        <v>44.383000000000003</v>
      </c>
      <c r="R73" s="4">
        <v>83.608999999999995</v>
      </c>
      <c r="S73" s="4">
        <v>11.045</v>
      </c>
      <c r="U73" s="4"/>
      <c r="V73" s="30">
        <v>12</v>
      </c>
      <c r="W73" s="30">
        <v>4</v>
      </c>
      <c r="X73" s="31">
        <v>0</v>
      </c>
      <c r="Z73" s="32">
        <f t="shared" si="136"/>
        <v>1.9208212719281186</v>
      </c>
      <c r="AA73" s="32">
        <f t="shared" si="137"/>
        <v>1.3400229717659244E-3</v>
      </c>
      <c r="AB73" s="32">
        <f t="shared" si="138"/>
        <v>0.13237696480526487</v>
      </c>
      <c r="AC73" s="32">
        <f t="shared" si="139"/>
        <v>9.5600578368159918E-3</v>
      </c>
      <c r="AD73" s="32">
        <f t="shared" si="140"/>
        <v>0</v>
      </c>
      <c r="AE73" s="32">
        <f t="shared" si="141"/>
        <v>0.17646600003116614</v>
      </c>
      <c r="AF73" s="32">
        <f t="shared" si="142"/>
        <v>1.7417051164711348</v>
      </c>
      <c r="AG73" s="32">
        <f t="shared" si="143"/>
        <v>1.713956694320562E-2</v>
      </c>
      <c r="AH73" s="32">
        <f t="shared" si="144"/>
        <v>4.6711245030429402E-3</v>
      </c>
      <c r="AI73" s="32">
        <f t="shared" si="145"/>
        <v>2.4247935364661456E-3</v>
      </c>
      <c r="AJ73" s="32">
        <f t="shared" si="146"/>
        <v>7.3054950418835495E-4</v>
      </c>
      <c r="AK73" s="32">
        <f t="shared" si="147"/>
        <v>0</v>
      </c>
      <c r="AL73" s="32">
        <f t="shared" si="148"/>
        <v>4.0072354685311691</v>
      </c>
      <c r="AM73" s="32">
        <f t="shared" si="149"/>
        <v>0.90800299383459382</v>
      </c>
      <c r="AN73" s="33">
        <f t="shared" si="150"/>
        <v>0</v>
      </c>
      <c r="AP73" s="3">
        <f t="shared" si="151"/>
        <v>56.072000000000003</v>
      </c>
      <c r="AQ73" s="3">
        <f t="shared" si="152"/>
        <v>5.1999999999999998E-2</v>
      </c>
      <c r="AR73" s="3">
        <f t="shared" si="153"/>
        <v>3.2789999999999999</v>
      </c>
      <c r="AS73" s="3">
        <f t="shared" si="154"/>
        <v>0.35299999999999998</v>
      </c>
      <c r="AT73" s="3">
        <f t="shared" si="155"/>
        <v>0</v>
      </c>
      <c r="AU73" s="3">
        <f t="shared" si="156"/>
        <v>6.160000000000001</v>
      </c>
      <c r="AV73" s="3">
        <f t="shared" si="157"/>
        <v>34.107999999999997</v>
      </c>
      <c r="AW73" s="3">
        <f t="shared" si="158"/>
        <v>0.46700000000000003</v>
      </c>
      <c r="AX73" s="3">
        <f t="shared" si="159"/>
        <v>0.161</v>
      </c>
      <c r="AY73" s="3">
        <f t="shared" si="160"/>
        <v>8.7999999999999995E-2</v>
      </c>
      <c r="AZ73" s="3">
        <f t="shared" si="161"/>
        <v>1.0999999999999999E-2</v>
      </c>
      <c r="BA73" s="3">
        <f t="shared" si="162"/>
        <v>0</v>
      </c>
      <c r="BB73" s="3">
        <f t="shared" si="163"/>
        <v>100.75099999999999</v>
      </c>
      <c r="BD73" s="3">
        <f t="shared" si="164"/>
        <v>0.93328894806924112</v>
      </c>
      <c r="BE73" s="3">
        <f t="shared" si="165"/>
        <v>6.5109057671599929E-4</v>
      </c>
      <c r="BF73" s="3">
        <f t="shared" si="166"/>
        <v>6.4319340918007062E-2</v>
      </c>
      <c r="BG73" s="3">
        <f t="shared" si="167"/>
        <v>4.6450424370024336E-3</v>
      </c>
      <c r="BH73" s="3">
        <f t="shared" si="168"/>
        <v>8.5741328433828867E-2</v>
      </c>
      <c r="BI73" s="3">
        <f t="shared" si="169"/>
        <v>0</v>
      </c>
      <c r="BJ73" s="3">
        <f t="shared" si="170"/>
        <v>0.8462599616915274</v>
      </c>
      <c r="BK73" s="3">
        <f t="shared" si="171"/>
        <v>8.3277755388088612E-3</v>
      </c>
      <c r="BL73" s="3">
        <f t="shared" si="172"/>
        <v>2.2696067236746766E-3</v>
      </c>
      <c r="BM73" s="3">
        <f t="shared" si="173"/>
        <v>1.1781590728959148E-3</v>
      </c>
      <c r="BN73" s="3">
        <f t="shared" si="174"/>
        <v>3.5495951041402795E-4</v>
      </c>
      <c r="BO73" s="3">
        <f t="shared" si="175"/>
        <v>0</v>
      </c>
      <c r="BP73" s="3">
        <f t="shared" si="176"/>
        <v>1.9470362129721164</v>
      </c>
      <c r="BQ73" s="3">
        <f t="shared" si="177"/>
        <v>2.0581206665972562</v>
      </c>
    </row>
    <row r="74" spans="1:69" s="25" customFormat="1" x14ac:dyDescent="0.15">
      <c r="A74" s="25" t="s">
        <v>137</v>
      </c>
      <c r="B74" s="25">
        <v>783</v>
      </c>
      <c r="C74" s="25">
        <f t="shared" si="134"/>
        <v>5.0990195135878684</v>
      </c>
      <c r="D74" s="26">
        <v>10.015000000000001</v>
      </c>
      <c r="E74" s="26">
        <v>5.2999999999999999E-2</v>
      </c>
      <c r="F74" s="26">
        <v>3.5219999999999998</v>
      </c>
      <c r="G74" s="26">
        <v>7.2999999999999995E-2</v>
      </c>
      <c r="H74" s="26">
        <v>2.762</v>
      </c>
      <c r="I74" s="26">
        <v>6.867</v>
      </c>
      <c r="J74" s="26">
        <v>0.216</v>
      </c>
      <c r="K74" s="26">
        <v>4.7E-2</v>
      </c>
      <c r="L74" s="26">
        <v>0.28000000000000003</v>
      </c>
      <c r="M74" s="26">
        <v>4.2000000000000003E-2</v>
      </c>
      <c r="N74" s="26"/>
      <c r="O74" s="25">
        <f t="shared" si="135"/>
        <v>23.877000000000006</v>
      </c>
      <c r="Q74" s="26">
        <v>44.384</v>
      </c>
      <c r="R74" s="26">
        <v>83.603999999999999</v>
      </c>
      <c r="S74" s="26">
        <v>11.045</v>
      </c>
      <c r="U74" s="26"/>
      <c r="V74" s="27">
        <v>12</v>
      </c>
      <c r="W74" s="27">
        <v>4</v>
      </c>
      <c r="X74" s="14">
        <v>0</v>
      </c>
      <c r="Z74" s="28">
        <f t="shared" si="136"/>
        <v>1.52105156005154</v>
      </c>
      <c r="AA74" s="28">
        <f t="shared" si="137"/>
        <v>6.055316418828941E-3</v>
      </c>
      <c r="AB74" s="28">
        <f t="shared" si="138"/>
        <v>0.63039451642005706</v>
      </c>
      <c r="AC74" s="28">
        <f t="shared" si="139"/>
        <v>8.7651781412511082E-3</v>
      </c>
      <c r="AD74" s="28">
        <f t="shared" si="140"/>
        <v>0</v>
      </c>
      <c r="AE74" s="28">
        <f t="shared" si="141"/>
        <v>0.35079716609659062</v>
      </c>
      <c r="AF74" s="28">
        <f t="shared" si="142"/>
        <v>1.5546674050551821</v>
      </c>
      <c r="AG74" s="28">
        <f t="shared" si="143"/>
        <v>3.5147042601340404E-2</v>
      </c>
      <c r="AH74" s="28">
        <f t="shared" si="144"/>
        <v>6.045684752820607E-3</v>
      </c>
      <c r="AI74" s="28">
        <f t="shared" si="145"/>
        <v>3.4205992603498603E-2</v>
      </c>
      <c r="AJ74" s="28">
        <f t="shared" si="146"/>
        <v>1.2366828215737617E-2</v>
      </c>
      <c r="AK74" s="28">
        <f t="shared" si="147"/>
        <v>0</v>
      </c>
      <c r="AL74" s="28">
        <f t="shared" si="148"/>
        <v>4.159496690356848</v>
      </c>
      <c r="AM74" s="28">
        <f t="shared" si="149"/>
        <v>0.81589940248296056</v>
      </c>
      <c r="AN74" s="29">
        <f t="shared" si="150"/>
        <v>0</v>
      </c>
      <c r="AP74" s="25">
        <f t="shared" si="151"/>
        <v>10.015000000000001</v>
      </c>
      <c r="AQ74" s="25">
        <f t="shared" si="152"/>
        <v>5.2999999999999999E-2</v>
      </c>
      <c r="AR74" s="25">
        <f t="shared" si="153"/>
        <v>3.5219999999999998</v>
      </c>
      <c r="AS74" s="25">
        <f t="shared" si="154"/>
        <v>7.2999999999999995E-2</v>
      </c>
      <c r="AT74" s="25">
        <f t="shared" si="155"/>
        <v>0</v>
      </c>
      <c r="AU74" s="25">
        <f t="shared" si="156"/>
        <v>2.762</v>
      </c>
      <c r="AV74" s="25">
        <f t="shared" si="157"/>
        <v>6.867</v>
      </c>
      <c r="AW74" s="25">
        <f t="shared" si="158"/>
        <v>0.216</v>
      </c>
      <c r="AX74" s="25">
        <f t="shared" si="159"/>
        <v>4.7E-2</v>
      </c>
      <c r="AY74" s="25">
        <f t="shared" si="160"/>
        <v>0.28000000000000003</v>
      </c>
      <c r="AZ74" s="25">
        <f t="shared" si="161"/>
        <v>4.2000000000000003E-2</v>
      </c>
      <c r="BA74" s="25">
        <f t="shared" si="162"/>
        <v>0</v>
      </c>
      <c r="BB74" s="25">
        <f t="shared" si="163"/>
        <v>23.877000000000006</v>
      </c>
      <c r="BD74" s="25">
        <f t="shared" si="164"/>
        <v>0.16669440745672437</v>
      </c>
      <c r="BE74" s="25">
        <f t="shared" si="165"/>
        <v>6.6361154934515307E-4</v>
      </c>
      <c r="BF74" s="25">
        <f t="shared" si="166"/>
        <v>6.9085916045508039E-2</v>
      </c>
      <c r="BG74" s="25">
        <f t="shared" si="167"/>
        <v>9.6058951246792538E-4</v>
      </c>
      <c r="BH74" s="25">
        <f t="shared" si="168"/>
        <v>3.844440732698625E-2</v>
      </c>
      <c r="BI74" s="25">
        <f t="shared" si="169"/>
        <v>0</v>
      </c>
      <c r="BJ74" s="25">
        <f t="shared" si="170"/>
        <v>0.17037842022210975</v>
      </c>
      <c r="BK74" s="25">
        <f t="shared" si="171"/>
        <v>3.8518190928966039E-3</v>
      </c>
      <c r="BL74" s="25">
        <f t="shared" si="172"/>
        <v>6.6255600007894284E-4</v>
      </c>
      <c r="BM74" s="25">
        <f t="shared" si="173"/>
        <v>3.748687959214275E-3</v>
      </c>
      <c r="BN74" s="25">
        <f t="shared" si="174"/>
        <v>1.3552999488535614E-3</v>
      </c>
      <c r="BO74" s="25">
        <f t="shared" si="175"/>
        <v>0</v>
      </c>
      <c r="BP74" s="25">
        <f t="shared" si="176"/>
        <v>0.45584571511418487</v>
      </c>
      <c r="BQ74" s="25">
        <f t="shared" si="177"/>
        <v>9.1247905869092882</v>
      </c>
    </row>
    <row r="75" spans="1:69" s="25" customFormat="1" x14ac:dyDescent="0.15">
      <c r="A75" s="25" t="s">
        <v>138</v>
      </c>
      <c r="B75" s="25">
        <v>784</v>
      </c>
      <c r="C75" s="25">
        <f t="shared" si="134"/>
        <v>5.0990195135878684</v>
      </c>
      <c r="D75" s="26">
        <v>41.146999999999998</v>
      </c>
      <c r="E75" s="26">
        <v>0</v>
      </c>
      <c r="F75" s="26">
        <v>8.0000000000000002E-3</v>
      </c>
      <c r="G75" s="26">
        <v>8.9999999999999993E-3</v>
      </c>
      <c r="H75" s="26">
        <v>9.2829999999999995</v>
      </c>
      <c r="I75" s="26">
        <v>50.167999999999999</v>
      </c>
      <c r="J75" s="26">
        <v>3.6999999999999998E-2</v>
      </c>
      <c r="K75" s="26">
        <v>0.156</v>
      </c>
      <c r="L75" s="26">
        <v>0.377</v>
      </c>
      <c r="M75" s="26">
        <v>0</v>
      </c>
      <c r="N75" s="26"/>
      <c r="O75" s="25">
        <f t="shared" si="135"/>
        <v>101.18500000000002</v>
      </c>
      <c r="Q75" s="26">
        <v>44.384999999999998</v>
      </c>
      <c r="R75" s="26">
        <v>83.599000000000004</v>
      </c>
      <c r="S75" s="26">
        <v>11.045</v>
      </c>
      <c r="U75" s="26"/>
      <c r="V75" s="27">
        <v>12</v>
      </c>
      <c r="W75" s="27">
        <v>4</v>
      </c>
      <c r="X75" s="14">
        <v>0</v>
      </c>
      <c r="Z75" s="28">
        <f t="shared" si="136"/>
        <v>1.4931774565653217</v>
      </c>
      <c r="AA75" s="28">
        <f t="shared" si="137"/>
        <v>0</v>
      </c>
      <c r="AB75" s="28">
        <f t="shared" si="138"/>
        <v>3.42131709786961E-4</v>
      </c>
      <c r="AC75" s="28">
        <f t="shared" si="139"/>
        <v>2.5820263024615671E-4</v>
      </c>
      <c r="AD75" s="28">
        <f t="shared" si="140"/>
        <v>0</v>
      </c>
      <c r="AE75" s="28">
        <f t="shared" si="141"/>
        <v>0.28170919211474044</v>
      </c>
      <c r="AF75" s="28">
        <f t="shared" si="142"/>
        <v>2.7137978830285072</v>
      </c>
      <c r="AG75" s="28">
        <f t="shared" si="143"/>
        <v>1.4385237165568329E-3</v>
      </c>
      <c r="AH75" s="28">
        <f t="shared" si="144"/>
        <v>4.7946013529719979E-3</v>
      </c>
      <c r="AI75" s="28">
        <f t="shared" si="145"/>
        <v>1.1004385146530364E-2</v>
      </c>
      <c r="AJ75" s="28">
        <f t="shared" si="146"/>
        <v>0</v>
      </c>
      <c r="AK75" s="28">
        <f t="shared" si="147"/>
        <v>0</v>
      </c>
      <c r="AL75" s="28">
        <f t="shared" si="148"/>
        <v>4.5065223762646625</v>
      </c>
      <c r="AM75" s="28">
        <f t="shared" si="149"/>
        <v>0.90595609189096349</v>
      </c>
      <c r="AN75" s="29">
        <f t="shared" si="150"/>
        <v>0</v>
      </c>
      <c r="AP75" s="25">
        <f t="shared" si="151"/>
        <v>41.146999999999998</v>
      </c>
      <c r="AQ75" s="25">
        <f t="shared" si="152"/>
        <v>0</v>
      </c>
      <c r="AR75" s="25">
        <f t="shared" si="153"/>
        <v>8.0000000000000002E-3</v>
      </c>
      <c r="AS75" s="25">
        <f t="shared" si="154"/>
        <v>8.9999999999999993E-3</v>
      </c>
      <c r="AT75" s="25">
        <f t="shared" si="155"/>
        <v>0</v>
      </c>
      <c r="AU75" s="25">
        <f t="shared" si="156"/>
        <v>9.2829999999999995</v>
      </c>
      <c r="AV75" s="25">
        <f t="shared" si="157"/>
        <v>50.167999999999999</v>
      </c>
      <c r="AW75" s="25">
        <f t="shared" si="158"/>
        <v>3.6999999999999998E-2</v>
      </c>
      <c r="AX75" s="25">
        <f t="shared" si="159"/>
        <v>0.156</v>
      </c>
      <c r="AY75" s="25">
        <f t="shared" si="160"/>
        <v>0.377</v>
      </c>
      <c r="AZ75" s="25">
        <f t="shared" si="161"/>
        <v>0</v>
      </c>
      <c r="BA75" s="25">
        <f t="shared" si="162"/>
        <v>0</v>
      </c>
      <c r="BB75" s="25">
        <f t="shared" si="163"/>
        <v>101.18500000000002</v>
      </c>
      <c r="BD75" s="25">
        <f t="shared" si="164"/>
        <v>0.68487017310252996</v>
      </c>
      <c r="BE75" s="25">
        <f t="shared" si="165"/>
        <v>0</v>
      </c>
      <c r="BF75" s="25">
        <f t="shared" si="166"/>
        <v>1.569242840329541E-4</v>
      </c>
      <c r="BG75" s="25">
        <f t="shared" si="167"/>
        <v>1.1842884400289492E-4</v>
      </c>
      <c r="BH75" s="25">
        <f t="shared" si="168"/>
        <v>0.12921051166416125</v>
      </c>
      <c r="BI75" s="25">
        <f t="shared" si="169"/>
        <v>0</v>
      </c>
      <c r="BJ75" s="25">
        <f t="shared" si="170"/>
        <v>1.2447276227905637</v>
      </c>
      <c r="BK75" s="25">
        <f t="shared" si="171"/>
        <v>6.5980234461654789E-4</v>
      </c>
      <c r="BL75" s="25">
        <f t="shared" si="172"/>
        <v>2.1991220428152145E-3</v>
      </c>
      <c r="BM75" s="25">
        <f t="shared" si="173"/>
        <v>5.0473405736563628E-3</v>
      </c>
      <c r="BN75" s="25">
        <f t="shared" si="174"/>
        <v>0</v>
      </c>
      <c r="BO75" s="25">
        <f t="shared" si="175"/>
        <v>0</v>
      </c>
      <c r="BP75" s="25">
        <f t="shared" si="176"/>
        <v>2.0669899256463786</v>
      </c>
      <c r="BQ75" s="25">
        <f t="shared" si="177"/>
        <v>2.1802343206174091</v>
      </c>
    </row>
    <row r="76" spans="1:69" s="25" customFormat="1" x14ac:dyDescent="0.15">
      <c r="A76" s="25" t="s">
        <v>139</v>
      </c>
      <c r="B76" s="25">
        <v>785</v>
      </c>
      <c r="C76" s="25">
        <f t="shared" si="134"/>
        <v>5.3851648071443838</v>
      </c>
      <c r="D76" s="26">
        <v>40.805999999999997</v>
      </c>
      <c r="E76" s="26">
        <v>1E-3</v>
      </c>
      <c r="F76" s="26">
        <v>3.0000000000000001E-3</v>
      </c>
      <c r="G76" s="26">
        <v>0.01</v>
      </c>
      <c r="H76" s="26">
        <v>9.2479999999999993</v>
      </c>
      <c r="I76" s="26">
        <v>49.802999999999997</v>
      </c>
      <c r="J76" s="26">
        <v>3.3000000000000002E-2</v>
      </c>
      <c r="K76" s="26">
        <v>0.14899999999999999</v>
      </c>
      <c r="L76" s="26">
        <v>0.39500000000000002</v>
      </c>
      <c r="M76" s="26">
        <v>0</v>
      </c>
      <c r="N76" s="26"/>
      <c r="O76" s="25">
        <f t="shared" si="135"/>
        <v>100.44799999999998</v>
      </c>
      <c r="Q76" s="26">
        <v>44.387</v>
      </c>
      <c r="R76" s="26">
        <v>83.593999999999994</v>
      </c>
      <c r="S76" s="26">
        <v>11.045</v>
      </c>
      <c r="U76" s="26"/>
      <c r="V76" s="27">
        <v>12</v>
      </c>
      <c r="W76" s="27">
        <v>4</v>
      </c>
      <c r="X76" s="14">
        <v>0</v>
      </c>
      <c r="Z76" s="28">
        <f t="shared" si="136"/>
        <v>1.4921492320403578</v>
      </c>
      <c r="AA76" s="28">
        <f t="shared" si="137"/>
        <v>2.7507823220968806E-5</v>
      </c>
      <c r="AB76" s="28">
        <f t="shared" si="138"/>
        <v>1.2928245249308915E-4</v>
      </c>
      <c r="AC76" s="28">
        <f t="shared" si="139"/>
        <v>2.8909004663015914E-4</v>
      </c>
      <c r="AD76" s="28">
        <f t="shared" si="140"/>
        <v>0</v>
      </c>
      <c r="AE76" s="28">
        <f t="shared" si="141"/>
        <v>0.28279744108089466</v>
      </c>
      <c r="AF76" s="28">
        <f t="shared" si="142"/>
        <v>2.7146959966120234</v>
      </c>
      <c r="AG76" s="28">
        <f t="shared" si="143"/>
        <v>1.2928383575036384E-3</v>
      </c>
      <c r="AH76" s="28">
        <f t="shared" si="144"/>
        <v>4.614547919651951E-3</v>
      </c>
      <c r="AI76" s="28">
        <f t="shared" si="145"/>
        <v>1.1618137554081897E-2</v>
      </c>
      <c r="AJ76" s="28">
        <f t="shared" si="146"/>
        <v>0</v>
      </c>
      <c r="AK76" s="28">
        <f t="shared" si="147"/>
        <v>0</v>
      </c>
      <c r="AL76" s="28">
        <f t="shared" si="148"/>
        <v>4.5076140738868578</v>
      </c>
      <c r="AM76" s="28">
        <f t="shared" si="149"/>
        <v>0.90565535939970054</v>
      </c>
      <c r="AN76" s="29">
        <f t="shared" si="150"/>
        <v>0</v>
      </c>
      <c r="AP76" s="25">
        <f t="shared" si="151"/>
        <v>40.805999999999997</v>
      </c>
      <c r="AQ76" s="25">
        <f t="shared" si="152"/>
        <v>1E-3</v>
      </c>
      <c r="AR76" s="25">
        <f t="shared" si="153"/>
        <v>3.0000000000000001E-3</v>
      </c>
      <c r="AS76" s="25">
        <f t="shared" si="154"/>
        <v>0.01</v>
      </c>
      <c r="AT76" s="25">
        <f t="shared" si="155"/>
        <v>0</v>
      </c>
      <c r="AU76" s="25">
        <f t="shared" si="156"/>
        <v>9.2479999999999993</v>
      </c>
      <c r="AV76" s="25">
        <f t="shared" si="157"/>
        <v>49.802999999999997</v>
      </c>
      <c r="AW76" s="25">
        <f t="shared" si="158"/>
        <v>3.3000000000000002E-2</v>
      </c>
      <c r="AX76" s="25">
        <f t="shared" si="159"/>
        <v>0.14899999999999999</v>
      </c>
      <c r="AY76" s="25">
        <f t="shared" si="160"/>
        <v>0.39500000000000002</v>
      </c>
      <c r="AZ76" s="25">
        <f t="shared" si="161"/>
        <v>0</v>
      </c>
      <c r="BA76" s="25">
        <f t="shared" si="162"/>
        <v>0</v>
      </c>
      <c r="BB76" s="25">
        <f t="shared" si="163"/>
        <v>100.44799999999998</v>
      </c>
      <c r="BD76" s="25">
        <f t="shared" si="164"/>
        <v>0.67919440745672433</v>
      </c>
      <c r="BE76" s="25">
        <f t="shared" si="165"/>
        <v>1.2520972629153833E-5</v>
      </c>
      <c r="BF76" s="25">
        <f t="shared" si="166"/>
        <v>5.8846606512357792E-5</v>
      </c>
      <c r="BG76" s="25">
        <f t="shared" si="167"/>
        <v>1.3158760444766102E-4</v>
      </c>
      <c r="BH76" s="25">
        <f t="shared" si="168"/>
        <v>0.12872334502533267</v>
      </c>
      <c r="BI76" s="25">
        <f t="shared" si="169"/>
        <v>0</v>
      </c>
      <c r="BJ76" s="25">
        <f t="shared" si="170"/>
        <v>1.2356715395837674</v>
      </c>
      <c r="BK76" s="25">
        <f t="shared" si="171"/>
        <v>5.8847236141475895E-4</v>
      </c>
      <c r="BL76" s="25">
        <f t="shared" si="172"/>
        <v>2.1004434896119677E-3</v>
      </c>
      <c r="BM76" s="25">
        <f t="shared" si="173"/>
        <v>5.288327656748709E-3</v>
      </c>
      <c r="BN76" s="25">
        <f t="shared" si="174"/>
        <v>0</v>
      </c>
      <c r="BO76" s="25">
        <f t="shared" si="175"/>
        <v>0</v>
      </c>
      <c r="BP76" s="25">
        <f t="shared" si="176"/>
        <v>2.0517694907571893</v>
      </c>
      <c r="BQ76" s="25">
        <f t="shared" si="177"/>
        <v>2.1969398093658947</v>
      </c>
    </row>
    <row r="77" spans="1:69" s="25" customFormat="1" x14ac:dyDescent="0.15">
      <c r="A77" s="25" t="s">
        <v>140</v>
      </c>
      <c r="B77" s="25">
        <v>786</v>
      </c>
      <c r="C77" s="25">
        <f t="shared" si="134"/>
        <v>4.1231056256080514</v>
      </c>
      <c r="D77" s="26">
        <v>40.686999999999998</v>
      </c>
      <c r="E77" s="26">
        <v>0</v>
      </c>
      <c r="F77" s="26">
        <v>1E-3</v>
      </c>
      <c r="G77" s="26">
        <v>6.0000000000000001E-3</v>
      </c>
      <c r="H77" s="26">
        <v>9.3040000000000003</v>
      </c>
      <c r="I77" s="26">
        <v>49.667999999999999</v>
      </c>
      <c r="J77" s="26">
        <v>3.5000000000000003E-2</v>
      </c>
      <c r="K77" s="26">
        <v>0.151</v>
      </c>
      <c r="L77" s="26">
        <v>0.38200000000000001</v>
      </c>
      <c r="M77" s="26">
        <v>0</v>
      </c>
      <c r="N77" s="26"/>
      <c r="O77" s="25">
        <f t="shared" si="135"/>
        <v>100.23399999999999</v>
      </c>
      <c r="Q77" s="26">
        <v>44.387999999999998</v>
      </c>
      <c r="R77" s="26">
        <v>83.59</v>
      </c>
      <c r="S77" s="26">
        <v>11.045</v>
      </c>
      <c r="U77" s="26"/>
      <c r="V77" s="27">
        <v>12</v>
      </c>
      <c r="W77" s="27">
        <v>4</v>
      </c>
      <c r="X77" s="14">
        <v>0</v>
      </c>
      <c r="Z77" s="28">
        <f t="shared" si="136"/>
        <v>1.491513872435265</v>
      </c>
      <c r="AA77" s="28">
        <f t="shared" si="137"/>
        <v>0</v>
      </c>
      <c r="AB77" s="28">
        <f t="shared" si="138"/>
        <v>4.3201787957922484E-5</v>
      </c>
      <c r="AC77" s="28">
        <f t="shared" si="139"/>
        <v>1.7388726759088531E-4</v>
      </c>
      <c r="AD77" s="28">
        <f t="shared" si="140"/>
        <v>0</v>
      </c>
      <c r="AE77" s="28">
        <f t="shared" si="141"/>
        <v>0.28522050838598689</v>
      </c>
      <c r="AF77" s="28">
        <f t="shared" si="142"/>
        <v>2.7140994951149975</v>
      </c>
      <c r="AG77" s="28">
        <f t="shared" si="143"/>
        <v>1.3746170516700329E-3</v>
      </c>
      <c r="AH77" s="28">
        <f t="shared" si="144"/>
        <v>4.6881687186777097E-3</v>
      </c>
      <c r="AI77" s="28">
        <f t="shared" si="145"/>
        <v>1.1263832274814268E-2</v>
      </c>
      <c r="AJ77" s="28">
        <f t="shared" si="146"/>
        <v>0</v>
      </c>
      <c r="AK77" s="28">
        <f t="shared" si="147"/>
        <v>0</v>
      </c>
      <c r="AL77" s="28">
        <f t="shared" si="148"/>
        <v>4.5083775830369603</v>
      </c>
      <c r="AM77" s="28">
        <f t="shared" si="149"/>
        <v>0.904904942435932</v>
      </c>
      <c r="AN77" s="29">
        <f t="shared" si="150"/>
        <v>0</v>
      </c>
      <c r="AP77" s="25">
        <f t="shared" si="151"/>
        <v>40.686999999999998</v>
      </c>
      <c r="AQ77" s="25">
        <f t="shared" si="152"/>
        <v>0</v>
      </c>
      <c r="AR77" s="25">
        <f t="shared" si="153"/>
        <v>1E-3</v>
      </c>
      <c r="AS77" s="25">
        <f t="shared" si="154"/>
        <v>6.0000000000000001E-3</v>
      </c>
      <c r="AT77" s="25">
        <f t="shared" si="155"/>
        <v>0</v>
      </c>
      <c r="AU77" s="25">
        <f t="shared" si="156"/>
        <v>9.3040000000000003</v>
      </c>
      <c r="AV77" s="25">
        <f t="shared" si="157"/>
        <v>49.667999999999999</v>
      </c>
      <c r="AW77" s="25">
        <f t="shared" si="158"/>
        <v>3.5000000000000003E-2</v>
      </c>
      <c r="AX77" s="25">
        <f t="shared" si="159"/>
        <v>0.151</v>
      </c>
      <c r="AY77" s="25">
        <f t="shared" si="160"/>
        <v>0.38200000000000001</v>
      </c>
      <c r="AZ77" s="25">
        <f t="shared" si="161"/>
        <v>0</v>
      </c>
      <c r="BA77" s="25">
        <f t="shared" si="162"/>
        <v>0</v>
      </c>
      <c r="BB77" s="25">
        <f t="shared" si="163"/>
        <v>100.23399999999999</v>
      </c>
      <c r="BD77" s="25">
        <f t="shared" si="164"/>
        <v>0.67721371504660455</v>
      </c>
      <c r="BE77" s="25">
        <f t="shared" si="165"/>
        <v>0</v>
      </c>
      <c r="BF77" s="25">
        <f t="shared" si="166"/>
        <v>1.9615535504119263E-5</v>
      </c>
      <c r="BG77" s="25">
        <f t="shared" si="167"/>
        <v>7.895256266859661E-5</v>
      </c>
      <c r="BH77" s="25">
        <f t="shared" si="168"/>
        <v>0.12950281164745839</v>
      </c>
      <c r="BI77" s="25">
        <f t="shared" si="169"/>
        <v>0</v>
      </c>
      <c r="BJ77" s="25">
        <f t="shared" si="170"/>
        <v>1.2323220293565962</v>
      </c>
      <c r="BK77" s="25">
        <f t="shared" si="171"/>
        <v>6.2413735301565347E-4</v>
      </c>
      <c r="BL77" s="25">
        <f t="shared" si="172"/>
        <v>2.1286373619557528E-3</v>
      </c>
      <c r="BM77" s="25">
        <f t="shared" si="173"/>
        <v>5.1142814300709034E-3</v>
      </c>
      <c r="BN77" s="25">
        <f t="shared" si="174"/>
        <v>0</v>
      </c>
      <c r="BO77" s="25">
        <f t="shared" si="175"/>
        <v>0</v>
      </c>
      <c r="BP77" s="25">
        <f t="shared" si="176"/>
        <v>2.0470041802938743</v>
      </c>
      <c r="BQ77" s="25">
        <f t="shared" si="177"/>
        <v>2.2024271500948882</v>
      </c>
    </row>
    <row r="78" spans="1:69" s="25" customFormat="1" x14ac:dyDescent="0.15">
      <c r="A78" s="25" t="s">
        <v>141</v>
      </c>
      <c r="B78" s="25">
        <v>787</v>
      </c>
      <c r="C78" s="25">
        <f t="shared" si="134"/>
        <v>5.0990195136031975</v>
      </c>
      <c r="D78" s="26">
        <v>40.616999999999997</v>
      </c>
      <c r="E78" s="26">
        <v>0</v>
      </c>
      <c r="F78" s="26">
        <v>0</v>
      </c>
      <c r="G78" s="26">
        <v>2E-3</v>
      </c>
      <c r="H78" s="26">
        <v>9.2629999999999999</v>
      </c>
      <c r="I78" s="26">
        <v>49.637999999999998</v>
      </c>
      <c r="J78" s="26">
        <v>3.4000000000000002E-2</v>
      </c>
      <c r="K78" s="26">
        <v>0.159</v>
      </c>
      <c r="L78" s="26">
        <v>0.38500000000000001</v>
      </c>
      <c r="M78" s="26">
        <v>0</v>
      </c>
      <c r="N78" s="26"/>
      <c r="O78" s="25">
        <f t="shared" si="135"/>
        <v>100.09800000000001</v>
      </c>
      <c r="Q78" s="26">
        <v>44.389000000000003</v>
      </c>
      <c r="R78" s="26">
        <v>83.584999999999994</v>
      </c>
      <c r="S78" s="26">
        <v>11.045</v>
      </c>
      <c r="U78" s="26"/>
      <c r="V78" s="27">
        <v>12</v>
      </c>
      <c r="W78" s="27">
        <v>4</v>
      </c>
      <c r="X78" s="14">
        <v>0</v>
      </c>
      <c r="Z78" s="28">
        <f t="shared" si="136"/>
        <v>1.4909281226515745</v>
      </c>
      <c r="AA78" s="28">
        <f t="shared" si="137"/>
        <v>0</v>
      </c>
      <c r="AB78" s="28">
        <f t="shared" si="138"/>
        <v>0</v>
      </c>
      <c r="AC78" s="28">
        <f t="shared" si="139"/>
        <v>5.8039513585972495E-5</v>
      </c>
      <c r="AD78" s="28">
        <f t="shared" si="140"/>
        <v>0</v>
      </c>
      <c r="AE78" s="28">
        <f t="shared" si="141"/>
        <v>0.28434130192006207</v>
      </c>
      <c r="AF78" s="28">
        <f t="shared" si="142"/>
        <v>2.7160677705416942</v>
      </c>
      <c r="AG78" s="28">
        <f t="shared" si="143"/>
        <v>1.3371183078106628E-3</v>
      </c>
      <c r="AH78" s="28">
        <f t="shared" si="144"/>
        <v>4.9431142159114295E-3</v>
      </c>
      <c r="AI78" s="28">
        <f t="shared" si="145"/>
        <v>1.1367390440992319E-2</v>
      </c>
      <c r="AJ78" s="28">
        <f t="shared" si="146"/>
        <v>0</v>
      </c>
      <c r="AK78" s="28">
        <f t="shared" si="147"/>
        <v>0</v>
      </c>
      <c r="AL78" s="28">
        <f t="shared" si="148"/>
        <v>4.5090428575916315</v>
      </c>
      <c r="AM78" s="28">
        <f t="shared" si="149"/>
        <v>0.90523248828641634</v>
      </c>
      <c r="AN78" s="29">
        <f t="shared" si="150"/>
        <v>0</v>
      </c>
      <c r="AP78" s="25">
        <f t="shared" si="151"/>
        <v>40.616999999999997</v>
      </c>
      <c r="AQ78" s="25">
        <f t="shared" si="152"/>
        <v>0</v>
      </c>
      <c r="AR78" s="25">
        <f t="shared" si="153"/>
        <v>0</v>
      </c>
      <c r="AS78" s="25">
        <f t="shared" si="154"/>
        <v>2E-3</v>
      </c>
      <c r="AT78" s="25">
        <f t="shared" si="155"/>
        <v>0</v>
      </c>
      <c r="AU78" s="25">
        <f t="shared" si="156"/>
        <v>9.2629999999999999</v>
      </c>
      <c r="AV78" s="25">
        <f t="shared" si="157"/>
        <v>49.637999999999998</v>
      </c>
      <c r="AW78" s="25">
        <f t="shared" si="158"/>
        <v>3.4000000000000002E-2</v>
      </c>
      <c r="AX78" s="25">
        <f t="shared" si="159"/>
        <v>0.159</v>
      </c>
      <c r="AY78" s="25">
        <f t="shared" si="160"/>
        <v>0.38500000000000001</v>
      </c>
      <c r="AZ78" s="25">
        <f t="shared" si="161"/>
        <v>0</v>
      </c>
      <c r="BA78" s="25">
        <f t="shared" si="162"/>
        <v>0</v>
      </c>
      <c r="BB78" s="25">
        <f t="shared" si="163"/>
        <v>100.09800000000001</v>
      </c>
      <c r="BD78" s="25">
        <f t="shared" si="164"/>
        <v>0.67604860186418103</v>
      </c>
      <c r="BE78" s="25">
        <f t="shared" si="165"/>
        <v>0</v>
      </c>
      <c r="BF78" s="25">
        <f t="shared" si="166"/>
        <v>0</v>
      </c>
      <c r="BG78" s="25">
        <f t="shared" si="167"/>
        <v>2.6317520889532203E-5</v>
      </c>
      <c r="BH78" s="25">
        <f t="shared" si="168"/>
        <v>0.12893213072768778</v>
      </c>
      <c r="BI78" s="25">
        <f t="shared" si="169"/>
        <v>0</v>
      </c>
      <c r="BJ78" s="25">
        <f t="shared" si="170"/>
        <v>1.2315776937505583</v>
      </c>
      <c r="BK78" s="25">
        <f t="shared" si="171"/>
        <v>6.0630485721520615E-4</v>
      </c>
      <c r="BL78" s="25">
        <f t="shared" si="172"/>
        <v>2.241412851330892E-3</v>
      </c>
      <c r="BM78" s="25">
        <f t="shared" si="173"/>
        <v>5.1544459439196279E-3</v>
      </c>
      <c r="BN78" s="25">
        <f t="shared" si="174"/>
        <v>0</v>
      </c>
      <c r="BO78" s="25">
        <f t="shared" si="175"/>
        <v>0</v>
      </c>
      <c r="BP78" s="25">
        <f t="shared" si="176"/>
        <v>2.0445869075157828</v>
      </c>
      <c r="BQ78" s="25">
        <f t="shared" si="177"/>
        <v>2.2053564174829901</v>
      </c>
    </row>
    <row r="79" spans="1:69" s="25" customFormat="1" x14ac:dyDescent="0.15">
      <c r="A79" s="25" t="s">
        <v>142</v>
      </c>
      <c r="B79" s="25">
        <v>788</v>
      </c>
      <c r="C79" s="25">
        <f t="shared" si="134"/>
        <v>6.0000000000002274</v>
      </c>
      <c r="D79" s="26">
        <v>40.533999999999999</v>
      </c>
      <c r="E79" s="26">
        <v>0</v>
      </c>
      <c r="F79" s="26">
        <v>0</v>
      </c>
      <c r="G79" s="26">
        <v>2E-3</v>
      </c>
      <c r="H79" s="26">
        <v>9.3420000000000005</v>
      </c>
      <c r="I79" s="26">
        <v>49.588000000000001</v>
      </c>
      <c r="J79" s="26">
        <v>3.9E-2</v>
      </c>
      <c r="K79" s="26">
        <v>0.14499999999999999</v>
      </c>
      <c r="L79" s="26">
        <v>0.38900000000000001</v>
      </c>
      <c r="M79" s="26">
        <v>0</v>
      </c>
      <c r="N79" s="26"/>
      <c r="O79" s="25">
        <f t="shared" si="135"/>
        <v>100.039</v>
      </c>
      <c r="Q79" s="26">
        <v>44.389000000000003</v>
      </c>
      <c r="R79" s="26">
        <v>83.578999999999994</v>
      </c>
      <c r="S79" s="26">
        <v>11.045</v>
      </c>
      <c r="U79" s="26"/>
      <c r="V79" s="27">
        <v>12</v>
      </c>
      <c r="W79" s="27">
        <v>4</v>
      </c>
      <c r="X79" s="14">
        <v>0</v>
      </c>
      <c r="Z79" s="28">
        <f t="shared" si="136"/>
        <v>1.4895012053445085</v>
      </c>
      <c r="AA79" s="28">
        <f t="shared" si="137"/>
        <v>0</v>
      </c>
      <c r="AB79" s="28">
        <f t="shared" si="138"/>
        <v>0</v>
      </c>
      <c r="AC79" s="28">
        <f t="shared" si="139"/>
        <v>5.8102697575496634E-5</v>
      </c>
      <c r="AD79" s="28">
        <f t="shared" si="140"/>
        <v>0</v>
      </c>
      <c r="AE79" s="28">
        <f t="shared" si="141"/>
        <v>0.28707850676478391</v>
      </c>
      <c r="AF79" s="28">
        <f t="shared" si="142"/>
        <v>2.7162857298156826</v>
      </c>
      <c r="AG79" s="28">
        <f t="shared" si="143"/>
        <v>1.5354230544546005E-3</v>
      </c>
      <c r="AH79" s="28">
        <f t="shared" si="144"/>
        <v>4.5127788925604182E-3</v>
      </c>
      <c r="AI79" s="28">
        <f t="shared" si="145"/>
        <v>1.1497996737136633E-2</v>
      </c>
      <c r="AJ79" s="28">
        <f t="shared" si="146"/>
        <v>0</v>
      </c>
      <c r="AK79" s="28">
        <f t="shared" si="147"/>
        <v>0</v>
      </c>
      <c r="AL79" s="28">
        <f t="shared" si="148"/>
        <v>4.510469743306702</v>
      </c>
      <c r="AM79" s="28">
        <f t="shared" si="149"/>
        <v>0.90441435531920622</v>
      </c>
      <c r="AN79" s="29">
        <f t="shared" si="150"/>
        <v>0</v>
      </c>
      <c r="AP79" s="25">
        <f t="shared" si="151"/>
        <v>40.533999999999999</v>
      </c>
      <c r="AQ79" s="25">
        <f t="shared" si="152"/>
        <v>0</v>
      </c>
      <c r="AR79" s="25">
        <f t="shared" si="153"/>
        <v>0</v>
      </c>
      <c r="AS79" s="25">
        <f t="shared" si="154"/>
        <v>2E-3</v>
      </c>
      <c r="AT79" s="25">
        <f t="shared" si="155"/>
        <v>0</v>
      </c>
      <c r="AU79" s="25">
        <f t="shared" si="156"/>
        <v>9.3420000000000005</v>
      </c>
      <c r="AV79" s="25">
        <f t="shared" si="157"/>
        <v>49.588000000000001</v>
      </c>
      <c r="AW79" s="25">
        <f t="shared" si="158"/>
        <v>3.9E-2</v>
      </c>
      <c r="AX79" s="25">
        <f t="shared" si="159"/>
        <v>0.14499999999999999</v>
      </c>
      <c r="AY79" s="25">
        <f t="shared" si="160"/>
        <v>0.38900000000000001</v>
      </c>
      <c r="AZ79" s="25">
        <f t="shared" si="161"/>
        <v>0</v>
      </c>
      <c r="BA79" s="25">
        <f t="shared" si="162"/>
        <v>0</v>
      </c>
      <c r="BB79" s="25">
        <f t="shared" si="163"/>
        <v>100.039</v>
      </c>
      <c r="BD79" s="25">
        <f t="shared" si="164"/>
        <v>0.67466711051930761</v>
      </c>
      <c r="BE79" s="25">
        <f t="shared" si="165"/>
        <v>0</v>
      </c>
      <c r="BF79" s="25">
        <f t="shared" si="166"/>
        <v>0</v>
      </c>
      <c r="BG79" s="25">
        <f t="shared" si="167"/>
        <v>2.6317520889532203E-5</v>
      </c>
      <c r="BH79" s="25">
        <f t="shared" si="168"/>
        <v>0.130031735426758</v>
      </c>
      <c r="BI79" s="25">
        <f t="shared" si="169"/>
        <v>0</v>
      </c>
      <c r="BJ79" s="25">
        <f t="shared" si="170"/>
        <v>1.2303371344071614</v>
      </c>
      <c r="BK79" s="25">
        <f t="shared" si="171"/>
        <v>6.954673362174423E-4</v>
      </c>
      <c r="BL79" s="25">
        <f t="shared" si="172"/>
        <v>2.0440557449243981E-3</v>
      </c>
      <c r="BM79" s="25">
        <f t="shared" si="173"/>
        <v>5.20799862905126E-3</v>
      </c>
      <c r="BN79" s="25">
        <f t="shared" si="174"/>
        <v>0</v>
      </c>
      <c r="BO79" s="25">
        <f t="shared" si="175"/>
        <v>0</v>
      </c>
      <c r="BP79" s="25">
        <f t="shared" si="176"/>
        <v>2.0430098195843098</v>
      </c>
      <c r="BQ79" s="25">
        <f t="shared" si="177"/>
        <v>2.2077572511249337</v>
      </c>
    </row>
    <row r="80" spans="1:69" s="25" customFormat="1" x14ac:dyDescent="0.15">
      <c r="C80" s="25">
        <f t="shared" si="134"/>
        <v>94635.260669583397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5">
        <f t="shared" si="135"/>
        <v>0</v>
      </c>
      <c r="Q80" s="26"/>
      <c r="R80" s="26"/>
      <c r="S80" s="26"/>
      <c r="U80" s="26"/>
      <c r="V80" s="27">
        <v>12</v>
      </c>
      <c r="W80" s="27">
        <v>4</v>
      </c>
      <c r="X80" s="14">
        <v>0</v>
      </c>
      <c r="Z80" s="28" t="str">
        <f t="shared" si="136"/>
        <v>NA</v>
      </c>
      <c r="AA80" s="28" t="str">
        <f t="shared" si="137"/>
        <v>NA</v>
      </c>
      <c r="AB80" s="28" t="str">
        <f t="shared" si="138"/>
        <v>NA</v>
      </c>
      <c r="AC80" s="28" t="str">
        <f t="shared" si="139"/>
        <v>NA</v>
      </c>
      <c r="AD80" s="28" t="str">
        <f t="shared" si="140"/>
        <v>NA</v>
      </c>
      <c r="AE80" s="28" t="str">
        <f t="shared" si="141"/>
        <v>NA</v>
      </c>
      <c r="AF80" s="28" t="str">
        <f t="shared" si="142"/>
        <v>NA</v>
      </c>
      <c r="AG80" s="28" t="str">
        <f t="shared" si="143"/>
        <v>NA</v>
      </c>
      <c r="AH80" s="28" t="str">
        <f t="shared" si="144"/>
        <v>NA</v>
      </c>
      <c r="AI80" s="28" t="str">
        <f t="shared" si="145"/>
        <v>NA</v>
      </c>
      <c r="AJ80" s="28" t="str">
        <f t="shared" si="146"/>
        <v>NA</v>
      </c>
      <c r="AK80" s="28" t="str">
        <f t="shared" si="147"/>
        <v>NA</v>
      </c>
      <c r="AL80" s="28">
        <f t="shared" si="148"/>
        <v>0</v>
      </c>
      <c r="AM80" s="28" t="str">
        <f t="shared" si="149"/>
        <v>NA</v>
      </c>
      <c r="AN80" s="29" t="str">
        <f t="shared" si="150"/>
        <v>NA</v>
      </c>
      <c r="AP80" s="25">
        <f t="shared" si="151"/>
        <v>0</v>
      </c>
      <c r="AQ80" s="25">
        <f t="shared" si="152"/>
        <v>0</v>
      </c>
      <c r="AR80" s="25">
        <f t="shared" si="153"/>
        <v>0</v>
      </c>
      <c r="AS80" s="25">
        <f t="shared" si="154"/>
        <v>0</v>
      </c>
      <c r="AT80" s="25">
        <f t="shared" si="155"/>
        <v>0</v>
      </c>
      <c r="AU80" s="25">
        <f t="shared" si="156"/>
        <v>0</v>
      </c>
      <c r="AV80" s="25">
        <f t="shared" si="157"/>
        <v>0</v>
      </c>
      <c r="AW80" s="25">
        <f t="shared" si="158"/>
        <v>0</v>
      </c>
      <c r="AX80" s="25">
        <f t="shared" si="159"/>
        <v>0</v>
      </c>
      <c r="AY80" s="25">
        <f t="shared" si="160"/>
        <v>0</v>
      </c>
      <c r="AZ80" s="25">
        <f t="shared" si="161"/>
        <v>0</v>
      </c>
      <c r="BA80" s="25">
        <f t="shared" si="162"/>
        <v>0</v>
      </c>
      <c r="BB80" s="25">
        <f t="shared" si="163"/>
        <v>0</v>
      </c>
      <c r="BD80" s="25">
        <f t="shared" si="164"/>
        <v>0</v>
      </c>
      <c r="BE80" s="25">
        <f t="shared" si="165"/>
        <v>0</v>
      </c>
      <c r="BF80" s="25">
        <f t="shared" si="166"/>
        <v>0</v>
      </c>
      <c r="BG80" s="25">
        <f t="shared" si="167"/>
        <v>0</v>
      </c>
      <c r="BH80" s="25">
        <f t="shared" si="168"/>
        <v>0</v>
      </c>
      <c r="BI80" s="25">
        <f t="shared" si="169"/>
        <v>0</v>
      </c>
      <c r="BJ80" s="25">
        <f t="shared" si="170"/>
        <v>0</v>
      </c>
      <c r="BK80" s="25">
        <f t="shared" si="171"/>
        <v>0</v>
      </c>
      <c r="BL80" s="25">
        <f t="shared" si="172"/>
        <v>0</v>
      </c>
      <c r="BM80" s="25">
        <f t="shared" si="173"/>
        <v>0</v>
      </c>
      <c r="BN80" s="25">
        <f t="shared" si="174"/>
        <v>0</v>
      </c>
      <c r="BO80" s="25">
        <f t="shared" si="175"/>
        <v>0</v>
      </c>
      <c r="BP80" s="25">
        <f t="shared" si="176"/>
        <v>0</v>
      </c>
      <c r="BQ80" s="25" t="str">
        <f t="shared" si="177"/>
        <v>NA</v>
      </c>
    </row>
    <row r="81" spans="3:69" s="25" customFormat="1" x14ac:dyDescent="0.15">
      <c r="C81" s="25">
        <f t="shared" si="134"/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5">
        <f t="shared" si="135"/>
        <v>0</v>
      </c>
      <c r="Q81" s="26"/>
      <c r="R81" s="26"/>
      <c r="S81" s="26"/>
      <c r="U81" s="26"/>
      <c r="V81" s="27">
        <v>12</v>
      </c>
      <c r="W81" s="27">
        <v>4</v>
      </c>
      <c r="X81" s="14">
        <v>0</v>
      </c>
      <c r="Z81" s="28" t="str">
        <f t="shared" si="136"/>
        <v>NA</v>
      </c>
      <c r="AA81" s="28" t="str">
        <f t="shared" si="137"/>
        <v>NA</v>
      </c>
      <c r="AB81" s="28" t="str">
        <f t="shared" si="138"/>
        <v>NA</v>
      </c>
      <c r="AC81" s="28" t="str">
        <f t="shared" si="139"/>
        <v>NA</v>
      </c>
      <c r="AD81" s="28" t="str">
        <f t="shared" si="140"/>
        <v>NA</v>
      </c>
      <c r="AE81" s="28" t="str">
        <f t="shared" si="141"/>
        <v>NA</v>
      </c>
      <c r="AF81" s="28" t="str">
        <f t="shared" si="142"/>
        <v>NA</v>
      </c>
      <c r="AG81" s="28" t="str">
        <f t="shared" si="143"/>
        <v>NA</v>
      </c>
      <c r="AH81" s="28" t="str">
        <f t="shared" si="144"/>
        <v>NA</v>
      </c>
      <c r="AI81" s="28" t="str">
        <f t="shared" si="145"/>
        <v>NA</v>
      </c>
      <c r="AJ81" s="28" t="str">
        <f t="shared" si="146"/>
        <v>NA</v>
      </c>
      <c r="AK81" s="28" t="str">
        <f t="shared" si="147"/>
        <v>NA</v>
      </c>
      <c r="AL81" s="28">
        <f t="shared" si="148"/>
        <v>0</v>
      </c>
      <c r="AM81" s="28" t="str">
        <f t="shared" si="149"/>
        <v>NA</v>
      </c>
      <c r="AN81" s="29" t="str">
        <f t="shared" si="150"/>
        <v>NA</v>
      </c>
      <c r="AP81" s="25">
        <f t="shared" si="151"/>
        <v>0</v>
      </c>
      <c r="AQ81" s="25">
        <f t="shared" si="152"/>
        <v>0</v>
      </c>
      <c r="AR81" s="25">
        <f t="shared" si="153"/>
        <v>0</v>
      </c>
      <c r="AS81" s="25">
        <f t="shared" si="154"/>
        <v>0</v>
      </c>
      <c r="AT81" s="25">
        <f t="shared" si="155"/>
        <v>0</v>
      </c>
      <c r="AU81" s="25">
        <f t="shared" si="156"/>
        <v>0</v>
      </c>
      <c r="AV81" s="25">
        <f t="shared" si="157"/>
        <v>0</v>
      </c>
      <c r="AW81" s="25">
        <f t="shared" si="158"/>
        <v>0</v>
      </c>
      <c r="AX81" s="25">
        <f t="shared" si="159"/>
        <v>0</v>
      </c>
      <c r="AY81" s="25">
        <f t="shared" si="160"/>
        <v>0</v>
      </c>
      <c r="AZ81" s="25">
        <f t="shared" si="161"/>
        <v>0</v>
      </c>
      <c r="BA81" s="25">
        <f t="shared" si="162"/>
        <v>0</v>
      </c>
      <c r="BB81" s="25">
        <f t="shared" si="163"/>
        <v>0</v>
      </c>
      <c r="BD81" s="25">
        <f t="shared" si="164"/>
        <v>0</v>
      </c>
      <c r="BE81" s="25">
        <f t="shared" si="165"/>
        <v>0</v>
      </c>
      <c r="BF81" s="25">
        <f t="shared" si="166"/>
        <v>0</v>
      </c>
      <c r="BG81" s="25">
        <f t="shared" si="167"/>
        <v>0</v>
      </c>
      <c r="BH81" s="25">
        <f t="shared" si="168"/>
        <v>0</v>
      </c>
      <c r="BI81" s="25">
        <f t="shared" si="169"/>
        <v>0</v>
      </c>
      <c r="BJ81" s="25">
        <f t="shared" si="170"/>
        <v>0</v>
      </c>
      <c r="BK81" s="25">
        <f t="shared" si="171"/>
        <v>0</v>
      </c>
      <c r="BL81" s="25">
        <f t="shared" si="172"/>
        <v>0</v>
      </c>
      <c r="BM81" s="25">
        <f t="shared" si="173"/>
        <v>0</v>
      </c>
      <c r="BN81" s="25">
        <f t="shared" si="174"/>
        <v>0</v>
      </c>
      <c r="BO81" s="25">
        <f t="shared" si="175"/>
        <v>0</v>
      </c>
      <c r="BP81" s="25">
        <f t="shared" si="176"/>
        <v>0</v>
      </c>
      <c r="BQ81" s="25" t="str">
        <f t="shared" si="177"/>
        <v>NA</v>
      </c>
    </row>
    <row r="82" spans="3:69" s="25" customFormat="1" x14ac:dyDescent="0.15">
      <c r="C82" s="25">
        <f t="shared" si="134"/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5">
        <f t="shared" si="135"/>
        <v>0</v>
      </c>
      <c r="Q82" s="26"/>
      <c r="R82" s="26"/>
      <c r="S82" s="26"/>
      <c r="U82" s="26"/>
      <c r="V82" s="27">
        <v>12</v>
      </c>
      <c r="W82" s="27">
        <v>4</v>
      </c>
      <c r="X82" s="14">
        <v>0</v>
      </c>
      <c r="Z82" s="28" t="str">
        <f t="shared" si="136"/>
        <v>NA</v>
      </c>
      <c r="AA82" s="28" t="str">
        <f t="shared" si="137"/>
        <v>NA</v>
      </c>
      <c r="AB82" s="28" t="str">
        <f t="shared" si="138"/>
        <v>NA</v>
      </c>
      <c r="AC82" s="28" t="str">
        <f t="shared" si="139"/>
        <v>NA</v>
      </c>
      <c r="AD82" s="28" t="str">
        <f t="shared" si="140"/>
        <v>NA</v>
      </c>
      <c r="AE82" s="28" t="str">
        <f t="shared" si="141"/>
        <v>NA</v>
      </c>
      <c r="AF82" s="28" t="str">
        <f t="shared" si="142"/>
        <v>NA</v>
      </c>
      <c r="AG82" s="28" t="str">
        <f t="shared" si="143"/>
        <v>NA</v>
      </c>
      <c r="AH82" s="28" t="str">
        <f t="shared" si="144"/>
        <v>NA</v>
      </c>
      <c r="AI82" s="28" t="str">
        <f t="shared" si="145"/>
        <v>NA</v>
      </c>
      <c r="AJ82" s="28" t="str">
        <f t="shared" si="146"/>
        <v>NA</v>
      </c>
      <c r="AK82" s="28" t="str">
        <f t="shared" si="147"/>
        <v>NA</v>
      </c>
      <c r="AL82" s="28">
        <f t="shared" si="148"/>
        <v>0</v>
      </c>
      <c r="AM82" s="28" t="str">
        <f t="shared" si="149"/>
        <v>NA</v>
      </c>
      <c r="AN82" s="29" t="str">
        <f t="shared" si="150"/>
        <v>NA</v>
      </c>
      <c r="AP82" s="25">
        <f t="shared" si="151"/>
        <v>0</v>
      </c>
      <c r="AQ82" s="25">
        <f t="shared" si="152"/>
        <v>0</v>
      </c>
      <c r="AR82" s="25">
        <f t="shared" si="153"/>
        <v>0</v>
      </c>
      <c r="AS82" s="25">
        <f t="shared" si="154"/>
        <v>0</v>
      </c>
      <c r="AT82" s="25">
        <f t="shared" si="155"/>
        <v>0</v>
      </c>
      <c r="AU82" s="25">
        <f t="shared" si="156"/>
        <v>0</v>
      </c>
      <c r="AV82" s="25">
        <f t="shared" si="157"/>
        <v>0</v>
      </c>
      <c r="AW82" s="25">
        <f t="shared" si="158"/>
        <v>0</v>
      </c>
      <c r="AX82" s="25">
        <f t="shared" si="159"/>
        <v>0</v>
      </c>
      <c r="AY82" s="25">
        <f t="shared" si="160"/>
        <v>0</v>
      </c>
      <c r="AZ82" s="25">
        <f t="shared" si="161"/>
        <v>0</v>
      </c>
      <c r="BA82" s="25">
        <f t="shared" si="162"/>
        <v>0</v>
      </c>
      <c r="BB82" s="25">
        <f t="shared" si="163"/>
        <v>0</v>
      </c>
      <c r="BD82" s="25">
        <f t="shared" si="164"/>
        <v>0</v>
      </c>
      <c r="BE82" s="25">
        <f t="shared" si="165"/>
        <v>0</v>
      </c>
      <c r="BF82" s="25">
        <f t="shared" si="166"/>
        <v>0</v>
      </c>
      <c r="BG82" s="25">
        <f t="shared" si="167"/>
        <v>0</v>
      </c>
      <c r="BH82" s="25">
        <f t="shared" si="168"/>
        <v>0</v>
      </c>
      <c r="BI82" s="25">
        <f t="shared" si="169"/>
        <v>0</v>
      </c>
      <c r="BJ82" s="25">
        <f t="shared" si="170"/>
        <v>0</v>
      </c>
      <c r="BK82" s="25">
        <f t="shared" si="171"/>
        <v>0</v>
      </c>
      <c r="BL82" s="25">
        <f t="shared" si="172"/>
        <v>0</v>
      </c>
      <c r="BM82" s="25">
        <f t="shared" si="173"/>
        <v>0</v>
      </c>
      <c r="BN82" s="25">
        <f t="shared" si="174"/>
        <v>0</v>
      </c>
      <c r="BO82" s="25">
        <f t="shared" si="175"/>
        <v>0</v>
      </c>
      <c r="BP82" s="25">
        <f t="shared" si="176"/>
        <v>0</v>
      </c>
      <c r="BQ82" s="25" t="str">
        <f t="shared" si="177"/>
        <v>NA</v>
      </c>
    </row>
    <row r="83" spans="3:69" s="25" customFormat="1" x14ac:dyDescent="0.15">
      <c r="C83" s="25">
        <f t="shared" si="134"/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5">
        <f t="shared" si="135"/>
        <v>0</v>
      </c>
      <c r="Q83" s="26"/>
      <c r="R83" s="26"/>
      <c r="S83" s="26"/>
      <c r="U83" s="26"/>
      <c r="V83" s="27">
        <v>12</v>
      </c>
      <c r="W83" s="27">
        <v>4</v>
      </c>
      <c r="X83" s="14">
        <v>0</v>
      </c>
      <c r="Z83" s="28" t="str">
        <f t="shared" si="136"/>
        <v>NA</v>
      </c>
      <c r="AA83" s="28" t="str">
        <f t="shared" si="137"/>
        <v>NA</v>
      </c>
      <c r="AB83" s="28" t="str">
        <f t="shared" si="138"/>
        <v>NA</v>
      </c>
      <c r="AC83" s="28" t="str">
        <f t="shared" si="139"/>
        <v>NA</v>
      </c>
      <c r="AD83" s="28" t="str">
        <f t="shared" si="140"/>
        <v>NA</v>
      </c>
      <c r="AE83" s="28" t="str">
        <f t="shared" si="141"/>
        <v>NA</v>
      </c>
      <c r="AF83" s="28" t="str">
        <f t="shared" si="142"/>
        <v>NA</v>
      </c>
      <c r="AG83" s="28" t="str">
        <f t="shared" si="143"/>
        <v>NA</v>
      </c>
      <c r="AH83" s="28" t="str">
        <f t="shared" si="144"/>
        <v>NA</v>
      </c>
      <c r="AI83" s="28" t="str">
        <f t="shared" si="145"/>
        <v>NA</v>
      </c>
      <c r="AJ83" s="28" t="str">
        <f t="shared" si="146"/>
        <v>NA</v>
      </c>
      <c r="AK83" s="28" t="str">
        <f t="shared" si="147"/>
        <v>NA</v>
      </c>
      <c r="AL83" s="28">
        <f t="shared" si="148"/>
        <v>0</v>
      </c>
      <c r="AM83" s="28" t="str">
        <f t="shared" si="149"/>
        <v>NA</v>
      </c>
      <c r="AN83" s="29" t="str">
        <f t="shared" si="150"/>
        <v>NA</v>
      </c>
      <c r="AP83" s="25">
        <f t="shared" si="151"/>
        <v>0</v>
      </c>
      <c r="AQ83" s="25">
        <f t="shared" si="152"/>
        <v>0</v>
      </c>
      <c r="AR83" s="25">
        <f t="shared" si="153"/>
        <v>0</v>
      </c>
      <c r="AS83" s="25">
        <f t="shared" si="154"/>
        <v>0</v>
      </c>
      <c r="AT83" s="25">
        <f t="shared" si="155"/>
        <v>0</v>
      </c>
      <c r="AU83" s="25">
        <f t="shared" si="156"/>
        <v>0</v>
      </c>
      <c r="AV83" s="25">
        <f t="shared" si="157"/>
        <v>0</v>
      </c>
      <c r="AW83" s="25">
        <f t="shared" si="158"/>
        <v>0</v>
      </c>
      <c r="AX83" s="25">
        <f t="shared" si="159"/>
        <v>0</v>
      </c>
      <c r="AY83" s="25">
        <f t="shared" si="160"/>
        <v>0</v>
      </c>
      <c r="AZ83" s="25">
        <f t="shared" si="161"/>
        <v>0</v>
      </c>
      <c r="BA83" s="25">
        <f t="shared" si="162"/>
        <v>0</v>
      </c>
      <c r="BB83" s="25">
        <f t="shared" si="163"/>
        <v>0</v>
      </c>
      <c r="BD83" s="25">
        <f t="shared" si="164"/>
        <v>0</v>
      </c>
      <c r="BE83" s="25">
        <f t="shared" si="165"/>
        <v>0</v>
      </c>
      <c r="BF83" s="25">
        <f t="shared" si="166"/>
        <v>0</v>
      </c>
      <c r="BG83" s="25">
        <f t="shared" si="167"/>
        <v>0</v>
      </c>
      <c r="BH83" s="25">
        <f t="shared" si="168"/>
        <v>0</v>
      </c>
      <c r="BI83" s="25">
        <f t="shared" si="169"/>
        <v>0</v>
      </c>
      <c r="BJ83" s="25">
        <f t="shared" si="170"/>
        <v>0</v>
      </c>
      <c r="BK83" s="25">
        <f t="shared" si="171"/>
        <v>0</v>
      </c>
      <c r="BL83" s="25">
        <f t="shared" si="172"/>
        <v>0</v>
      </c>
      <c r="BM83" s="25">
        <f t="shared" si="173"/>
        <v>0</v>
      </c>
      <c r="BN83" s="25">
        <f t="shared" si="174"/>
        <v>0</v>
      </c>
      <c r="BO83" s="25">
        <f t="shared" si="175"/>
        <v>0</v>
      </c>
      <c r="BP83" s="25">
        <f t="shared" si="176"/>
        <v>0</v>
      </c>
      <c r="BQ83" s="25" t="str">
        <f t="shared" si="177"/>
        <v>NA</v>
      </c>
    </row>
    <row r="84" spans="3:69" s="25" customFormat="1" x14ac:dyDescent="0.15">
      <c r="C84" s="25">
        <f t="shared" si="134"/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5">
        <f t="shared" si="135"/>
        <v>0</v>
      </c>
      <c r="Q84" s="26"/>
      <c r="R84" s="26"/>
      <c r="S84" s="26"/>
      <c r="U84" s="26"/>
      <c r="V84" s="27">
        <v>12</v>
      </c>
      <c r="W84" s="27">
        <v>4</v>
      </c>
      <c r="X84" s="14">
        <v>0</v>
      </c>
      <c r="Z84" s="28" t="str">
        <f t="shared" si="136"/>
        <v>NA</v>
      </c>
      <c r="AA84" s="28" t="str">
        <f t="shared" si="137"/>
        <v>NA</v>
      </c>
      <c r="AB84" s="28" t="str">
        <f t="shared" si="138"/>
        <v>NA</v>
      </c>
      <c r="AC84" s="28" t="str">
        <f t="shared" si="139"/>
        <v>NA</v>
      </c>
      <c r="AD84" s="28" t="str">
        <f t="shared" si="140"/>
        <v>NA</v>
      </c>
      <c r="AE84" s="28" t="str">
        <f t="shared" si="141"/>
        <v>NA</v>
      </c>
      <c r="AF84" s="28" t="str">
        <f t="shared" si="142"/>
        <v>NA</v>
      </c>
      <c r="AG84" s="28" t="str">
        <f t="shared" si="143"/>
        <v>NA</v>
      </c>
      <c r="AH84" s="28" t="str">
        <f t="shared" si="144"/>
        <v>NA</v>
      </c>
      <c r="AI84" s="28" t="str">
        <f t="shared" si="145"/>
        <v>NA</v>
      </c>
      <c r="AJ84" s="28" t="str">
        <f t="shared" si="146"/>
        <v>NA</v>
      </c>
      <c r="AK84" s="28" t="str">
        <f t="shared" si="147"/>
        <v>NA</v>
      </c>
      <c r="AL84" s="28">
        <f t="shared" si="148"/>
        <v>0</v>
      </c>
      <c r="AM84" s="28" t="str">
        <f t="shared" si="149"/>
        <v>NA</v>
      </c>
      <c r="AN84" s="29" t="str">
        <f t="shared" si="150"/>
        <v>NA</v>
      </c>
      <c r="AP84" s="25">
        <f t="shared" si="151"/>
        <v>0</v>
      </c>
      <c r="AQ84" s="25">
        <f t="shared" si="152"/>
        <v>0</v>
      </c>
      <c r="AR84" s="25">
        <f t="shared" si="153"/>
        <v>0</v>
      </c>
      <c r="AS84" s="25">
        <f t="shared" si="154"/>
        <v>0</v>
      </c>
      <c r="AT84" s="25">
        <f t="shared" si="155"/>
        <v>0</v>
      </c>
      <c r="AU84" s="25">
        <f t="shared" si="156"/>
        <v>0</v>
      </c>
      <c r="AV84" s="25">
        <f t="shared" si="157"/>
        <v>0</v>
      </c>
      <c r="AW84" s="25">
        <f t="shared" si="158"/>
        <v>0</v>
      </c>
      <c r="AX84" s="25">
        <f t="shared" si="159"/>
        <v>0</v>
      </c>
      <c r="AY84" s="25">
        <f t="shared" si="160"/>
        <v>0</v>
      </c>
      <c r="AZ84" s="25">
        <f t="shared" si="161"/>
        <v>0</v>
      </c>
      <c r="BA84" s="25">
        <f t="shared" si="162"/>
        <v>0</v>
      </c>
      <c r="BB84" s="25">
        <f t="shared" si="163"/>
        <v>0</v>
      </c>
      <c r="BD84" s="25">
        <f t="shared" si="164"/>
        <v>0</v>
      </c>
      <c r="BE84" s="25">
        <f t="shared" si="165"/>
        <v>0</v>
      </c>
      <c r="BF84" s="25">
        <f t="shared" si="166"/>
        <v>0</v>
      </c>
      <c r="BG84" s="25">
        <f t="shared" si="167"/>
        <v>0</v>
      </c>
      <c r="BH84" s="25">
        <f t="shared" si="168"/>
        <v>0</v>
      </c>
      <c r="BI84" s="25">
        <f t="shared" si="169"/>
        <v>0</v>
      </c>
      <c r="BJ84" s="25">
        <f t="shared" si="170"/>
        <v>0</v>
      </c>
      <c r="BK84" s="25">
        <f t="shared" si="171"/>
        <v>0</v>
      </c>
      <c r="BL84" s="25">
        <f t="shared" si="172"/>
        <v>0</v>
      </c>
      <c r="BM84" s="25">
        <f t="shared" si="173"/>
        <v>0</v>
      </c>
      <c r="BN84" s="25">
        <f t="shared" si="174"/>
        <v>0</v>
      </c>
      <c r="BO84" s="25">
        <f t="shared" si="175"/>
        <v>0</v>
      </c>
      <c r="BP84" s="25">
        <f t="shared" si="176"/>
        <v>0</v>
      </c>
      <c r="BQ84" s="25" t="str">
        <f t="shared" si="177"/>
        <v>NA</v>
      </c>
    </row>
    <row r="85" spans="3:69" s="25" customFormat="1" x14ac:dyDescent="0.15">
      <c r="C85" s="25">
        <f t="shared" si="134"/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5">
        <f t="shared" si="135"/>
        <v>0</v>
      </c>
      <c r="Q85" s="26"/>
      <c r="R85" s="26"/>
      <c r="S85" s="26"/>
      <c r="U85" s="26"/>
      <c r="V85" s="27">
        <v>12</v>
      </c>
      <c r="W85" s="27">
        <v>4</v>
      </c>
      <c r="X85" s="14">
        <v>0</v>
      </c>
      <c r="Z85" s="28" t="str">
        <f t="shared" si="136"/>
        <v>NA</v>
      </c>
      <c r="AA85" s="28" t="str">
        <f t="shared" si="137"/>
        <v>NA</v>
      </c>
      <c r="AB85" s="28" t="str">
        <f t="shared" si="138"/>
        <v>NA</v>
      </c>
      <c r="AC85" s="28" t="str">
        <f t="shared" si="139"/>
        <v>NA</v>
      </c>
      <c r="AD85" s="28" t="str">
        <f t="shared" si="140"/>
        <v>NA</v>
      </c>
      <c r="AE85" s="28" t="str">
        <f t="shared" si="141"/>
        <v>NA</v>
      </c>
      <c r="AF85" s="28" t="str">
        <f t="shared" si="142"/>
        <v>NA</v>
      </c>
      <c r="AG85" s="28" t="str">
        <f t="shared" si="143"/>
        <v>NA</v>
      </c>
      <c r="AH85" s="28" t="str">
        <f t="shared" si="144"/>
        <v>NA</v>
      </c>
      <c r="AI85" s="28" t="str">
        <f t="shared" si="145"/>
        <v>NA</v>
      </c>
      <c r="AJ85" s="28" t="str">
        <f t="shared" si="146"/>
        <v>NA</v>
      </c>
      <c r="AK85" s="28" t="str">
        <f t="shared" si="147"/>
        <v>NA</v>
      </c>
      <c r="AL85" s="28">
        <f t="shared" si="148"/>
        <v>0</v>
      </c>
      <c r="AM85" s="28" t="str">
        <f t="shared" si="149"/>
        <v>NA</v>
      </c>
      <c r="AN85" s="29" t="str">
        <f t="shared" si="150"/>
        <v>NA</v>
      </c>
      <c r="AP85" s="25">
        <f t="shared" si="151"/>
        <v>0</v>
      </c>
      <c r="AQ85" s="25">
        <f t="shared" si="152"/>
        <v>0</v>
      </c>
      <c r="AR85" s="25">
        <f t="shared" si="153"/>
        <v>0</v>
      </c>
      <c r="AS85" s="25">
        <f t="shared" si="154"/>
        <v>0</v>
      </c>
      <c r="AT85" s="25">
        <f t="shared" si="155"/>
        <v>0</v>
      </c>
      <c r="AU85" s="25">
        <f t="shared" si="156"/>
        <v>0</v>
      </c>
      <c r="AV85" s="25">
        <f t="shared" si="157"/>
        <v>0</v>
      </c>
      <c r="AW85" s="25">
        <f t="shared" si="158"/>
        <v>0</v>
      </c>
      <c r="AX85" s="25">
        <f t="shared" si="159"/>
        <v>0</v>
      </c>
      <c r="AY85" s="25">
        <f t="shared" si="160"/>
        <v>0</v>
      </c>
      <c r="AZ85" s="25">
        <f t="shared" si="161"/>
        <v>0</v>
      </c>
      <c r="BA85" s="25">
        <f t="shared" si="162"/>
        <v>0</v>
      </c>
      <c r="BB85" s="25">
        <f t="shared" si="163"/>
        <v>0</v>
      </c>
      <c r="BD85" s="25">
        <f t="shared" si="164"/>
        <v>0</v>
      </c>
      <c r="BE85" s="25">
        <f t="shared" si="165"/>
        <v>0</v>
      </c>
      <c r="BF85" s="25">
        <f t="shared" si="166"/>
        <v>0</v>
      </c>
      <c r="BG85" s="25">
        <f t="shared" si="167"/>
        <v>0</v>
      </c>
      <c r="BH85" s="25">
        <f t="shared" si="168"/>
        <v>0</v>
      </c>
      <c r="BI85" s="25">
        <f t="shared" si="169"/>
        <v>0</v>
      </c>
      <c r="BJ85" s="25">
        <f t="shared" si="170"/>
        <v>0</v>
      </c>
      <c r="BK85" s="25">
        <f t="shared" si="171"/>
        <v>0</v>
      </c>
      <c r="BL85" s="25">
        <f t="shared" si="172"/>
        <v>0</v>
      </c>
      <c r="BM85" s="25">
        <f t="shared" si="173"/>
        <v>0</v>
      </c>
      <c r="BN85" s="25">
        <f t="shared" si="174"/>
        <v>0</v>
      </c>
      <c r="BO85" s="25">
        <f t="shared" si="175"/>
        <v>0</v>
      </c>
      <c r="BP85" s="25">
        <f t="shared" si="176"/>
        <v>0</v>
      </c>
      <c r="BQ85" s="25" t="str">
        <f t="shared" si="177"/>
        <v>NA</v>
      </c>
    </row>
    <row r="86" spans="3:69" s="25" customFormat="1" x14ac:dyDescent="0.15">
      <c r="C86" s="25">
        <f t="shared" si="134"/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5">
        <f t="shared" si="135"/>
        <v>0</v>
      </c>
      <c r="Q86" s="26"/>
      <c r="R86" s="26"/>
      <c r="S86" s="26"/>
      <c r="U86" s="26"/>
      <c r="V86" s="27">
        <v>12</v>
      </c>
      <c r="W86" s="27">
        <v>4</v>
      </c>
      <c r="X86" s="14">
        <v>0</v>
      </c>
      <c r="Z86" s="28" t="str">
        <f t="shared" si="136"/>
        <v>NA</v>
      </c>
      <c r="AA86" s="28" t="str">
        <f t="shared" si="137"/>
        <v>NA</v>
      </c>
      <c r="AB86" s="28" t="str">
        <f t="shared" si="138"/>
        <v>NA</v>
      </c>
      <c r="AC86" s="28" t="str">
        <f t="shared" si="139"/>
        <v>NA</v>
      </c>
      <c r="AD86" s="28" t="str">
        <f t="shared" si="140"/>
        <v>NA</v>
      </c>
      <c r="AE86" s="28" t="str">
        <f t="shared" si="141"/>
        <v>NA</v>
      </c>
      <c r="AF86" s="28" t="str">
        <f t="shared" si="142"/>
        <v>NA</v>
      </c>
      <c r="AG86" s="28" t="str">
        <f t="shared" si="143"/>
        <v>NA</v>
      </c>
      <c r="AH86" s="28" t="str">
        <f t="shared" si="144"/>
        <v>NA</v>
      </c>
      <c r="AI86" s="28" t="str">
        <f t="shared" si="145"/>
        <v>NA</v>
      </c>
      <c r="AJ86" s="28" t="str">
        <f t="shared" si="146"/>
        <v>NA</v>
      </c>
      <c r="AK86" s="28" t="str">
        <f t="shared" si="147"/>
        <v>NA</v>
      </c>
      <c r="AL86" s="28">
        <f t="shared" si="148"/>
        <v>0</v>
      </c>
      <c r="AM86" s="28" t="str">
        <f t="shared" si="149"/>
        <v>NA</v>
      </c>
      <c r="AN86" s="29" t="str">
        <f t="shared" si="150"/>
        <v>NA</v>
      </c>
      <c r="AP86" s="25">
        <f t="shared" si="151"/>
        <v>0</v>
      </c>
      <c r="AQ86" s="25">
        <f t="shared" si="152"/>
        <v>0</v>
      </c>
      <c r="AR86" s="25">
        <f t="shared" si="153"/>
        <v>0</v>
      </c>
      <c r="AS86" s="25">
        <f t="shared" si="154"/>
        <v>0</v>
      </c>
      <c r="AT86" s="25">
        <f t="shared" si="155"/>
        <v>0</v>
      </c>
      <c r="AU86" s="25">
        <f t="shared" si="156"/>
        <v>0</v>
      </c>
      <c r="AV86" s="25">
        <f t="shared" si="157"/>
        <v>0</v>
      </c>
      <c r="AW86" s="25">
        <f t="shared" si="158"/>
        <v>0</v>
      </c>
      <c r="AX86" s="25">
        <f t="shared" si="159"/>
        <v>0</v>
      </c>
      <c r="AY86" s="25">
        <f t="shared" si="160"/>
        <v>0</v>
      </c>
      <c r="AZ86" s="25">
        <f t="shared" si="161"/>
        <v>0</v>
      </c>
      <c r="BA86" s="25">
        <f t="shared" si="162"/>
        <v>0</v>
      </c>
      <c r="BB86" s="25">
        <f t="shared" si="163"/>
        <v>0</v>
      </c>
      <c r="BD86" s="25">
        <f t="shared" si="164"/>
        <v>0</v>
      </c>
      <c r="BE86" s="25">
        <f t="shared" si="165"/>
        <v>0</v>
      </c>
      <c r="BF86" s="25">
        <f t="shared" si="166"/>
        <v>0</v>
      </c>
      <c r="BG86" s="25">
        <f t="shared" si="167"/>
        <v>0</v>
      </c>
      <c r="BH86" s="25">
        <f t="shared" si="168"/>
        <v>0</v>
      </c>
      <c r="BI86" s="25">
        <f t="shared" si="169"/>
        <v>0</v>
      </c>
      <c r="BJ86" s="25">
        <f t="shared" si="170"/>
        <v>0</v>
      </c>
      <c r="BK86" s="25">
        <f t="shared" si="171"/>
        <v>0</v>
      </c>
      <c r="BL86" s="25">
        <f t="shared" si="172"/>
        <v>0</v>
      </c>
      <c r="BM86" s="25">
        <f t="shared" si="173"/>
        <v>0</v>
      </c>
      <c r="BN86" s="25">
        <f t="shared" si="174"/>
        <v>0</v>
      </c>
      <c r="BO86" s="25">
        <f t="shared" si="175"/>
        <v>0</v>
      </c>
      <c r="BP86" s="25">
        <f t="shared" si="176"/>
        <v>0</v>
      </c>
      <c r="BQ86" s="25" t="str">
        <f t="shared" si="177"/>
        <v>NA</v>
      </c>
    </row>
    <row r="87" spans="3:69" s="25" customFormat="1" x14ac:dyDescent="0.15">
      <c r="C87" s="25">
        <f t="shared" si="134"/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5">
        <f t="shared" si="135"/>
        <v>0</v>
      </c>
      <c r="Q87" s="26"/>
      <c r="R87" s="26"/>
      <c r="S87" s="26"/>
      <c r="U87" s="26"/>
      <c r="V87" s="27">
        <v>12</v>
      </c>
      <c r="W87" s="27">
        <v>4</v>
      </c>
      <c r="X87" s="14">
        <v>0</v>
      </c>
      <c r="Z87" s="28" t="str">
        <f t="shared" si="136"/>
        <v>NA</v>
      </c>
      <c r="AA87" s="28" t="str">
        <f t="shared" si="137"/>
        <v>NA</v>
      </c>
      <c r="AB87" s="28" t="str">
        <f t="shared" si="138"/>
        <v>NA</v>
      </c>
      <c r="AC87" s="28" t="str">
        <f t="shared" si="139"/>
        <v>NA</v>
      </c>
      <c r="AD87" s="28" t="str">
        <f t="shared" si="140"/>
        <v>NA</v>
      </c>
      <c r="AE87" s="28" t="str">
        <f t="shared" si="141"/>
        <v>NA</v>
      </c>
      <c r="AF87" s="28" t="str">
        <f t="shared" si="142"/>
        <v>NA</v>
      </c>
      <c r="AG87" s="28" t="str">
        <f t="shared" si="143"/>
        <v>NA</v>
      </c>
      <c r="AH87" s="28" t="str">
        <f t="shared" si="144"/>
        <v>NA</v>
      </c>
      <c r="AI87" s="28" t="str">
        <f t="shared" si="145"/>
        <v>NA</v>
      </c>
      <c r="AJ87" s="28" t="str">
        <f t="shared" si="146"/>
        <v>NA</v>
      </c>
      <c r="AK87" s="28" t="str">
        <f t="shared" si="147"/>
        <v>NA</v>
      </c>
      <c r="AL87" s="28">
        <f t="shared" si="148"/>
        <v>0</v>
      </c>
      <c r="AM87" s="28" t="str">
        <f t="shared" si="149"/>
        <v>NA</v>
      </c>
      <c r="AN87" s="29" t="str">
        <f t="shared" si="150"/>
        <v>NA</v>
      </c>
      <c r="AP87" s="25">
        <f t="shared" si="151"/>
        <v>0</v>
      </c>
      <c r="AQ87" s="25">
        <f t="shared" si="152"/>
        <v>0</v>
      </c>
      <c r="AR87" s="25">
        <f t="shared" si="153"/>
        <v>0</v>
      </c>
      <c r="AS87" s="25">
        <f t="shared" si="154"/>
        <v>0</v>
      </c>
      <c r="AT87" s="25">
        <f t="shared" si="155"/>
        <v>0</v>
      </c>
      <c r="AU87" s="25">
        <f t="shared" si="156"/>
        <v>0</v>
      </c>
      <c r="AV87" s="25">
        <f t="shared" si="157"/>
        <v>0</v>
      </c>
      <c r="AW87" s="25">
        <f t="shared" si="158"/>
        <v>0</v>
      </c>
      <c r="AX87" s="25">
        <f t="shared" si="159"/>
        <v>0</v>
      </c>
      <c r="AY87" s="25">
        <f t="shared" si="160"/>
        <v>0</v>
      </c>
      <c r="AZ87" s="25">
        <f t="shared" si="161"/>
        <v>0</v>
      </c>
      <c r="BA87" s="25">
        <f t="shared" si="162"/>
        <v>0</v>
      </c>
      <c r="BB87" s="25">
        <f t="shared" si="163"/>
        <v>0</v>
      </c>
      <c r="BD87" s="25">
        <f t="shared" si="164"/>
        <v>0</v>
      </c>
      <c r="BE87" s="25">
        <f t="shared" si="165"/>
        <v>0</v>
      </c>
      <c r="BF87" s="25">
        <f t="shared" si="166"/>
        <v>0</v>
      </c>
      <c r="BG87" s="25">
        <f t="shared" si="167"/>
        <v>0</v>
      </c>
      <c r="BH87" s="25">
        <f t="shared" si="168"/>
        <v>0</v>
      </c>
      <c r="BI87" s="25">
        <f t="shared" si="169"/>
        <v>0</v>
      </c>
      <c r="BJ87" s="25">
        <f t="shared" si="170"/>
        <v>0</v>
      </c>
      <c r="BK87" s="25">
        <f t="shared" si="171"/>
        <v>0</v>
      </c>
      <c r="BL87" s="25">
        <f t="shared" si="172"/>
        <v>0</v>
      </c>
      <c r="BM87" s="25">
        <f t="shared" si="173"/>
        <v>0</v>
      </c>
      <c r="BN87" s="25">
        <f t="shared" si="174"/>
        <v>0</v>
      </c>
      <c r="BO87" s="25">
        <f t="shared" si="175"/>
        <v>0</v>
      </c>
      <c r="BP87" s="25">
        <f t="shared" si="176"/>
        <v>0</v>
      </c>
      <c r="BQ87" s="25" t="str">
        <f t="shared" si="177"/>
        <v>NA</v>
      </c>
    </row>
    <row r="88" spans="3:69" s="25" customFormat="1" x14ac:dyDescent="0.15">
      <c r="C88" s="25">
        <f t="shared" si="134"/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5">
        <f t="shared" si="135"/>
        <v>0</v>
      </c>
      <c r="Q88" s="26"/>
      <c r="R88" s="26"/>
      <c r="S88" s="26"/>
      <c r="U88" s="26"/>
      <c r="V88" s="27">
        <v>12</v>
      </c>
      <c r="W88" s="27">
        <v>4</v>
      </c>
      <c r="X88" s="14">
        <v>0</v>
      </c>
      <c r="Z88" s="28" t="str">
        <f t="shared" si="136"/>
        <v>NA</v>
      </c>
      <c r="AA88" s="28" t="str">
        <f t="shared" si="137"/>
        <v>NA</v>
      </c>
      <c r="AB88" s="28" t="str">
        <f t="shared" si="138"/>
        <v>NA</v>
      </c>
      <c r="AC88" s="28" t="str">
        <f t="shared" si="139"/>
        <v>NA</v>
      </c>
      <c r="AD88" s="28" t="str">
        <f t="shared" si="140"/>
        <v>NA</v>
      </c>
      <c r="AE88" s="28" t="str">
        <f t="shared" si="141"/>
        <v>NA</v>
      </c>
      <c r="AF88" s="28" t="str">
        <f t="shared" si="142"/>
        <v>NA</v>
      </c>
      <c r="AG88" s="28" t="str">
        <f t="shared" si="143"/>
        <v>NA</v>
      </c>
      <c r="AH88" s="28" t="str">
        <f t="shared" si="144"/>
        <v>NA</v>
      </c>
      <c r="AI88" s="28" t="str">
        <f t="shared" si="145"/>
        <v>NA</v>
      </c>
      <c r="AJ88" s="28" t="str">
        <f t="shared" si="146"/>
        <v>NA</v>
      </c>
      <c r="AK88" s="28" t="str">
        <f t="shared" si="147"/>
        <v>NA</v>
      </c>
      <c r="AL88" s="28">
        <f t="shared" si="148"/>
        <v>0</v>
      </c>
      <c r="AM88" s="28" t="str">
        <f t="shared" si="149"/>
        <v>NA</v>
      </c>
      <c r="AN88" s="29" t="str">
        <f t="shared" si="150"/>
        <v>NA</v>
      </c>
      <c r="AP88" s="25">
        <f t="shared" si="151"/>
        <v>0</v>
      </c>
      <c r="AQ88" s="25">
        <f t="shared" si="152"/>
        <v>0</v>
      </c>
      <c r="AR88" s="25">
        <f t="shared" si="153"/>
        <v>0</v>
      </c>
      <c r="AS88" s="25">
        <f t="shared" si="154"/>
        <v>0</v>
      </c>
      <c r="AT88" s="25">
        <f t="shared" si="155"/>
        <v>0</v>
      </c>
      <c r="AU88" s="25">
        <f t="shared" si="156"/>
        <v>0</v>
      </c>
      <c r="AV88" s="25">
        <f t="shared" si="157"/>
        <v>0</v>
      </c>
      <c r="AW88" s="25">
        <f t="shared" si="158"/>
        <v>0</v>
      </c>
      <c r="AX88" s="25">
        <f t="shared" si="159"/>
        <v>0</v>
      </c>
      <c r="AY88" s="25">
        <f t="shared" si="160"/>
        <v>0</v>
      </c>
      <c r="AZ88" s="25">
        <f t="shared" si="161"/>
        <v>0</v>
      </c>
      <c r="BA88" s="25">
        <f t="shared" si="162"/>
        <v>0</v>
      </c>
      <c r="BB88" s="25">
        <f t="shared" si="163"/>
        <v>0</v>
      </c>
      <c r="BD88" s="25">
        <f t="shared" si="164"/>
        <v>0</v>
      </c>
      <c r="BE88" s="25">
        <f t="shared" si="165"/>
        <v>0</v>
      </c>
      <c r="BF88" s="25">
        <f t="shared" si="166"/>
        <v>0</v>
      </c>
      <c r="BG88" s="25">
        <f t="shared" si="167"/>
        <v>0</v>
      </c>
      <c r="BH88" s="25">
        <f t="shared" si="168"/>
        <v>0</v>
      </c>
      <c r="BI88" s="25">
        <f t="shared" si="169"/>
        <v>0</v>
      </c>
      <c r="BJ88" s="25">
        <f t="shared" si="170"/>
        <v>0</v>
      </c>
      <c r="BK88" s="25">
        <f t="shared" si="171"/>
        <v>0</v>
      </c>
      <c r="BL88" s="25">
        <f t="shared" si="172"/>
        <v>0</v>
      </c>
      <c r="BM88" s="25">
        <f t="shared" si="173"/>
        <v>0</v>
      </c>
      <c r="BN88" s="25">
        <f t="shared" si="174"/>
        <v>0</v>
      </c>
      <c r="BO88" s="25">
        <f t="shared" si="175"/>
        <v>0</v>
      </c>
      <c r="BP88" s="25">
        <f t="shared" si="176"/>
        <v>0</v>
      </c>
      <c r="BQ88" s="25" t="str">
        <f t="shared" si="177"/>
        <v>NA</v>
      </c>
    </row>
    <row r="89" spans="3:69" s="25" customFormat="1" x14ac:dyDescent="0.15">
      <c r="C89" s="25">
        <f t="shared" si="134"/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5">
        <f t="shared" si="135"/>
        <v>0</v>
      </c>
      <c r="Q89" s="26"/>
      <c r="R89" s="26"/>
      <c r="S89" s="26"/>
      <c r="U89" s="26"/>
      <c r="V89" s="27">
        <v>12</v>
      </c>
      <c r="W89" s="27">
        <v>4</v>
      </c>
      <c r="X89" s="14">
        <v>0</v>
      </c>
      <c r="Z89" s="28" t="str">
        <f t="shared" si="136"/>
        <v>NA</v>
      </c>
      <c r="AA89" s="28" t="str">
        <f t="shared" si="137"/>
        <v>NA</v>
      </c>
      <c r="AB89" s="28" t="str">
        <f t="shared" si="138"/>
        <v>NA</v>
      </c>
      <c r="AC89" s="28" t="str">
        <f t="shared" si="139"/>
        <v>NA</v>
      </c>
      <c r="AD89" s="28" t="str">
        <f t="shared" si="140"/>
        <v>NA</v>
      </c>
      <c r="AE89" s="28" t="str">
        <f t="shared" si="141"/>
        <v>NA</v>
      </c>
      <c r="AF89" s="28" t="str">
        <f t="shared" si="142"/>
        <v>NA</v>
      </c>
      <c r="AG89" s="28" t="str">
        <f t="shared" si="143"/>
        <v>NA</v>
      </c>
      <c r="AH89" s="28" t="str">
        <f t="shared" si="144"/>
        <v>NA</v>
      </c>
      <c r="AI89" s="28" t="str">
        <f t="shared" si="145"/>
        <v>NA</v>
      </c>
      <c r="AJ89" s="28" t="str">
        <f t="shared" si="146"/>
        <v>NA</v>
      </c>
      <c r="AK89" s="28" t="str">
        <f t="shared" si="147"/>
        <v>NA</v>
      </c>
      <c r="AL89" s="28">
        <f t="shared" si="148"/>
        <v>0</v>
      </c>
      <c r="AM89" s="28" t="str">
        <f t="shared" si="149"/>
        <v>NA</v>
      </c>
      <c r="AN89" s="29" t="str">
        <f t="shared" si="150"/>
        <v>NA</v>
      </c>
      <c r="AP89" s="25">
        <f t="shared" si="151"/>
        <v>0</v>
      </c>
      <c r="AQ89" s="25">
        <f t="shared" si="152"/>
        <v>0</v>
      </c>
      <c r="AR89" s="25">
        <f t="shared" si="153"/>
        <v>0</v>
      </c>
      <c r="AS89" s="25">
        <f t="shared" si="154"/>
        <v>0</v>
      </c>
      <c r="AT89" s="25">
        <f t="shared" si="155"/>
        <v>0</v>
      </c>
      <c r="AU89" s="25">
        <f t="shared" si="156"/>
        <v>0</v>
      </c>
      <c r="AV89" s="25">
        <f t="shared" si="157"/>
        <v>0</v>
      </c>
      <c r="AW89" s="25">
        <f t="shared" si="158"/>
        <v>0</v>
      </c>
      <c r="AX89" s="25">
        <f t="shared" si="159"/>
        <v>0</v>
      </c>
      <c r="AY89" s="25">
        <f t="shared" si="160"/>
        <v>0</v>
      </c>
      <c r="AZ89" s="25">
        <f t="shared" si="161"/>
        <v>0</v>
      </c>
      <c r="BA89" s="25">
        <f t="shared" si="162"/>
        <v>0</v>
      </c>
      <c r="BB89" s="25">
        <f t="shared" si="163"/>
        <v>0</v>
      </c>
      <c r="BD89" s="25">
        <f t="shared" si="164"/>
        <v>0</v>
      </c>
      <c r="BE89" s="25">
        <f t="shared" si="165"/>
        <v>0</v>
      </c>
      <c r="BF89" s="25">
        <f t="shared" si="166"/>
        <v>0</v>
      </c>
      <c r="BG89" s="25">
        <f t="shared" si="167"/>
        <v>0</v>
      </c>
      <c r="BH89" s="25">
        <f t="shared" si="168"/>
        <v>0</v>
      </c>
      <c r="BI89" s="25">
        <f t="shared" si="169"/>
        <v>0</v>
      </c>
      <c r="BJ89" s="25">
        <f t="shared" si="170"/>
        <v>0</v>
      </c>
      <c r="BK89" s="25">
        <f t="shared" si="171"/>
        <v>0</v>
      </c>
      <c r="BL89" s="25">
        <f t="shared" si="172"/>
        <v>0</v>
      </c>
      <c r="BM89" s="25">
        <f t="shared" si="173"/>
        <v>0</v>
      </c>
      <c r="BN89" s="25">
        <f t="shared" si="174"/>
        <v>0</v>
      </c>
      <c r="BO89" s="25">
        <f t="shared" si="175"/>
        <v>0</v>
      </c>
      <c r="BP89" s="25">
        <f t="shared" si="176"/>
        <v>0</v>
      </c>
      <c r="BQ89" s="25" t="str">
        <f t="shared" si="177"/>
        <v>NA</v>
      </c>
    </row>
    <row r="90" spans="3:69" s="25" customFormat="1" x14ac:dyDescent="0.15"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5">
        <f t="shared" si="135"/>
        <v>0</v>
      </c>
      <c r="Q90" s="26"/>
      <c r="R90" s="26"/>
      <c r="S90" s="26"/>
      <c r="U90" s="26"/>
      <c r="V90" s="27">
        <v>12</v>
      </c>
      <c r="W90" s="27">
        <v>4</v>
      </c>
      <c r="X90" s="14">
        <v>0</v>
      </c>
      <c r="Z90" s="28" t="str">
        <f t="shared" si="136"/>
        <v>NA</v>
      </c>
      <c r="AA90" s="28" t="str">
        <f t="shared" si="137"/>
        <v>NA</v>
      </c>
      <c r="AB90" s="28" t="str">
        <f t="shared" si="138"/>
        <v>NA</v>
      </c>
      <c r="AC90" s="28" t="str">
        <f t="shared" si="139"/>
        <v>NA</v>
      </c>
      <c r="AD90" s="28" t="str">
        <f t="shared" si="140"/>
        <v>NA</v>
      </c>
      <c r="AE90" s="28" t="str">
        <f t="shared" si="141"/>
        <v>NA</v>
      </c>
      <c r="AF90" s="28" t="str">
        <f t="shared" si="142"/>
        <v>NA</v>
      </c>
      <c r="AG90" s="28" t="str">
        <f t="shared" si="143"/>
        <v>NA</v>
      </c>
      <c r="AH90" s="28" t="str">
        <f t="shared" si="144"/>
        <v>NA</v>
      </c>
      <c r="AI90" s="28" t="str">
        <f t="shared" si="145"/>
        <v>NA</v>
      </c>
      <c r="AJ90" s="28" t="str">
        <f t="shared" si="146"/>
        <v>NA</v>
      </c>
      <c r="AK90" s="28" t="str">
        <f t="shared" si="147"/>
        <v>NA</v>
      </c>
      <c r="AL90" s="28">
        <f t="shared" si="148"/>
        <v>0</v>
      </c>
      <c r="AM90" s="28" t="str">
        <f t="shared" si="149"/>
        <v>NA</v>
      </c>
      <c r="AN90" s="29" t="str">
        <f t="shared" si="150"/>
        <v>NA</v>
      </c>
      <c r="AP90" s="25">
        <f t="shared" si="151"/>
        <v>0</v>
      </c>
      <c r="AQ90" s="25">
        <f t="shared" si="152"/>
        <v>0</v>
      </c>
      <c r="AR90" s="25">
        <f t="shared" si="153"/>
        <v>0</v>
      </c>
      <c r="AS90" s="25">
        <f t="shared" si="154"/>
        <v>0</v>
      </c>
      <c r="AT90" s="25">
        <f t="shared" si="155"/>
        <v>0</v>
      </c>
      <c r="AU90" s="25">
        <f t="shared" si="156"/>
        <v>0</v>
      </c>
      <c r="AV90" s="25">
        <f t="shared" si="157"/>
        <v>0</v>
      </c>
      <c r="AW90" s="25">
        <f t="shared" si="158"/>
        <v>0</v>
      </c>
      <c r="AX90" s="25">
        <f t="shared" si="159"/>
        <v>0</v>
      </c>
      <c r="AY90" s="25">
        <f t="shared" si="160"/>
        <v>0</v>
      </c>
      <c r="AZ90" s="25">
        <f t="shared" si="161"/>
        <v>0</v>
      </c>
      <c r="BA90" s="25">
        <f t="shared" si="162"/>
        <v>0</v>
      </c>
      <c r="BB90" s="25">
        <f t="shared" si="163"/>
        <v>0</v>
      </c>
      <c r="BD90" s="25">
        <f t="shared" si="164"/>
        <v>0</v>
      </c>
      <c r="BE90" s="25">
        <f t="shared" si="165"/>
        <v>0</v>
      </c>
      <c r="BF90" s="25">
        <f t="shared" si="166"/>
        <v>0</v>
      </c>
      <c r="BG90" s="25">
        <f t="shared" si="167"/>
        <v>0</v>
      </c>
      <c r="BH90" s="25">
        <f t="shared" si="168"/>
        <v>0</v>
      </c>
      <c r="BI90" s="25">
        <f t="shared" si="169"/>
        <v>0</v>
      </c>
      <c r="BJ90" s="25">
        <f t="shared" si="170"/>
        <v>0</v>
      </c>
      <c r="BK90" s="25">
        <f t="shared" si="171"/>
        <v>0</v>
      </c>
      <c r="BL90" s="25">
        <f t="shared" si="172"/>
        <v>0</v>
      </c>
      <c r="BM90" s="25">
        <f t="shared" si="173"/>
        <v>0</v>
      </c>
      <c r="BN90" s="25">
        <f t="shared" si="174"/>
        <v>0</v>
      </c>
      <c r="BO90" s="25">
        <f t="shared" si="175"/>
        <v>0</v>
      </c>
      <c r="BP90" s="25">
        <f t="shared" si="176"/>
        <v>0</v>
      </c>
      <c r="BQ90" s="25" t="str">
        <f t="shared" si="177"/>
        <v>NA</v>
      </c>
    </row>
    <row r="91" spans="3:69" s="25" customFormat="1" x14ac:dyDescent="0.15"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5">
        <f t="shared" si="135"/>
        <v>0</v>
      </c>
      <c r="Q91" s="26"/>
      <c r="R91" s="26"/>
      <c r="S91" s="26"/>
      <c r="U91" s="26"/>
      <c r="V91" s="27">
        <v>12</v>
      </c>
      <c r="W91" s="27">
        <v>4</v>
      </c>
      <c r="X91" s="14">
        <v>0</v>
      </c>
      <c r="Z91" s="28" t="str">
        <f t="shared" si="136"/>
        <v>NA</v>
      </c>
      <c r="AA91" s="28" t="str">
        <f t="shared" si="137"/>
        <v>NA</v>
      </c>
      <c r="AB91" s="28" t="str">
        <f t="shared" si="138"/>
        <v>NA</v>
      </c>
      <c r="AC91" s="28" t="str">
        <f t="shared" si="139"/>
        <v>NA</v>
      </c>
      <c r="AD91" s="28" t="str">
        <f t="shared" si="140"/>
        <v>NA</v>
      </c>
      <c r="AE91" s="28" t="str">
        <f t="shared" si="141"/>
        <v>NA</v>
      </c>
      <c r="AF91" s="28" t="str">
        <f t="shared" si="142"/>
        <v>NA</v>
      </c>
      <c r="AG91" s="28" t="str">
        <f t="shared" si="143"/>
        <v>NA</v>
      </c>
      <c r="AH91" s="28" t="str">
        <f t="shared" si="144"/>
        <v>NA</v>
      </c>
      <c r="AI91" s="28" t="str">
        <f t="shared" si="145"/>
        <v>NA</v>
      </c>
      <c r="AJ91" s="28" t="str">
        <f t="shared" si="146"/>
        <v>NA</v>
      </c>
      <c r="AK91" s="28" t="str">
        <f t="shared" si="147"/>
        <v>NA</v>
      </c>
      <c r="AL91" s="28">
        <f t="shared" si="148"/>
        <v>0</v>
      </c>
      <c r="AM91" s="28" t="str">
        <f t="shared" si="149"/>
        <v>NA</v>
      </c>
      <c r="AN91" s="29" t="str">
        <f t="shared" si="150"/>
        <v>NA</v>
      </c>
      <c r="AP91" s="25">
        <f t="shared" si="151"/>
        <v>0</v>
      </c>
      <c r="AQ91" s="25">
        <f t="shared" si="152"/>
        <v>0</v>
      </c>
      <c r="AR91" s="25">
        <f t="shared" si="153"/>
        <v>0</v>
      </c>
      <c r="AS91" s="25">
        <f t="shared" si="154"/>
        <v>0</v>
      </c>
      <c r="AT91" s="25">
        <f t="shared" si="155"/>
        <v>0</v>
      </c>
      <c r="AU91" s="25">
        <f t="shared" si="156"/>
        <v>0</v>
      </c>
      <c r="AV91" s="25">
        <f t="shared" si="157"/>
        <v>0</v>
      </c>
      <c r="AW91" s="25">
        <f t="shared" si="158"/>
        <v>0</v>
      </c>
      <c r="AX91" s="25">
        <f t="shared" si="159"/>
        <v>0</v>
      </c>
      <c r="AY91" s="25">
        <f t="shared" si="160"/>
        <v>0</v>
      </c>
      <c r="AZ91" s="25">
        <f t="shared" si="161"/>
        <v>0</v>
      </c>
      <c r="BA91" s="25">
        <f t="shared" si="162"/>
        <v>0</v>
      </c>
      <c r="BB91" s="25">
        <f t="shared" si="163"/>
        <v>0</v>
      </c>
      <c r="BD91" s="25">
        <f t="shared" si="164"/>
        <v>0</v>
      </c>
      <c r="BE91" s="25">
        <f t="shared" si="165"/>
        <v>0</v>
      </c>
      <c r="BF91" s="25">
        <f t="shared" si="166"/>
        <v>0</v>
      </c>
      <c r="BG91" s="25">
        <f t="shared" si="167"/>
        <v>0</v>
      </c>
      <c r="BH91" s="25">
        <f t="shared" si="168"/>
        <v>0</v>
      </c>
      <c r="BI91" s="25">
        <f t="shared" si="169"/>
        <v>0</v>
      </c>
      <c r="BJ91" s="25">
        <f t="shared" si="170"/>
        <v>0</v>
      </c>
      <c r="BK91" s="25">
        <f t="shared" si="171"/>
        <v>0</v>
      </c>
      <c r="BL91" s="25">
        <f t="shared" si="172"/>
        <v>0</v>
      </c>
      <c r="BM91" s="25">
        <f t="shared" si="173"/>
        <v>0</v>
      </c>
      <c r="BN91" s="25">
        <f t="shared" si="174"/>
        <v>0</v>
      </c>
      <c r="BO91" s="25">
        <f t="shared" si="175"/>
        <v>0</v>
      </c>
      <c r="BP91" s="25">
        <f t="shared" si="176"/>
        <v>0</v>
      </c>
      <c r="BQ91" s="25" t="str">
        <f t="shared" si="177"/>
        <v>NA</v>
      </c>
    </row>
    <row r="92" spans="3:69" s="25" customFormat="1" x14ac:dyDescent="0.15"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5">
        <f t="shared" si="135"/>
        <v>0</v>
      </c>
      <c r="Q92" s="26"/>
      <c r="R92" s="26"/>
      <c r="S92" s="26"/>
      <c r="U92" s="26"/>
      <c r="V92" s="27">
        <v>12</v>
      </c>
      <c r="W92" s="27">
        <v>4</v>
      </c>
      <c r="X92" s="14">
        <v>0</v>
      </c>
      <c r="Z92" s="28" t="str">
        <f t="shared" si="136"/>
        <v>NA</v>
      </c>
      <c r="AA92" s="28" t="str">
        <f t="shared" si="137"/>
        <v>NA</v>
      </c>
      <c r="AB92" s="28" t="str">
        <f t="shared" si="138"/>
        <v>NA</v>
      </c>
      <c r="AC92" s="28" t="str">
        <f t="shared" si="139"/>
        <v>NA</v>
      </c>
      <c r="AD92" s="28" t="str">
        <f t="shared" si="140"/>
        <v>NA</v>
      </c>
      <c r="AE92" s="28" t="str">
        <f t="shared" si="141"/>
        <v>NA</v>
      </c>
      <c r="AF92" s="28" t="str">
        <f t="shared" si="142"/>
        <v>NA</v>
      </c>
      <c r="AG92" s="28" t="str">
        <f t="shared" si="143"/>
        <v>NA</v>
      </c>
      <c r="AH92" s="28" t="str">
        <f t="shared" si="144"/>
        <v>NA</v>
      </c>
      <c r="AI92" s="28" t="str">
        <f t="shared" si="145"/>
        <v>NA</v>
      </c>
      <c r="AJ92" s="28" t="str">
        <f t="shared" si="146"/>
        <v>NA</v>
      </c>
      <c r="AK92" s="28" t="str">
        <f t="shared" si="147"/>
        <v>NA</v>
      </c>
      <c r="AL92" s="28">
        <f t="shared" si="148"/>
        <v>0</v>
      </c>
      <c r="AM92" s="28" t="str">
        <f t="shared" si="149"/>
        <v>NA</v>
      </c>
      <c r="AN92" s="29" t="str">
        <f t="shared" si="150"/>
        <v>NA</v>
      </c>
      <c r="AP92" s="25">
        <f t="shared" si="151"/>
        <v>0</v>
      </c>
      <c r="AQ92" s="25">
        <f t="shared" si="152"/>
        <v>0</v>
      </c>
      <c r="AR92" s="25">
        <f t="shared" si="153"/>
        <v>0</v>
      </c>
      <c r="AS92" s="25">
        <f t="shared" si="154"/>
        <v>0</v>
      </c>
      <c r="AT92" s="25">
        <f t="shared" si="155"/>
        <v>0</v>
      </c>
      <c r="AU92" s="25">
        <f t="shared" si="156"/>
        <v>0</v>
      </c>
      <c r="AV92" s="25">
        <f t="shared" si="157"/>
        <v>0</v>
      </c>
      <c r="AW92" s="25">
        <f t="shared" si="158"/>
        <v>0</v>
      </c>
      <c r="AX92" s="25">
        <f t="shared" si="159"/>
        <v>0</v>
      </c>
      <c r="AY92" s="25">
        <f t="shared" si="160"/>
        <v>0</v>
      </c>
      <c r="AZ92" s="25">
        <f t="shared" si="161"/>
        <v>0</v>
      </c>
      <c r="BA92" s="25">
        <f t="shared" si="162"/>
        <v>0</v>
      </c>
      <c r="BB92" s="25">
        <f t="shared" si="163"/>
        <v>0</v>
      </c>
      <c r="BD92" s="25">
        <f t="shared" si="164"/>
        <v>0</v>
      </c>
      <c r="BE92" s="25">
        <f t="shared" si="165"/>
        <v>0</v>
      </c>
      <c r="BF92" s="25">
        <f t="shared" si="166"/>
        <v>0</v>
      </c>
      <c r="BG92" s="25">
        <f t="shared" si="167"/>
        <v>0</v>
      </c>
      <c r="BH92" s="25">
        <f t="shared" si="168"/>
        <v>0</v>
      </c>
      <c r="BI92" s="25">
        <f t="shared" si="169"/>
        <v>0</v>
      </c>
      <c r="BJ92" s="25">
        <f t="shared" si="170"/>
        <v>0</v>
      </c>
      <c r="BK92" s="25">
        <f t="shared" si="171"/>
        <v>0</v>
      </c>
      <c r="BL92" s="25">
        <f t="shared" si="172"/>
        <v>0</v>
      </c>
      <c r="BM92" s="25">
        <f t="shared" si="173"/>
        <v>0</v>
      </c>
      <c r="BN92" s="25">
        <f t="shared" si="174"/>
        <v>0</v>
      </c>
      <c r="BO92" s="25">
        <f t="shared" si="175"/>
        <v>0</v>
      </c>
      <c r="BP92" s="25">
        <f t="shared" si="176"/>
        <v>0</v>
      </c>
      <c r="BQ92" s="25" t="str">
        <f t="shared" si="177"/>
        <v>NA</v>
      </c>
    </row>
    <row r="93" spans="3:69" s="25" customFormat="1" x14ac:dyDescent="0.15"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5">
        <f t="shared" si="135"/>
        <v>0</v>
      </c>
      <c r="Q93" s="26"/>
      <c r="R93" s="26"/>
      <c r="S93" s="26"/>
      <c r="U93" s="26"/>
      <c r="V93" s="27">
        <v>12</v>
      </c>
      <c r="W93" s="27">
        <v>4</v>
      </c>
      <c r="X93" s="14">
        <v>0</v>
      </c>
      <c r="Z93" s="28" t="str">
        <f t="shared" si="136"/>
        <v>NA</v>
      </c>
      <c r="AA93" s="28" t="str">
        <f t="shared" si="137"/>
        <v>NA</v>
      </c>
      <c r="AB93" s="28" t="str">
        <f t="shared" si="138"/>
        <v>NA</v>
      </c>
      <c r="AC93" s="28" t="str">
        <f t="shared" si="139"/>
        <v>NA</v>
      </c>
      <c r="AD93" s="28" t="str">
        <f t="shared" si="140"/>
        <v>NA</v>
      </c>
      <c r="AE93" s="28" t="str">
        <f t="shared" si="141"/>
        <v>NA</v>
      </c>
      <c r="AF93" s="28" t="str">
        <f t="shared" si="142"/>
        <v>NA</v>
      </c>
      <c r="AG93" s="28" t="str">
        <f t="shared" si="143"/>
        <v>NA</v>
      </c>
      <c r="AH93" s="28" t="str">
        <f t="shared" si="144"/>
        <v>NA</v>
      </c>
      <c r="AI93" s="28" t="str">
        <f t="shared" si="145"/>
        <v>NA</v>
      </c>
      <c r="AJ93" s="28" t="str">
        <f t="shared" si="146"/>
        <v>NA</v>
      </c>
      <c r="AK93" s="28" t="str">
        <f t="shared" si="147"/>
        <v>NA</v>
      </c>
      <c r="AL93" s="28">
        <f t="shared" si="148"/>
        <v>0</v>
      </c>
      <c r="AM93" s="28" t="str">
        <f t="shared" si="149"/>
        <v>NA</v>
      </c>
      <c r="AN93" s="29" t="str">
        <f t="shared" si="150"/>
        <v>NA</v>
      </c>
      <c r="AP93" s="25">
        <f t="shared" si="151"/>
        <v>0</v>
      </c>
      <c r="AQ93" s="25">
        <f t="shared" si="152"/>
        <v>0</v>
      </c>
      <c r="AR93" s="25">
        <f t="shared" si="153"/>
        <v>0</v>
      </c>
      <c r="AS93" s="25">
        <f t="shared" si="154"/>
        <v>0</v>
      </c>
      <c r="AT93" s="25">
        <f t="shared" si="155"/>
        <v>0</v>
      </c>
      <c r="AU93" s="25">
        <f t="shared" si="156"/>
        <v>0</v>
      </c>
      <c r="AV93" s="25">
        <f t="shared" si="157"/>
        <v>0</v>
      </c>
      <c r="AW93" s="25">
        <f t="shared" si="158"/>
        <v>0</v>
      </c>
      <c r="AX93" s="25">
        <f t="shared" si="159"/>
        <v>0</v>
      </c>
      <c r="AY93" s="25">
        <f t="shared" si="160"/>
        <v>0</v>
      </c>
      <c r="AZ93" s="25">
        <f t="shared" si="161"/>
        <v>0</v>
      </c>
      <c r="BA93" s="25">
        <f t="shared" si="162"/>
        <v>0</v>
      </c>
      <c r="BB93" s="25">
        <f t="shared" si="163"/>
        <v>0</v>
      </c>
      <c r="BD93" s="25">
        <f t="shared" si="164"/>
        <v>0</v>
      </c>
      <c r="BE93" s="25">
        <f t="shared" si="165"/>
        <v>0</v>
      </c>
      <c r="BF93" s="25">
        <f t="shared" si="166"/>
        <v>0</v>
      </c>
      <c r="BG93" s="25">
        <f t="shared" si="167"/>
        <v>0</v>
      </c>
      <c r="BH93" s="25">
        <f t="shared" si="168"/>
        <v>0</v>
      </c>
      <c r="BI93" s="25">
        <f t="shared" si="169"/>
        <v>0</v>
      </c>
      <c r="BJ93" s="25">
        <f t="shared" si="170"/>
        <v>0</v>
      </c>
      <c r="BK93" s="25">
        <f t="shared" si="171"/>
        <v>0</v>
      </c>
      <c r="BL93" s="25">
        <f t="shared" si="172"/>
        <v>0</v>
      </c>
      <c r="BM93" s="25">
        <f t="shared" si="173"/>
        <v>0</v>
      </c>
      <c r="BN93" s="25">
        <f t="shared" si="174"/>
        <v>0</v>
      </c>
      <c r="BO93" s="25">
        <f t="shared" si="175"/>
        <v>0</v>
      </c>
      <c r="BP93" s="25">
        <f t="shared" si="176"/>
        <v>0</v>
      </c>
      <c r="BQ93" s="25" t="str">
        <f t="shared" si="177"/>
        <v>NA</v>
      </c>
    </row>
    <row r="94" spans="3:69" s="25" customFormat="1" x14ac:dyDescent="0.15"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5">
        <f t="shared" si="135"/>
        <v>0</v>
      </c>
      <c r="Q94" s="26"/>
      <c r="R94" s="26"/>
      <c r="S94" s="26"/>
      <c r="U94" s="26"/>
      <c r="V94" s="27">
        <v>12</v>
      </c>
      <c r="W94" s="27">
        <v>4</v>
      </c>
      <c r="X94" s="14">
        <v>0</v>
      </c>
      <c r="Z94" s="28" t="str">
        <f t="shared" si="136"/>
        <v>NA</v>
      </c>
      <c r="AA94" s="28" t="str">
        <f t="shared" si="137"/>
        <v>NA</v>
      </c>
      <c r="AB94" s="28" t="str">
        <f t="shared" si="138"/>
        <v>NA</v>
      </c>
      <c r="AC94" s="28" t="str">
        <f t="shared" si="139"/>
        <v>NA</v>
      </c>
      <c r="AD94" s="28" t="str">
        <f t="shared" si="140"/>
        <v>NA</v>
      </c>
      <c r="AE94" s="28" t="str">
        <f t="shared" si="141"/>
        <v>NA</v>
      </c>
      <c r="AF94" s="28" t="str">
        <f t="shared" si="142"/>
        <v>NA</v>
      </c>
      <c r="AG94" s="28" t="str">
        <f t="shared" si="143"/>
        <v>NA</v>
      </c>
      <c r="AH94" s="28" t="str">
        <f t="shared" si="144"/>
        <v>NA</v>
      </c>
      <c r="AI94" s="28" t="str">
        <f t="shared" si="145"/>
        <v>NA</v>
      </c>
      <c r="AJ94" s="28" t="str">
        <f t="shared" si="146"/>
        <v>NA</v>
      </c>
      <c r="AK94" s="28" t="str">
        <f t="shared" si="147"/>
        <v>NA</v>
      </c>
      <c r="AL94" s="28">
        <f t="shared" si="148"/>
        <v>0</v>
      </c>
      <c r="AM94" s="28" t="str">
        <f t="shared" si="149"/>
        <v>NA</v>
      </c>
      <c r="AN94" s="29" t="str">
        <f t="shared" si="150"/>
        <v>NA</v>
      </c>
      <c r="AP94" s="25">
        <f t="shared" si="151"/>
        <v>0</v>
      </c>
      <c r="AQ94" s="25">
        <f t="shared" si="152"/>
        <v>0</v>
      </c>
      <c r="AR94" s="25">
        <f t="shared" si="153"/>
        <v>0</v>
      </c>
      <c r="AS94" s="25">
        <f t="shared" si="154"/>
        <v>0</v>
      </c>
      <c r="AT94" s="25">
        <f t="shared" si="155"/>
        <v>0</v>
      </c>
      <c r="AU94" s="25">
        <f t="shared" si="156"/>
        <v>0</v>
      </c>
      <c r="AV94" s="25">
        <f t="shared" si="157"/>
        <v>0</v>
      </c>
      <c r="AW94" s="25">
        <f t="shared" si="158"/>
        <v>0</v>
      </c>
      <c r="AX94" s="25">
        <f t="shared" si="159"/>
        <v>0</v>
      </c>
      <c r="AY94" s="25">
        <f t="shared" si="160"/>
        <v>0</v>
      </c>
      <c r="AZ94" s="25">
        <f t="shared" si="161"/>
        <v>0</v>
      </c>
      <c r="BA94" s="25">
        <f t="shared" si="162"/>
        <v>0</v>
      </c>
      <c r="BB94" s="25">
        <f t="shared" si="163"/>
        <v>0</v>
      </c>
      <c r="BD94" s="25">
        <f t="shared" si="164"/>
        <v>0</v>
      </c>
      <c r="BE94" s="25">
        <f t="shared" si="165"/>
        <v>0</v>
      </c>
      <c r="BF94" s="25">
        <f t="shared" si="166"/>
        <v>0</v>
      </c>
      <c r="BG94" s="25">
        <f t="shared" si="167"/>
        <v>0</v>
      </c>
      <c r="BH94" s="25">
        <f t="shared" si="168"/>
        <v>0</v>
      </c>
      <c r="BI94" s="25">
        <f t="shared" si="169"/>
        <v>0</v>
      </c>
      <c r="BJ94" s="25">
        <f t="shared" si="170"/>
        <v>0</v>
      </c>
      <c r="BK94" s="25">
        <f t="shared" si="171"/>
        <v>0</v>
      </c>
      <c r="BL94" s="25">
        <f t="shared" si="172"/>
        <v>0</v>
      </c>
      <c r="BM94" s="25">
        <f t="shared" si="173"/>
        <v>0</v>
      </c>
      <c r="BN94" s="25">
        <f t="shared" si="174"/>
        <v>0</v>
      </c>
      <c r="BO94" s="25">
        <f t="shared" si="175"/>
        <v>0</v>
      </c>
      <c r="BP94" s="25">
        <f t="shared" si="176"/>
        <v>0</v>
      </c>
      <c r="BQ94" s="25" t="str">
        <f t="shared" si="177"/>
        <v>NA</v>
      </c>
    </row>
    <row r="95" spans="3:69" s="25" customFormat="1" x14ac:dyDescent="0.15"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5">
        <f t="shared" si="135"/>
        <v>0</v>
      </c>
      <c r="Q95" s="26"/>
      <c r="R95" s="26"/>
      <c r="S95" s="26"/>
      <c r="U95" s="26"/>
      <c r="V95" s="27">
        <v>12</v>
      </c>
      <c r="W95" s="27">
        <v>4</v>
      </c>
      <c r="X95" s="14">
        <v>0</v>
      </c>
      <c r="Z95" s="28" t="str">
        <f t="shared" si="136"/>
        <v>NA</v>
      </c>
      <c r="AA95" s="28" t="str">
        <f t="shared" si="137"/>
        <v>NA</v>
      </c>
      <c r="AB95" s="28" t="str">
        <f t="shared" si="138"/>
        <v>NA</v>
      </c>
      <c r="AC95" s="28" t="str">
        <f t="shared" si="139"/>
        <v>NA</v>
      </c>
      <c r="AD95" s="28" t="str">
        <f t="shared" si="140"/>
        <v>NA</v>
      </c>
      <c r="AE95" s="28" t="str">
        <f t="shared" si="141"/>
        <v>NA</v>
      </c>
      <c r="AF95" s="28" t="str">
        <f t="shared" si="142"/>
        <v>NA</v>
      </c>
      <c r="AG95" s="28" t="str">
        <f t="shared" si="143"/>
        <v>NA</v>
      </c>
      <c r="AH95" s="28" t="str">
        <f t="shared" si="144"/>
        <v>NA</v>
      </c>
      <c r="AI95" s="28" t="str">
        <f t="shared" si="145"/>
        <v>NA</v>
      </c>
      <c r="AJ95" s="28" t="str">
        <f t="shared" si="146"/>
        <v>NA</v>
      </c>
      <c r="AK95" s="28" t="str">
        <f t="shared" si="147"/>
        <v>NA</v>
      </c>
      <c r="AL95" s="28">
        <f t="shared" si="148"/>
        <v>0</v>
      </c>
      <c r="AM95" s="28" t="str">
        <f t="shared" si="149"/>
        <v>NA</v>
      </c>
      <c r="AN95" s="29" t="str">
        <f t="shared" si="150"/>
        <v>NA</v>
      </c>
      <c r="AP95" s="25">
        <f t="shared" si="151"/>
        <v>0</v>
      </c>
      <c r="AQ95" s="25">
        <f t="shared" si="152"/>
        <v>0</v>
      </c>
      <c r="AR95" s="25">
        <f t="shared" si="153"/>
        <v>0</v>
      </c>
      <c r="AS95" s="25">
        <f t="shared" si="154"/>
        <v>0</v>
      </c>
      <c r="AT95" s="25">
        <f t="shared" si="155"/>
        <v>0</v>
      </c>
      <c r="AU95" s="25">
        <f t="shared" si="156"/>
        <v>0</v>
      </c>
      <c r="AV95" s="25">
        <f t="shared" si="157"/>
        <v>0</v>
      </c>
      <c r="AW95" s="25">
        <f t="shared" si="158"/>
        <v>0</v>
      </c>
      <c r="AX95" s="25">
        <f t="shared" si="159"/>
        <v>0</v>
      </c>
      <c r="AY95" s="25">
        <f t="shared" si="160"/>
        <v>0</v>
      </c>
      <c r="AZ95" s="25">
        <f t="shared" si="161"/>
        <v>0</v>
      </c>
      <c r="BA95" s="25">
        <f t="shared" si="162"/>
        <v>0</v>
      </c>
      <c r="BB95" s="25">
        <f t="shared" si="163"/>
        <v>0</v>
      </c>
      <c r="BD95" s="25">
        <f t="shared" si="164"/>
        <v>0</v>
      </c>
      <c r="BE95" s="25">
        <f t="shared" si="165"/>
        <v>0</v>
      </c>
      <c r="BF95" s="25">
        <f t="shared" si="166"/>
        <v>0</v>
      </c>
      <c r="BG95" s="25">
        <f t="shared" si="167"/>
        <v>0</v>
      </c>
      <c r="BH95" s="25">
        <f t="shared" si="168"/>
        <v>0</v>
      </c>
      <c r="BI95" s="25">
        <f t="shared" si="169"/>
        <v>0</v>
      </c>
      <c r="BJ95" s="25">
        <f t="shared" si="170"/>
        <v>0</v>
      </c>
      <c r="BK95" s="25">
        <f t="shared" si="171"/>
        <v>0</v>
      </c>
      <c r="BL95" s="25">
        <f t="shared" si="172"/>
        <v>0</v>
      </c>
      <c r="BM95" s="25">
        <f t="shared" si="173"/>
        <v>0</v>
      </c>
      <c r="BN95" s="25">
        <f t="shared" si="174"/>
        <v>0</v>
      </c>
      <c r="BO95" s="25">
        <f t="shared" si="175"/>
        <v>0</v>
      </c>
      <c r="BP95" s="25">
        <f t="shared" si="176"/>
        <v>0</v>
      </c>
      <c r="BQ95" s="25" t="str">
        <f t="shared" si="177"/>
        <v>NA</v>
      </c>
    </row>
    <row r="96" spans="3:69" s="25" customFormat="1" x14ac:dyDescent="0.15"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5">
        <f t="shared" si="135"/>
        <v>0</v>
      </c>
      <c r="Q96" s="26"/>
      <c r="R96" s="26"/>
      <c r="S96" s="26"/>
      <c r="U96" s="26"/>
      <c r="V96" s="27">
        <v>12</v>
      </c>
      <c r="W96" s="27">
        <v>4</v>
      </c>
      <c r="X96" s="14">
        <v>0</v>
      </c>
      <c r="Z96" s="28" t="str">
        <f t="shared" si="136"/>
        <v>NA</v>
      </c>
      <c r="AA96" s="28" t="str">
        <f t="shared" si="137"/>
        <v>NA</v>
      </c>
      <c r="AB96" s="28" t="str">
        <f t="shared" si="138"/>
        <v>NA</v>
      </c>
      <c r="AC96" s="28" t="str">
        <f t="shared" si="139"/>
        <v>NA</v>
      </c>
      <c r="AD96" s="28" t="str">
        <f t="shared" si="140"/>
        <v>NA</v>
      </c>
      <c r="AE96" s="28" t="str">
        <f t="shared" si="141"/>
        <v>NA</v>
      </c>
      <c r="AF96" s="28" t="str">
        <f t="shared" si="142"/>
        <v>NA</v>
      </c>
      <c r="AG96" s="28" t="str">
        <f t="shared" si="143"/>
        <v>NA</v>
      </c>
      <c r="AH96" s="28" t="str">
        <f t="shared" si="144"/>
        <v>NA</v>
      </c>
      <c r="AI96" s="28" t="str">
        <f t="shared" si="145"/>
        <v>NA</v>
      </c>
      <c r="AJ96" s="28" t="str">
        <f t="shared" si="146"/>
        <v>NA</v>
      </c>
      <c r="AK96" s="28" t="str">
        <f t="shared" si="147"/>
        <v>NA</v>
      </c>
      <c r="AL96" s="28">
        <f t="shared" si="148"/>
        <v>0</v>
      </c>
      <c r="AM96" s="28" t="str">
        <f t="shared" si="149"/>
        <v>NA</v>
      </c>
      <c r="AN96" s="29" t="str">
        <f t="shared" si="150"/>
        <v>NA</v>
      </c>
      <c r="AP96" s="25">
        <f t="shared" si="151"/>
        <v>0</v>
      </c>
      <c r="AQ96" s="25">
        <f t="shared" si="152"/>
        <v>0</v>
      </c>
      <c r="AR96" s="25">
        <f t="shared" si="153"/>
        <v>0</v>
      </c>
      <c r="AS96" s="25">
        <f t="shared" si="154"/>
        <v>0</v>
      </c>
      <c r="AT96" s="25">
        <f t="shared" si="155"/>
        <v>0</v>
      </c>
      <c r="AU96" s="25">
        <f t="shared" si="156"/>
        <v>0</v>
      </c>
      <c r="AV96" s="25">
        <f t="shared" si="157"/>
        <v>0</v>
      </c>
      <c r="AW96" s="25">
        <f t="shared" si="158"/>
        <v>0</v>
      </c>
      <c r="AX96" s="25">
        <f t="shared" si="159"/>
        <v>0</v>
      </c>
      <c r="AY96" s="25">
        <f t="shared" si="160"/>
        <v>0</v>
      </c>
      <c r="AZ96" s="25">
        <f t="shared" si="161"/>
        <v>0</v>
      </c>
      <c r="BA96" s="25">
        <f t="shared" si="162"/>
        <v>0</v>
      </c>
      <c r="BB96" s="25">
        <f t="shared" si="163"/>
        <v>0</v>
      </c>
      <c r="BD96" s="25">
        <f t="shared" si="164"/>
        <v>0</v>
      </c>
      <c r="BE96" s="25">
        <f t="shared" si="165"/>
        <v>0</v>
      </c>
      <c r="BF96" s="25">
        <f t="shared" si="166"/>
        <v>0</v>
      </c>
      <c r="BG96" s="25">
        <f t="shared" si="167"/>
        <v>0</v>
      </c>
      <c r="BH96" s="25">
        <f t="shared" si="168"/>
        <v>0</v>
      </c>
      <c r="BI96" s="25">
        <f t="shared" si="169"/>
        <v>0</v>
      </c>
      <c r="BJ96" s="25">
        <f t="shared" si="170"/>
        <v>0</v>
      </c>
      <c r="BK96" s="25">
        <f t="shared" si="171"/>
        <v>0</v>
      </c>
      <c r="BL96" s="25">
        <f t="shared" si="172"/>
        <v>0</v>
      </c>
      <c r="BM96" s="25">
        <f t="shared" si="173"/>
        <v>0</v>
      </c>
      <c r="BN96" s="25">
        <f t="shared" si="174"/>
        <v>0</v>
      </c>
      <c r="BO96" s="25">
        <f t="shared" si="175"/>
        <v>0</v>
      </c>
      <c r="BP96" s="25">
        <f t="shared" si="176"/>
        <v>0</v>
      </c>
      <c r="BQ96" s="25" t="str">
        <f t="shared" si="177"/>
        <v>NA</v>
      </c>
    </row>
    <row r="97" spans="4:69" s="25" customFormat="1" x14ac:dyDescent="0.15"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5">
        <f t="shared" si="135"/>
        <v>0</v>
      </c>
      <c r="Q97" s="26"/>
      <c r="R97" s="26"/>
      <c r="S97" s="26"/>
      <c r="U97" s="26"/>
      <c r="V97" s="27">
        <v>12</v>
      </c>
      <c r="W97" s="27">
        <v>4</v>
      </c>
      <c r="X97" s="14">
        <v>0</v>
      </c>
      <c r="Z97" s="28" t="str">
        <f t="shared" si="136"/>
        <v>NA</v>
      </c>
      <c r="AA97" s="28" t="str">
        <f t="shared" si="137"/>
        <v>NA</v>
      </c>
      <c r="AB97" s="28" t="str">
        <f t="shared" si="138"/>
        <v>NA</v>
      </c>
      <c r="AC97" s="28" t="str">
        <f t="shared" si="139"/>
        <v>NA</v>
      </c>
      <c r="AD97" s="28" t="str">
        <f t="shared" si="140"/>
        <v>NA</v>
      </c>
      <c r="AE97" s="28" t="str">
        <f t="shared" si="141"/>
        <v>NA</v>
      </c>
      <c r="AF97" s="28" t="str">
        <f t="shared" si="142"/>
        <v>NA</v>
      </c>
      <c r="AG97" s="28" t="str">
        <f t="shared" si="143"/>
        <v>NA</v>
      </c>
      <c r="AH97" s="28" t="str">
        <f t="shared" si="144"/>
        <v>NA</v>
      </c>
      <c r="AI97" s="28" t="str">
        <f t="shared" si="145"/>
        <v>NA</v>
      </c>
      <c r="AJ97" s="28" t="str">
        <f t="shared" si="146"/>
        <v>NA</v>
      </c>
      <c r="AK97" s="28" t="str">
        <f t="shared" si="147"/>
        <v>NA</v>
      </c>
      <c r="AL97" s="28">
        <f t="shared" si="148"/>
        <v>0</v>
      </c>
      <c r="AM97" s="28" t="str">
        <f t="shared" si="149"/>
        <v>NA</v>
      </c>
      <c r="AN97" s="29" t="str">
        <f t="shared" si="150"/>
        <v>NA</v>
      </c>
      <c r="AP97" s="25">
        <f t="shared" si="151"/>
        <v>0</v>
      </c>
      <c r="AQ97" s="25">
        <f t="shared" si="152"/>
        <v>0</v>
      </c>
      <c r="AR97" s="25">
        <f t="shared" si="153"/>
        <v>0</v>
      </c>
      <c r="AS97" s="25">
        <f t="shared" si="154"/>
        <v>0</v>
      </c>
      <c r="AT97" s="25">
        <f t="shared" si="155"/>
        <v>0</v>
      </c>
      <c r="AU97" s="25">
        <f t="shared" si="156"/>
        <v>0</v>
      </c>
      <c r="AV97" s="25">
        <f t="shared" si="157"/>
        <v>0</v>
      </c>
      <c r="AW97" s="25">
        <f t="shared" si="158"/>
        <v>0</v>
      </c>
      <c r="AX97" s="25">
        <f t="shared" si="159"/>
        <v>0</v>
      </c>
      <c r="AY97" s="25">
        <f t="shared" si="160"/>
        <v>0</v>
      </c>
      <c r="AZ97" s="25">
        <f t="shared" si="161"/>
        <v>0</v>
      </c>
      <c r="BA97" s="25">
        <f t="shared" si="162"/>
        <v>0</v>
      </c>
      <c r="BB97" s="25">
        <f t="shared" si="163"/>
        <v>0</v>
      </c>
      <c r="BD97" s="25">
        <f t="shared" si="164"/>
        <v>0</v>
      </c>
      <c r="BE97" s="25">
        <f t="shared" si="165"/>
        <v>0</v>
      </c>
      <c r="BF97" s="25">
        <f t="shared" si="166"/>
        <v>0</v>
      </c>
      <c r="BG97" s="25">
        <f t="shared" si="167"/>
        <v>0</v>
      </c>
      <c r="BH97" s="25">
        <f t="shared" si="168"/>
        <v>0</v>
      </c>
      <c r="BI97" s="25">
        <f t="shared" si="169"/>
        <v>0</v>
      </c>
      <c r="BJ97" s="25">
        <f t="shared" si="170"/>
        <v>0</v>
      </c>
      <c r="BK97" s="25">
        <f t="shared" si="171"/>
        <v>0</v>
      </c>
      <c r="BL97" s="25">
        <f t="shared" si="172"/>
        <v>0</v>
      </c>
      <c r="BM97" s="25">
        <f t="shared" si="173"/>
        <v>0</v>
      </c>
      <c r="BN97" s="25">
        <f t="shared" si="174"/>
        <v>0</v>
      </c>
      <c r="BO97" s="25">
        <f t="shared" si="175"/>
        <v>0</v>
      </c>
      <c r="BP97" s="25">
        <f t="shared" si="176"/>
        <v>0</v>
      </c>
      <c r="BQ97" s="25" t="str">
        <f t="shared" si="177"/>
        <v>NA</v>
      </c>
    </row>
    <row r="98" spans="4:69" s="25" customFormat="1" x14ac:dyDescent="0.15"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5">
        <f t="shared" si="135"/>
        <v>0</v>
      </c>
      <c r="Q98" s="26"/>
      <c r="R98" s="26"/>
      <c r="S98" s="26"/>
      <c r="U98" s="26"/>
      <c r="V98" s="27">
        <v>12</v>
      </c>
      <c r="W98" s="27">
        <v>4</v>
      </c>
      <c r="X98" s="14">
        <v>0</v>
      </c>
      <c r="Z98" s="28" t="str">
        <f t="shared" si="136"/>
        <v>NA</v>
      </c>
      <c r="AA98" s="28" t="str">
        <f t="shared" si="137"/>
        <v>NA</v>
      </c>
      <c r="AB98" s="28" t="str">
        <f t="shared" si="138"/>
        <v>NA</v>
      </c>
      <c r="AC98" s="28" t="str">
        <f t="shared" si="139"/>
        <v>NA</v>
      </c>
      <c r="AD98" s="28" t="str">
        <f t="shared" si="140"/>
        <v>NA</v>
      </c>
      <c r="AE98" s="28" t="str">
        <f t="shared" si="141"/>
        <v>NA</v>
      </c>
      <c r="AF98" s="28" t="str">
        <f t="shared" si="142"/>
        <v>NA</v>
      </c>
      <c r="AG98" s="28" t="str">
        <f t="shared" si="143"/>
        <v>NA</v>
      </c>
      <c r="AH98" s="28" t="str">
        <f t="shared" si="144"/>
        <v>NA</v>
      </c>
      <c r="AI98" s="28" t="str">
        <f t="shared" si="145"/>
        <v>NA</v>
      </c>
      <c r="AJ98" s="28" t="str">
        <f t="shared" si="146"/>
        <v>NA</v>
      </c>
      <c r="AK98" s="28" t="str">
        <f t="shared" si="147"/>
        <v>NA</v>
      </c>
      <c r="AL98" s="28">
        <f t="shared" si="148"/>
        <v>0</v>
      </c>
      <c r="AM98" s="28" t="str">
        <f t="shared" si="149"/>
        <v>NA</v>
      </c>
      <c r="AN98" s="29" t="str">
        <f t="shared" si="150"/>
        <v>NA</v>
      </c>
      <c r="AP98" s="25">
        <f t="shared" si="151"/>
        <v>0</v>
      </c>
      <c r="AQ98" s="25">
        <f t="shared" si="152"/>
        <v>0</v>
      </c>
      <c r="AR98" s="25">
        <f t="shared" si="153"/>
        <v>0</v>
      </c>
      <c r="AS98" s="25">
        <f t="shared" si="154"/>
        <v>0</v>
      </c>
      <c r="AT98" s="25">
        <f t="shared" si="155"/>
        <v>0</v>
      </c>
      <c r="AU98" s="25">
        <f t="shared" si="156"/>
        <v>0</v>
      </c>
      <c r="AV98" s="25">
        <f t="shared" si="157"/>
        <v>0</v>
      </c>
      <c r="AW98" s="25">
        <f t="shared" si="158"/>
        <v>0</v>
      </c>
      <c r="AX98" s="25">
        <f t="shared" si="159"/>
        <v>0</v>
      </c>
      <c r="AY98" s="25">
        <f t="shared" si="160"/>
        <v>0</v>
      </c>
      <c r="AZ98" s="25">
        <f t="shared" si="161"/>
        <v>0</v>
      </c>
      <c r="BA98" s="25">
        <f t="shared" si="162"/>
        <v>0</v>
      </c>
      <c r="BB98" s="25">
        <f t="shared" si="163"/>
        <v>0</v>
      </c>
      <c r="BD98" s="25">
        <f t="shared" si="164"/>
        <v>0</v>
      </c>
      <c r="BE98" s="25">
        <f t="shared" si="165"/>
        <v>0</v>
      </c>
      <c r="BF98" s="25">
        <f t="shared" si="166"/>
        <v>0</v>
      </c>
      <c r="BG98" s="25">
        <f t="shared" si="167"/>
        <v>0</v>
      </c>
      <c r="BH98" s="25">
        <f t="shared" si="168"/>
        <v>0</v>
      </c>
      <c r="BI98" s="25">
        <f t="shared" si="169"/>
        <v>0</v>
      </c>
      <c r="BJ98" s="25">
        <f t="shared" si="170"/>
        <v>0</v>
      </c>
      <c r="BK98" s="25">
        <f t="shared" si="171"/>
        <v>0</v>
      </c>
      <c r="BL98" s="25">
        <f t="shared" si="172"/>
        <v>0</v>
      </c>
      <c r="BM98" s="25">
        <f t="shared" si="173"/>
        <v>0</v>
      </c>
      <c r="BN98" s="25">
        <f t="shared" si="174"/>
        <v>0</v>
      </c>
      <c r="BO98" s="25">
        <f t="shared" si="175"/>
        <v>0</v>
      </c>
      <c r="BP98" s="25">
        <f t="shared" si="176"/>
        <v>0</v>
      </c>
      <c r="BQ98" s="25" t="str">
        <f t="shared" si="177"/>
        <v>NA</v>
      </c>
    </row>
    <row r="99" spans="4:69" s="25" customFormat="1" x14ac:dyDescent="0.15"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5">
        <f t="shared" si="135"/>
        <v>0</v>
      </c>
      <c r="Q99" s="26"/>
      <c r="R99" s="26"/>
      <c r="S99" s="26"/>
      <c r="U99" s="26"/>
      <c r="V99" s="27">
        <v>12</v>
      </c>
      <c r="W99" s="27">
        <v>4</v>
      </c>
      <c r="X99" s="14">
        <v>0</v>
      </c>
      <c r="Z99" s="28" t="str">
        <f t="shared" si="136"/>
        <v>NA</v>
      </c>
      <c r="AA99" s="28" t="str">
        <f t="shared" si="137"/>
        <v>NA</v>
      </c>
      <c r="AB99" s="28" t="str">
        <f t="shared" si="138"/>
        <v>NA</v>
      </c>
      <c r="AC99" s="28" t="str">
        <f t="shared" si="139"/>
        <v>NA</v>
      </c>
      <c r="AD99" s="28" t="str">
        <f t="shared" si="140"/>
        <v>NA</v>
      </c>
      <c r="AE99" s="28" t="str">
        <f t="shared" si="141"/>
        <v>NA</v>
      </c>
      <c r="AF99" s="28" t="str">
        <f t="shared" si="142"/>
        <v>NA</v>
      </c>
      <c r="AG99" s="28" t="str">
        <f t="shared" si="143"/>
        <v>NA</v>
      </c>
      <c r="AH99" s="28" t="str">
        <f t="shared" si="144"/>
        <v>NA</v>
      </c>
      <c r="AI99" s="28" t="str">
        <f t="shared" si="145"/>
        <v>NA</v>
      </c>
      <c r="AJ99" s="28" t="str">
        <f t="shared" si="146"/>
        <v>NA</v>
      </c>
      <c r="AK99" s="28" t="str">
        <f t="shared" si="147"/>
        <v>NA</v>
      </c>
      <c r="AL99" s="28">
        <f t="shared" si="148"/>
        <v>0</v>
      </c>
      <c r="AM99" s="28" t="str">
        <f t="shared" si="149"/>
        <v>NA</v>
      </c>
      <c r="AN99" s="29" t="str">
        <f t="shared" si="150"/>
        <v>NA</v>
      </c>
      <c r="AP99" s="25">
        <f t="shared" si="151"/>
        <v>0</v>
      </c>
      <c r="AQ99" s="25">
        <f t="shared" si="152"/>
        <v>0</v>
      </c>
      <c r="AR99" s="25">
        <f t="shared" si="153"/>
        <v>0</v>
      </c>
      <c r="AS99" s="25">
        <f t="shared" si="154"/>
        <v>0</v>
      </c>
      <c r="AT99" s="25">
        <f t="shared" si="155"/>
        <v>0</v>
      </c>
      <c r="AU99" s="25">
        <f t="shared" si="156"/>
        <v>0</v>
      </c>
      <c r="AV99" s="25">
        <f t="shared" si="157"/>
        <v>0</v>
      </c>
      <c r="AW99" s="25">
        <f t="shared" si="158"/>
        <v>0</v>
      </c>
      <c r="AX99" s="25">
        <f t="shared" si="159"/>
        <v>0</v>
      </c>
      <c r="AY99" s="25">
        <f t="shared" si="160"/>
        <v>0</v>
      </c>
      <c r="AZ99" s="25">
        <f t="shared" si="161"/>
        <v>0</v>
      </c>
      <c r="BA99" s="25">
        <f t="shared" si="162"/>
        <v>0</v>
      </c>
      <c r="BB99" s="25">
        <f t="shared" si="163"/>
        <v>0</v>
      </c>
      <c r="BD99" s="25">
        <f t="shared" si="164"/>
        <v>0</v>
      </c>
      <c r="BE99" s="25">
        <f t="shared" si="165"/>
        <v>0</v>
      </c>
      <c r="BF99" s="25">
        <f t="shared" si="166"/>
        <v>0</v>
      </c>
      <c r="BG99" s="25">
        <f t="shared" si="167"/>
        <v>0</v>
      </c>
      <c r="BH99" s="25">
        <f t="shared" si="168"/>
        <v>0</v>
      </c>
      <c r="BI99" s="25">
        <f t="shared" si="169"/>
        <v>0</v>
      </c>
      <c r="BJ99" s="25">
        <f t="shared" si="170"/>
        <v>0</v>
      </c>
      <c r="BK99" s="25">
        <f t="shared" si="171"/>
        <v>0</v>
      </c>
      <c r="BL99" s="25">
        <f t="shared" si="172"/>
        <v>0</v>
      </c>
      <c r="BM99" s="25">
        <f t="shared" si="173"/>
        <v>0</v>
      </c>
      <c r="BN99" s="25">
        <f t="shared" si="174"/>
        <v>0</v>
      </c>
      <c r="BO99" s="25">
        <f t="shared" si="175"/>
        <v>0</v>
      </c>
      <c r="BP99" s="25">
        <f t="shared" si="176"/>
        <v>0</v>
      </c>
      <c r="BQ99" s="25" t="str">
        <f t="shared" si="177"/>
        <v>NA</v>
      </c>
    </row>
    <row r="100" spans="4:69" s="25" customFormat="1" x14ac:dyDescent="0.15"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5">
        <f t="shared" ref="O100:O135" si="178">SUM(D100:N100)</f>
        <v>0</v>
      </c>
      <c r="Q100" s="26"/>
      <c r="R100" s="26"/>
      <c r="S100" s="26"/>
      <c r="U100" s="26"/>
      <c r="V100" s="27">
        <v>12</v>
      </c>
      <c r="W100" s="27">
        <v>4</v>
      </c>
      <c r="X100" s="14">
        <v>0</v>
      </c>
      <c r="Z100" s="28" t="str">
        <f t="shared" ref="Z100:Z135" si="179">IFERROR(BD100*$BQ100,"NA")</f>
        <v>NA</v>
      </c>
      <c r="AA100" s="28" t="str">
        <f t="shared" ref="AA100:AA135" si="180">IFERROR(BE100*$BQ100,"NA")</f>
        <v>NA</v>
      </c>
      <c r="AB100" s="28" t="str">
        <f t="shared" ref="AB100:AB135" si="181">IFERROR(BF100*$BQ100,"NA")</f>
        <v>NA</v>
      </c>
      <c r="AC100" s="28" t="str">
        <f t="shared" ref="AC100:AC135" si="182">IFERROR(BG100*$BQ100,"NA")</f>
        <v>NA</v>
      </c>
      <c r="AD100" s="28" t="str">
        <f t="shared" ref="AD100:AD135" si="183">IFERROR(IF(OR($X100="spinel", $X100="Spinel", $X100="SPINEL"),((BH100+BI100)*BQ100-AE100),BI100*$BQ100),"NA")</f>
        <v>NA</v>
      </c>
      <c r="AE100" s="28" t="str">
        <f t="shared" ref="AE100:AE135" si="184">IFERROR(IF(OR($X100="spinel", $X100="Spinel", $X100="SPINEL"),(1-AF100-AG100-AH100-AI100),BH100*$BQ100),"NA")</f>
        <v>NA</v>
      </c>
      <c r="AF100" s="28" t="str">
        <f t="shared" ref="AF100:AF135" si="185">IFERROR(BJ100*$BQ100,"NA")</f>
        <v>NA</v>
      </c>
      <c r="AG100" s="28" t="str">
        <f t="shared" ref="AG100:AG135" si="186">IFERROR(BK100*$BQ100,"NA")</f>
        <v>NA</v>
      </c>
      <c r="AH100" s="28" t="str">
        <f t="shared" ref="AH100:AH135" si="187">IFERROR(BL100*$BQ100,"NA")</f>
        <v>NA</v>
      </c>
      <c r="AI100" s="28" t="str">
        <f t="shared" ref="AI100:AI135" si="188">IFERROR(BM100*$BQ100,"NA")</f>
        <v>NA</v>
      </c>
      <c r="AJ100" s="28" t="str">
        <f t="shared" ref="AJ100:AJ135" si="189">IFERROR(BN100*$BQ100,"NA")</f>
        <v>NA</v>
      </c>
      <c r="AK100" s="28" t="str">
        <f t="shared" ref="AK100:AK135" si="190">IFERROR(BO100*$BQ100,"NA")</f>
        <v>NA</v>
      </c>
      <c r="AL100" s="28">
        <f t="shared" ref="AL100:AL135" si="191">IFERROR(SUM(Z100:AK100),"NA")</f>
        <v>0</v>
      </c>
      <c r="AM100" s="28" t="str">
        <f t="shared" ref="AM100:AM135" si="192">IFERROR(AF100/(AF100+AE100),"NA")</f>
        <v>NA</v>
      </c>
      <c r="AN100" s="29" t="str">
        <f t="shared" ref="AN100:AN135" si="193">IFERROR(AD100/(AD100+AE100),"NA")</f>
        <v>NA</v>
      </c>
      <c r="AP100" s="25">
        <f t="shared" ref="AP100:AP135" si="194">D100</f>
        <v>0</v>
      </c>
      <c r="AQ100" s="25">
        <f t="shared" ref="AQ100:AQ135" si="195">E100</f>
        <v>0</v>
      </c>
      <c r="AR100" s="25">
        <f t="shared" ref="AR100:AR135" si="196">F100</f>
        <v>0</v>
      </c>
      <c r="AS100" s="25">
        <f t="shared" ref="AS100:AS135" si="197">G100</f>
        <v>0</v>
      </c>
      <c r="AT100" s="25">
        <f t="shared" ref="AT100:AT135" si="198">BI100*AT$1/2</f>
        <v>0</v>
      </c>
      <c r="AU100" s="25">
        <f t="shared" ref="AU100:AU135" si="199">BH100*AU$1</f>
        <v>0</v>
      </c>
      <c r="AV100" s="25">
        <f t="shared" ref="AV100:AV135" si="200">I100</f>
        <v>0</v>
      </c>
      <c r="AW100" s="25">
        <f t="shared" ref="AW100:AW135" si="201">J100</f>
        <v>0</v>
      </c>
      <c r="AX100" s="25">
        <f t="shared" ref="AX100:AX135" si="202">K100</f>
        <v>0</v>
      </c>
      <c r="AY100" s="25">
        <f t="shared" ref="AY100:AY135" si="203">L100</f>
        <v>0</v>
      </c>
      <c r="AZ100" s="25">
        <f t="shared" ref="AZ100:AZ135" si="204">M100</f>
        <v>0</v>
      </c>
      <c r="BA100" s="25">
        <f t="shared" ref="BA100:BA135" si="205">N100</f>
        <v>0</v>
      </c>
      <c r="BB100" s="25">
        <f t="shared" ref="BB100:BB135" si="206">SUM(AP100:BA100)</f>
        <v>0</v>
      </c>
      <c r="BD100" s="25">
        <f t="shared" ref="BD100:BD135" si="207">D100/AP$1</f>
        <v>0</v>
      </c>
      <c r="BE100" s="25">
        <f t="shared" ref="BE100:BE135" si="208">E100/AQ$1</f>
        <v>0</v>
      </c>
      <c r="BF100" s="25">
        <f t="shared" ref="BF100:BF135" si="209">F100/AR$1*2</f>
        <v>0</v>
      </c>
      <c r="BG100" s="25">
        <f t="shared" ref="BG100:BG135" si="210">G100/AS$1*2</f>
        <v>0</v>
      </c>
      <c r="BH100" s="25">
        <f t="shared" ref="BH100:BH135" si="211">IF(OR($X100="spinel", $X100="Spinel", $X100="SPINEL"),H100/AU$1,H100/AU$1*(1-$X100))</f>
        <v>0</v>
      </c>
      <c r="BI100" s="25">
        <f t="shared" ref="BI100:BI135" si="212">IF(OR($X100="spinel", $X100="Spinel", $X100="SPINEL"),0,H100/AU$1*$X100)</f>
        <v>0</v>
      </c>
      <c r="BJ100" s="25">
        <f t="shared" ref="BJ100:BJ135" si="213">I100/AV$1</f>
        <v>0</v>
      </c>
      <c r="BK100" s="25">
        <f t="shared" ref="BK100:BK135" si="214">J100/AW$1</f>
        <v>0</v>
      </c>
      <c r="BL100" s="25">
        <f t="shared" ref="BL100:BL135" si="215">K100/AX$1</f>
        <v>0</v>
      </c>
      <c r="BM100" s="25">
        <f t="shared" ref="BM100:BM135" si="216">L100/AY$1</f>
        <v>0</v>
      </c>
      <c r="BN100" s="25">
        <f t="shared" ref="BN100:BN135" si="217">M100/AZ$1*2</f>
        <v>0</v>
      </c>
      <c r="BO100" s="25">
        <f t="shared" ref="BO100:BO135" si="218">N100/BA$1*2</f>
        <v>0</v>
      </c>
      <c r="BP100" s="25">
        <f t="shared" ref="BP100:BP135" si="219">SUM(BD100:BO100)</f>
        <v>0</v>
      </c>
      <c r="BQ100" s="25" t="str">
        <f t="shared" ref="BQ100:BQ135" si="220">IFERROR(IF(OR($U100="Total",$U100="total", $U100="TOTAL"),$W100/$BP100,V100/(BD100*4+BE100*4+BF100*3+BG100*3+BH100*2+BI100*3+BJ100*2+BK100*2+BL100*2+BM100*2+BN100+BO100)),"NA")</f>
        <v>NA</v>
      </c>
    </row>
    <row r="101" spans="4:69" s="25" customFormat="1" x14ac:dyDescent="0.15"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5">
        <f t="shared" si="178"/>
        <v>0</v>
      </c>
      <c r="Q101" s="26"/>
      <c r="R101" s="26"/>
      <c r="S101" s="26"/>
      <c r="U101" s="26"/>
      <c r="V101" s="27">
        <v>12</v>
      </c>
      <c r="W101" s="27">
        <v>4</v>
      </c>
      <c r="X101" s="14">
        <v>0</v>
      </c>
      <c r="Z101" s="28" t="str">
        <f t="shared" si="179"/>
        <v>NA</v>
      </c>
      <c r="AA101" s="28" t="str">
        <f t="shared" si="180"/>
        <v>NA</v>
      </c>
      <c r="AB101" s="28" t="str">
        <f t="shared" si="181"/>
        <v>NA</v>
      </c>
      <c r="AC101" s="28" t="str">
        <f t="shared" si="182"/>
        <v>NA</v>
      </c>
      <c r="AD101" s="28" t="str">
        <f t="shared" si="183"/>
        <v>NA</v>
      </c>
      <c r="AE101" s="28" t="str">
        <f t="shared" si="184"/>
        <v>NA</v>
      </c>
      <c r="AF101" s="28" t="str">
        <f t="shared" si="185"/>
        <v>NA</v>
      </c>
      <c r="AG101" s="28" t="str">
        <f t="shared" si="186"/>
        <v>NA</v>
      </c>
      <c r="AH101" s="28" t="str">
        <f t="shared" si="187"/>
        <v>NA</v>
      </c>
      <c r="AI101" s="28" t="str">
        <f t="shared" si="188"/>
        <v>NA</v>
      </c>
      <c r="AJ101" s="28" t="str">
        <f t="shared" si="189"/>
        <v>NA</v>
      </c>
      <c r="AK101" s="28" t="str">
        <f t="shared" si="190"/>
        <v>NA</v>
      </c>
      <c r="AL101" s="28">
        <f t="shared" si="191"/>
        <v>0</v>
      </c>
      <c r="AM101" s="28" t="str">
        <f t="shared" si="192"/>
        <v>NA</v>
      </c>
      <c r="AN101" s="29" t="str">
        <f t="shared" si="193"/>
        <v>NA</v>
      </c>
      <c r="AP101" s="25">
        <f t="shared" si="194"/>
        <v>0</v>
      </c>
      <c r="AQ101" s="25">
        <f t="shared" si="195"/>
        <v>0</v>
      </c>
      <c r="AR101" s="25">
        <f t="shared" si="196"/>
        <v>0</v>
      </c>
      <c r="AS101" s="25">
        <f t="shared" si="197"/>
        <v>0</v>
      </c>
      <c r="AT101" s="25">
        <f t="shared" si="198"/>
        <v>0</v>
      </c>
      <c r="AU101" s="25">
        <f t="shared" si="199"/>
        <v>0</v>
      </c>
      <c r="AV101" s="25">
        <f t="shared" si="200"/>
        <v>0</v>
      </c>
      <c r="AW101" s="25">
        <f t="shared" si="201"/>
        <v>0</v>
      </c>
      <c r="AX101" s="25">
        <f t="shared" si="202"/>
        <v>0</v>
      </c>
      <c r="AY101" s="25">
        <f t="shared" si="203"/>
        <v>0</v>
      </c>
      <c r="AZ101" s="25">
        <f t="shared" si="204"/>
        <v>0</v>
      </c>
      <c r="BA101" s="25">
        <f t="shared" si="205"/>
        <v>0</v>
      </c>
      <c r="BB101" s="25">
        <f t="shared" si="206"/>
        <v>0</v>
      </c>
      <c r="BD101" s="25">
        <f t="shared" si="207"/>
        <v>0</v>
      </c>
      <c r="BE101" s="25">
        <f t="shared" si="208"/>
        <v>0</v>
      </c>
      <c r="BF101" s="25">
        <f t="shared" si="209"/>
        <v>0</v>
      </c>
      <c r="BG101" s="25">
        <f t="shared" si="210"/>
        <v>0</v>
      </c>
      <c r="BH101" s="25">
        <f t="shared" si="211"/>
        <v>0</v>
      </c>
      <c r="BI101" s="25">
        <f t="shared" si="212"/>
        <v>0</v>
      </c>
      <c r="BJ101" s="25">
        <f t="shared" si="213"/>
        <v>0</v>
      </c>
      <c r="BK101" s="25">
        <f t="shared" si="214"/>
        <v>0</v>
      </c>
      <c r="BL101" s="25">
        <f t="shared" si="215"/>
        <v>0</v>
      </c>
      <c r="BM101" s="25">
        <f t="shared" si="216"/>
        <v>0</v>
      </c>
      <c r="BN101" s="25">
        <f t="shared" si="217"/>
        <v>0</v>
      </c>
      <c r="BO101" s="25">
        <f t="shared" si="218"/>
        <v>0</v>
      </c>
      <c r="BP101" s="25">
        <f t="shared" si="219"/>
        <v>0</v>
      </c>
      <c r="BQ101" s="25" t="str">
        <f t="shared" si="220"/>
        <v>NA</v>
      </c>
    </row>
    <row r="102" spans="4:69" s="25" customFormat="1" x14ac:dyDescent="0.15"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5">
        <f t="shared" si="178"/>
        <v>0</v>
      </c>
      <c r="Q102" s="26"/>
      <c r="R102" s="26"/>
      <c r="S102" s="26"/>
      <c r="U102" s="26"/>
      <c r="V102" s="27">
        <v>12</v>
      </c>
      <c r="W102" s="27">
        <v>4</v>
      </c>
      <c r="X102" s="14">
        <v>0</v>
      </c>
      <c r="Z102" s="28" t="str">
        <f t="shared" si="179"/>
        <v>NA</v>
      </c>
      <c r="AA102" s="28" t="str">
        <f t="shared" si="180"/>
        <v>NA</v>
      </c>
      <c r="AB102" s="28" t="str">
        <f t="shared" si="181"/>
        <v>NA</v>
      </c>
      <c r="AC102" s="28" t="str">
        <f t="shared" si="182"/>
        <v>NA</v>
      </c>
      <c r="AD102" s="28" t="str">
        <f t="shared" si="183"/>
        <v>NA</v>
      </c>
      <c r="AE102" s="28" t="str">
        <f t="shared" si="184"/>
        <v>NA</v>
      </c>
      <c r="AF102" s="28" t="str">
        <f t="shared" si="185"/>
        <v>NA</v>
      </c>
      <c r="AG102" s="28" t="str">
        <f t="shared" si="186"/>
        <v>NA</v>
      </c>
      <c r="AH102" s="28" t="str">
        <f t="shared" si="187"/>
        <v>NA</v>
      </c>
      <c r="AI102" s="28" t="str">
        <f t="shared" si="188"/>
        <v>NA</v>
      </c>
      <c r="AJ102" s="28" t="str">
        <f t="shared" si="189"/>
        <v>NA</v>
      </c>
      <c r="AK102" s="28" t="str">
        <f t="shared" si="190"/>
        <v>NA</v>
      </c>
      <c r="AL102" s="28">
        <f t="shared" si="191"/>
        <v>0</v>
      </c>
      <c r="AM102" s="28" t="str">
        <f t="shared" si="192"/>
        <v>NA</v>
      </c>
      <c r="AN102" s="29" t="str">
        <f t="shared" si="193"/>
        <v>NA</v>
      </c>
      <c r="AP102" s="25">
        <f t="shared" si="194"/>
        <v>0</v>
      </c>
      <c r="AQ102" s="25">
        <f t="shared" si="195"/>
        <v>0</v>
      </c>
      <c r="AR102" s="25">
        <f t="shared" si="196"/>
        <v>0</v>
      </c>
      <c r="AS102" s="25">
        <f t="shared" si="197"/>
        <v>0</v>
      </c>
      <c r="AT102" s="25">
        <f t="shared" si="198"/>
        <v>0</v>
      </c>
      <c r="AU102" s="25">
        <f t="shared" si="199"/>
        <v>0</v>
      </c>
      <c r="AV102" s="25">
        <f t="shared" si="200"/>
        <v>0</v>
      </c>
      <c r="AW102" s="25">
        <f t="shared" si="201"/>
        <v>0</v>
      </c>
      <c r="AX102" s="25">
        <f t="shared" si="202"/>
        <v>0</v>
      </c>
      <c r="AY102" s="25">
        <f t="shared" si="203"/>
        <v>0</v>
      </c>
      <c r="AZ102" s="25">
        <f t="shared" si="204"/>
        <v>0</v>
      </c>
      <c r="BA102" s="25">
        <f t="shared" si="205"/>
        <v>0</v>
      </c>
      <c r="BB102" s="25">
        <f t="shared" si="206"/>
        <v>0</v>
      </c>
      <c r="BD102" s="25">
        <f t="shared" si="207"/>
        <v>0</v>
      </c>
      <c r="BE102" s="25">
        <f t="shared" si="208"/>
        <v>0</v>
      </c>
      <c r="BF102" s="25">
        <f t="shared" si="209"/>
        <v>0</v>
      </c>
      <c r="BG102" s="25">
        <f t="shared" si="210"/>
        <v>0</v>
      </c>
      <c r="BH102" s="25">
        <f t="shared" si="211"/>
        <v>0</v>
      </c>
      <c r="BI102" s="25">
        <f t="shared" si="212"/>
        <v>0</v>
      </c>
      <c r="BJ102" s="25">
        <f t="shared" si="213"/>
        <v>0</v>
      </c>
      <c r="BK102" s="25">
        <f t="shared" si="214"/>
        <v>0</v>
      </c>
      <c r="BL102" s="25">
        <f t="shared" si="215"/>
        <v>0</v>
      </c>
      <c r="BM102" s="25">
        <f t="shared" si="216"/>
        <v>0</v>
      </c>
      <c r="BN102" s="25">
        <f t="shared" si="217"/>
        <v>0</v>
      </c>
      <c r="BO102" s="25">
        <f t="shared" si="218"/>
        <v>0</v>
      </c>
      <c r="BP102" s="25">
        <f t="shared" si="219"/>
        <v>0</v>
      </c>
      <c r="BQ102" s="25" t="str">
        <f t="shared" si="220"/>
        <v>NA</v>
      </c>
    </row>
    <row r="103" spans="4:69" s="25" customFormat="1" x14ac:dyDescent="0.15"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5">
        <f t="shared" si="178"/>
        <v>0</v>
      </c>
      <c r="Q103" s="26"/>
      <c r="R103" s="26"/>
      <c r="S103" s="26"/>
      <c r="U103" s="26"/>
      <c r="V103" s="27">
        <v>12</v>
      </c>
      <c r="W103" s="27">
        <v>4</v>
      </c>
      <c r="X103" s="14">
        <v>0</v>
      </c>
      <c r="Z103" s="28" t="str">
        <f t="shared" si="179"/>
        <v>NA</v>
      </c>
      <c r="AA103" s="28" t="str">
        <f t="shared" si="180"/>
        <v>NA</v>
      </c>
      <c r="AB103" s="28" t="str">
        <f t="shared" si="181"/>
        <v>NA</v>
      </c>
      <c r="AC103" s="28" t="str">
        <f t="shared" si="182"/>
        <v>NA</v>
      </c>
      <c r="AD103" s="28" t="str">
        <f t="shared" si="183"/>
        <v>NA</v>
      </c>
      <c r="AE103" s="28" t="str">
        <f t="shared" si="184"/>
        <v>NA</v>
      </c>
      <c r="AF103" s="28" t="str">
        <f t="shared" si="185"/>
        <v>NA</v>
      </c>
      <c r="AG103" s="28" t="str">
        <f t="shared" si="186"/>
        <v>NA</v>
      </c>
      <c r="AH103" s="28" t="str">
        <f t="shared" si="187"/>
        <v>NA</v>
      </c>
      <c r="AI103" s="28" t="str">
        <f t="shared" si="188"/>
        <v>NA</v>
      </c>
      <c r="AJ103" s="28" t="str">
        <f t="shared" si="189"/>
        <v>NA</v>
      </c>
      <c r="AK103" s="28" t="str">
        <f t="shared" si="190"/>
        <v>NA</v>
      </c>
      <c r="AL103" s="28">
        <f t="shared" si="191"/>
        <v>0</v>
      </c>
      <c r="AM103" s="28" t="str">
        <f t="shared" si="192"/>
        <v>NA</v>
      </c>
      <c r="AN103" s="29" t="str">
        <f t="shared" si="193"/>
        <v>NA</v>
      </c>
      <c r="AP103" s="25">
        <f t="shared" si="194"/>
        <v>0</v>
      </c>
      <c r="AQ103" s="25">
        <f t="shared" si="195"/>
        <v>0</v>
      </c>
      <c r="AR103" s="25">
        <f t="shared" si="196"/>
        <v>0</v>
      </c>
      <c r="AS103" s="25">
        <f t="shared" si="197"/>
        <v>0</v>
      </c>
      <c r="AT103" s="25">
        <f t="shared" si="198"/>
        <v>0</v>
      </c>
      <c r="AU103" s="25">
        <f t="shared" si="199"/>
        <v>0</v>
      </c>
      <c r="AV103" s="25">
        <f t="shared" si="200"/>
        <v>0</v>
      </c>
      <c r="AW103" s="25">
        <f t="shared" si="201"/>
        <v>0</v>
      </c>
      <c r="AX103" s="25">
        <f t="shared" si="202"/>
        <v>0</v>
      </c>
      <c r="AY103" s="25">
        <f t="shared" si="203"/>
        <v>0</v>
      </c>
      <c r="AZ103" s="25">
        <f t="shared" si="204"/>
        <v>0</v>
      </c>
      <c r="BA103" s="25">
        <f t="shared" si="205"/>
        <v>0</v>
      </c>
      <c r="BB103" s="25">
        <f t="shared" si="206"/>
        <v>0</v>
      </c>
      <c r="BD103" s="25">
        <f t="shared" si="207"/>
        <v>0</v>
      </c>
      <c r="BE103" s="25">
        <f t="shared" si="208"/>
        <v>0</v>
      </c>
      <c r="BF103" s="25">
        <f t="shared" si="209"/>
        <v>0</v>
      </c>
      <c r="BG103" s="25">
        <f t="shared" si="210"/>
        <v>0</v>
      </c>
      <c r="BH103" s="25">
        <f t="shared" si="211"/>
        <v>0</v>
      </c>
      <c r="BI103" s="25">
        <f t="shared" si="212"/>
        <v>0</v>
      </c>
      <c r="BJ103" s="25">
        <f t="shared" si="213"/>
        <v>0</v>
      </c>
      <c r="BK103" s="25">
        <f t="shared" si="214"/>
        <v>0</v>
      </c>
      <c r="BL103" s="25">
        <f t="shared" si="215"/>
        <v>0</v>
      </c>
      <c r="BM103" s="25">
        <f t="shared" si="216"/>
        <v>0</v>
      </c>
      <c r="BN103" s="25">
        <f t="shared" si="217"/>
        <v>0</v>
      </c>
      <c r="BO103" s="25">
        <f t="shared" si="218"/>
        <v>0</v>
      </c>
      <c r="BP103" s="25">
        <f t="shared" si="219"/>
        <v>0</v>
      </c>
      <c r="BQ103" s="25" t="str">
        <f t="shared" si="220"/>
        <v>NA</v>
      </c>
    </row>
    <row r="104" spans="4:69" s="25" customFormat="1" x14ac:dyDescent="0.15"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5">
        <f t="shared" si="178"/>
        <v>0</v>
      </c>
      <c r="Q104" s="26"/>
      <c r="R104" s="26"/>
      <c r="S104" s="26"/>
      <c r="U104" s="26"/>
      <c r="V104" s="27">
        <v>12</v>
      </c>
      <c r="W104" s="27">
        <v>4</v>
      </c>
      <c r="X104" s="14">
        <v>0</v>
      </c>
      <c r="Z104" s="28" t="str">
        <f t="shared" si="179"/>
        <v>NA</v>
      </c>
      <c r="AA104" s="28" t="str">
        <f t="shared" si="180"/>
        <v>NA</v>
      </c>
      <c r="AB104" s="28" t="str">
        <f t="shared" si="181"/>
        <v>NA</v>
      </c>
      <c r="AC104" s="28" t="str">
        <f t="shared" si="182"/>
        <v>NA</v>
      </c>
      <c r="AD104" s="28" t="str">
        <f t="shared" si="183"/>
        <v>NA</v>
      </c>
      <c r="AE104" s="28" t="str">
        <f t="shared" si="184"/>
        <v>NA</v>
      </c>
      <c r="AF104" s="28" t="str">
        <f t="shared" si="185"/>
        <v>NA</v>
      </c>
      <c r="AG104" s="28" t="str">
        <f t="shared" si="186"/>
        <v>NA</v>
      </c>
      <c r="AH104" s="28" t="str">
        <f t="shared" si="187"/>
        <v>NA</v>
      </c>
      <c r="AI104" s="28" t="str">
        <f t="shared" si="188"/>
        <v>NA</v>
      </c>
      <c r="AJ104" s="28" t="str">
        <f t="shared" si="189"/>
        <v>NA</v>
      </c>
      <c r="AK104" s="28" t="str">
        <f t="shared" si="190"/>
        <v>NA</v>
      </c>
      <c r="AL104" s="28">
        <f t="shared" si="191"/>
        <v>0</v>
      </c>
      <c r="AM104" s="28" t="str">
        <f t="shared" si="192"/>
        <v>NA</v>
      </c>
      <c r="AN104" s="29" t="str">
        <f t="shared" si="193"/>
        <v>NA</v>
      </c>
      <c r="AP104" s="25">
        <f t="shared" si="194"/>
        <v>0</v>
      </c>
      <c r="AQ104" s="25">
        <f t="shared" si="195"/>
        <v>0</v>
      </c>
      <c r="AR104" s="25">
        <f t="shared" si="196"/>
        <v>0</v>
      </c>
      <c r="AS104" s="25">
        <f t="shared" si="197"/>
        <v>0</v>
      </c>
      <c r="AT104" s="25">
        <f t="shared" si="198"/>
        <v>0</v>
      </c>
      <c r="AU104" s="25">
        <f t="shared" si="199"/>
        <v>0</v>
      </c>
      <c r="AV104" s="25">
        <f t="shared" si="200"/>
        <v>0</v>
      </c>
      <c r="AW104" s="25">
        <f t="shared" si="201"/>
        <v>0</v>
      </c>
      <c r="AX104" s="25">
        <f t="shared" si="202"/>
        <v>0</v>
      </c>
      <c r="AY104" s="25">
        <f t="shared" si="203"/>
        <v>0</v>
      </c>
      <c r="AZ104" s="25">
        <f t="shared" si="204"/>
        <v>0</v>
      </c>
      <c r="BA104" s="25">
        <f t="shared" si="205"/>
        <v>0</v>
      </c>
      <c r="BB104" s="25">
        <f t="shared" si="206"/>
        <v>0</v>
      </c>
      <c r="BD104" s="25">
        <f t="shared" si="207"/>
        <v>0</v>
      </c>
      <c r="BE104" s="25">
        <f t="shared" si="208"/>
        <v>0</v>
      </c>
      <c r="BF104" s="25">
        <f t="shared" si="209"/>
        <v>0</v>
      </c>
      <c r="BG104" s="25">
        <f t="shared" si="210"/>
        <v>0</v>
      </c>
      <c r="BH104" s="25">
        <f t="shared" si="211"/>
        <v>0</v>
      </c>
      <c r="BI104" s="25">
        <f t="shared" si="212"/>
        <v>0</v>
      </c>
      <c r="BJ104" s="25">
        <f t="shared" si="213"/>
        <v>0</v>
      </c>
      <c r="BK104" s="25">
        <f t="shared" si="214"/>
        <v>0</v>
      </c>
      <c r="BL104" s="25">
        <f t="shared" si="215"/>
        <v>0</v>
      </c>
      <c r="BM104" s="25">
        <f t="shared" si="216"/>
        <v>0</v>
      </c>
      <c r="BN104" s="25">
        <f t="shared" si="217"/>
        <v>0</v>
      </c>
      <c r="BO104" s="25">
        <f t="shared" si="218"/>
        <v>0</v>
      </c>
      <c r="BP104" s="25">
        <f t="shared" si="219"/>
        <v>0</v>
      </c>
      <c r="BQ104" s="25" t="str">
        <f t="shared" si="220"/>
        <v>NA</v>
      </c>
    </row>
    <row r="105" spans="4:69" s="25" customFormat="1" x14ac:dyDescent="0.15"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5">
        <f t="shared" si="178"/>
        <v>0</v>
      </c>
      <c r="Q105" s="26"/>
      <c r="R105" s="26"/>
      <c r="S105" s="26"/>
      <c r="U105" s="26"/>
      <c r="V105" s="27">
        <v>12</v>
      </c>
      <c r="W105" s="27">
        <v>4</v>
      </c>
      <c r="X105" s="14">
        <v>0</v>
      </c>
      <c r="Z105" s="28" t="str">
        <f t="shared" si="179"/>
        <v>NA</v>
      </c>
      <c r="AA105" s="28" t="str">
        <f t="shared" si="180"/>
        <v>NA</v>
      </c>
      <c r="AB105" s="28" t="str">
        <f t="shared" si="181"/>
        <v>NA</v>
      </c>
      <c r="AC105" s="28" t="str">
        <f t="shared" si="182"/>
        <v>NA</v>
      </c>
      <c r="AD105" s="28" t="str">
        <f t="shared" si="183"/>
        <v>NA</v>
      </c>
      <c r="AE105" s="28" t="str">
        <f t="shared" si="184"/>
        <v>NA</v>
      </c>
      <c r="AF105" s="28" t="str">
        <f t="shared" si="185"/>
        <v>NA</v>
      </c>
      <c r="AG105" s="28" t="str">
        <f t="shared" si="186"/>
        <v>NA</v>
      </c>
      <c r="AH105" s="28" t="str">
        <f t="shared" si="187"/>
        <v>NA</v>
      </c>
      <c r="AI105" s="28" t="str">
        <f t="shared" si="188"/>
        <v>NA</v>
      </c>
      <c r="AJ105" s="28" t="str">
        <f t="shared" si="189"/>
        <v>NA</v>
      </c>
      <c r="AK105" s="28" t="str">
        <f t="shared" si="190"/>
        <v>NA</v>
      </c>
      <c r="AL105" s="28">
        <f t="shared" si="191"/>
        <v>0</v>
      </c>
      <c r="AM105" s="28" t="str">
        <f t="shared" si="192"/>
        <v>NA</v>
      </c>
      <c r="AN105" s="29" t="str">
        <f t="shared" si="193"/>
        <v>NA</v>
      </c>
      <c r="AP105" s="25">
        <f t="shared" si="194"/>
        <v>0</v>
      </c>
      <c r="AQ105" s="25">
        <f t="shared" si="195"/>
        <v>0</v>
      </c>
      <c r="AR105" s="25">
        <f t="shared" si="196"/>
        <v>0</v>
      </c>
      <c r="AS105" s="25">
        <f t="shared" si="197"/>
        <v>0</v>
      </c>
      <c r="AT105" s="25">
        <f t="shared" si="198"/>
        <v>0</v>
      </c>
      <c r="AU105" s="25">
        <f t="shared" si="199"/>
        <v>0</v>
      </c>
      <c r="AV105" s="25">
        <f t="shared" si="200"/>
        <v>0</v>
      </c>
      <c r="AW105" s="25">
        <f t="shared" si="201"/>
        <v>0</v>
      </c>
      <c r="AX105" s="25">
        <f t="shared" si="202"/>
        <v>0</v>
      </c>
      <c r="AY105" s="25">
        <f t="shared" si="203"/>
        <v>0</v>
      </c>
      <c r="AZ105" s="25">
        <f t="shared" si="204"/>
        <v>0</v>
      </c>
      <c r="BA105" s="25">
        <f t="shared" si="205"/>
        <v>0</v>
      </c>
      <c r="BB105" s="25">
        <f t="shared" si="206"/>
        <v>0</v>
      </c>
      <c r="BD105" s="25">
        <f t="shared" si="207"/>
        <v>0</v>
      </c>
      <c r="BE105" s="25">
        <f t="shared" si="208"/>
        <v>0</v>
      </c>
      <c r="BF105" s="25">
        <f t="shared" si="209"/>
        <v>0</v>
      </c>
      <c r="BG105" s="25">
        <f t="shared" si="210"/>
        <v>0</v>
      </c>
      <c r="BH105" s="25">
        <f t="shared" si="211"/>
        <v>0</v>
      </c>
      <c r="BI105" s="25">
        <f t="shared" si="212"/>
        <v>0</v>
      </c>
      <c r="BJ105" s="25">
        <f t="shared" si="213"/>
        <v>0</v>
      </c>
      <c r="BK105" s="25">
        <f t="shared" si="214"/>
        <v>0</v>
      </c>
      <c r="BL105" s="25">
        <f t="shared" si="215"/>
        <v>0</v>
      </c>
      <c r="BM105" s="25">
        <f t="shared" si="216"/>
        <v>0</v>
      </c>
      <c r="BN105" s="25">
        <f t="shared" si="217"/>
        <v>0</v>
      </c>
      <c r="BO105" s="25">
        <f t="shared" si="218"/>
        <v>0</v>
      </c>
      <c r="BP105" s="25">
        <f t="shared" si="219"/>
        <v>0</v>
      </c>
      <c r="BQ105" s="25" t="str">
        <f t="shared" si="220"/>
        <v>NA</v>
      </c>
    </row>
    <row r="106" spans="4:69" s="25" customFormat="1" x14ac:dyDescent="0.15"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5">
        <f t="shared" si="178"/>
        <v>0</v>
      </c>
      <c r="Q106" s="26"/>
      <c r="R106" s="26"/>
      <c r="S106" s="26"/>
      <c r="U106" s="26"/>
      <c r="V106" s="27">
        <v>12</v>
      </c>
      <c r="W106" s="27">
        <v>4</v>
      </c>
      <c r="X106" s="14">
        <v>0</v>
      </c>
      <c r="Z106" s="28" t="str">
        <f t="shared" si="179"/>
        <v>NA</v>
      </c>
      <c r="AA106" s="28" t="str">
        <f t="shared" si="180"/>
        <v>NA</v>
      </c>
      <c r="AB106" s="28" t="str">
        <f t="shared" si="181"/>
        <v>NA</v>
      </c>
      <c r="AC106" s="28" t="str">
        <f t="shared" si="182"/>
        <v>NA</v>
      </c>
      <c r="AD106" s="28" t="str">
        <f t="shared" si="183"/>
        <v>NA</v>
      </c>
      <c r="AE106" s="28" t="str">
        <f t="shared" si="184"/>
        <v>NA</v>
      </c>
      <c r="AF106" s="28" t="str">
        <f t="shared" si="185"/>
        <v>NA</v>
      </c>
      <c r="AG106" s="28" t="str">
        <f t="shared" si="186"/>
        <v>NA</v>
      </c>
      <c r="AH106" s="28" t="str">
        <f t="shared" si="187"/>
        <v>NA</v>
      </c>
      <c r="AI106" s="28" t="str">
        <f t="shared" si="188"/>
        <v>NA</v>
      </c>
      <c r="AJ106" s="28" t="str">
        <f t="shared" si="189"/>
        <v>NA</v>
      </c>
      <c r="AK106" s="28" t="str">
        <f t="shared" si="190"/>
        <v>NA</v>
      </c>
      <c r="AL106" s="28">
        <f t="shared" si="191"/>
        <v>0</v>
      </c>
      <c r="AM106" s="28" t="str">
        <f t="shared" si="192"/>
        <v>NA</v>
      </c>
      <c r="AN106" s="29" t="str">
        <f t="shared" si="193"/>
        <v>NA</v>
      </c>
      <c r="AP106" s="25">
        <f t="shared" si="194"/>
        <v>0</v>
      </c>
      <c r="AQ106" s="25">
        <f t="shared" si="195"/>
        <v>0</v>
      </c>
      <c r="AR106" s="25">
        <f t="shared" si="196"/>
        <v>0</v>
      </c>
      <c r="AS106" s="25">
        <f t="shared" si="197"/>
        <v>0</v>
      </c>
      <c r="AT106" s="25">
        <f t="shared" si="198"/>
        <v>0</v>
      </c>
      <c r="AU106" s="25">
        <f t="shared" si="199"/>
        <v>0</v>
      </c>
      <c r="AV106" s="25">
        <f t="shared" si="200"/>
        <v>0</v>
      </c>
      <c r="AW106" s="25">
        <f t="shared" si="201"/>
        <v>0</v>
      </c>
      <c r="AX106" s="25">
        <f t="shared" si="202"/>
        <v>0</v>
      </c>
      <c r="AY106" s="25">
        <f t="shared" si="203"/>
        <v>0</v>
      </c>
      <c r="AZ106" s="25">
        <f t="shared" si="204"/>
        <v>0</v>
      </c>
      <c r="BA106" s="25">
        <f t="shared" si="205"/>
        <v>0</v>
      </c>
      <c r="BB106" s="25">
        <f t="shared" si="206"/>
        <v>0</v>
      </c>
      <c r="BD106" s="25">
        <f t="shared" si="207"/>
        <v>0</v>
      </c>
      <c r="BE106" s="25">
        <f t="shared" si="208"/>
        <v>0</v>
      </c>
      <c r="BF106" s="25">
        <f t="shared" si="209"/>
        <v>0</v>
      </c>
      <c r="BG106" s="25">
        <f t="shared" si="210"/>
        <v>0</v>
      </c>
      <c r="BH106" s="25">
        <f t="shared" si="211"/>
        <v>0</v>
      </c>
      <c r="BI106" s="25">
        <f t="shared" si="212"/>
        <v>0</v>
      </c>
      <c r="BJ106" s="25">
        <f t="shared" si="213"/>
        <v>0</v>
      </c>
      <c r="BK106" s="25">
        <f t="shared" si="214"/>
        <v>0</v>
      </c>
      <c r="BL106" s="25">
        <f t="shared" si="215"/>
        <v>0</v>
      </c>
      <c r="BM106" s="25">
        <f t="shared" si="216"/>
        <v>0</v>
      </c>
      <c r="BN106" s="25">
        <f t="shared" si="217"/>
        <v>0</v>
      </c>
      <c r="BO106" s="25">
        <f t="shared" si="218"/>
        <v>0</v>
      </c>
      <c r="BP106" s="25">
        <f t="shared" si="219"/>
        <v>0</v>
      </c>
      <c r="BQ106" s="25" t="str">
        <f t="shared" si="220"/>
        <v>NA</v>
      </c>
    </row>
    <row r="107" spans="4:69" s="25" customFormat="1" x14ac:dyDescent="0.15"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5">
        <f t="shared" si="178"/>
        <v>0</v>
      </c>
      <c r="Q107" s="26"/>
      <c r="R107" s="26"/>
      <c r="S107" s="26"/>
      <c r="U107" s="26"/>
      <c r="V107" s="27">
        <v>12</v>
      </c>
      <c r="W107" s="27">
        <v>4</v>
      </c>
      <c r="X107" s="14">
        <v>0</v>
      </c>
      <c r="Z107" s="28" t="str">
        <f t="shared" si="179"/>
        <v>NA</v>
      </c>
      <c r="AA107" s="28" t="str">
        <f t="shared" si="180"/>
        <v>NA</v>
      </c>
      <c r="AB107" s="28" t="str">
        <f t="shared" si="181"/>
        <v>NA</v>
      </c>
      <c r="AC107" s="28" t="str">
        <f t="shared" si="182"/>
        <v>NA</v>
      </c>
      <c r="AD107" s="28" t="str">
        <f t="shared" si="183"/>
        <v>NA</v>
      </c>
      <c r="AE107" s="28" t="str">
        <f t="shared" si="184"/>
        <v>NA</v>
      </c>
      <c r="AF107" s="28" t="str">
        <f t="shared" si="185"/>
        <v>NA</v>
      </c>
      <c r="AG107" s="28" t="str">
        <f t="shared" si="186"/>
        <v>NA</v>
      </c>
      <c r="AH107" s="28" t="str">
        <f t="shared" si="187"/>
        <v>NA</v>
      </c>
      <c r="AI107" s="28" t="str">
        <f t="shared" si="188"/>
        <v>NA</v>
      </c>
      <c r="AJ107" s="28" t="str">
        <f t="shared" si="189"/>
        <v>NA</v>
      </c>
      <c r="AK107" s="28" t="str">
        <f t="shared" si="190"/>
        <v>NA</v>
      </c>
      <c r="AL107" s="28">
        <f t="shared" si="191"/>
        <v>0</v>
      </c>
      <c r="AM107" s="28" t="str">
        <f t="shared" si="192"/>
        <v>NA</v>
      </c>
      <c r="AN107" s="29" t="str">
        <f t="shared" si="193"/>
        <v>NA</v>
      </c>
      <c r="AP107" s="25">
        <f t="shared" si="194"/>
        <v>0</v>
      </c>
      <c r="AQ107" s="25">
        <f t="shared" si="195"/>
        <v>0</v>
      </c>
      <c r="AR107" s="25">
        <f t="shared" si="196"/>
        <v>0</v>
      </c>
      <c r="AS107" s="25">
        <f t="shared" si="197"/>
        <v>0</v>
      </c>
      <c r="AT107" s="25">
        <f t="shared" si="198"/>
        <v>0</v>
      </c>
      <c r="AU107" s="25">
        <f t="shared" si="199"/>
        <v>0</v>
      </c>
      <c r="AV107" s="25">
        <f t="shared" si="200"/>
        <v>0</v>
      </c>
      <c r="AW107" s="25">
        <f t="shared" si="201"/>
        <v>0</v>
      </c>
      <c r="AX107" s="25">
        <f t="shared" si="202"/>
        <v>0</v>
      </c>
      <c r="AY107" s="25">
        <f t="shared" si="203"/>
        <v>0</v>
      </c>
      <c r="AZ107" s="25">
        <f t="shared" si="204"/>
        <v>0</v>
      </c>
      <c r="BA107" s="25">
        <f t="shared" si="205"/>
        <v>0</v>
      </c>
      <c r="BB107" s="25">
        <f t="shared" si="206"/>
        <v>0</v>
      </c>
      <c r="BD107" s="25">
        <f t="shared" si="207"/>
        <v>0</v>
      </c>
      <c r="BE107" s="25">
        <f t="shared" si="208"/>
        <v>0</v>
      </c>
      <c r="BF107" s="25">
        <f t="shared" si="209"/>
        <v>0</v>
      </c>
      <c r="BG107" s="25">
        <f t="shared" si="210"/>
        <v>0</v>
      </c>
      <c r="BH107" s="25">
        <f t="shared" si="211"/>
        <v>0</v>
      </c>
      <c r="BI107" s="25">
        <f t="shared" si="212"/>
        <v>0</v>
      </c>
      <c r="BJ107" s="25">
        <f t="shared" si="213"/>
        <v>0</v>
      </c>
      <c r="BK107" s="25">
        <f t="shared" si="214"/>
        <v>0</v>
      </c>
      <c r="BL107" s="25">
        <f t="shared" si="215"/>
        <v>0</v>
      </c>
      <c r="BM107" s="25">
        <f t="shared" si="216"/>
        <v>0</v>
      </c>
      <c r="BN107" s="25">
        <f t="shared" si="217"/>
        <v>0</v>
      </c>
      <c r="BO107" s="25">
        <f t="shared" si="218"/>
        <v>0</v>
      </c>
      <c r="BP107" s="25">
        <f t="shared" si="219"/>
        <v>0</v>
      </c>
      <c r="BQ107" s="25" t="str">
        <f t="shared" si="220"/>
        <v>NA</v>
      </c>
    </row>
    <row r="108" spans="4:69" s="25" customFormat="1" x14ac:dyDescent="0.15"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5">
        <f t="shared" si="178"/>
        <v>0</v>
      </c>
      <c r="Q108" s="26"/>
      <c r="R108" s="26"/>
      <c r="S108" s="26"/>
      <c r="U108" s="26"/>
      <c r="V108" s="27">
        <v>12</v>
      </c>
      <c r="W108" s="27">
        <v>4</v>
      </c>
      <c r="X108" s="14">
        <v>0</v>
      </c>
      <c r="Z108" s="28" t="str">
        <f t="shared" si="179"/>
        <v>NA</v>
      </c>
      <c r="AA108" s="28" t="str">
        <f t="shared" si="180"/>
        <v>NA</v>
      </c>
      <c r="AB108" s="28" t="str">
        <f t="shared" si="181"/>
        <v>NA</v>
      </c>
      <c r="AC108" s="28" t="str">
        <f t="shared" si="182"/>
        <v>NA</v>
      </c>
      <c r="AD108" s="28" t="str">
        <f t="shared" si="183"/>
        <v>NA</v>
      </c>
      <c r="AE108" s="28" t="str">
        <f t="shared" si="184"/>
        <v>NA</v>
      </c>
      <c r="AF108" s="28" t="str">
        <f t="shared" si="185"/>
        <v>NA</v>
      </c>
      <c r="AG108" s="28" t="str">
        <f t="shared" si="186"/>
        <v>NA</v>
      </c>
      <c r="AH108" s="28" t="str">
        <f t="shared" si="187"/>
        <v>NA</v>
      </c>
      <c r="AI108" s="28" t="str">
        <f t="shared" si="188"/>
        <v>NA</v>
      </c>
      <c r="AJ108" s="28" t="str">
        <f t="shared" si="189"/>
        <v>NA</v>
      </c>
      <c r="AK108" s="28" t="str">
        <f t="shared" si="190"/>
        <v>NA</v>
      </c>
      <c r="AL108" s="28">
        <f t="shared" si="191"/>
        <v>0</v>
      </c>
      <c r="AM108" s="28" t="str">
        <f t="shared" si="192"/>
        <v>NA</v>
      </c>
      <c r="AN108" s="29" t="str">
        <f t="shared" si="193"/>
        <v>NA</v>
      </c>
      <c r="AP108" s="25">
        <f t="shared" si="194"/>
        <v>0</v>
      </c>
      <c r="AQ108" s="25">
        <f t="shared" si="195"/>
        <v>0</v>
      </c>
      <c r="AR108" s="25">
        <f t="shared" si="196"/>
        <v>0</v>
      </c>
      <c r="AS108" s="25">
        <f t="shared" si="197"/>
        <v>0</v>
      </c>
      <c r="AT108" s="25">
        <f t="shared" si="198"/>
        <v>0</v>
      </c>
      <c r="AU108" s="25">
        <f t="shared" si="199"/>
        <v>0</v>
      </c>
      <c r="AV108" s="25">
        <f t="shared" si="200"/>
        <v>0</v>
      </c>
      <c r="AW108" s="25">
        <f t="shared" si="201"/>
        <v>0</v>
      </c>
      <c r="AX108" s="25">
        <f t="shared" si="202"/>
        <v>0</v>
      </c>
      <c r="AY108" s="25">
        <f t="shared" si="203"/>
        <v>0</v>
      </c>
      <c r="AZ108" s="25">
        <f t="shared" si="204"/>
        <v>0</v>
      </c>
      <c r="BA108" s="25">
        <f t="shared" si="205"/>
        <v>0</v>
      </c>
      <c r="BB108" s="25">
        <f t="shared" si="206"/>
        <v>0</v>
      </c>
      <c r="BD108" s="25">
        <f t="shared" si="207"/>
        <v>0</v>
      </c>
      <c r="BE108" s="25">
        <f t="shared" si="208"/>
        <v>0</v>
      </c>
      <c r="BF108" s="25">
        <f t="shared" si="209"/>
        <v>0</v>
      </c>
      <c r="BG108" s="25">
        <f t="shared" si="210"/>
        <v>0</v>
      </c>
      <c r="BH108" s="25">
        <f t="shared" si="211"/>
        <v>0</v>
      </c>
      <c r="BI108" s="25">
        <f t="shared" si="212"/>
        <v>0</v>
      </c>
      <c r="BJ108" s="25">
        <f t="shared" si="213"/>
        <v>0</v>
      </c>
      <c r="BK108" s="25">
        <f t="shared" si="214"/>
        <v>0</v>
      </c>
      <c r="BL108" s="25">
        <f t="shared" si="215"/>
        <v>0</v>
      </c>
      <c r="BM108" s="25">
        <f t="shared" si="216"/>
        <v>0</v>
      </c>
      <c r="BN108" s="25">
        <f t="shared" si="217"/>
        <v>0</v>
      </c>
      <c r="BO108" s="25">
        <f t="shared" si="218"/>
        <v>0</v>
      </c>
      <c r="BP108" s="25">
        <f t="shared" si="219"/>
        <v>0</v>
      </c>
      <c r="BQ108" s="25" t="str">
        <f t="shared" si="220"/>
        <v>NA</v>
      </c>
    </row>
    <row r="109" spans="4:69" s="25" customFormat="1" x14ac:dyDescent="0.15"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5">
        <f t="shared" si="178"/>
        <v>0</v>
      </c>
      <c r="Q109" s="26"/>
      <c r="R109" s="26"/>
      <c r="S109" s="26"/>
      <c r="U109" s="26"/>
      <c r="V109" s="27">
        <v>12</v>
      </c>
      <c r="W109" s="27">
        <v>4</v>
      </c>
      <c r="X109" s="14">
        <v>0</v>
      </c>
      <c r="Z109" s="28" t="str">
        <f t="shared" si="179"/>
        <v>NA</v>
      </c>
      <c r="AA109" s="28" t="str">
        <f t="shared" si="180"/>
        <v>NA</v>
      </c>
      <c r="AB109" s="28" t="str">
        <f t="shared" si="181"/>
        <v>NA</v>
      </c>
      <c r="AC109" s="28" t="str">
        <f t="shared" si="182"/>
        <v>NA</v>
      </c>
      <c r="AD109" s="28" t="str">
        <f t="shared" si="183"/>
        <v>NA</v>
      </c>
      <c r="AE109" s="28" t="str">
        <f t="shared" si="184"/>
        <v>NA</v>
      </c>
      <c r="AF109" s="28" t="str">
        <f t="shared" si="185"/>
        <v>NA</v>
      </c>
      <c r="AG109" s="28" t="str">
        <f t="shared" si="186"/>
        <v>NA</v>
      </c>
      <c r="AH109" s="28" t="str">
        <f t="shared" si="187"/>
        <v>NA</v>
      </c>
      <c r="AI109" s="28" t="str">
        <f t="shared" si="188"/>
        <v>NA</v>
      </c>
      <c r="AJ109" s="28" t="str">
        <f t="shared" si="189"/>
        <v>NA</v>
      </c>
      <c r="AK109" s="28" t="str">
        <f t="shared" si="190"/>
        <v>NA</v>
      </c>
      <c r="AL109" s="28">
        <f t="shared" si="191"/>
        <v>0</v>
      </c>
      <c r="AM109" s="28" t="str">
        <f t="shared" si="192"/>
        <v>NA</v>
      </c>
      <c r="AN109" s="29" t="str">
        <f t="shared" si="193"/>
        <v>NA</v>
      </c>
      <c r="AP109" s="25">
        <f t="shared" si="194"/>
        <v>0</v>
      </c>
      <c r="AQ109" s="25">
        <f t="shared" si="195"/>
        <v>0</v>
      </c>
      <c r="AR109" s="25">
        <f t="shared" si="196"/>
        <v>0</v>
      </c>
      <c r="AS109" s="25">
        <f t="shared" si="197"/>
        <v>0</v>
      </c>
      <c r="AT109" s="25">
        <f t="shared" si="198"/>
        <v>0</v>
      </c>
      <c r="AU109" s="25">
        <f t="shared" si="199"/>
        <v>0</v>
      </c>
      <c r="AV109" s="25">
        <f t="shared" si="200"/>
        <v>0</v>
      </c>
      <c r="AW109" s="25">
        <f t="shared" si="201"/>
        <v>0</v>
      </c>
      <c r="AX109" s="25">
        <f t="shared" si="202"/>
        <v>0</v>
      </c>
      <c r="AY109" s="25">
        <f t="shared" si="203"/>
        <v>0</v>
      </c>
      <c r="AZ109" s="25">
        <f t="shared" si="204"/>
        <v>0</v>
      </c>
      <c r="BA109" s="25">
        <f t="shared" si="205"/>
        <v>0</v>
      </c>
      <c r="BB109" s="25">
        <f t="shared" si="206"/>
        <v>0</v>
      </c>
      <c r="BD109" s="25">
        <f t="shared" si="207"/>
        <v>0</v>
      </c>
      <c r="BE109" s="25">
        <f t="shared" si="208"/>
        <v>0</v>
      </c>
      <c r="BF109" s="25">
        <f t="shared" si="209"/>
        <v>0</v>
      </c>
      <c r="BG109" s="25">
        <f t="shared" si="210"/>
        <v>0</v>
      </c>
      <c r="BH109" s="25">
        <f t="shared" si="211"/>
        <v>0</v>
      </c>
      <c r="BI109" s="25">
        <f t="shared" si="212"/>
        <v>0</v>
      </c>
      <c r="BJ109" s="25">
        <f t="shared" si="213"/>
        <v>0</v>
      </c>
      <c r="BK109" s="25">
        <f t="shared" si="214"/>
        <v>0</v>
      </c>
      <c r="BL109" s="25">
        <f t="shared" si="215"/>
        <v>0</v>
      </c>
      <c r="BM109" s="25">
        <f t="shared" si="216"/>
        <v>0</v>
      </c>
      <c r="BN109" s="25">
        <f t="shared" si="217"/>
        <v>0</v>
      </c>
      <c r="BO109" s="25">
        <f t="shared" si="218"/>
        <v>0</v>
      </c>
      <c r="BP109" s="25">
        <f t="shared" si="219"/>
        <v>0</v>
      </c>
      <c r="BQ109" s="25" t="str">
        <f t="shared" si="220"/>
        <v>NA</v>
      </c>
    </row>
    <row r="110" spans="4:69" s="25" customFormat="1" x14ac:dyDescent="0.15"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5">
        <f t="shared" si="178"/>
        <v>0</v>
      </c>
      <c r="Q110" s="26"/>
      <c r="R110" s="26"/>
      <c r="S110" s="26"/>
      <c r="U110" s="26"/>
      <c r="V110" s="27">
        <v>12</v>
      </c>
      <c r="W110" s="27">
        <v>4</v>
      </c>
      <c r="X110" s="14">
        <v>0</v>
      </c>
      <c r="Z110" s="28" t="str">
        <f t="shared" si="179"/>
        <v>NA</v>
      </c>
      <c r="AA110" s="28" t="str">
        <f t="shared" si="180"/>
        <v>NA</v>
      </c>
      <c r="AB110" s="28" t="str">
        <f t="shared" si="181"/>
        <v>NA</v>
      </c>
      <c r="AC110" s="28" t="str">
        <f t="shared" si="182"/>
        <v>NA</v>
      </c>
      <c r="AD110" s="28" t="str">
        <f t="shared" si="183"/>
        <v>NA</v>
      </c>
      <c r="AE110" s="28" t="str">
        <f t="shared" si="184"/>
        <v>NA</v>
      </c>
      <c r="AF110" s="28" t="str">
        <f t="shared" si="185"/>
        <v>NA</v>
      </c>
      <c r="AG110" s="28" t="str">
        <f t="shared" si="186"/>
        <v>NA</v>
      </c>
      <c r="AH110" s="28" t="str">
        <f t="shared" si="187"/>
        <v>NA</v>
      </c>
      <c r="AI110" s="28" t="str">
        <f t="shared" si="188"/>
        <v>NA</v>
      </c>
      <c r="AJ110" s="28" t="str">
        <f t="shared" si="189"/>
        <v>NA</v>
      </c>
      <c r="AK110" s="28" t="str">
        <f t="shared" si="190"/>
        <v>NA</v>
      </c>
      <c r="AL110" s="28">
        <f t="shared" si="191"/>
        <v>0</v>
      </c>
      <c r="AM110" s="28" t="str">
        <f t="shared" si="192"/>
        <v>NA</v>
      </c>
      <c r="AN110" s="29" t="str">
        <f t="shared" si="193"/>
        <v>NA</v>
      </c>
      <c r="AP110" s="25">
        <f t="shared" si="194"/>
        <v>0</v>
      </c>
      <c r="AQ110" s="25">
        <f t="shared" si="195"/>
        <v>0</v>
      </c>
      <c r="AR110" s="25">
        <f t="shared" si="196"/>
        <v>0</v>
      </c>
      <c r="AS110" s="25">
        <f t="shared" si="197"/>
        <v>0</v>
      </c>
      <c r="AT110" s="25">
        <f t="shared" si="198"/>
        <v>0</v>
      </c>
      <c r="AU110" s="25">
        <f t="shared" si="199"/>
        <v>0</v>
      </c>
      <c r="AV110" s="25">
        <f t="shared" si="200"/>
        <v>0</v>
      </c>
      <c r="AW110" s="25">
        <f t="shared" si="201"/>
        <v>0</v>
      </c>
      <c r="AX110" s="25">
        <f t="shared" si="202"/>
        <v>0</v>
      </c>
      <c r="AY110" s="25">
        <f t="shared" si="203"/>
        <v>0</v>
      </c>
      <c r="AZ110" s="25">
        <f t="shared" si="204"/>
        <v>0</v>
      </c>
      <c r="BA110" s="25">
        <f t="shared" si="205"/>
        <v>0</v>
      </c>
      <c r="BB110" s="25">
        <f t="shared" si="206"/>
        <v>0</v>
      </c>
      <c r="BD110" s="25">
        <f t="shared" si="207"/>
        <v>0</v>
      </c>
      <c r="BE110" s="25">
        <f t="shared" si="208"/>
        <v>0</v>
      </c>
      <c r="BF110" s="25">
        <f t="shared" si="209"/>
        <v>0</v>
      </c>
      <c r="BG110" s="25">
        <f t="shared" si="210"/>
        <v>0</v>
      </c>
      <c r="BH110" s="25">
        <f t="shared" si="211"/>
        <v>0</v>
      </c>
      <c r="BI110" s="25">
        <f t="shared" si="212"/>
        <v>0</v>
      </c>
      <c r="BJ110" s="25">
        <f t="shared" si="213"/>
        <v>0</v>
      </c>
      <c r="BK110" s="25">
        <f t="shared" si="214"/>
        <v>0</v>
      </c>
      <c r="BL110" s="25">
        <f t="shared" si="215"/>
        <v>0</v>
      </c>
      <c r="BM110" s="25">
        <f t="shared" si="216"/>
        <v>0</v>
      </c>
      <c r="BN110" s="25">
        <f t="shared" si="217"/>
        <v>0</v>
      </c>
      <c r="BO110" s="25">
        <f t="shared" si="218"/>
        <v>0</v>
      </c>
      <c r="BP110" s="25">
        <f t="shared" si="219"/>
        <v>0</v>
      </c>
      <c r="BQ110" s="25" t="str">
        <f t="shared" si="220"/>
        <v>NA</v>
      </c>
    </row>
    <row r="111" spans="4:69" s="25" customFormat="1" x14ac:dyDescent="0.15"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5">
        <f t="shared" si="178"/>
        <v>0</v>
      </c>
      <c r="Q111" s="26"/>
      <c r="R111" s="26"/>
      <c r="S111" s="26"/>
      <c r="U111" s="26"/>
      <c r="V111" s="27">
        <v>12</v>
      </c>
      <c r="W111" s="27">
        <v>4</v>
      </c>
      <c r="X111" s="14">
        <v>0</v>
      </c>
      <c r="Z111" s="28" t="str">
        <f t="shared" si="179"/>
        <v>NA</v>
      </c>
      <c r="AA111" s="28" t="str">
        <f t="shared" si="180"/>
        <v>NA</v>
      </c>
      <c r="AB111" s="28" t="str">
        <f t="shared" si="181"/>
        <v>NA</v>
      </c>
      <c r="AC111" s="28" t="str">
        <f t="shared" si="182"/>
        <v>NA</v>
      </c>
      <c r="AD111" s="28" t="str">
        <f t="shared" si="183"/>
        <v>NA</v>
      </c>
      <c r="AE111" s="28" t="str">
        <f t="shared" si="184"/>
        <v>NA</v>
      </c>
      <c r="AF111" s="28" t="str">
        <f t="shared" si="185"/>
        <v>NA</v>
      </c>
      <c r="AG111" s="28" t="str">
        <f t="shared" si="186"/>
        <v>NA</v>
      </c>
      <c r="AH111" s="28" t="str">
        <f t="shared" si="187"/>
        <v>NA</v>
      </c>
      <c r="AI111" s="28" t="str">
        <f t="shared" si="188"/>
        <v>NA</v>
      </c>
      <c r="AJ111" s="28" t="str">
        <f t="shared" si="189"/>
        <v>NA</v>
      </c>
      <c r="AK111" s="28" t="str">
        <f t="shared" si="190"/>
        <v>NA</v>
      </c>
      <c r="AL111" s="28">
        <f t="shared" si="191"/>
        <v>0</v>
      </c>
      <c r="AM111" s="28" t="str">
        <f t="shared" si="192"/>
        <v>NA</v>
      </c>
      <c r="AN111" s="29" t="str">
        <f t="shared" si="193"/>
        <v>NA</v>
      </c>
      <c r="AP111" s="25">
        <f t="shared" si="194"/>
        <v>0</v>
      </c>
      <c r="AQ111" s="25">
        <f t="shared" si="195"/>
        <v>0</v>
      </c>
      <c r="AR111" s="25">
        <f t="shared" si="196"/>
        <v>0</v>
      </c>
      <c r="AS111" s="25">
        <f t="shared" si="197"/>
        <v>0</v>
      </c>
      <c r="AT111" s="25">
        <f t="shared" si="198"/>
        <v>0</v>
      </c>
      <c r="AU111" s="25">
        <f t="shared" si="199"/>
        <v>0</v>
      </c>
      <c r="AV111" s="25">
        <f t="shared" si="200"/>
        <v>0</v>
      </c>
      <c r="AW111" s="25">
        <f t="shared" si="201"/>
        <v>0</v>
      </c>
      <c r="AX111" s="25">
        <f t="shared" si="202"/>
        <v>0</v>
      </c>
      <c r="AY111" s="25">
        <f t="shared" si="203"/>
        <v>0</v>
      </c>
      <c r="AZ111" s="25">
        <f t="shared" si="204"/>
        <v>0</v>
      </c>
      <c r="BA111" s="25">
        <f t="shared" si="205"/>
        <v>0</v>
      </c>
      <c r="BB111" s="25">
        <f t="shared" si="206"/>
        <v>0</v>
      </c>
      <c r="BD111" s="25">
        <f t="shared" si="207"/>
        <v>0</v>
      </c>
      <c r="BE111" s="25">
        <f t="shared" si="208"/>
        <v>0</v>
      </c>
      <c r="BF111" s="25">
        <f t="shared" si="209"/>
        <v>0</v>
      </c>
      <c r="BG111" s="25">
        <f t="shared" si="210"/>
        <v>0</v>
      </c>
      <c r="BH111" s="25">
        <f t="shared" si="211"/>
        <v>0</v>
      </c>
      <c r="BI111" s="25">
        <f t="shared" si="212"/>
        <v>0</v>
      </c>
      <c r="BJ111" s="25">
        <f t="shared" si="213"/>
        <v>0</v>
      </c>
      <c r="BK111" s="25">
        <f t="shared" si="214"/>
        <v>0</v>
      </c>
      <c r="BL111" s="25">
        <f t="shared" si="215"/>
        <v>0</v>
      </c>
      <c r="BM111" s="25">
        <f t="shared" si="216"/>
        <v>0</v>
      </c>
      <c r="BN111" s="25">
        <f t="shared" si="217"/>
        <v>0</v>
      </c>
      <c r="BO111" s="25">
        <f t="shared" si="218"/>
        <v>0</v>
      </c>
      <c r="BP111" s="25">
        <f t="shared" si="219"/>
        <v>0</v>
      </c>
      <c r="BQ111" s="25" t="str">
        <f t="shared" si="220"/>
        <v>NA</v>
      </c>
    </row>
    <row r="112" spans="4:69" s="25" customFormat="1" x14ac:dyDescent="0.15"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5">
        <f t="shared" si="178"/>
        <v>0</v>
      </c>
      <c r="Q112" s="26"/>
      <c r="R112" s="26"/>
      <c r="S112" s="26"/>
      <c r="U112" s="26"/>
      <c r="V112" s="27">
        <v>12</v>
      </c>
      <c r="W112" s="27">
        <v>4</v>
      </c>
      <c r="X112" s="14">
        <v>0</v>
      </c>
      <c r="Z112" s="28" t="str">
        <f t="shared" si="179"/>
        <v>NA</v>
      </c>
      <c r="AA112" s="28" t="str">
        <f t="shared" si="180"/>
        <v>NA</v>
      </c>
      <c r="AB112" s="28" t="str">
        <f t="shared" si="181"/>
        <v>NA</v>
      </c>
      <c r="AC112" s="28" t="str">
        <f t="shared" si="182"/>
        <v>NA</v>
      </c>
      <c r="AD112" s="28" t="str">
        <f t="shared" si="183"/>
        <v>NA</v>
      </c>
      <c r="AE112" s="28" t="str">
        <f t="shared" si="184"/>
        <v>NA</v>
      </c>
      <c r="AF112" s="28" t="str">
        <f t="shared" si="185"/>
        <v>NA</v>
      </c>
      <c r="AG112" s="28" t="str">
        <f t="shared" si="186"/>
        <v>NA</v>
      </c>
      <c r="AH112" s="28" t="str">
        <f t="shared" si="187"/>
        <v>NA</v>
      </c>
      <c r="AI112" s="28" t="str">
        <f t="shared" si="188"/>
        <v>NA</v>
      </c>
      <c r="AJ112" s="28" t="str">
        <f t="shared" si="189"/>
        <v>NA</v>
      </c>
      <c r="AK112" s="28" t="str">
        <f t="shared" si="190"/>
        <v>NA</v>
      </c>
      <c r="AL112" s="28">
        <f t="shared" si="191"/>
        <v>0</v>
      </c>
      <c r="AM112" s="28" t="str">
        <f t="shared" si="192"/>
        <v>NA</v>
      </c>
      <c r="AN112" s="29" t="str">
        <f t="shared" si="193"/>
        <v>NA</v>
      </c>
      <c r="AP112" s="25">
        <f t="shared" si="194"/>
        <v>0</v>
      </c>
      <c r="AQ112" s="25">
        <f t="shared" si="195"/>
        <v>0</v>
      </c>
      <c r="AR112" s="25">
        <f t="shared" si="196"/>
        <v>0</v>
      </c>
      <c r="AS112" s="25">
        <f t="shared" si="197"/>
        <v>0</v>
      </c>
      <c r="AT112" s="25">
        <f t="shared" si="198"/>
        <v>0</v>
      </c>
      <c r="AU112" s="25">
        <f t="shared" si="199"/>
        <v>0</v>
      </c>
      <c r="AV112" s="25">
        <f t="shared" si="200"/>
        <v>0</v>
      </c>
      <c r="AW112" s="25">
        <f t="shared" si="201"/>
        <v>0</v>
      </c>
      <c r="AX112" s="25">
        <f t="shared" si="202"/>
        <v>0</v>
      </c>
      <c r="AY112" s="25">
        <f t="shared" si="203"/>
        <v>0</v>
      </c>
      <c r="AZ112" s="25">
        <f t="shared" si="204"/>
        <v>0</v>
      </c>
      <c r="BA112" s="25">
        <f t="shared" si="205"/>
        <v>0</v>
      </c>
      <c r="BB112" s="25">
        <f t="shared" si="206"/>
        <v>0</v>
      </c>
      <c r="BD112" s="25">
        <f t="shared" si="207"/>
        <v>0</v>
      </c>
      <c r="BE112" s="25">
        <f t="shared" si="208"/>
        <v>0</v>
      </c>
      <c r="BF112" s="25">
        <f t="shared" si="209"/>
        <v>0</v>
      </c>
      <c r="BG112" s="25">
        <f t="shared" si="210"/>
        <v>0</v>
      </c>
      <c r="BH112" s="25">
        <f t="shared" si="211"/>
        <v>0</v>
      </c>
      <c r="BI112" s="25">
        <f t="shared" si="212"/>
        <v>0</v>
      </c>
      <c r="BJ112" s="25">
        <f t="shared" si="213"/>
        <v>0</v>
      </c>
      <c r="BK112" s="25">
        <f t="shared" si="214"/>
        <v>0</v>
      </c>
      <c r="BL112" s="25">
        <f t="shared" si="215"/>
        <v>0</v>
      </c>
      <c r="BM112" s="25">
        <f t="shared" si="216"/>
        <v>0</v>
      </c>
      <c r="BN112" s="25">
        <f t="shared" si="217"/>
        <v>0</v>
      </c>
      <c r="BO112" s="25">
        <f t="shared" si="218"/>
        <v>0</v>
      </c>
      <c r="BP112" s="25">
        <f t="shared" si="219"/>
        <v>0</v>
      </c>
      <c r="BQ112" s="25" t="str">
        <f t="shared" si="220"/>
        <v>NA</v>
      </c>
    </row>
    <row r="113" spans="3:69" s="25" customFormat="1" x14ac:dyDescent="0.15"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5">
        <f t="shared" si="178"/>
        <v>0</v>
      </c>
      <c r="Q113" s="26"/>
      <c r="R113" s="26"/>
      <c r="S113" s="26"/>
      <c r="U113" s="26"/>
      <c r="V113" s="27">
        <v>12</v>
      </c>
      <c r="W113" s="27">
        <v>4</v>
      </c>
      <c r="X113" s="14">
        <v>0</v>
      </c>
      <c r="Z113" s="28" t="str">
        <f t="shared" si="179"/>
        <v>NA</v>
      </c>
      <c r="AA113" s="28" t="str">
        <f t="shared" si="180"/>
        <v>NA</v>
      </c>
      <c r="AB113" s="28" t="str">
        <f t="shared" si="181"/>
        <v>NA</v>
      </c>
      <c r="AC113" s="28" t="str">
        <f t="shared" si="182"/>
        <v>NA</v>
      </c>
      <c r="AD113" s="28" t="str">
        <f t="shared" si="183"/>
        <v>NA</v>
      </c>
      <c r="AE113" s="28" t="str">
        <f t="shared" si="184"/>
        <v>NA</v>
      </c>
      <c r="AF113" s="28" t="str">
        <f t="shared" si="185"/>
        <v>NA</v>
      </c>
      <c r="AG113" s="28" t="str">
        <f t="shared" si="186"/>
        <v>NA</v>
      </c>
      <c r="AH113" s="28" t="str">
        <f t="shared" si="187"/>
        <v>NA</v>
      </c>
      <c r="AI113" s="28" t="str">
        <f t="shared" si="188"/>
        <v>NA</v>
      </c>
      <c r="AJ113" s="28" t="str">
        <f t="shared" si="189"/>
        <v>NA</v>
      </c>
      <c r="AK113" s="28" t="str">
        <f t="shared" si="190"/>
        <v>NA</v>
      </c>
      <c r="AL113" s="28">
        <f t="shared" si="191"/>
        <v>0</v>
      </c>
      <c r="AM113" s="28" t="str">
        <f t="shared" si="192"/>
        <v>NA</v>
      </c>
      <c r="AN113" s="29" t="str">
        <f t="shared" si="193"/>
        <v>NA</v>
      </c>
      <c r="AP113" s="25">
        <f t="shared" si="194"/>
        <v>0</v>
      </c>
      <c r="AQ113" s="25">
        <f t="shared" si="195"/>
        <v>0</v>
      </c>
      <c r="AR113" s="25">
        <f t="shared" si="196"/>
        <v>0</v>
      </c>
      <c r="AS113" s="25">
        <f t="shared" si="197"/>
        <v>0</v>
      </c>
      <c r="AT113" s="25">
        <f t="shared" si="198"/>
        <v>0</v>
      </c>
      <c r="AU113" s="25">
        <f t="shared" si="199"/>
        <v>0</v>
      </c>
      <c r="AV113" s="25">
        <f t="shared" si="200"/>
        <v>0</v>
      </c>
      <c r="AW113" s="25">
        <f t="shared" si="201"/>
        <v>0</v>
      </c>
      <c r="AX113" s="25">
        <f t="shared" si="202"/>
        <v>0</v>
      </c>
      <c r="AY113" s="25">
        <f t="shared" si="203"/>
        <v>0</v>
      </c>
      <c r="AZ113" s="25">
        <f t="shared" si="204"/>
        <v>0</v>
      </c>
      <c r="BA113" s="25">
        <f t="shared" si="205"/>
        <v>0</v>
      </c>
      <c r="BB113" s="25">
        <f t="shared" si="206"/>
        <v>0</v>
      </c>
      <c r="BD113" s="25">
        <f t="shared" si="207"/>
        <v>0</v>
      </c>
      <c r="BE113" s="25">
        <f t="shared" si="208"/>
        <v>0</v>
      </c>
      <c r="BF113" s="25">
        <f t="shared" si="209"/>
        <v>0</v>
      </c>
      <c r="BG113" s="25">
        <f t="shared" si="210"/>
        <v>0</v>
      </c>
      <c r="BH113" s="25">
        <f t="shared" si="211"/>
        <v>0</v>
      </c>
      <c r="BI113" s="25">
        <f t="shared" si="212"/>
        <v>0</v>
      </c>
      <c r="BJ113" s="25">
        <f t="shared" si="213"/>
        <v>0</v>
      </c>
      <c r="BK113" s="25">
        <f t="shared" si="214"/>
        <v>0</v>
      </c>
      <c r="BL113" s="25">
        <f t="shared" si="215"/>
        <v>0</v>
      </c>
      <c r="BM113" s="25">
        <f t="shared" si="216"/>
        <v>0</v>
      </c>
      <c r="BN113" s="25">
        <f t="shared" si="217"/>
        <v>0</v>
      </c>
      <c r="BO113" s="25">
        <f t="shared" si="218"/>
        <v>0</v>
      </c>
      <c r="BP113" s="25">
        <f t="shared" si="219"/>
        <v>0</v>
      </c>
      <c r="BQ113" s="25" t="str">
        <f t="shared" si="220"/>
        <v>NA</v>
      </c>
    </row>
    <row r="114" spans="3:69" s="25" customFormat="1" x14ac:dyDescent="0.15"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5">
        <f t="shared" si="178"/>
        <v>0</v>
      </c>
      <c r="Q114" s="26"/>
      <c r="R114" s="26"/>
      <c r="S114" s="26"/>
      <c r="U114" s="26"/>
      <c r="V114" s="27">
        <v>12</v>
      </c>
      <c r="W114" s="27">
        <v>4</v>
      </c>
      <c r="X114" s="14">
        <v>0</v>
      </c>
      <c r="Z114" s="28" t="str">
        <f t="shared" si="179"/>
        <v>NA</v>
      </c>
      <c r="AA114" s="28" t="str">
        <f t="shared" si="180"/>
        <v>NA</v>
      </c>
      <c r="AB114" s="28" t="str">
        <f t="shared" si="181"/>
        <v>NA</v>
      </c>
      <c r="AC114" s="28" t="str">
        <f t="shared" si="182"/>
        <v>NA</v>
      </c>
      <c r="AD114" s="28" t="str">
        <f t="shared" si="183"/>
        <v>NA</v>
      </c>
      <c r="AE114" s="28" t="str">
        <f t="shared" si="184"/>
        <v>NA</v>
      </c>
      <c r="AF114" s="28" t="str">
        <f t="shared" si="185"/>
        <v>NA</v>
      </c>
      <c r="AG114" s="28" t="str">
        <f t="shared" si="186"/>
        <v>NA</v>
      </c>
      <c r="AH114" s="28" t="str">
        <f t="shared" si="187"/>
        <v>NA</v>
      </c>
      <c r="AI114" s="28" t="str">
        <f t="shared" si="188"/>
        <v>NA</v>
      </c>
      <c r="AJ114" s="28" t="str">
        <f t="shared" si="189"/>
        <v>NA</v>
      </c>
      <c r="AK114" s="28" t="str">
        <f t="shared" si="190"/>
        <v>NA</v>
      </c>
      <c r="AL114" s="28">
        <f t="shared" si="191"/>
        <v>0</v>
      </c>
      <c r="AM114" s="28" t="str">
        <f t="shared" si="192"/>
        <v>NA</v>
      </c>
      <c r="AN114" s="29" t="str">
        <f t="shared" si="193"/>
        <v>NA</v>
      </c>
      <c r="AP114" s="25">
        <f t="shared" si="194"/>
        <v>0</v>
      </c>
      <c r="AQ114" s="25">
        <f t="shared" si="195"/>
        <v>0</v>
      </c>
      <c r="AR114" s="25">
        <f t="shared" si="196"/>
        <v>0</v>
      </c>
      <c r="AS114" s="25">
        <f t="shared" si="197"/>
        <v>0</v>
      </c>
      <c r="AT114" s="25">
        <f t="shared" si="198"/>
        <v>0</v>
      </c>
      <c r="AU114" s="25">
        <f t="shared" si="199"/>
        <v>0</v>
      </c>
      <c r="AV114" s="25">
        <f t="shared" si="200"/>
        <v>0</v>
      </c>
      <c r="AW114" s="25">
        <f t="shared" si="201"/>
        <v>0</v>
      </c>
      <c r="AX114" s="25">
        <f t="shared" si="202"/>
        <v>0</v>
      </c>
      <c r="AY114" s="25">
        <f t="shared" si="203"/>
        <v>0</v>
      </c>
      <c r="AZ114" s="25">
        <f t="shared" si="204"/>
        <v>0</v>
      </c>
      <c r="BA114" s="25">
        <f t="shared" si="205"/>
        <v>0</v>
      </c>
      <c r="BB114" s="25">
        <f t="shared" si="206"/>
        <v>0</v>
      </c>
      <c r="BD114" s="25">
        <f t="shared" si="207"/>
        <v>0</v>
      </c>
      <c r="BE114" s="25">
        <f t="shared" si="208"/>
        <v>0</v>
      </c>
      <c r="BF114" s="25">
        <f t="shared" si="209"/>
        <v>0</v>
      </c>
      <c r="BG114" s="25">
        <f t="shared" si="210"/>
        <v>0</v>
      </c>
      <c r="BH114" s="25">
        <f t="shared" si="211"/>
        <v>0</v>
      </c>
      <c r="BI114" s="25">
        <f t="shared" si="212"/>
        <v>0</v>
      </c>
      <c r="BJ114" s="25">
        <f t="shared" si="213"/>
        <v>0</v>
      </c>
      <c r="BK114" s="25">
        <f t="shared" si="214"/>
        <v>0</v>
      </c>
      <c r="BL114" s="25">
        <f t="shared" si="215"/>
        <v>0</v>
      </c>
      <c r="BM114" s="25">
        <f t="shared" si="216"/>
        <v>0</v>
      </c>
      <c r="BN114" s="25">
        <f t="shared" si="217"/>
        <v>0</v>
      </c>
      <c r="BO114" s="25">
        <f t="shared" si="218"/>
        <v>0</v>
      </c>
      <c r="BP114" s="25">
        <f t="shared" si="219"/>
        <v>0</v>
      </c>
      <c r="BQ114" s="25" t="str">
        <f t="shared" si="220"/>
        <v>NA</v>
      </c>
    </row>
    <row r="115" spans="3:69" s="25" customFormat="1" x14ac:dyDescent="0.15"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5">
        <f t="shared" si="178"/>
        <v>0</v>
      </c>
      <c r="Q115" s="26"/>
      <c r="R115" s="26"/>
      <c r="S115" s="26"/>
      <c r="U115" s="26"/>
      <c r="V115" s="27">
        <v>12</v>
      </c>
      <c r="W115" s="27">
        <v>4</v>
      </c>
      <c r="X115" s="14">
        <v>0</v>
      </c>
      <c r="Z115" s="28" t="str">
        <f t="shared" si="179"/>
        <v>NA</v>
      </c>
      <c r="AA115" s="28" t="str">
        <f t="shared" si="180"/>
        <v>NA</v>
      </c>
      <c r="AB115" s="28" t="str">
        <f t="shared" si="181"/>
        <v>NA</v>
      </c>
      <c r="AC115" s="28" t="str">
        <f t="shared" si="182"/>
        <v>NA</v>
      </c>
      <c r="AD115" s="28" t="str">
        <f t="shared" si="183"/>
        <v>NA</v>
      </c>
      <c r="AE115" s="28" t="str">
        <f t="shared" si="184"/>
        <v>NA</v>
      </c>
      <c r="AF115" s="28" t="str">
        <f t="shared" si="185"/>
        <v>NA</v>
      </c>
      <c r="AG115" s="28" t="str">
        <f t="shared" si="186"/>
        <v>NA</v>
      </c>
      <c r="AH115" s="28" t="str">
        <f t="shared" si="187"/>
        <v>NA</v>
      </c>
      <c r="AI115" s="28" t="str">
        <f t="shared" si="188"/>
        <v>NA</v>
      </c>
      <c r="AJ115" s="28" t="str">
        <f t="shared" si="189"/>
        <v>NA</v>
      </c>
      <c r="AK115" s="28" t="str">
        <f t="shared" si="190"/>
        <v>NA</v>
      </c>
      <c r="AL115" s="28">
        <f t="shared" si="191"/>
        <v>0</v>
      </c>
      <c r="AM115" s="28" t="str">
        <f t="shared" si="192"/>
        <v>NA</v>
      </c>
      <c r="AN115" s="29" t="str">
        <f t="shared" si="193"/>
        <v>NA</v>
      </c>
      <c r="AP115" s="25">
        <f t="shared" si="194"/>
        <v>0</v>
      </c>
      <c r="AQ115" s="25">
        <f t="shared" si="195"/>
        <v>0</v>
      </c>
      <c r="AR115" s="25">
        <f t="shared" si="196"/>
        <v>0</v>
      </c>
      <c r="AS115" s="25">
        <f t="shared" si="197"/>
        <v>0</v>
      </c>
      <c r="AT115" s="25">
        <f t="shared" si="198"/>
        <v>0</v>
      </c>
      <c r="AU115" s="25">
        <f t="shared" si="199"/>
        <v>0</v>
      </c>
      <c r="AV115" s="25">
        <f t="shared" si="200"/>
        <v>0</v>
      </c>
      <c r="AW115" s="25">
        <f t="shared" si="201"/>
        <v>0</v>
      </c>
      <c r="AX115" s="25">
        <f t="shared" si="202"/>
        <v>0</v>
      </c>
      <c r="AY115" s="25">
        <f t="shared" si="203"/>
        <v>0</v>
      </c>
      <c r="AZ115" s="25">
        <f t="shared" si="204"/>
        <v>0</v>
      </c>
      <c r="BA115" s="25">
        <f t="shared" si="205"/>
        <v>0</v>
      </c>
      <c r="BB115" s="25">
        <f t="shared" si="206"/>
        <v>0</v>
      </c>
      <c r="BD115" s="25">
        <f t="shared" si="207"/>
        <v>0</v>
      </c>
      <c r="BE115" s="25">
        <f t="shared" si="208"/>
        <v>0</v>
      </c>
      <c r="BF115" s="25">
        <f t="shared" si="209"/>
        <v>0</v>
      </c>
      <c r="BG115" s="25">
        <f t="shared" si="210"/>
        <v>0</v>
      </c>
      <c r="BH115" s="25">
        <f t="shared" si="211"/>
        <v>0</v>
      </c>
      <c r="BI115" s="25">
        <f t="shared" si="212"/>
        <v>0</v>
      </c>
      <c r="BJ115" s="25">
        <f t="shared" si="213"/>
        <v>0</v>
      </c>
      <c r="BK115" s="25">
        <f t="shared" si="214"/>
        <v>0</v>
      </c>
      <c r="BL115" s="25">
        <f t="shared" si="215"/>
        <v>0</v>
      </c>
      <c r="BM115" s="25">
        <f t="shared" si="216"/>
        <v>0</v>
      </c>
      <c r="BN115" s="25">
        <f t="shared" si="217"/>
        <v>0</v>
      </c>
      <c r="BO115" s="25">
        <f t="shared" si="218"/>
        <v>0</v>
      </c>
      <c r="BP115" s="25">
        <f t="shared" si="219"/>
        <v>0</v>
      </c>
      <c r="BQ115" s="25" t="str">
        <f t="shared" si="220"/>
        <v>NA</v>
      </c>
    </row>
    <row r="116" spans="3:69" s="25" customFormat="1" x14ac:dyDescent="0.15"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5">
        <f t="shared" si="178"/>
        <v>0</v>
      </c>
      <c r="Q116" s="26"/>
      <c r="R116" s="26"/>
      <c r="S116" s="26"/>
      <c r="U116" s="26"/>
      <c r="V116" s="27">
        <v>12</v>
      </c>
      <c r="W116" s="27">
        <v>4</v>
      </c>
      <c r="X116" s="14">
        <v>0</v>
      </c>
      <c r="Z116" s="28" t="str">
        <f t="shared" si="179"/>
        <v>NA</v>
      </c>
      <c r="AA116" s="28" t="str">
        <f t="shared" si="180"/>
        <v>NA</v>
      </c>
      <c r="AB116" s="28" t="str">
        <f t="shared" si="181"/>
        <v>NA</v>
      </c>
      <c r="AC116" s="28" t="str">
        <f t="shared" si="182"/>
        <v>NA</v>
      </c>
      <c r="AD116" s="28" t="str">
        <f t="shared" si="183"/>
        <v>NA</v>
      </c>
      <c r="AE116" s="28" t="str">
        <f t="shared" si="184"/>
        <v>NA</v>
      </c>
      <c r="AF116" s="28" t="str">
        <f t="shared" si="185"/>
        <v>NA</v>
      </c>
      <c r="AG116" s="28" t="str">
        <f t="shared" si="186"/>
        <v>NA</v>
      </c>
      <c r="AH116" s="28" t="str">
        <f t="shared" si="187"/>
        <v>NA</v>
      </c>
      <c r="AI116" s="28" t="str">
        <f t="shared" si="188"/>
        <v>NA</v>
      </c>
      <c r="AJ116" s="28" t="str">
        <f t="shared" si="189"/>
        <v>NA</v>
      </c>
      <c r="AK116" s="28" t="str">
        <f t="shared" si="190"/>
        <v>NA</v>
      </c>
      <c r="AL116" s="28">
        <f t="shared" si="191"/>
        <v>0</v>
      </c>
      <c r="AM116" s="28" t="str">
        <f t="shared" si="192"/>
        <v>NA</v>
      </c>
      <c r="AN116" s="29" t="str">
        <f t="shared" si="193"/>
        <v>NA</v>
      </c>
      <c r="AP116" s="25">
        <f t="shared" si="194"/>
        <v>0</v>
      </c>
      <c r="AQ116" s="25">
        <f t="shared" si="195"/>
        <v>0</v>
      </c>
      <c r="AR116" s="25">
        <f t="shared" si="196"/>
        <v>0</v>
      </c>
      <c r="AS116" s="25">
        <f t="shared" si="197"/>
        <v>0</v>
      </c>
      <c r="AT116" s="25">
        <f t="shared" si="198"/>
        <v>0</v>
      </c>
      <c r="AU116" s="25">
        <f t="shared" si="199"/>
        <v>0</v>
      </c>
      <c r="AV116" s="25">
        <f t="shared" si="200"/>
        <v>0</v>
      </c>
      <c r="AW116" s="25">
        <f t="shared" si="201"/>
        <v>0</v>
      </c>
      <c r="AX116" s="25">
        <f t="shared" si="202"/>
        <v>0</v>
      </c>
      <c r="AY116" s="25">
        <f t="shared" si="203"/>
        <v>0</v>
      </c>
      <c r="AZ116" s="25">
        <f t="shared" si="204"/>
        <v>0</v>
      </c>
      <c r="BA116" s="25">
        <f t="shared" si="205"/>
        <v>0</v>
      </c>
      <c r="BB116" s="25">
        <f t="shared" si="206"/>
        <v>0</v>
      </c>
      <c r="BD116" s="25">
        <f t="shared" si="207"/>
        <v>0</v>
      </c>
      <c r="BE116" s="25">
        <f t="shared" si="208"/>
        <v>0</v>
      </c>
      <c r="BF116" s="25">
        <f t="shared" si="209"/>
        <v>0</v>
      </c>
      <c r="BG116" s="25">
        <f t="shared" si="210"/>
        <v>0</v>
      </c>
      <c r="BH116" s="25">
        <f t="shared" si="211"/>
        <v>0</v>
      </c>
      <c r="BI116" s="25">
        <f t="shared" si="212"/>
        <v>0</v>
      </c>
      <c r="BJ116" s="25">
        <f t="shared" si="213"/>
        <v>0</v>
      </c>
      <c r="BK116" s="25">
        <f t="shared" si="214"/>
        <v>0</v>
      </c>
      <c r="BL116" s="25">
        <f t="shared" si="215"/>
        <v>0</v>
      </c>
      <c r="BM116" s="25">
        <f t="shared" si="216"/>
        <v>0</v>
      </c>
      <c r="BN116" s="25">
        <f t="shared" si="217"/>
        <v>0</v>
      </c>
      <c r="BO116" s="25">
        <f t="shared" si="218"/>
        <v>0</v>
      </c>
      <c r="BP116" s="25">
        <f t="shared" si="219"/>
        <v>0</v>
      </c>
      <c r="BQ116" s="25" t="str">
        <f t="shared" si="220"/>
        <v>NA</v>
      </c>
    </row>
    <row r="117" spans="3:69" s="25" customFormat="1" x14ac:dyDescent="0.15"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5">
        <f t="shared" si="178"/>
        <v>0</v>
      </c>
      <c r="Q117" s="26"/>
      <c r="R117" s="26"/>
      <c r="S117" s="26"/>
      <c r="U117" s="26"/>
      <c r="V117" s="27">
        <v>12</v>
      </c>
      <c r="W117" s="27">
        <v>4</v>
      </c>
      <c r="X117" s="14">
        <v>0</v>
      </c>
      <c r="Z117" s="28" t="str">
        <f t="shared" si="179"/>
        <v>NA</v>
      </c>
      <c r="AA117" s="28" t="str">
        <f t="shared" si="180"/>
        <v>NA</v>
      </c>
      <c r="AB117" s="28" t="str">
        <f t="shared" si="181"/>
        <v>NA</v>
      </c>
      <c r="AC117" s="28" t="str">
        <f t="shared" si="182"/>
        <v>NA</v>
      </c>
      <c r="AD117" s="28" t="str">
        <f t="shared" si="183"/>
        <v>NA</v>
      </c>
      <c r="AE117" s="28" t="str">
        <f t="shared" si="184"/>
        <v>NA</v>
      </c>
      <c r="AF117" s="28" t="str">
        <f t="shared" si="185"/>
        <v>NA</v>
      </c>
      <c r="AG117" s="28" t="str">
        <f t="shared" si="186"/>
        <v>NA</v>
      </c>
      <c r="AH117" s="28" t="str">
        <f t="shared" si="187"/>
        <v>NA</v>
      </c>
      <c r="AI117" s="28" t="str">
        <f t="shared" si="188"/>
        <v>NA</v>
      </c>
      <c r="AJ117" s="28" t="str">
        <f t="shared" si="189"/>
        <v>NA</v>
      </c>
      <c r="AK117" s="28" t="str">
        <f t="shared" si="190"/>
        <v>NA</v>
      </c>
      <c r="AL117" s="28">
        <f t="shared" si="191"/>
        <v>0</v>
      </c>
      <c r="AM117" s="28" t="str">
        <f t="shared" si="192"/>
        <v>NA</v>
      </c>
      <c r="AN117" s="29" t="str">
        <f t="shared" si="193"/>
        <v>NA</v>
      </c>
      <c r="AP117" s="25">
        <f t="shared" si="194"/>
        <v>0</v>
      </c>
      <c r="AQ117" s="25">
        <f t="shared" si="195"/>
        <v>0</v>
      </c>
      <c r="AR117" s="25">
        <f t="shared" si="196"/>
        <v>0</v>
      </c>
      <c r="AS117" s="25">
        <f t="shared" si="197"/>
        <v>0</v>
      </c>
      <c r="AT117" s="25">
        <f t="shared" si="198"/>
        <v>0</v>
      </c>
      <c r="AU117" s="25">
        <f t="shared" si="199"/>
        <v>0</v>
      </c>
      <c r="AV117" s="25">
        <f t="shared" si="200"/>
        <v>0</v>
      </c>
      <c r="AW117" s="25">
        <f t="shared" si="201"/>
        <v>0</v>
      </c>
      <c r="AX117" s="25">
        <f t="shared" si="202"/>
        <v>0</v>
      </c>
      <c r="AY117" s="25">
        <f t="shared" si="203"/>
        <v>0</v>
      </c>
      <c r="AZ117" s="25">
        <f t="shared" si="204"/>
        <v>0</v>
      </c>
      <c r="BA117" s="25">
        <f t="shared" si="205"/>
        <v>0</v>
      </c>
      <c r="BB117" s="25">
        <f t="shared" si="206"/>
        <v>0</v>
      </c>
      <c r="BD117" s="25">
        <f t="shared" si="207"/>
        <v>0</v>
      </c>
      <c r="BE117" s="25">
        <f t="shared" si="208"/>
        <v>0</v>
      </c>
      <c r="BF117" s="25">
        <f t="shared" si="209"/>
        <v>0</v>
      </c>
      <c r="BG117" s="25">
        <f t="shared" si="210"/>
        <v>0</v>
      </c>
      <c r="BH117" s="25">
        <f t="shared" si="211"/>
        <v>0</v>
      </c>
      <c r="BI117" s="25">
        <f t="shared" si="212"/>
        <v>0</v>
      </c>
      <c r="BJ117" s="25">
        <f t="shared" si="213"/>
        <v>0</v>
      </c>
      <c r="BK117" s="25">
        <f t="shared" si="214"/>
        <v>0</v>
      </c>
      <c r="BL117" s="25">
        <f t="shared" si="215"/>
        <v>0</v>
      </c>
      <c r="BM117" s="25">
        <f t="shared" si="216"/>
        <v>0</v>
      </c>
      <c r="BN117" s="25">
        <f t="shared" si="217"/>
        <v>0</v>
      </c>
      <c r="BO117" s="25">
        <f t="shared" si="218"/>
        <v>0</v>
      </c>
      <c r="BP117" s="25">
        <f t="shared" si="219"/>
        <v>0</v>
      </c>
      <c r="BQ117" s="25" t="str">
        <f t="shared" si="220"/>
        <v>NA</v>
      </c>
    </row>
    <row r="118" spans="3:69" s="25" customFormat="1" x14ac:dyDescent="0.15"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5">
        <f t="shared" si="178"/>
        <v>0</v>
      </c>
      <c r="Q118" s="26"/>
      <c r="R118" s="26"/>
      <c r="S118" s="26"/>
      <c r="U118" s="26"/>
      <c r="V118" s="27">
        <v>12</v>
      </c>
      <c r="W118" s="27">
        <v>4</v>
      </c>
      <c r="X118" s="14">
        <v>0</v>
      </c>
      <c r="Z118" s="28" t="str">
        <f t="shared" si="179"/>
        <v>NA</v>
      </c>
      <c r="AA118" s="28" t="str">
        <f t="shared" si="180"/>
        <v>NA</v>
      </c>
      <c r="AB118" s="28" t="str">
        <f t="shared" si="181"/>
        <v>NA</v>
      </c>
      <c r="AC118" s="28" t="str">
        <f t="shared" si="182"/>
        <v>NA</v>
      </c>
      <c r="AD118" s="28" t="str">
        <f t="shared" si="183"/>
        <v>NA</v>
      </c>
      <c r="AE118" s="28" t="str">
        <f t="shared" si="184"/>
        <v>NA</v>
      </c>
      <c r="AF118" s="28" t="str">
        <f t="shared" si="185"/>
        <v>NA</v>
      </c>
      <c r="AG118" s="28" t="str">
        <f t="shared" si="186"/>
        <v>NA</v>
      </c>
      <c r="AH118" s="28" t="str">
        <f t="shared" si="187"/>
        <v>NA</v>
      </c>
      <c r="AI118" s="28" t="str">
        <f t="shared" si="188"/>
        <v>NA</v>
      </c>
      <c r="AJ118" s="28" t="str">
        <f t="shared" si="189"/>
        <v>NA</v>
      </c>
      <c r="AK118" s="28" t="str">
        <f t="shared" si="190"/>
        <v>NA</v>
      </c>
      <c r="AL118" s="28">
        <f t="shared" si="191"/>
        <v>0</v>
      </c>
      <c r="AM118" s="28" t="str">
        <f t="shared" si="192"/>
        <v>NA</v>
      </c>
      <c r="AN118" s="29" t="str">
        <f t="shared" si="193"/>
        <v>NA</v>
      </c>
      <c r="AP118" s="25">
        <f t="shared" si="194"/>
        <v>0</v>
      </c>
      <c r="AQ118" s="25">
        <f t="shared" si="195"/>
        <v>0</v>
      </c>
      <c r="AR118" s="25">
        <f t="shared" si="196"/>
        <v>0</v>
      </c>
      <c r="AS118" s="25">
        <f t="shared" si="197"/>
        <v>0</v>
      </c>
      <c r="AT118" s="25">
        <f t="shared" si="198"/>
        <v>0</v>
      </c>
      <c r="AU118" s="25">
        <f t="shared" si="199"/>
        <v>0</v>
      </c>
      <c r="AV118" s="25">
        <f t="shared" si="200"/>
        <v>0</v>
      </c>
      <c r="AW118" s="25">
        <f t="shared" si="201"/>
        <v>0</v>
      </c>
      <c r="AX118" s="25">
        <f t="shared" si="202"/>
        <v>0</v>
      </c>
      <c r="AY118" s="25">
        <f t="shared" si="203"/>
        <v>0</v>
      </c>
      <c r="AZ118" s="25">
        <f t="shared" si="204"/>
        <v>0</v>
      </c>
      <c r="BA118" s="25">
        <f t="shared" si="205"/>
        <v>0</v>
      </c>
      <c r="BB118" s="25">
        <f t="shared" si="206"/>
        <v>0</v>
      </c>
      <c r="BD118" s="25">
        <f t="shared" si="207"/>
        <v>0</v>
      </c>
      <c r="BE118" s="25">
        <f t="shared" si="208"/>
        <v>0</v>
      </c>
      <c r="BF118" s="25">
        <f t="shared" si="209"/>
        <v>0</v>
      </c>
      <c r="BG118" s="25">
        <f t="shared" si="210"/>
        <v>0</v>
      </c>
      <c r="BH118" s="25">
        <f t="shared" si="211"/>
        <v>0</v>
      </c>
      <c r="BI118" s="25">
        <f t="shared" si="212"/>
        <v>0</v>
      </c>
      <c r="BJ118" s="25">
        <f t="shared" si="213"/>
        <v>0</v>
      </c>
      <c r="BK118" s="25">
        <f t="shared" si="214"/>
        <v>0</v>
      </c>
      <c r="BL118" s="25">
        <f t="shared" si="215"/>
        <v>0</v>
      </c>
      <c r="BM118" s="25">
        <f t="shared" si="216"/>
        <v>0</v>
      </c>
      <c r="BN118" s="25">
        <f t="shared" si="217"/>
        <v>0</v>
      </c>
      <c r="BO118" s="25">
        <f t="shared" si="218"/>
        <v>0</v>
      </c>
      <c r="BP118" s="25">
        <f t="shared" si="219"/>
        <v>0</v>
      </c>
      <c r="BQ118" s="25" t="str">
        <f t="shared" si="220"/>
        <v>NA</v>
      </c>
    </row>
    <row r="119" spans="3:69" s="25" customFormat="1" x14ac:dyDescent="0.15"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5">
        <f t="shared" si="178"/>
        <v>0</v>
      </c>
      <c r="Q119" s="26"/>
      <c r="R119" s="26"/>
      <c r="S119" s="26"/>
      <c r="U119" s="26"/>
      <c r="V119" s="27">
        <v>12</v>
      </c>
      <c r="W119" s="27">
        <v>4</v>
      </c>
      <c r="X119" s="14">
        <v>0</v>
      </c>
      <c r="Z119" s="28" t="str">
        <f t="shared" si="179"/>
        <v>NA</v>
      </c>
      <c r="AA119" s="28" t="str">
        <f t="shared" si="180"/>
        <v>NA</v>
      </c>
      <c r="AB119" s="28" t="str">
        <f t="shared" si="181"/>
        <v>NA</v>
      </c>
      <c r="AC119" s="28" t="str">
        <f t="shared" si="182"/>
        <v>NA</v>
      </c>
      <c r="AD119" s="28" t="str">
        <f t="shared" si="183"/>
        <v>NA</v>
      </c>
      <c r="AE119" s="28" t="str">
        <f t="shared" si="184"/>
        <v>NA</v>
      </c>
      <c r="AF119" s="28" t="str">
        <f t="shared" si="185"/>
        <v>NA</v>
      </c>
      <c r="AG119" s="28" t="str">
        <f t="shared" si="186"/>
        <v>NA</v>
      </c>
      <c r="AH119" s="28" t="str">
        <f t="shared" si="187"/>
        <v>NA</v>
      </c>
      <c r="AI119" s="28" t="str">
        <f t="shared" si="188"/>
        <v>NA</v>
      </c>
      <c r="AJ119" s="28" t="str">
        <f t="shared" si="189"/>
        <v>NA</v>
      </c>
      <c r="AK119" s="28" t="str">
        <f t="shared" si="190"/>
        <v>NA</v>
      </c>
      <c r="AL119" s="28">
        <f t="shared" si="191"/>
        <v>0</v>
      </c>
      <c r="AM119" s="28" t="str">
        <f t="shared" si="192"/>
        <v>NA</v>
      </c>
      <c r="AN119" s="29" t="str">
        <f t="shared" si="193"/>
        <v>NA</v>
      </c>
      <c r="AP119" s="25">
        <f t="shared" si="194"/>
        <v>0</v>
      </c>
      <c r="AQ119" s="25">
        <f t="shared" si="195"/>
        <v>0</v>
      </c>
      <c r="AR119" s="25">
        <f t="shared" si="196"/>
        <v>0</v>
      </c>
      <c r="AS119" s="25">
        <f t="shared" si="197"/>
        <v>0</v>
      </c>
      <c r="AT119" s="25">
        <f t="shared" si="198"/>
        <v>0</v>
      </c>
      <c r="AU119" s="25">
        <f t="shared" si="199"/>
        <v>0</v>
      </c>
      <c r="AV119" s="25">
        <f t="shared" si="200"/>
        <v>0</v>
      </c>
      <c r="AW119" s="25">
        <f t="shared" si="201"/>
        <v>0</v>
      </c>
      <c r="AX119" s="25">
        <f t="shared" si="202"/>
        <v>0</v>
      </c>
      <c r="AY119" s="25">
        <f t="shared" si="203"/>
        <v>0</v>
      </c>
      <c r="AZ119" s="25">
        <f t="shared" si="204"/>
        <v>0</v>
      </c>
      <c r="BA119" s="25">
        <f t="shared" si="205"/>
        <v>0</v>
      </c>
      <c r="BB119" s="25">
        <f t="shared" si="206"/>
        <v>0</v>
      </c>
      <c r="BD119" s="25">
        <f t="shared" si="207"/>
        <v>0</v>
      </c>
      <c r="BE119" s="25">
        <f t="shared" si="208"/>
        <v>0</v>
      </c>
      <c r="BF119" s="25">
        <f t="shared" si="209"/>
        <v>0</v>
      </c>
      <c r="BG119" s="25">
        <f t="shared" si="210"/>
        <v>0</v>
      </c>
      <c r="BH119" s="25">
        <f t="shared" si="211"/>
        <v>0</v>
      </c>
      <c r="BI119" s="25">
        <f t="shared" si="212"/>
        <v>0</v>
      </c>
      <c r="BJ119" s="25">
        <f t="shared" si="213"/>
        <v>0</v>
      </c>
      <c r="BK119" s="25">
        <f t="shared" si="214"/>
        <v>0</v>
      </c>
      <c r="BL119" s="25">
        <f t="shared" si="215"/>
        <v>0</v>
      </c>
      <c r="BM119" s="25">
        <f t="shared" si="216"/>
        <v>0</v>
      </c>
      <c r="BN119" s="25">
        <f t="shared" si="217"/>
        <v>0</v>
      </c>
      <c r="BO119" s="25">
        <f t="shared" si="218"/>
        <v>0</v>
      </c>
      <c r="BP119" s="25">
        <f t="shared" si="219"/>
        <v>0</v>
      </c>
      <c r="BQ119" s="25" t="str">
        <f t="shared" si="220"/>
        <v>NA</v>
      </c>
    </row>
    <row r="120" spans="3:69" s="25" customFormat="1" x14ac:dyDescent="0.15"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5">
        <f t="shared" si="178"/>
        <v>0</v>
      </c>
      <c r="Q120" s="26"/>
      <c r="R120" s="26"/>
      <c r="S120" s="26"/>
      <c r="U120" s="26"/>
      <c r="V120" s="27">
        <v>12</v>
      </c>
      <c r="W120" s="27">
        <v>4</v>
      </c>
      <c r="X120" s="14">
        <v>0</v>
      </c>
      <c r="Z120" s="28" t="str">
        <f t="shared" si="179"/>
        <v>NA</v>
      </c>
      <c r="AA120" s="28" t="str">
        <f t="shared" si="180"/>
        <v>NA</v>
      </c>
      <c r="AB120" s="28" t="str">
        <f t="shared" si="181"/>
        <v>NA</v>
      </c>
      <c r="AC120" s="28" t="str">
        <f t="shared" si="182"/>
        <v>NA</v>
      </c>
      <c r="AD120" s="28" t="str">
        <f t="shared" si="183"/>
        <v>NA</v>
      </c>
      <c r="AE120" s="28" t="str">
        <f t="shared" si="184"/>
        <v>NA</v>
      </c>
      <c r="AF120" s="28" t="str">
        <f t="shared" si="185"/>
        <v>NA</v>
      </c>
      <c r="AG120" s="28" t="str">
        <f t="shared" si="186"/>
        <v>NA</v>
      </c>
      <c r="AH120" s="28" t="str">
        <f t="shared" si="187"/>
        <v>NA</v>
      </c>
      <c r="AI120" s="28" t="str">
        <f t="shared" si="188"/>
        <v>NA</v>
      </c>
      <c r="AJ120" s="28" t="str">
        <f t="shared" si="189"/>
        <v>NA</v>
      </c>
      <c r="AK120" s="28" t="str">
        <f t="shared" si="190"/>
        <v>NA</v>
      </c>
      <c r="AL120" s="28">
        <f t="shared" si="191"/>
        <v>0</v>
      </c>
      <c r="AM120" s="28" t="str">
        <f t="shared" si="192"/>
        <v>NA</v>
      </c>
      <c r="AN120" s="29" t="str">
        <f t="shared" si="193"/>
        <v>NA</v>
      </c>
      <c r="AP120" s="25">
        <f t="shared" si="194"/>
        <v>0</v>
      </c>
      <c r="AQ120" s="25">
        <f t="shared" si="195"/>
        <v>0</v>
      </c>
      <c r="AR120" s="25">
        <f t="shared" si="196"/>
        <v>0</v>
      </c>
      <c r="AS120" s="25">
        <f t="shared" si="197"/>
        <v>0</v>
      </c>
      <c r="AT120" s="25">
        <f t="shared" si="198"/>
        <v>0</v>
      </c>
      <c r="AU120" s="25">
        <f t="shared" si="199"/>
        <v>0</v>
      </c>
      <c r="AV120" s="25">
        <f t="shared" si="200"/>
        <v>0</v>
      </c>
      <c r="AW120" s="25">
        <f t="shared" si="201"/>
        <v>0</v>
      </c>
      <c r="AX120" s="25">
        <f t="shared" si="202"/>
        <v>0</v>
      </c>
      <c r="AY120" s="25">
        <f t="shared" si="203"/>
        <v>0</v>
      </c>
      <c r="AZ120" s="25">
        <f t="shared" si="204"/>
        <v>0</v>
      </c>
      <c r="BA120" s="25">
        <f t="shared" si="205"/>
        <v>0</v>
      </c>
      <c r="BB120" s="25">
        <f t="shared" si="206"/>
        <v>0</v>
      </c>
      <c r="BD120" s="25">
        <f t="shared" si="207"/>
        <v>0</v>
      </c>
      <c r="BE120" s="25">
        <f t="shared" si="208"/>
        <v>0</v>
      </c>
      <c r="BF120" s="25">
        <f t="shared" si="209"/>
        <v>0</v>
      </c>
      <c r="BG120" s="25">
        <f t="shared" si="210"/>
        <v>0</v>
      </c>
      <c r="BH120" s="25">
        <f t="shared" si="211"/>
        <v>0</v>
      </c>
      <c r="BI120" s="25">
        <f t="shared" si="212"/>
        <v>0</v>
      </c>
      <c r="BJ120" s="25">
        <f t="shared" si="213"/>
        <v>0</v>
      </c>
      <c r="BK120" s="25">
        <f t="shared" si="214"/>
        <v>0</v>
      </c>
      <c r="BL120" s="25">
        <f t="shared" si="215"/>
        <v>0</v>
      </c>
      <c r="BM120" s="25">
        <f t="shared" si="216"/>
        <v>0</v>
      </c>
      <c r="BN120" s="25">
        <f t="shared" si="217"/>
        <v>0</v>
      </c>
      <c r="BO120" s="25">
        <f t="shared" si="218"/>
        <v>0</v>
      </c>
      <c r="BP120" s="25">
        <f t="shared" si="219"/>
        <v>0</v>
      </c>
      <c r="BQ120" s="25" t="str">
        <f t="shared" si="220"/>
        <v>NA</v>
      </c>
    </row>
    <row r="121" spans="3:69" s="25" customFormat="1" x14ac:dyDescent="0.15"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5">
        <f t="shared" si="178"/>
        <v>0</v>
      </c>
      <c r="Q121" s="26"/>
      <c r="R121" s="26"/>
      <c r="S121" s="26"/>
      <c r="U121" s="26"/>
      <c r="V121" s="27">
        <v>12</v>
      </c>
      <c r="W121" s="27">
        <v>4</v>
      </c>
      <c r="X121" s="14">
        <v>0</v>
      </c>
      <c r="Z121" s="28" t="str">
        <f t="shared" si="179"/>
        <v>NA</v>
      </c>
      <c r="AA121" s="28" t="str">
        <f t="shared" si="180"/>
        <v>NA</v>
      </c>
      <c r="AB121" s="28" t="str">
        <f t="shared" si="181"/>
        <v>NA</v>
      </c>
      <c r="AC121" s="28" t="str">
        <f t="shared" si="182"/>
        <v>NA</v>
      </c>
      <c r="AD121" s="28" t="str">
        <f t="shared" si="183"/>
        <v>NA</v>
      </c>
      <c r="AE121" s="28" t="str">
        <f t="shared" si="184"/>
        <v>NA</v>
      </c>
      <c r="AF121" s="28" t="str">
        <f t="shared" si="185"/>
        <v>NA</v>
      </c>
      <c r="AG121" s="28" t="str">
        <f t="shared" si="186"/>
        <v>NA</v>
      </c>
      <c r="AH121" s="28" t="str">
        <f t="shared" si="187"/>
        <v>NA</v>
      </c>
      <c r="AI121" s="28" t="str">
        <f t="shared" si="188"/>
        <v>NA</v>
      </c>
      <c r="AJ121" s="28" t="str">
        <f t="shared" si="189"/>
        <v>NA</v>
      </c>
      <c r="AK121" s="28" t="str">
        <f t="shared" si="190"/>
        <v>NA</v>
      </c>
      <c r="AL121" s="28">
        <f t="shared" si="191"/>
        <v>0</v>
      </c>
      <c r="AM121" s="28" t="str">
        <f t="shared" si="192"/>
        <v>NA</v>
      </c>
      <c r="AN121" s="29" t="str">
        <f t="shared" si="193"/>
        <v>NA</v>
      </c>
      <c r="AP121" s="25">
        <f t="shared" si="194"/>
        <v>0</v>
      </c>
      <c r="AQ121" s="25">
        <f t="shared" si="195"/>
        <v>0</v>
      </c>
      <c r="AR121" s="25">
        <f t="shared" si="196"/>
        <v>0</v>
      </c>
      <c r="AS121" s="25">
        <f t="shared" si="197"/>
        <v>0</v>
      </c>
      <c r="AT121" s="25">
        <f t="shared" si="198"/>
        <v>0</v>
      </c>
      <c r="AU121" s="25">
        <f t="shared" si="199"/>
        <v>0</v>
      </c>
      <c r="AV121" s="25">
        <f t="shared" si="200"/>
        <v>0</v>
      </c>
      <c r="AW121" s="25">
        <f t="shared" si="201"/>
        <v>0</v>
      </c>
      <c r="AX121" s="25">
        <f t="shared" si="202"/>
        <v>0</v>
      </c>
      <c r="AY121" s="25">
        <f t="shared" si="203"/>
        <v>0</v>
      </c>
      <c r="AZ121" s="25">
        <f t="shared" si="204"/>
        <v>0</v>
      </c>
      <c r="BA121" s="25">
        <f t="shared" si="205"/>
        <v>0</v>
      </c>
      <c r="BB121" s="25">
        <f t="shared" si="206"/>
        <v>0</v>
      </c>
      <c r="BD121" s="25">
        <f t="shared" si="207"/>
        <v>0</v>
      </c>
      <c r="BE121" s="25">
        <f t="shared" si="208"/>
        <v>0</v>
      </c>
      <c r="BF121" s="25">
        <f t="shared" si="209"/>
        <v>0</v>
      </c>
      <c r="BG121" s="25">
        <f t="shared" si="210"/>
        <v>0</v>
      </c>
      <c r="BH121" s="25">
        <f t="shared" si="211"/>
        <v>0</v>
      </c>
      <c r="BI121" s="25">
        <f t="shared" si="212"/>
        <v>0</v>
      </c>
      <c r="BJ121" s="25">
        <f t="shared" si="213"/>
        <v>0</v>
      </c>
      <c r="BK121" s="25">
        <f t="shared" si="214"/>
        <v>0</v>
      </c>
      <c r="BL121" s="25">
        <f t="shared" si="215"/>
        <v>0</v>
      </c>
      <c r="BM121" s="25">
        <f t="shared" si="216"/>
        <v>0</v>
      </c>
      <c r="BN121" s="25">
        <f t="shared" si="217"/>
        <v>0</v>
      </c>
      <c r="BO121" s="25">
        <f t="shared" si="218"/>
        <v>0</v>
      </c>
      <c r="BP121" s="25">
        <f t="shared" si="219"/>
        <v>0</v>
      </c>
      <c r="BQ121" s="25" t="str">
        <f t="shared" si="220"/>
        <v>NA</v>
      </c>
    </row>
    <row r="122" spans="3:69" s="25" customFormat="1" x14ac:dyDescent="0.15"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5">
        <f t="shared" si="178"/>
        <v>0</v>
      </c>
      <c r="Q122" s="26"/>
      <c r="R122" s="26"/>
      <c r="S122" s="26"/>
      <c r="U122" s="26"/>
      <c r="V122" s="27">
        <v>12</v>
      </c>
      <c r="W122" s="27">
        <v>4</v>
      </c>
      <c r="X122" s="14">
        <v>0</v>
      </c>
      <c r="Z122" s="28" t="str">
        <f t="shared" si="179"/>
        <v>NA</v>
      </c>
      <c r="AA122" s="28" t="str">
        <f t="shared" si="180"/>
        <v>NA</v>
      </c>
      <c r="AB122" s="28" t="str">
        <f t="shared" si="181"/>
        <v>NA</v>
      </c>
      <c r="AC122" s="28" t="str">
        <f t="shared" si="182"/>
        <v>NA</v>
      </c>
      <c r="AD122" s="28" t="str">
        <f t="shared" si="183"/>
        <v>NA</v>
      </c>
      <c r="AE122" s="28" t="str">
        <f t="shared" si="184"/>
        <v>NA</v>
      </c>
      <c r="AF122" s="28" t="str">
        <f t="shared" si="185"/>
        <v>NA</v>
      </c>
      <c r="AG122" s="28" t="str">
        <f t="shared" si="186"/>
        <v>NA</v>
      </c>
      <c r="AH122" s="28" t="str">
        <f t="shared" si="187"/>
        <v>NA</v>
      </c>
      <c r="AI122" s="28" t="str">
        <f t="shared" si="188"/>
        <v>NA</v>
      </c>
      <c r="AJ122" s="28" t="str">
        <f t="shared" si="189"/>
        <v>NA</v>
      </c>
      <c r="AK122" s="28" t="str">
        <f t="shared" si="190"/>
        <v>NA</v>
      </c>
      <c r="AL122" s="28">
        <f t="shared" si="191"/>
        <v>0</v>
      </c>
      <c r="AM122" s="28" t="str">
        <f t="shared" si="192"/>
        <v>NA</v>
      </c>
      <c r="AN122" s="29" t="str">
        <f t="shared" si="193"/>
        <v>NA</v>
      </c>
      <c r="AP122" s="25">
        <f t="shared" si="194"/>
        <v>0</v>
      </c>
      <c r="AQ122" s="25">
        <f t="shared" si="195"/>
        <v>0</v>
      </c>
      <c r="AR122" s="25">
        <f t="shared" si="196"/>
        <v>0</v>
      </c>
      <c r="AS122" s="25">
        <f t="shared" si="197"/>
        <v>0</v>
      </c>
      <c r="AT122" s="25">
        <f t="shared" si="198"/>
        <v>0</v>
      </c>
      <c r="AU122" s="25">
        <f t="shared" si="199"/>
        <v>0</v>
      </c>
      <c r="AV122" s="25">
        <f t="shared" si="200"/>
        <v>0</v>
      </c>
      <c r="AW122" s="25">
        <f t="shared" si="201"/>
        <v>0</v>
      </c>
      <c r="AX122" s="25">
        <f t="shared" si="202"/>
        <v>0</v>
      </c>
      <c r="AY122" s="25">
        <f t="shared" si="203"/>
        <v>0</v>
      </c>
      <c r="AZ122" s="25">
        <f t="shared" si="204"/>
        <v>0</v>
      </c>
      <c r="BA122" s="25">
        <f t="shared" si="205"/>
        <v>0</v>
      </c>
      <c r="BB122" s="25">
        <f t="shared" si="206"/>
        <v>0</v>
      </c>
      <c r="BD122" s="25">
        <f t="shared" si="207"/>
        <v>0</v>
      </c>
      <c r="BE122" s="25">
        <f t="shared" si="208"/>
        <v>0</v>
      </c>
      <c r="BF122" s="25">
        <f t="shared" si="209"/>
        <v>0</v>
      </c>
      <c r="BG122" s="25">
        <f t="shared" si="210"/>
        <v>0</v>
      </c>
      <c r="BH122" s="25">
        <f t="shared" si="211"/>
        <v>0</v>
      </c>
      <c r="BI122" s="25">
        <f t="shared" si="212"/>
        <v>0</v>
      </c>
      <c r="BJ122" s="25">
        <f t="shared" si="213"/>
        <v>0</v>
      </c>
      <c r="BK122" s="25">
        <f t="shared" si="214"/>
        <v>0</v>
      </c>
      <c r="BL122" s="25">
        <f t="shared" si="215"/>
        <v>0</v>
      </c>
      <c r="BM122" s="25">
        <f t="shared" si="216"/>
        <v>0</v>
      </c>
      <c r="BN122" s="25">
        <f t="shared" si="217"/>
        <v>0</v>
      </c>
      <c r="BO122" s="25">
        <f t="shared" si="218"/>
        <v>0</v>
      </c>
      <c r="BP122" s="25">
        <f t="shared" si="219"/>
        <v>0</v>
      </c>
      <c r="BQ122" s="25" t="str">
        <f t="shared" si="220"/>
        <v>NA</v>
      </c>
    </row>
    <row r="123" spans="3:69" s="25" customFormat="1" x14ac:dyDescent="0.15"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5">
        <f t="shared" si="178"/>
        <v>0</v>
      </c>
      <c r="Q123" s="26"/>
      <c r="R123" s="26"/>
      <c r="S123" s="26"/>
      <c r="U123" s="26"/>
      <c r="V123" s="27">
        <v>12</v>
      </c>
      <c r="W123" s="27">
        <v>4</v>
      </c>
      <c r="X123" s="14">
        <v>0</v>
      </c>
      <c r="Z123" s="28" t="str">
        <f t="shared" si="179"/>
        <v>NA</v>
      </c>
      <c r="AA123" s="28" t="str">
        <f t="shared" si="180"/>
        <v>NA</v>
      </c>
      <c r="AB123" s="28" t="str">
        <f t="shared" si="181"/>
        <v>NA</v>
      </c>
      <c r="AC123" s="28" t="str">
        <f t="shared" si="182"/>
        <v>NA</v>
      </c>
      <c r="AD123" s="28" t="str">
        <f t="shared" si="183"/>
        <v>NA</v>
      </c>
      <c r="AE123" s="28" t="str">
        <f t="shared" si="184"/>
        <v>NA</v>
      </c>
      <c r="AF123" s="28" t="str">
        <f t="shared" si="185"/>
        <v>NA</v>
      </c>
      <c r="AG123" s="28" t="str">
        <f t="shared" si="186"/>
        <v>NA</v>
      </c>
      <c r="AH123" s="28" t="str">
        <f t="shared" si="187"/>
        <v>NA</v>
      </c>
      <c r="AI123" s="28" t="str">
        <f t="shared" si="188"/>
        <v>NA</v>
      </c>
      <c r="AJ123" s="28" t="str">
        <f t="shared" si="189"/>
        <v>NA</v>
      </c>
      <c r="AK123" s="28" t="str">
        <f t="shared" si="190"/>
        <v>NA</v>
      </c>
      <c r="AL123" s="28">
        <f t="shared" si="191"/>
        <v>0</v>
      </c>
      <c r="AM123" s="28" t="str">
        <f t="shared" si="192"/>
        <v>NA</v>
      </c>
      <c r="AN123" s="29" t="str">
        <f t="shared" si="193"/>
        <v>NA</v>
      </c>
      <c r="AP123" s="25">
        <f t="shared" si="194"/>
        <v>0</v>
      </c>
      <c r="AQ123" s="25">
        <f t="shared" si="195"/>
        <v>0</v>
      </c>
      <c r="AR123" s="25">
        <f t="shared" si="196"/>
        <v>0</v>
      </c>
      <c r="AS123" s="25">
        <f t="shared" si="197"/>
        <v>0</v>
      </c>
      <c r="AT123" s="25">
        <f t="shared" si="198"/>
        <v>0</v>
      </c>
      <c r="AU123" s="25">
        <f t="shared" si="199"/>
        <v>0</v>
      </c>
      <c r="AV123" s="25">
        <f t="shared" si="200"/>
        <v>0</v>
      </c>
      <c r="AW123" s="25">
        <f t="shared" si="201"/>
        <v>0</v>
      </c>
      <c r="AX123" s="25">
        <f t="shared" si="202"/>
        <v>0</v>
      </c>
      <c r="AY123" s="25">
        <f t="shared" si="203"/>
        <v>0</v>
      </c>
      <c r="AZ123" s="25">
        <f t="shared" si="204"/>
        <v>0</v>
      </c>
      <c r="BA123" s="25">
        <f t="shared" si="205"/>
        <v>0</v>
      </c>
      <c r="BB123" s="25">
        <f t="shared" si="206"/>
        <v>0</v>
      </c>
      <c r="BD123" s="25">
        <f t="shared" si="207"/>
        <v>0</v>
      </c>
      <c r="BE123" s="25">
        <f t="shared" si="208"/>
        <v>0</v>
      </c>
      <c r="BF123" s="25">
        <f t="shared" si="209"/>
        <v>0</v>
      </c>
      <c r="BG123" s="25">
        <f t="shared" si="210"/>
        <v>0</v>
      </c>
      <c r="BH123" s="25">
        <f t="shared" si="211"/>
        <v>0</v>
      </c>
      <c r="BI123" s="25">
        <f t="shared" si="212"/>
        <v>0</v>
      </c>
      <c r="BJ123" s="25">
        <f t="shared" si="213"/>
        <v>0</v>
      </c>
      <c r="BK123" s="25">
        <f t="shared" si="214"/>
        <v>0</v>
      </c>
      <c r="BL123" s="25">
        <f t="shared" si="215"/>
        <v>0</v>
      </c>
      <c r="BM123" s="25">
        <f t="shared" si="216"/>
        <v>0</v>
      </c>
      <c r="BN123" s="25">
        <f t="shared" si="217"/>
        <v>0</v>
      </c>
      <c r="BO123" s="25">
        <f t="shared" si="218"/>
        <v>0</v>
      </c>
      <c r="BP123" s="25">
        <f t="shared" si="219"/>
        <v>0</v>
      </c>
      <c r="BQ123" s="25" t="str">
        <f t="shared" si="220"/>
        <v>NA</v>
      </c>
    </row>
    <row r="124" spans="3:69" s="25" customFormat="1" x14ac:dyDescent="0.15"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5">
        <f t="shared" si="178"/>
        <v>0</v>
      </c>
      <c r="Q124" s="26"/>
      <c r="R124" s="26"/>
      <c r="S124" s="26"/>
      <c r="U124" s="26"/>
      <c r="V124" s="27">
        <v>12</v>
      </c>
      <c r="W124" s="27">
        <v>4</v>
      </c>
      <c r="X124" s="14">
        <v>0</v>
      </c>
      <c r="Z124" s="28" t="str">
        <f t="shared" si="179"/>
        <v>NA</v>
      </c>
      <c r="AA124" s="28" t="str">
        <f t="shared" si="180"/>
        <v>NA</v>
      </c>
      <c r="AB124" s="28" t="str">
        <f t="shared" si="181"/>
        <v>NA</v>
      </c>
      <c r="AC124" s="28" t="str">
        <f t="shared" si="182"/>
        <v>NA</v>
      </c>
      <c r="AD124" s="28" t="str">
        <f t="shared" si="183"/>
        <v>NA</v>
      </c>
      <c r="AE124" s="28" t="str">
        <f t="shared" si="184"/>
        <v>NA</v>
      </c>
      <c r="AF124" s="28" t="str">
        <f t="shared" si="185"/>
        <v>NA</v>
      </c>
      <c r="AG124" s="28" t="str">
        <f t="shared" si="186"/>
        <v>NA</v>
      </c>
      <c r="AH124" s="28" t="str">
        <f t="shared" si="187"/>
        <v>NA</v>
      </c>
      <c r="AI124" s="28" t="str">
        <f t="shared" si="188"/>
        <v>NA</v>
      </c>
      <c r="AJ124" s="28" t="str">
        <f t="shared" si="189"/>
        <v>NA</v>
      </c>
      <c r="AK124" s="28" t="str">
        <f t="shared" si="190"/>
        <v>NA</v>
      </c>
      <c r="AL124" s="28">
        <f t="shared" si="191"/>
        <v>0</v>
      </c>
      <c r="AM124" s="28" t="str">
        <f t="shared" si="192"/>
        <v>NA</v>
      </c>
      <c r="AN124" s="29" t="str">
        <f t="shared" si="193"/>
        <v>NA</v>
      </c>
      <c r="AP124" s="25">
        <f t="shared" si="194"/>
        <v>0</v>
      </c>
      <c r="AQ124" s="25">
        <f t="shared" si="195"/>
        <v>0</v>
      </c>
      <c r="AR124" s="25">
        <f t="shared" si="196"/>
        <v>0</v>
      </c>
      <c r="AS124" s="25">
        <f t="shared" si="197"/>
        <v>0</v>
      </c>
      <c r="AT124" s="25">
        <f t="shared" si="198"/>
        <v>0</v>
      </c>
      <c r="AU124" s="25">
        <f t="shared" si="199"/>
        <v>0</v>
      </c>
      <c r="AV124" s="25">
        <f t="shared" si="200"/>
        <v>0</v>
      </c>
      <c r="AW124" s="25">
        <f t="shared" si="201"/>
        <v>0</v>
      </c>
      <c r="AX124" s="25">
        <f t="shared" si="202"/>
        <v>0</v>
      </c>
      <c r="AY124" s="25">
        <f t="shared" si="203"/>
        <v>0</v>
      </c>
      <c r="AZ124" s="25">
        <f t="shared" si="204"/>
        <v>0</v>
      </c>
      <c r="BA124" s="25">
        <f t="shared" si="205"/>
        <v>0</v>
      </c>
      <c r="BB124" s="25">
        <f t="shared" si="206"/>
        <v>0</v>
      </c>
      <c r="BD124" s="25">
        <f t="shared" si="207"/>
        <v>0</v>
      </c>
      <c r="BE124" s="25">
        <f t="shared" si="208"/>
        <v>0</v>
      </c>
      <c r="BF124" s="25">
        <f t="shared" si="209"/>
        <v>0</v>
      </c>
      <c r="BG124" s="25">
        <f t="shared" si="210"/>
        <v>0</v>
      </c>
      <c r="BH124" s="25">
        <f t="shared" si="211"/>
        <v>0</v>
      </c>
      <c r="BI124" s="25">
        <f t="shared" si="212"/>
        <v>0</v>
      </c>
      <c r="BJ124" s="25">
        <f t="shared" si="213"/>
        <v>0</v>
      </c>
      <c r="BK124" s="25">
        <f t="shared" si="214"/>
        <v>0</v>
      </c>
      <c r="BL124" s="25">
        <f t="shared" si="215"/>
        <v>0</v>
      </c>
      <c r="BM124" s="25">
        <f t="shared" si="216"/>
        <v>0</v>
      </c>
      <c r="BN124" s="25">
        <f t="shared" si="217"/>
        <v>0</v>
      </c>
      <c r="BO124" s="25">
        <f t="shared" si="218"/>
        <v>0</v>
      </c>
      <c r="BP124" s="25">
        <f t="shared" si="219"/>
        <v>0</v>
      </c>
      <c r="BQ124" s="25" t="str">
        <f t="shared" si="220"/>
        <v>NA</v>
      </c>
    </row>
    <row r="125" spans="3:69" s="25" customFormat="1" x14ac:dyDescent="0.15"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5">
        <f t="shared" si="178"/>
        <v>0</v>
      </c>
      <c r="Q125" s="26"/>
      <c r="R125" s="26"/>
      <c r="S125" s="26"/>
      <c r="U125" s="26"/>
      <c r="V125" s="27">
        <v>12</v>
      </c>
      <c r="W125" s="27">
        <v>4</v>
      </c>
      <c r="X125" s="14">
        <v>0</v>
      </c>
      <c r="Z125" s="28" t="str">
        <f t="shared" si="179"/>
        <v>NA</v>
      </c>
      <c r="AA125" s="28" t="str">
        <f t="shared" si="180"/>
        <v>NA</v>
      </c>
      <c r="AB125" s="28" t="str">
        <f t="shared" si="181"/>
        <v>NA</v>
      </c>
      <c r="AC125" s="28" t="str">
        <f t="shared" si="182"/>
        <v>NA</v>
      </c>
      <c r="AD125" s="28" t="str">
        <f t="shared" si="183"/>
        <v>NA</v>
      </c>
      <c r="AE125" s="28" t="str">
        <f t="shared" si="184"/>
        <v>NA</v>
      </c>
      <c r="AF125" s="28" t="str">
        <f t="shared" si="185"/>
        <v>NA</v>
      </c>
      <c r="AG125" s="28" t="str">
        <f t="shared" si="186"/>
        <v>NA</v>
      </c>
      <c r="AH125" s="28" t="str">
        <f t="shared" si="187"/>
        <v>NA</v>
      </c>
      <c r="AI125" s="28" t="str">
        <f t="shared" si="188"/>
        <v>NA</v>
      </c>
      <c r="AJ125" s="28" t="str">
        <f t="shared" si="189"/>
        <v>NA</v>
      </c>
      <c r="AK125" s="28" t="str">
        <f t="shared" si="190"/>
        <v>NA</v>
      </c>
      <c r="AL125" s="28">
        <f t="shared" si="191"/>
        <v>0</v>
      </c>
      <c r="AM125" s="28" t="str">
        <f t="shared" si="192"/>
        <v>NA</v>
      </c>
      <c r="AN125" s="29" t="str">
        <f t="shared" si="193"/>
        <v>NA</v>
      </c>
      <c r="AP125" s="25">
        <f t="shared" si="194"/>
        <v>0</v>
      </c>
      <c r="AQ125" s="25">
        <f t="shared" si="195"/>
        <v>0</v>
      </c>
      <c r="AR125" s="25">
        <f t="shared" si="196"/>
        <v>0</v>
      </c>
      <c r="AS125" s="25">
        <f t="shared" si="197"/>
        <v>0</v>
      </c>
      <c r="AT125" s="25">
        <f t="shared" si="198"/>
        <v>0</v>
      </c>
      <c r="AU125" s="25">
        <f t="shared" si="199"/>
        <v>0</v>
      </c>
      <c r="AV125" s="25">
        <f t="shared" si="200"/>
        <v>0</v>
      </c>
      <c r="AW125" s="25">
        <f t="shared" si="201"/>
        <v>0</v>
      </c>
      <c r="AX125" s="25">
        <f t="shared" si="202"/>
        <v>0</v>
      </c>
      <c r="AY125" s="25">
        <f t="shared" si="203"/>
        <v>0</v>
      </c>
      <c r="AZ125" s="25">
        <f t="shared" si="204"/>
        <v>0</v>
      </c>
      <c r="BA125" s="25">
        <f t="shared" si="205"/>
        <v>0</v>
      </c>
      <c r="BB125" s="25">
        <f t="shared" si="206"/>
        <v>0</v>
      </c>
      <c r="BD125" s="25">
        <f t="shared" si="207"/>
        <v>0</v>
      </c>
      <c r="BE125" s="25">
        <f t="shared" si="208"/>
        <v>0</v>
      </c>
      <c r="BF125" s="25">
        <f t="shared" si="209"/>
        <v>0</v>
      </c>
      <c r="BG125" s="25">
        <f t="shared" si="210"/>
        <v>0</v>
      </c>
      <c r="BH125" s="25">
        <f t="shared" si="211"/>
        <v>0</v>
      </c>
      <c r="BI125" s="25">
        <f t="shared" si="212"/>
        <v>0</v>
      </c>
      <c r="BJ125" s="25">
        <f t="shared" si="213"/>
        <v>0</v>
      </c>
      <c r="BK125" s="25">
        <f t="shared" si="214"/>
        <v>0</v>
      </c>
      <c r="BL125" s="25">
        <f t="shared" si="215"/>
        <v>0</v>
      </c>
      <c r="BM125" s="25">
        <f t="shared" si="216"/>
        <v>0</v>
      </c>
      <c r="BN125" s="25">
        <f t="shared" si="217"/>
        <v>0</v>
      </c>
      <c r="BO125" s="25">
        <f t="shared" si="218"/>
        <v>0</v>
      </c>
      <c r="BP125" s="25">
        <f t="shared" si="219"/>
        <v>0</v>
      </c>
      <c r="BQ125" s="25" t="str">
        <f t="shared" si="220"/>
        <v>NA</v>
      </c>
    </row>
    <row r="126" spans="3:69" x14ac:dyDescent="0.15">
      <c r="C126" s="25"/>
      <c r="O126">
        <f t="shared" si="178"/>
        <v>0</v>
      </c>
      <c r="V126" s="35">
        <v>12</v>
      </c>
      <c r="W126" s="35">
        <v>4</v>
      </c>
      <c r="X126" s="14">
        <v>0</v>
      </c>
      <c r="Z126" s="13" t="str">
        <f t="shared" si="179"/>
        <v>NA</v>
      </c>
      <c r="AA126" s="13" t="str">
        <f t="shared" si="180"/>
        <v>NA</v>
      </c>
      <c r="AB126" s="13" t="str">
        <f t="shared" si="181"/>
        <v>NA</v>
      </c>
      <c r="AC126" s="13" t="str">
        <f t="shared" si="182"/>
        <v>NA</v>
      </c>
      <c r="AD126" s="13" t="str">
        <f t="shared" si="183"/>
        <v>NA</v>
      </c>
      <c r="AE126" s="13" t="str">
        <f t="shared" si="184"/>
        <v>NA</v>
      </c>
      <c r="AF126" s="13" t="str">
        <f t="shared" si="185"/>
        <v>NA</v>
      </c>
      <c r="AG126" s="13" t="str">
        <f t="shared" si="186"/>
        <v>NA</v>
      </c>
      <c r="AH126" s="13" t="str">
        <f t="shared" si="187"/>
        <v>NA</v>
      </c>
      <c r="AI126" s="13" t="str">
        <f t="shared" si="188"/>
        <v>NA</v>
      </c>
      <c r="AJ126" s="13" t="str">
        <f t="shared" si="189"/>
        <v>NA</v>
      </c>
      <c r="AK126" s="13" t="str">
        <f t="shared" si="190"/>
        <v>NA</v>
      </c>
      <c r="AL126" s="13">
        <f t="shared" si="191"/>
        <v>0</v>
      </c>
      <c r="AM126" s="13" t="str">
        <f t="shared" si="192"/>
        <v>NA</v>
      </c>
      <c r="AN126" s="10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3:69" x14ac:dyDescent="0.15">
      <c r="C127" s="25"/>
      <c r="O127">
        <f t="shared" si="178"/>
        <v>0</v>
      </c>
      <c r="V127" s="35">
        <v>12</v>
      </c>
      <c r="W127" s="35">
        <v>4</v>
      </c>
      <c r="X127" s="14">
        <v>0</v>
      </c>
      <c r="Z127" s="13" t="str">
        <f t="shared" si="179"/>
        <v>NA</v>
      </c>
      <c r="AA127" s="13" t="str">
        <f t="shared" si="180"/>
        <v>NA</v>
      </c>
      <c r="AB127" s="13" t="str">
        <f t="shared" si="181"/>
        <v>NA</v>
      </c>
      <c r="AC127" s="13" t="str">
        <f t="shared" si="182"/>
        <v>NA</v>
      </c>
      <c r="AD127" s="13" t="str">
        <f t="shared" si="183"/>
        <v>NA</v>
      </c>
      <c r="AE127" s="13" t="str">
        <f t="shared" si="184"/>
        <v>NA</v>
      </c>
      <c r="AF127" s="13" t="str">
        <f t="shared" si="185"/>
        <v>NA</v>
      </c>
      <c r="AG127" s="13" t="str">
        <f t="shared" si="186"/>
        <v>NA</v>
      </c>
      <c r="AH127" s="13" t="str">
        <f t="shared" si="187"/>
        <v>NA</v>
      </c>
      <c r="AI127" s="13" t="str">
        <f t="shared" si="188"/>
        <v>NA</v>
      </c>
      <c r="AJ127" s="13" t="str">
        <f t="shared" si="189"/>
        <v>NA</v>
      </c>
      <c r="AK127" s="13" t="str">
        <f t="shared" si="190"/>
        <v>NA</v>
      </c>
      <c r="AL127" s="13">
        <f t="shared" si="191"/>
        <v>0</v>
      </c>
      <c r="AM127" s="13" t="str">
        <f t="shared" si="192"/>
        <v>NA</v>
      </c>
      <c r="AN127" s="10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3:69" x14ac:dyDescent="0.15">
      <c r="C128" s="25"/>
      <c r="O128">
        <f t="shared" si="178"/>
        <v>0</v>
      </c>
      <c r="V128" s="35">
        <v>12</v>
      </c>
      <c r="W128" s="35">
        <v>4</v>
      </c>
      <c r="X128" s="14">
        <v>0</v>
      </c>
      <c r="Z128" s="13" t="str">
        <f t="shared" si="179"/>
        <v>NA</v>
      </c>
      <c r="AA128" s="13" t="str">
        <f t="shared" si="180"/>
        <v>NA</v>
      </c>
      <c r="AB128" s="13" t="str">
        <f t="shared" si="181"/>
        <v>NA</v>
      </c>
      <c r="AC128" s="13" t="str">
        <f t="shared" si="182"/>
        <v>NA</v>
      </c>
      <c r="AD128" s="13" t="str">
        <f t="shared" si="183"/>
        <v>NA</v>
      </c>
      <c r="AE128" s="13" t="str">
        <f t="shared" si="184"/>
        <v>NA</v>
      </c>
      <c r="AF128" s="13" t="str">
        <f t="shared" si="185"/>
        <v>NA</v>
      </c>
      <c r="AG128" s="13" t="str">
        <f t="shared" si="186"/>
        <v>NA</v>
      </c>
      <c r="AH128" s="13" t="str">
        <f t="shared" si="187"/>
        <v>NA</v>
      </c>
      <c r="AI128" s="13" t="str">
        <f t="shared" si="188"/>
        <v>NA</v>
      </c>
      <c r="AJ128" s="13" t="str">
        <f t="shared" si="189"/>
        <v>NA</v>
      </c>
      <c r="AK128" s="13" t="str">
        <f t="shared" si="190"/>
        <v>NA</v>
      </c>
      <c r="AL128" s="13">
        <f t="shared" si="191"/>
        <v>0</v>
      </c>
      <c r="AM128" s="13" t="str">
        <f t="shared" si="192"/>
        <v>NA</v>
      </c>
      <c r="AN128" s="10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3:69" x14ac:dyDescent="0.15">
      <c r="C129" s="25"/>
      <c r="O129">
        <f t="shared" si="178"/>
        <v>0</v>
      </c>
      <c r="V129" s="35">
        <v>12</v>
      </c>
      <c r="W129" s="35">
        <v>4</v>
      </c>
      <c r="X129" s="14">
        <v>0</v>
      </c>
      <c r="Z129" s="13" t="str">
        <f t="shared" si="179"/>
        <v>NA</v>
      </c>
      <c r="AA129" s="13" t="str">
        <f t="shared" si="180"/>
        <v>NA</v>
      </c>
      <c r="AB129" s="13" t="str">
        <f t="shared" si="181"/>
        <v>NA</v>
      </c>
      <c r="AC129" s="13" t="str">
        <f t="shared" si="182"/>
        <v>NA</v>
      </c>
      <c r="AD129" s="13" t="str">
        <f t="shared" si="183"/>
        <v>NA</v>
      </c>
      <c r="AE129" s="13" t="str">
        <f t="shared" si="184"/>
        <v>NA</v>
      </c>
      <c r="AF129" s="13" t="str">
        <f t="shared" si="185"/>
        <v>NA</v>
      </c>
      <c r="AG129" s="13" t="str">
        <f t="shared" si="186"/>
        <v>NA</v>
      </c>
      <c r="AH129" s="13" t="str">
        <f t="shared" si="187"/>
        <v>NA</v>
      </c>
      <c r="AI129" s="13" t="str">
        <f t="shared" si="188"/>
        <v>NA</v>
      </c>
      <c r="AJ129" s="13" t="str">
        <f t="shared" si="189"/>
        <v>NA</v>
      </c>
      <c r="AK129" s="13" t="str">
        <f t="shared" si="190"/>
        <v>NA</v>
      </c>
      <c r="AL129" s="13">
        <f t="shared" si="191"/>
        <v>0</v>
      </c>
      <c r="AM129" s="13" t="str">
        <f t="shared" si="192"/>
        <v>NA</v>
      </c>
      <c r="AN129" s="10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3:69" x14ac:dyDescent="0.15">
      <c r="C130" s="25"/>
      <c r="O130">
        <f t="shared" si="178"/>
        <v>0</v>
      </c>
      <c r="V130" s="35">
        <v>12</v>
      </c>
      <c r="W130" s="35">
        <v>4</v>
      </c>
      <c r="X130" s="14">
        <v>0</v>
      </c>
      <c r="Z130" s="13" t="str">
        <f t="shared" si="179"/>
        <v>NA</v>
      </c>
      <c r="AA130" s="13" t="str">
        <f t="shared" si="180"/>
        <v>NA</v>
      </c>
      <c r="AB130" s="13" t="str">
        <f t="shared" si="181"/>
        <v>NA</v>
      </c>
      <c r="AC130" s="13" t="str">
        <f t="shared" si="182"/>
        <v>NA</v>
      </c>
      <c r="AD130" s="13" t="str">
        <f t="shared" si="183"/>
        <v>NA</v>
      </c>
      <c r="AE130" s="13" t="str">
        <f t="shared" si="184"/>
        <v>NA</v>
      </c>
      <c r="AF130" s="13" t="str">
        <f t="shared" si="185"/>
        <v>NA</v>
      </c>
      <c r="AG130" s="13" t="str">
        <f t="shared" si="186"/>
        <v>NA</v>
      </c>
      <c r="AH130" s="13" t="str">
        <f t="shared" si="187"/>
        <v>NA</v>
      </c>
      <c r="AI130" s="13" t="str">
        <f t="shared" si="188"/>
        <v>NA</v>
      </c>
      <c r="AJ130" s="13" t="str">
        <f t="shared" si="189"/>
        <v>NA</v>
      </c>
      <c r="AK130" s="13" t="str">
        <f t="shared" si="190"/>
        <v>NA</v>
      </c>
      <c r="AL130" s="13">
        <f t="shared" si="191"/>
        <v>0</v>
      </c>
      <c r="AM130" s="13" t="str">
        <f t="shared" si="192"/>
        <v>NA</v>
      </c>
      <c r="AN130" s="10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3:69" x14ac:dyDescent="0.15">
      <c r="C131" s="25"/>
      <c r="O131">
        <f t="shared" si="178"/>
        <v>0</v>
      </c>
      <c r="V131" s="35">
        <v>12</v>
      </c>
      <c r="W131" s="35">
        <v>4</v>
      </c>
      <c r="X131" s="14">
        <v>0</v>
      </c>
      <c r="Z131" s="13" t="str">
        <f t="shared" si="179"/>
        <v>NA</v>
      </c>
      <c r="AA131" s="13" t="str">
        <f t="shared" si="180"/>
        <v>NA</v>
      </c>
      <c r="AB131" s="13" t="str">
        <f t="shared" si="181"/>
        <v>NA</v>
      </c>
      <c r="AC131" s="13" t="str">
        <f t="shared" si="182"/>
        <v>NA</v>
      </c>
      <c r="AD131" s="13" t="str">
        <f t="shared" si="183"/>
        <v>NA</v>
      </c>
      <c r="AE131" s="13" t="str">
        <f t="shared" si="184"/>
        <v>NA</v>
      </c>
      <c r="AF131" s="13" t="str">
        <f t="shared" si="185"/>
        <v>NA</v>
      </c>
      <c r="AG131" s="13" t="str">
        <f t="shared" si="186"/>
        <v>NA</v>
      </c>
      <c r="AH131" s="13" t="str">
        <f t="shared" si="187"/>
        <v>NA</v>
      </c>
      <c r="AI131" s="13" t="str">
        <f t="shared" si="188"/>
        <v>NA</v>
      </c>
      <c r="AJ131" s="13" t="str">
        <f t="shared" si="189"/>
        <v>NA</v>
      </c>
      <c r="AK131" s="13" t="str">
        <f t="shared" si="190"/>
        <v>NA</v>
      </c>
      <c r="AL131" s="13">
        <f t="shared" si="191"/>
        <v>0</v>
      </c>
      <c r="AM131" s="13" t="str">
        <f t="shared" si="192"/>
        <v>NA</v>
      </c>
      <c r="AN131" s="10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3:69" x14ac:dyDescent="0.15">
      <c r="C132" s="25"/>
      <c r="O132">
        <f t="shared" si="178"/>
        <v>0</v>
      </c>
      <c r="V132" s="35">
        <v>12</v>
      </c>
      <c r="W132" s="35">
        <v>4</v>
      </c>
      <c r="X132" s="14">
        <v>0</v>
      </c>
      <c r="Z132" s="13" t="str">
        <f t="shared" si="179"/>
        <v>NA</v>
      </c>
      <c r="AA132" s="13" t="str">
        <f t="shared" si="180"/>
        <v>NA</v>
      </c>
      <c r="AB132" s="13" t="str">
        <f t="shared" si="181"/>
        <v>NA</v>
      </c>
      <c r="AC132" s="13" t="str">
        <f t="shared" si="182"/>
        <v>NA</v>
      </c>
      <c r="AD132" s="13" t="str">
        <f t="shared" si="183"/>
        <v>NA</v>
      </c>
      <c r="AE132" s="13" t="str">
        <f t="shared" si="184"/>
        <v>NA</v>
      </c>
      <c r="AF132" s="13" t="str">
        <f t="shared" si="185"/>
        <v>NA</v>
      </c>
      <c r="AG132" s="13" t="str">
        <f t="shared" si="186"/>
        <v>NA</v>
      </c>
      <c r="AH132" s="13" t="str">
        <f t="shared" si="187"/>
        <v>NA</v>
      </c>
      <c r="AI132" s="13" t="str">
        <f t="shared" si="188"/>
        <v>NA</v>
      </c>
      <c r="AJ132" s="13" t="str">
        <f t="shared" si="189"/>
        <v>NA</v>
      </c>
      <c r="AK132" s="13" t="str">
        <f t="shared" si="190"/>
        <v>NA</v>
      </c>
      <c r="AL132" s="13">
        <f t="shared" si="191"/>
        <v>0</v>
      </c>
      <c r="AM132" s="13" t="str">
        <f t="shared" si="192"/>
        <v>NA</v>
      </c>
      <c r="AN132" s="10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3:69" x14ac:dyDescent="0.15">
      <c r="C133" s="25"/>
      <c r="O133">
        <f t="shared" si="178"/>
        <v>0</v>
      </c>
      <c r="V133" s="35">
        <v>12</v>
      </c>
      <c r="W133" s="35">
        <v>4</v>
      </c>
      <c r="X133" s="14">
        <v>0</v>
      </c>
      <c r="Z133" s="13" t="str">
        <f t="shared" si="179"/>
        <v>NA</v>
      </c>
      <c r="AA133" s="13" t="str">
        <f t="shared" si="180"/>
        <v>NA</v>
      </c>
      <c r="AB133" s="13" t="str">
        <f t="shared" si="181"/>
        <v>NA</v>
      </c>
      <c r="AC133" s="13" t="str">
        <f t="shared" si="182"/>
        <v>NA</v>
      </c>
      <c r="AD133" s="13" t="str">
        <f t="shared" si="183"/>
        <v>NA</v>
      </c>
      <c r="AE133" s="13" t="str">
        <f t="shared" si="184"/>
        <v>NA</v>
      </c>
      <c r="AF133" s="13" t="str">
        <f t="shared" si="185"/>
        <v>NA</v>
      </c>
      <c r="AG133" s="13" t="str">
        <f t="shared" si="186"/>
        <v>NA</v>
      </c>
      <c r="AH133" s="13" t="str">
        <f t="shared" si="187"/>
        <v>NA</v>
      </c>
      <c r="AI133" s="13" t="str">
        <f t="shared" si="188"/>
        <v>NA</v>
      </c>
      <c r="AJ133" s="13" t="str">
        <f t="shared" si="189"/>
        <v>NA</v>
      </c>
      <c r="AK133" s="13" t="str">
        <f t="shared" si="190"/>
        <v>NA</v>
      </c>
      <c r="AL133" s="13">
        <f t="shared" si="191"/>
        <v>0</v>
      </c>
      <c r="AM133" s="13" t="str">
        <f t="shared" si="192"/>
        <v>NA</v>
      </c>
      <c r="AN133" s="10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3:69" x14ac:dyDescent="0.15">
      <c r="C134" s="25"/>
      <c r="O134">
        <f t="shared" si="178"/>
        <v>0</v>
      </c>
      <c r="V134" s="35">
        <v>12</v>
      </c>
      <c r="W134" s="35">
        <v>4</v>
      </c>
      <c r="X134" s="14">
        <v>0</v>
      </c>
      <c r="Z134" s="13" t="str">
        <f t="shared" si="179"/>
        <v>NA</v>
      </c>
      <c r="AA134" s="13" t="str">
        <f t="shared" si="180"/>
        <v>NA</v>
      </c>
      <c r="AB134" s="13" t="str">
        <f t="shared" si="181"/>
        <v>NA</v>
      </c>
      <c r="AC134" s="13" t="str">
        <f t="shared" si="182"/>
        <v>NA</v>
      </c>
      <c r="AD134" s="13" t="str">
        <f t="shared" si="183"/>
        <v>NA</v>
      </c>
      <c r="AE134" s="13" t="str">
        <f t="shared" si="184"/>
        <v>NA</v>
      </c>
      <c r="AF134" s="13" t="str">
        <f t="shared" si="185"/>
        <v>NA</v>
      </c>
      <c r="AG134" s="13" t="str">
        <f t="shared" si="186"/>
        <v>NA</v>
      </c>
      <c r="AH134" s="13" t="str">
        <f t="shared" si="187"/>
        <v>NA</v>
      </c>
      <c r="AI134" s="13" t="str">
        <f t="shared" si="188"/>
        <v>NA</v>
      </c>
      <c r="AJ134" s="13" t="str">
        <f t="shared" si="189"/>
        <v>NA</v>
      </c>
      <c r="AK134" s="13" t="str">
        <f t="shared" si="190"/>
        <v>NA</v>
      </c>
      <c r="AL134" s="13">
        <f t="shared" si="191"/>
        <v>0</v>
      </c>
      <c r="AM134" s="13" t="str">
        <f t="shared" si="192"/>
        <v>NA</v>
      </c>
      <c r="AN134" s="10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3:69" x14ac:dyDescent="0.15">
      <c r="C135" s="25"/>
      <c r="O135">
        <f t="shared" si="178"/>
        <v>0</v>
      </c>
      <c r="V135" s="35">
        <v>12</v>
      </c>
      <c r="W135" s="35">
        <v>4</v>
      </c>
      <c r="X135" s="14">
        <v>0</v>
      </c>
      <c r="Z135" s="13" t="str">
        <f t="shared" si="179"/>
        <v>NA</v>
      </c>
      <c r="AA135" s="13" t="str">
        <f t="shared" si="180"/>
        <v>NA</v>
      </c>
      <c r="AB135" s="13" t="str">
        <f t="shared" si="181"/>
        <v>NA</v>
      </c>
      <c r="AC135" s="13" t="str">
        <f t="shared" si="182"/>
        <v>NA</v>
      </c>
      <c r="AD135" s="13" t="str">
        <f t="shared" si="183"/>
        <v>NA</v>
      </c>
      <c r="AE135" s="13" t="str">
        <f t="shared" si="184"/>
        <v>NA</v>
      </c>
      <c r="AF135" s="13" t="str">
        <f t="shared" si="185"/>
        <v>NA</v>
      </c>
      <c r="AG135" s="13" t="str">
        <f t="shared" si="186"/>
        <v>NA</v>
      </c>
      <c r="AH135" s="13" t="str">
        <f t="shared" si="187"/>
        <v>NA</v>
      </c>
      <c r="AI135" s="13" t="str">
        <f t="shared" si="188"/>
        <v>NA</v>
      </c>
      <c r="AJ135" s="13" t="str">
        <f t="shared" si="189"/>
        <v>NA</v>
      </c>
      <c r="AK135" s="13" t="str">
        <f t="shared" si="190"/>
        <v>NA</v>
      </c>
      <c r="AL135" s="13">
        <f t="shared" si="191"/>
        <v>0</v>
      </c>
      <c r="AM135" s="13" t="str">
        <f t="shared" si="192"/>
        <v>NA</v>
      </c>
      <c r="AN135" s="10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3:69" s="25" customFormat="1" x14ac:dyDescent="0.15"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5">
        <f t="shared" ref="O136:O143" si="221">SUM(D136:N136)</f>
        <v>0</v>
      </c>
      <c r="Q136" s="26"/>
      <c r="R136" s="26"/>
      <c r="S136" s="26"/>
      <c r="U136" s="26"/>
      <c r="V136" s="27">
        <v>12</v>
      </c>
      <c r="W136" s="27">
        <v>4</v>
      </c>
      <c r="X136" s="14">
        <v>0</v>
      </c>
      <c r="Z136" s="28" t="str">
        <f t="shared" ref="Z136:Z143" si="222">IFERROR(BD136*$BQ136,"NA")</f>
        <v>NA</v>
      </c>
      <c r="AA136" s="28" t="str">
        <f t="shared" ref="AA136:AA143" si="223">IFERROR(BE136*$BQ136,"NA")</f>
        <v>NA</v>
      </c>
      <c r="AB136" s="28" t="str">
        <f t="shared" ref="AB136:AB143" si="224">IFERROR(BF136*$BQ136,"NA")</f>
        <v>NA</v>
      </c>
      <c r="AC136" s="28" t="str">
        <f t="shared" ref="AC136:AC143" si="225">IFERROR(BG136*$BQ136,"NA")</f>
        <v>NA</v>
      </c>
      <c r="AD136" s="28" t="str">
        <f t="shared" ref="AD136:AD143" si="226">IFERROR(IF(OR($X136="spinel", $X136="Spinel", $X136="SPINEL"),((BH136+BI136)*BQ136-AE136),BI136*$BQ136),"NA")</f>
        <v>NA</v>
      </c>
      <c r="AE136" s="28" t="str">
        <f t="shared" ref="AE136:AE143" si="227">IFERROR(IF(OR($X136="spinel", $X136="Spinel", $X136="SPINEL"),(1-AF136-AG136-AH136-AI136),BH136*$BQ136),"NA")</f>
        <v>NA</v>
      </c>
      <c r="AF136" s="28" t="str">
        <f t="shared" ref="AF136:AF143" si="228">IFERROR(BJ136*$BQ136,"NA")</f>
        <v>NA</v>
      </c>
      <c r="AG136" s="28" t="str">
        <f t="shared" ref="AG136:AG143" si="229">IFERROR(BK136*$BQ136,"NA")</f>
        <v>NA</v>
      </c>
      <c r="AH136" s="28" t="str">
        <f t="shared" ref="AH136:AH143" si="230">IFERROR(BL136*$BQ136,"NA")</f>
        <v>NA</v>
      </c>
      <c r="AI136" s="28" t="str">
        <f t="shared" ref="AI136:AI143" si="231">IFERROR(BM136*$BQ136,"NA")</f>
        <v>NA</v>
      </c>
      <c r="AJ136" s="28" t="str">
        <f t="shared" ref="AJ136:AJ143" si="232">IFERROR(BN136*$BQ136,"NA")</f>
        <v>NA</v>
      </c>
      <c r="AK136" s="28" t="str">
        <f t="shared" ref="AK136:AK143" si="233">IFERROR(BO136*$BQ136,"NA")</f>
        <v>NA</v>
      </c>
      <c r="AL136" s="28">
        <f t="shared" ref="AL136:AL143" si="234">IFERROR(SUM(Z136:AK136),"NA")</f>
        <v>0</v>
      </c>
      <c r="AM136" s="28" t="str">
        <f t="shared" ref="AM136:AM143" si="235">IFERROR(AF136/(AF136+AE136),"NA")</f>
        <v>NA</v>
      </c>
      <c r="AN136" s="29" t="str">
        <f t="shared" ref="AN136:AN143" si="236">IFERROR(AD136/(AD136+AE136),"NA")</f>
        <v>NA</v>
      </c>
      <c r="AP136" s="25">
        <f t="shared" ref="AP136:AP143" si="237">D136</f>
        <v>0</v>
      </c>
      <c r="AQ136" s="25">
        <f t="shared" ref="AQ136:AQ143" si="238">E136</f>
        <v>0</v>
      </c>
      <c r="AR136" s="25">
        <f t="shared" ref="AR136:AR143" si="239">F136</f>
        <v>0</v>
      </c>
      <c r="AS136" s="25">
        <f t="shared" ref="AS136:AS143" si="240">G136</f>
        <v>0</v>
      </c>
      <c r="AT136" s="25">
        <f t="shared" ref="AT136:AT143" si="241">BI136*AT$1/2</f>
        <v>0</v>
      </c>
      <c r="AU136" s="25">
        <f t="shared" ref="AU136:AU143" si="242">BH136*AU$1</f>
        <v>0</v>
      </c>
      <c r="AV136" s="25">
        <f t="shared" ref="AV136:AV143" si="243">I136</f>
        <v>0</v>
      </c>
      <c r="AW136" s="25">
        <f t="shared" ref="AW136:AW143" si="244">J136</f>
        <v>0</v>
      </c>
      <c r="AX136" s="25">
        <f t="shared" ref="AX136:AX143" si="245">K136</f>
        <v>0</v>
      </c>
      <c r="AY136" s="25">
        <f t="shared" ref="AY136:AY143" si="246">L136</f>
        <v>0</v>
      </c>
      <c r="AZ136" s="25">
        <f t="shared" ref="AZ136:AZ143" si="247">M136</f>
        <v>0</v>
      </c>
      <c r="BA136" s="25">
        <f t="shared" ref="BA136:BA143" si="248">N136</f>
        <v>0</v>
      </c>
      <c r="BB136" s="25">
        <f t="shared" ref="BB136:BB143" si="249">SUM(AP136:BA136)</f>
        <v>0</v>
      </c>
      <c r="BD136" s="25">
        <f t="shared" ref="BD136:BD143" si="250">D136/AP$1</f>
        <v>0</v>
      </c>
      <c r="BE136" s="25">
        <f t="shared" ref="BE136:BE143" si="251">E136/AQ$1</f>
        <v>0</v>
      </c>
      <c r="BF136" s="25">
        <f t="shared" ref="BF136:BF143" si="252">F136/AR$1*2</f>
        <v>0</v>
      </c>
      <c r="BG136" s="25">
        <f t="shared" ref="BG136:BG143" si="253">G136/AS$1*2</f>
        <v>0</v>
      </c>
      <c r="BH136" s="25">
        <f t="shared" ref="BH136:BH143" si="254">IF(OR($X136="spinel", $X136="Spinel", $X136="SPINEL"),H136/AU$1,H136/AU$1*(1-$X136))</f>
        <v>0</v>
      </c>
      <c r="BI136" s="25">
        <f t="shared" ref="BI136:BI143" si="255">IF(OR($X136="spinel", $X136="Spinel", $X136="SPINEL"),0,H136/AU$1*$X136)</f>
        <v>0</v>
      </c>
      <c r="BJ136" s="25">
        <f t="shared" ref="BJ136:BJ143" si="256">I136/AV$1</f>
        <v>0</v>
      </c>
      <c r="BK136" s="25">
        <f t="shared" ref="BK136:BK143" si="257">J136/AW$1</f>
        <v>0</v>
      </c>
      <c r="BL136" s="25">
        <f t="shared" ref="BL136:BL143" si="258">K136/AX$1</f>
        <v>0</v>
      </c>
      <c r="BM136" s="25">
        <f t="shared" ref="BM136:BM143" si="259">L136/AY$1</f>
        <v>0</v>
      </c>
      <c r="BN136" s="25">
        <f t="shared" ref="BN136:BN143" si="260">M136/AZ$1*2</f>
        <v>0</v>
      </c>
      <c r="BO136" s="25">
        <f t="shared" ref="BO136:BO143" si="261">N136/BA$1*2</f>
        <v>0</v>
      </c>
      <c r="BP136" s="25">
        <f t="shared" ref="BP136:BP143" si="262">SUM(BD136:BO136)</f>
        <v>0</v>
      </c>
      <c r="BQ136" s="25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3:69" s="25" customFormat="1" x14ac:dyDescent="0.15"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5">
        <f t="shared" si="221"/>
        <v>0</v>
      </c>
      <c r="Q137" s="26"/>
      <c r="R137" s="26"/>
      <c r="S137" s="26"/>
      <c r="U137" s="26"/>
      <c r="V137" s="27">
        <v>12</v>
      </c>
      <c r="W137" s="27">
        <v>4</v>
      </c>
      <c r="X137" s="14">
        <v>0</v>
      </c>
      <c r="Z137" s="28" t="str">
        <f t="shared" si="222"/>
        <v>NA</v>
      </c>
      <c r="AA137" s="28" t="str">
        <f t="shared" si="223"/>
        <v>NA</v>
      </c>
      <c r="AB137" s="28" t="str">
        <f t="shared" si="224"/>
        <v>NA</v>
      </c>
      <c r="AC137" s="28" t="str">
        <f t="shared" si="225"/>
        <v>NA</v>
      </c>
      <c r="AD137" s="28" t="str">
        <f t="shared" si="226"/>
        <v>NA</v>
      </c>
      <c r="AE137" s="28" t="str">
        <f t="shared" si="227"/>
        <v>NA</v>
      </c>
      <c r="AF137" s="28" t="str">
        <f t="shared" si="228"/>
        <v>NA</v>
      </c>
      <c r="AG137" s="28" t="str">
        <f t="shared" si="229"/>
        <v>NA</v>
      </c>
      <c r="AH137" s="28" t="str">
        <f t="shared" si="230"/>
        <v>NA</v>
      </c>
      <c r="AI137" s="28" t="str">
        <f t="shared" si="231"/>
        <v>NA</v>
      </c>
      <c r="AJ137" s="28" t="str">
        <f t="shared" si="232"/>
        <v>NA</v>
      </c>
      <c r="AK137" s="28" t="str">
        <f t="shared" si="233"/>
        <v>NA</v>
      </c>
      <c r="AL137" s="28">
        <f t="shared" si="234"/>
        <v>0</v>
      </c>
      <c r="AM137" s="28" t="str">
        <f t="shared" si="235"/>
        <v>NA</v>
      </c>
      <c r="AN137" s="29" t="str">
        <f t="shared" si="236"/>
        <v>NA</v>
      </c>
      <c r="AP137" s="25">
        <f t="shared" si="237"/>
        <v>0</v>
      </c>
      <c r="AQ137" s="25">
        <f t="shared" si="238"/>
        <v>0</v>
      </c>
      <c r="AR137" s="25">
        <f t="shared" si="239"/>
        <v>0</v>
      </c>
      <c r="AS137" s="25">
        <f t="shared" si="240"/>
        <v>0</v>
      </c>
      <c r="AT137" s="25">
        <f t="shared" si="241"/>
        <v>0</v>
      </c>
      <c r="AU137" s="25">
        <f t="shared" si="242"/>
        <v>0</v>
      </c>
      <c r="AV137" s="25">
        <f t="shared" si="243"/>
        <v>0</v>
      </c>
      <c r="AW137" s="25">
        <f t="shared" si="244"/>
        <v>0</v>
      </c>
      <c r="AX137" s="25">
        <f t="shared" si="245"/>
        <v>0</v>
      </c>
      <c r="AY137" s="25">
        <f t="shared" si="246"/>
        <v>0</v>
      </c>
      <c r="AZ137" s="25">
        <f t="shared" si="247"/>
        <v>0</v>
      </c>
      <c r="BA137" s="25">
        <f t="shared" si="248"/>
        <v>0</v>
      </c>
      <c r="BB137" s="25">
        <f t="shared" si="249"/>
        <v>0</v>
      </c>
      <c r="BD137" s="25">
        <f t="shared" si="250"/>
        <v>0</v>
      </c>
      <c r="BE137" s="25">
        <f t="shared" si="251"/>
        <v>0</v>
      </c>
      <c r="BF137" s="25">
        <f t="shared" si="252"/>
        <v>0</v>
      </c>
      <c r="BG137" s="25">
        <f t="shared" si="253"/>
        <v>0</v>
      </c>
      <c r="BH137" s="25">
        <f t="shared" si="254"/>
        <v>0</v>
      </c>
      <c r="BI137" s="25">
        <f t="shared" si="255"/>
        <v>0</v>
      </c>
      <c r="BJ137" s="25">
        <f t="shared" si="256"/>
        <v>0</v>
      </c>
      <c r="BK137" s="25">
        <f t="shared" si="257"/>
        <v>0</v>
      </c>
      <c r="BL137" s="25">
        <f t="shared" si="258"/>
        <v>0</v>
      </c>
      <c r="BM137" s="25">
        <f t="shared" si="259"/>
        <v>0</v>
      </c>
      <c r="BN137" s="25">
        <f t="shared" si="260"/>
        <v>0</v>
      </c>
      <c r="BO137" s="25">
        <f t="shared" si="261"/>
        <v>0</v>
      </c>
      <c r="BP137" s="25">
        <f t="shared" si="262"/>
        <v>0</v>
      </c>
      <c r="BQ137" s="25" t="str">
        <f t="shared" si="263"/>
        <v>NA</v>
      </c>
    </row>
    <row r="138" spans="3:69" x14ac:dyDescent="0.15">
      <c r="C138" s="25"/>
      <c r="O138">
        <f t="shared" si="221"/>
        <v>0</v>
      </c>
      <c r="V138" s="35">
        <v>12</v>
      </c>
      <c r="W138" s="35">
        <v>4</v>
      </c>
      <c r="X138" s="14">
        <v>0</v>
      </c>
      <c r="Z138" s="13" t="str">
        <f t="shared" si="222"/>
        <v>NA</v>
      </c>
      <c r="AA138" s="13" t="str">
        <f t="shared" si="223"/>
        <v>NA</v>
      </c>
      <c r="AB138" s="13" t="str">
        <f t="shared" si="224"/>
        <v>NA</v>
      </c>
      <c r="AC138" s="13" t="str">
        <f t="shared" si="225"/>
        <v>NA</v>
      </c>
      <c r="AD138" s="13" t="str">
        <f t="shared" si="226"/>
        <v>NA</v>
      </c>
      <c r="AE138" s="13" t="str">
        <f t="shared" si="227"/>
        <v>NA</v>
      </c>
      <c r="AF138" s="13" t="str">
        <f t="shared" si="228"/>
        <v>NA</v>
      </c>
      <c r="AG138" s="13" t="str">
        <f t="shared" si="229"/>
        <v>NA</v>
      </c>
      <c r="AH138" s="13" t="str">
        <f t="shared" si="230"/>
        <v>NA</v>
      </c>
      <c r="AI138" s="13" t="str">
        <f t="shared" si="231"/>
        <v>NA</v>
      </c>
      <c r="AJ138" s="13" t="str">
        <f t="shared" si="232"/>
        <v>NA</v>
      </c>
      <c r="AK138" s="13" t="str">
        <f t="shared" si="233"/>
        <v>NA</v>
      </c>
      <c r="AL138" s="13">
        <f t="shared" si="234"/>
        <v>0</v>
      </c>
      <c r="AM138" s="13" t="str">
        <f t="shared" si="235"/>
        <v>NA</v>
      </c>
      <c r="AN138" s="10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3:69" x14ac:dyDescent="0.15">
      <c r="C139" s="25"/>
      <c r="O139">
        <f t="shared" si="221"/>
        <v>0</v>
      </c>
      <c r="V139" s="35">
        <v>12</v>
      </c>
      <c r="W139" s="35">
        <v>4</v>
      </c>
      <c r="X139" s="14">
        <v>0</v>
      </c>
      <c r="Z139" s="13" t="str">
        <f t="shared" si="222"/>
        <v>NA</v>
      </c>
      <c r="AA139" s="13" t="str">
        <f t="shared" si="223"/>
        <v>NA</v>
      </c>
      <c r="AB139" s="13" t="str">
        <f t="shared" si="224"/>
        <v>NA</v>
      </c>
      <c r="AC139" s="13" t="str">
        <f t="shared" si="225"/>
        <v>NA</v>
      </c>
      <c r="AD139" s="13" t="str">
        <f t="shared" si="226"/>
        <v>NA</v>
      </c>
      <c r="AE139" s="13" t="str">
        <f t="shared" si="227"/>
        <v>NA</v>
      </c>
      <c r="AF139" s="13" t="str">
        <f t="shared" si="228"/>
        <v>NA</v>
      </c>
      <c r="AG139" s="13" t="str">
        <f t="shared" si="229"/>
        <v>NA</v>
      </c>
      <c r="AH139" s="13" t="str">
        <f t="shared" si="230"/>
        <v>NA</v>
      </c>
      <c r="AI139" s="13" t="str">
        <f t="shared" si="231"/>
        <v>NA</v>
      </c>
      <c r="AJ139" s="13" t="str">
        <f t="shared" si="232"/>
        <v>NA</v>
      </c>
      <c r="AK139" s="13" t="str">
        <f t="shared" si="233"/>
        <v>NA</v>
      </c>
      <c r="AL139" s="13">
        <f t="shared" si="234"/>
        <v>0</v>
      </c>
      <c r="AM139" s="13" t="str">
        <f t="shared" si="235"/>
        <v>NA</v>
      </c>
      <c r="AN139" s="10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3:69" x14ac:dyDescent="0.15">
      <c r="C140" s="25"/>
      <c r="O140">
        <f t="shared" si="221"/>
        <v>0</v>
      </c>
      <c r="V140" s="35">
        <v>12</v>
      </c>
      <c r="W140" s="35">
        <v>4</v>
      </c>
      <c r="X140" s="14">
        <v>0</v>
      </c>
      <c r="Z140" s="13" t="str">
        <f t="shared" si="222"/>
        <v>NA</v>
      </c>
      <c r="AA140" s="13" t="str">
        <f t="shared" si="223"/>
        <v>NA</v>
      </c>
      <c r="AB140" s="13" t="str">
        <f t="shared" si="224"/>
        <v>NA</v>
      </c>
      <c r="AC140" s="13" t="str">
        <f t="shared" si="225"/>
        <v>NA</v>
      </c>
      <c r="AD140" s="13" t="str">
        <f t="shared" si="226"/>
        <v>NA</v>
      </c>
      <c r="AE140" s="13" t="str">
        <f t="shared" si="227"/>
        <v>NA</v>
      </c>
      <c r="AF140" s="13" t="str">
        <f t="shared" si="228"/>
        <v>NA</v>
      </c>
      <c r="AG140" s="13" t="str">
        <f t="shared" si="229"/>
        <v>NA</v>
      </c>
      <c r="AH140" s="13" t="str">
        <f t="shared" si="230"/>
        <v>NA</v>
      </c>
      <c r="AI140" s="13" t="str">
        <f t="shared" si="231"/>
        <v>NA</v>
      </c>
      <c r="AJ140" s="13" t="str">
        <f t="shared" si="232"/>
        <v>NA</v>
      </c>
      <c r="AK140" s="13" t="str">
        <f t="shared" si="233"/>
        <v>NA</v>
      </c>
      <c r="AL140" s="13">
        <f t="shared" si="234"/>
        <v>0</v>
      </c>
      <c r="AM140" s="13" t="str">
        <f t="shared" si="235"/>
        <v>NA</v>
      </c>
      <c r="AN140" s="10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3:69" x14ac:dyDescent="0.15">
      <c r="C141" s="25"/>
      <c r="O141">
        <f t="shared" si="221"/>
        <v>0</v>
      </c>
      <c r="V141" s="35">
        <v>12</v>
      </c>
      <c r="W141" s="35">
        <v>4</v>
      </c>
      <c r="X141" s="14">
        <v>0</v>
      </c>
      <c r="Z141" s="13" t="str">
        <f t="shared" si="222"/>
        <v>NA</v>
      </c>
      <c r="AA141" s="13" t="str">
        <f t="shared" si="223"/>
        <v>NA</v>
      </c>
      <c r="AB141" s="13" t="str">
        <f t="shared" si="224"/>
        <v>NA</v>
      </c>
      <c r="AC141" s="13" t="str">
        <f t="shared" si="225"/>
        <v>NA</v>
      </c>
      <c r="AD141" s="13" t="str">
        <f t="shared" si="226"/>
        <v>NA</v>
      </c>
      <c r="AE141" s="13" t="str">
        <f t="shared" si="227"/>
        <v>NA</v>
      </c>
      <c r="AF141" s="13" t="str">
        <f t="shared" si="228"/>
        <v>NA</v>
      </c>
      <c r="AG141" s="13" t="str">
        <f t="shared" si="229"/>
        <v>NA</v>
      </c>
      <c r="AH141" s="13" t="str">
        <f t="shared" si="230"/>
        <v>NA</v>
      </c>
      <c r="AI141" s="13" t="str">
        <f t="shared" si="231"/>
        <v>NA</v>
      </c>
      <c r="AJ141" s="13" t="str">
        <f t="shared" si="232"/>
        <v>NA</v>
      </c>
      <c r="AK141" s="13" t="str">
        <f t="shared" si="233"/>
        <v>NA</v>
      </c>
      <c r="AL141" s="13">
        <f t="shared" si="234"/>
        <v>0</v>
      </c>
      <c r="AM141" s="13" t="str">
        <f t="shared" si="235"/>
        <v>NA</v>
      </c>
      <c r="AN141" s="10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3:69" x14ac:dyDescent="0.15">
      <c r="C142" s="25"/>
      <c r="O142">
        <f t="shared" si="221"/>
        <v>0</v>
      </c>
      <c r="V142" s="35">
        <v>12</v>
      </c>
      <c r="W142" s="35">
        <v>4</v>
      </c>
      <c r="X142" s="14">
        <v>0</v>
      </c>
      <c r="Z142" s="13" t="str">
        <f t="shared" si="222"/>
        <v>NA</v>
      </c>
      <c r="AA142" s="13" t="str">
        <f t="shared" si="223"/>
        <v>NA</v>
      </c>
      <c r="AB142" s="13" t="str">
        <f t="shared" si="224"/>
        <v>NA</v>
      </c>
      <c r="AC142" s="13" t="str">
        <f t="shared" si="225"/>
        <v>NA</v>
      </c>
      <c r="AD142" s="13" t="str">
        <f t="shared" si="226"/>
        <v>NA</v>
      </c>
      <c r="AE142" s="13" t="str">
        <f t="shared" si="227"/>
        <v>NA</v>
      </c>
      <c r="AF142" s="13" t="str">
        <f t="shared" si="228"/>
        <v>NA</v>
      </c>
      <c r="AG142" s="13" t="str">
        <f t="shared" si="229"/>
        <v>NA</v>
      </c>
      <c r="AH142" s="13" t="str">
        <f t="shared" si="230"/>
        <v>NA</v>
      </c>
      <c r="AI142" s="13" t="str">
        <f t="shared" si="231"/>
        <v>NA</v>
      </c>
      <c r="AJ142" s="13" t="str">
        <f t="shared" si="232"/>
        <v>NA</v>
      </c>
      <c r="AK142" s="13" t="str">
        <f t="shared" si="233"/>
        <v>NA</v>
      </c>
      <c r="AL142" s="13">
        <f t="shared" si="234"/>
        <v>0</v>
      </c>
      <c r="AM142" s="13" t="str">
        <f t="shared" si="235"/>
        <v>NA</v>
      </c>
      <c r="AN142" s="10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3:69" x14ac:dyDescent="0.15">
      <c r="C143" s="25"/>
      <c r="O143">
        <f t="shared" si="221"/>
        <v>0</v>
      </c>
      <c r="V143" s="35">
        <v>12</v>
      </c>
      <c r="W143" s="35">
        <v>4</v>
      </c>
      <c r="X143" s="14">
        <v>0</v>
      </c>
      <c r="Z143" s="13" t="str">
        <f t="shared" si="222"/>
        <v>NA</v>
      </c>
      <c r="AA143" s="13" t="str">
        <f t="shared" si="223"/>
        <v>NA</v>
      </c>
      <c r="AB143" s="13" t="str">
        <f t="shared" si="224"/>
        <v>NA</v>
      </c>
      <c r="AC143" s="13" t="str">
        <f t="shared" si="225"/>
        <v>NA</v>
      </c>
      <c r="AD143" s="13" t="str">
        <f t="shared" si="226"/>
        <v>NA</v>
      </c>
      <c r="AE143" s="13" t="str">
        <f t="shared" si="227"/>
        <v>NA</v>
      </c>
      <c r="AF143" s="13" t="str">
        <f t="shared" si="228"/>
        <v>NA</v>
      </c>
      <c r="AG143" s="13" t="str">
        <f t="shared" si="229"/>
        <v>NA</v>
      </c>
      <c r="AH143" s="13" t="str">
        <f t="shared" si="230"/>
        <v>NA</v>
      </c>
      <c r="AI143" s="13" t="str">
        <f t="shared" si="231"/>
        <v>NA</v>
      </c>
      <c r="AJ143" s="13" t="str">
        <f t="shared" si="232"/>
        <v>NA</v>
      </c>
      <c r="AK143" s="13" t="str">
        <f t="shared" si="233"/>
        <v>NA</v>
      </c>
      <c r="AL143" s="13">
        <f t="shared" si="234"/>
        <v>0</v>
      </c>
      <c r="AM143" s="13" t="str">
        <f t="shared" si="235"/>
        <v>NA</v>
      </c>
      <c r="AN143" s="10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39"/>
  <sheetViews>
    <sheetView tabSelected="1" zoomScaleNormal="100" workbookViewId="0">
      <selection activeCell="Q8" sqref="Q8"/>
    </sheetView>
  </sheetViews>
  <sheetFormatPr defaultRowHeight="13.5" x14ac:dyDescent="0.15"/>
  <cols>
    <col min="2" max="2" width="27.375" customWidth="1"/>
    <col min="5" max="14" width="9" style="25"/>
  </cols>
  <sheetData>
    <row r="2" spans="2:8" x14ac:dyDescent="0.15">
      <c r="E2" s="25" t="s">
        <v>65</v>
      </c>
      <c r="F2" s="25" t="s">
        <v>64</v>
      </c>
    </row>
    <row r="3" spans="2:8" x14ac:dyDescent="0.15">
      <c r="E3" s="25" t="s">
        <v>63</v>
      </c>
    </row>
    <row r="4" spans="2:8" x14ac:dyDescent="0.15">
      <c r="D4" t="s">
        <v>62</v>
      </c>
      <c r="E4" s="25">
        <v>0</v>
      </c>
      <c r="H4" s="25" t="s">
        <v>66</v>
      </c>
    </row>
    <row r="5" spans="2:8" x14ac:dyDescent="0.15">
      <c r="B5" t="s">
        <v>75</v>
      </c>
      <c r="C5">
        <v>721</v>
      </c>
      <c r="D5">
        <v>5.0990195136018031</v>
      </c>
      <c r="E5" s="36">
        <f>E4</f>
        <v>0</v>
      </c>
      <c r="F5" s="36">
        <f t="shared" ref="F5:F65" si="0">E$66-E5</f>
        <v>309.38850207237653</v>
      </c>
      <c r="G5" s="36"/>
      <c r="H5" s="25">
        <v>2.762</v>
      </c>
    </row>
    <row r="6" spans="2:8" x14ac:dyDescent="0.15">
      <c r="B6" t="s">
        <v>76</v>
      </c>
      <c r="C6">
        <v>722</v>
      </c>
      <c r="D6">
        <v>5.0990195135878684</v>
      </c>
      <c r="E6" s="36">
        <f>E5+D6</f>
        <v>5.0990195135878684</v>
      </c>
      <c r="F6" s="36">
        <f t="shared" si="0"/>
        <v>304.28948255878868</v>
      </c>
      <c r="G6" s="36"/>
      <c r="H6" s="25">
        <v>2.64</v>
      </c>
    </row>
    <row r="7" spans="2:8" x14ac:dyDescent="0.15">
      <c r="B7" t="s">
        <v>77</v>
      </c>
      <c r="C7">
        <v>723</v>
      </c>
      <c r="D7">
        <v>5.099019513589262</v>
      </c>
      <c r="E7" s="36">
        <f t="shared" ref="E7:E70" si="1">E6+D7</f>
        <v>10.198039027177131</v>
      </c>
      <c r="F7" s="36">
        <f t="shared" si="0"/>
        <v>299.19046304519941</v>
      </c>
      <c r="G7" s="36"/>
      <c r="H7" s="25">
        <v>2.5880000000000001</v>
      </c>
    </row>
    <row r="8" spans="2:8" x14ac:dyDescent="0.15">
      <c r="B8" t="s">
        <v>78</v>
      </c>
      <c r="C8">
        <v>724</v>
      </c>
      <c r="D8">
        <v>5.0990195136018031</v>
      </c>
      <c r="E8" s="36">
        <f t="shared" si="1"/>
        <v>15.297058540778934</v>
      </c>
      <c r="F8" s="36">
        <f t="shared" si="0"/>
        <v>294.09144353159758</v>
      </c>
      <c r="G8" s="36"/>
      <c r="H8" s="25">
        <v>2.5939999999999999</v>
      </c>
    </row>
    <row r="9" spans="2:8" x14ac:dyDescent="0.15">
      <c r="B9" t="s">
        <v>79</v>
      </c>
      <c r="C9">
        <v>725</v>
      </c>
      <c r="D9">
        <v>4.1231056256080514</v>
      </c>
      <c r="E9" s="36">
        <f t="shared" si="1"/>
        <v>19.420164166386986</v>
      </c>
      <c r="F9" s="36">
        <f t="shared" si="0"/>
        <v>289.96833790598953</v>
      </c>
      <c r="G9" s="36"/>
      <c r="H9" s="25">
        <v>2.609</v>
      </c>
    </row>
    <row r="10" spans="2:8" x14ac:dyDescent="0.15">
      <c r="B10" t="s">
        <v>80</v>
      </c>
      <c r="C10">
        <v>726</v>
      </c>
      <c r="D10">
        <v>6.0827625302992292</v>
      </c>
      <c r="E10" s="36">
        <f t="shared" si="1"/>
        <v>25.502926696686217</v>
      </c>
      <c r="F10" s="36">
        <f t="shared" si="0"/>
        <v>283.88557537569034</v>
      </c>
      <c r="G10" s="36"/>
      <c r="H10" s="25">
        <v>2.698</v>
      </c>
    </row>
    <row r="11" spans="2:8" x14ac:dyDescent="0.15">
      <c r="B11" t="s">
        <v>81</v>
      </c>
      <c r="C11">
        <v>727</v>
      </c>
      <c r="D11">
        <v>4.4721359550018667</v>
      </c>
      <c r="E11" s="36">
        <f t="shared" si="1"/>
        <v>29.975062651688084</v>
      </c>
      <c r="F11" s="36">
        <f t="shared" si="0"/>
        <v>279.41343942068846</v>
      </c>
      <c r="G11" s="36"/>
      <c r="H11" s="25">
        <v>2.7869999999999999</v>
      </c>
    </row>
    <row r="12" spans="2:8" x14ac:dyDescent="0.15">
      <c r="B12" t="s">
        <v>82</v>
      </c>
      <c r="C12">
        <v>728</v>
      </c>
      <c r="D12">
        <v>5.099019513589262</v>
      </c>
      <c r="E12" s="36">
        <f t="shared" si="1"/>
        <v>35.074082165277346</v>
      </c>
      <c r="F12" s="36">
        <f t="shared" si="0"/>
        <v>274.31441990709919</v>
      </c>
      <c r="G12" s="36"/>
      <c r="H12" s="25">
        <v>2.8820000000000001</v>
      </c>
    </row>
    <row r="13" spans="2:8" x14ac:dyDescent="0.15">
      <c r="B13" t="s">
        <v>83</v>
      </c>
      <c r="C13">
        <v>729</v>
      </c>
      <c r="D13">
        <v>6.0827625302980621</v>
      </c>
      <c r="E13" s="36">
        <f t="shared" si="1"/>
        <v>41.156844695575408</v>
      </c>
      <c r="F13" s="36">
        <f t="shared" si="0"/>
        <v>268.23165737680114</v>
      </c>
      <c r="G13" s="36"/>
      <c r="H13" s="25">
        <v>2.93</v>
      </c>
    </row>
    <row r="14" spans="2:8" x14ac:dyDescent="0.15">
      <c r="B14" t="s">
        <v>84</v>
      </c>
      <c r="C14">
        <v>730</v>
      </c>
      <c r="D14">
        <v>4.1231056256218377</v>
      </c>
      <c r="E14" s="36">
        <f t="shared" si="1"/>
        <v>45.279950321197248</v>
      </c>
      <c r="F14" s="36">
        <f t="shared" si="0"/>
        <v>264.10855175117928</v>
      </c>
      <c r="G14" s="36"/>
      <c r="H14" s="25">
        <v>3.0129999999999999</v>
      </c>
    </row>
    <row r="15" spans="2:8" x14ac:dyDescent="0.15">
      <c r="B15" t="s">
        <v>85</v>
      </c>
      <c r="C15">
        <v>731</v>
      </c>
      <c r="D15">
        <v>6.0827625302992292</v>
      </c>
      <c r="E15" s="36">
        <f t="shared" si="1"/>
        <v>51.362712851496475</v>
      </c>
      <c r="F15" s="36">
        <f t="shared" si="0"/>
        <v>258.02578922088003</v>
      </c>
      <c r="G15" s="36"/>
      <c r="H15" s="25">
        <v>3.052</v>
      </c>
    </row>
    <row r="16" spans="2:8" x14ac:dyDescent="0.15">
      <c r="B16" t="s">
        <v>86</v>
      </c>
      <c r="C16">
        <v>732</v>
      </c>
      <c r="D16">
        <v>4.1231056256218377</v>
      </c>
      <c r="E16" s="36">
        <f t="shared" si="1"/>
        <v>55.485818477118315</v>
      </c>
      <c r="F16" s="36">
        <f t="shared" si="0"/>
        <v>253.90268359525822</v>
      </c>
      <c r="G16" s="36"/>
      <c r="H16" s="25">
        <v>3.0950000000000002</v>
      </c>
    </row>
    <row r="17" spans="2:8" x14ac:dyDescent="0.15">
      <c r="B17" t="s">
        <v>87</v>
      </c>
      <c r="C17">
        <v>733</v>
      </c>
      <c r="D17">
        <v>5.0990195135878684</v>
      </c>
      <c r="E17" s="36">
        <f t="shared" si="1"/>
        <v>60.584837990706184</v>
      </c>
      <c r="F17" s="36">
        <f t="shared" si="0"/>
        <v>248.80366408167035</v>
      </c>
      <c r="G17" s="36"/>
      <c r="H17" s="25">
        <v>3.1269999999999998</v>
      </c>
    </row>
    <row r="18" spans="2:8" x14ac:dyDescent="0.15">
      <c r="B18" t="s">
        <v>88</v>
      </c>
      <c r="C18">
        <v>734</v>
      </c>
      <c r="D18">
        <v>5.099019513589262</v>
      </c>
      <c r="E18" s="36">
        <f t="shared" si="1"/>
        <v>65.683857504295446</v>
      </c>
      <c r="F18" s="36">
        <f t="shared" si="0"/>
        <v>243.70464456808108</v>
      </c>
      <c r="G18" s="36"/>
      <c r="H18" s="25">
        <v>3.1619999999999999</v>
      </c>
    </row>
    <row r="19" spans="2:8" x14ac:dyDescent="0.15">
      <c r="B19" t="s">
        <v>89</v>
      </c>
      <c r="C19">
        <v>735</v>
      </c>
      <c r="D19">
        <v>5.3851648071417451</v>
      </c>
      <c r="E19" s="36">
        <f t="shared" si="1"/>
        <v>71.069022311437195</v>
      </c>
      <c r="F19" s="36">
        <f t="shared" si="0"/>
        <v>238.31947976093932</v>
      </c>
      <c r="G19" s="36"/>
      <c r="H19" s="25">
        <v>3.1669999999999998</v>
      </c>
    </row>
    <row r="20" spans="2:8" x14ac:dyDescent="0.15">
      <c r="B20" t="s">
        <v>90</v>
      </c>
      <c r="C20">
        <v>736</v>
      </c>
      <c r="D20">
        <v>4.9999999999954525</v>
      </c>
      <c r="E20" s="36">
        <f t="shared" si="1"/>
        <v>76.069022311432647</v>
      </c>
      <c r="F20" s="36">
        <f t="shared" si="0"/>
        <v>233.31947976094386</v>
      </c>
      <c r="G20" s="36"/>
      <c r="H20" s="25">
        <v>3.1960000000000002</v>
      </c>
    </row>
    <row r="21" spans="2:8" x14ac:dyDescent="0.15">
      <c r="B21" t="s">
        <v>91</v>
      </c>
      <c r="C21">
        <v>737</v>
      </c>
      <c r="D21">
        <v>5.099019513589262</v>
      </c>
      <c r="E21" s="36">
        <f t="shared" si="1"/>
        <v>81.168041825021902</v>
      </c>
      <c r="F21" s="36">
        <f t="shared" si="0"/>
        <v>228.22046024735462</v>
      </c>
      <c r="G21" s="36"/>
      <c r="H21" s="25">
        <v>3.2090000000000001</v>
      </c>
    </row>
    <row r="22" spans="2:8" x14ac:dyDescent="0.15">
      <c r="B22" t="s">
        <v>92</v>
      </c>
      <c r="C22">
        <v>738</v>
      </c>
      <c r="D22">
        <v>5.0990195136018031</v>
      </c>
      <c r="E22" s="36">
        <f t="shared" si="1"/>
        <v>86.267061338623705</v>
      </c>
      <c r="F22" s="36">
        <f t="shared" si="0"/>
        <v>223.12144073375282</v>
      </c>
      <c r="G22" s="36"/>
      <c r="H22" s="25">
        <v>3.246</v>
      </c>
    </row>
    <row r="23" spans="2:8" x14ac:dyDescent="0.15">
      <c r="B23" t="s">
        <v>93</v>
      </c>
      <c r="C23">
        <v>739</v>
      </c>
      <c r="D23">
        <v>5.0990195135878684</v>
      </c>
      <c r="E23" s="36">
        <f t="shared" si="1"/>
        <v>91.366080852211567</v>
      </c>
      <c r="F23" s="36">
        <f t="shared" si="0"/>
        <v>218.02242122016497</v>
      </c>
      <c r="G23" s="36"/>
      <c r="H23" s="25">
        <v>3.2490000000000001</v>
      </c>
    </row>
    <row r="24" spans="2:8" x14ac:dyDescent="0.15">
      <c r="B24" t="s">
        <v>94</v>
      </c>
      <c r="C24">
        <v>740</v>
      </c>
      <c r="D24">
        <v>5.3851648071311899</v>
      </c>
      <c r="E24" s="36">
        <f t="shared" si="1"/>
        <v>96.751245659342757</v>
      </c>
      <c r="F24" s="36">
        <f t="shared" si="0"/>
        <v>212.63725641303375</v>
      </c>
      <c r="G24" s="36"/>
      <c r="H24" s="25">
        <v>3.282</v>
      </c>
    </row>
    <row r="25" spans="2:8" x14ac:dyDescent="0.15">
      <c r="B25" t="s">
        <v>95</v>
      </c>
      <c r="C25">
        <v>741</v>
      </c>
      <c r="D25">
        <v>4.1231056256218377</v>
      </c>
      <c r="E25" s="36">
        <f t="shared" si="1"/>
        <v>100.87435128496459</v>
      </c>
      <c r="F25" s="36">
        <f t="shared" si="0"/>
        <v>208.51415078741195</v>
      </c>
      <c r="G25" s="36"/>
      <c r="H25" s="25">
        <v>3.306</v>
      </c>
    </row>
    <row r="26" spans="2:8" x14ac:dyDescent="0.15">
      <c r="B26" t="s">
        <v>96</v>
      </c>
      <c r="C26">
        <v>742</v>
      </c>
      <c r="D26">
        <v>5.099019513589262</v>
      </c>
      <c r="E26" s="36">
        <f t="shared" si="1"/>
        <v>105.97337079855384</v>
      </c>
      <c r="F26" s="36">
        <f t="shared" si="0"/>
        <v>203.41513127382268</v>
      </c>
      <c r="G26" s="36"/>
      <c r="H26" s="25">
        <v>3.3130000000000002</v>
      </c>
    </row>
    <row r="27" spans="2:8" x14ac:dyDescent="0.15">
      <c r="B27" t="s">
        <v>97</v>
      </c>
      <c r="C27">
        <v>743</v>
      </c>
      <c r="D27">
        <v>6.0827625302980621</v>
      </c>
      <c r="E27" s="36">
        <f t="shared" si="1"/>
        <v>112.0561333288519</v>
      </c>
      <c r="F27" s="36">
        <f t="shared" si="0"/>
        <v>197.33236874352463</v>
      </c>
      <c r="G27" s="36"/>
      <c r="H27" s="25">
        <v>3.2989999999999999</v>
      </c>
    </row>
    <row r="28" spans="2:8" x14ac:dyDescent="0.15">
      <c r="B28" t="s">
        <v>98</v>
      </c>
      <c r="C28">
        <v>744</v>
      </c>
      <c r="D28">
        <v>4.1231056256218377</v>
      </c>
      <c r="E28" s="36">
        <f t="shared" si="1"/>
        <v>116.17923895447373</v>
      </c>
      <c r="F28" s="36">
        <f t="shared" si="0"/>
        <v>193.20926311790279</v>
      </c>
      <c r="G28" s="36"/>
      <c r="H28" s="25">
        <v>3.34</v>
      </c>
    </row>
    <row r="29" spans="2:8" x14ac:dyDescent="0.15">
      <c r="B29" t="s">
        <v>99</v>
      </c>
      <c r="C29">
        <v>745</v>
      </c>
      <c r="D29">
        <v>6.0827625302992292</v>
      </c>
      <c r="E29" s="36">
        <f t="shared" si="1"/>
        <v>122.26200148477297</v>
      </c>
      <c r="F29" s="36">
        <f t="shared" si="0"/>
        <v>187.12650058760357</v>
      </c>
      <c r="G29" s="36"/>
      <c r="H29" s="25">
        <v>3.3220000000000001</v>
      </c>
    </row>
    <row r="30" spans="2:8" x14ac:dyDescent="0.15">
      <c r="B30" t="s">
        <v>100</v>
      </c>
      <c r="C30">
        <v>746</v>
      </c>
      <c r="D30">
        <v>5.0990195135878684</v>
      </c>
      <c r="E30" s="36">
        <f t="shared" si="1"/>
        <v>127.36102099836083</v>
      </c>
      <c r="F30" s="36">
        <f t="shared" si="0"/>
        <v>182.0274810740157</v>
      </c>
      <c r="G30" s="36"/>
      <c r="H30" s="25">
        <v>3.35</v>
      </c>
    </row>
    <row r="31" spans="2:8" x14ac:dyDescent="0.15">
      <c r="B31" t="s">
        <v>101</v>
      </c>
      <c r="C31">
        <v>747</v>
      </c>
      <c r="D31">
        <v>4.1231056256218377</v>
      </c>
      <c r="E31" s="36">
        <f t="shared" si="1"/>
        <v>131.48412662398266</v>
      </c>
      <c r="F31" s="36">
        <f t="shared" si="0"/>
        <v>177.90437544839386</v>
      </c>
      <c r="G31" s="36"/>
      <c r="H31" s="25">
        <v>3.3439999999999999</v>
      </c>
    </row>
    <row r="32" spans="2:8" x14ac:dyDescent="0.15">
      <c r="B32" t="s">
        <v>102</v>
      </c>
      <c r="C32">
        <v>748</v>
      </c>
      <c r="D32">
        <v>5.3851648071311899</v>
      </c>
      <c r="E32" s="36">
        <f t="shared" si="1"/>
        <v>136.86929143111385</v>
      </c>
      <c r="F32" s="36">
        <f t="shared" si="0"/>
        <v>172.51921064126267</v>
      </c>
      <c r="G32" s="36"/>
      <c r="H32" s="25">
        <v>3.3719999999999999</v>
      </c>
    </row>
    <row r="33" spans="2:8" x14ac:dyDescent="0.15">
      <c r="B33" t="s">
        <v>103</v>
      </c>
      <c r="C33">
        <v>749</v>
      </c>
      <c r="D33">
        <v>4.9999999999954525</v>
      </c>
      <c r="E33" s="36">
        <f t="shared" si="1"/>
        <v>141.8692914311093</v>
      </c>
      <c r="F33" s="36">
        <f t="shared" si="0"/>
        <v>167.51921064126722</v>
      </c>
      <c r="G33" s="36"/>
      <c r="H33" s="25">
        <v>3.383</v>
      </c>
    </row>
    <row r="34" spans="2:8" x14ac:dyDescent="0.15">
      <c r="B34" t="s">
        <v>104</v>
      </c>
      <c r="C34">
        <v>750</v>
      </c>
      <c r="D34">
        <v>5.0990195136018031</v>
      </c>
      <c r="E34" s="36">
        <f t="shared" si="1"/>
        <v>146.96831094471111</v>
      </c>
      <c r="F34" s="36">
        <f t="shared" si="0"/>
        <v>162.42019112766542</v>
      </c>
      <c r="G34" s="36"/>
      <c r="H34" s="25">
        <v>3.42</v>
      </c>
    </row>
    <row r="35" spans="2:8" x14ac:dyDescent="0.15">
      <c r="B35" t="s">
        <v>105</v>
      </c>
      <c r="C35">
        <v>751</v>
      </c>
      <c r="D35">
        <v>5.0990195135878684</v>
      </c>
      <c r="E35" s="36">
        <f t="shared" si="1"/>
        <v>152.06733045829898</v>
      </c>
      <c r="F35" s="36">
        <f t="shared" si="0"/>
        <v>157.32117161407754</v>
      </c>
      <c r="G35" s="36"/>
      <c r="H35" s="25">
        <v>3.4249999999999998</v>
      </c>
    </row>
    <row r="36" spans="2:8" x14ac:dyDescent="0.15">
      <c r="B36" t="s">
        <v>106</v>
      </c>
      <c r="C36">
        <v>752</v>
      </c>
      <c r="D36">
        <v>5.099019513589262</v>
      </c>
      <c r="E36" s="36">
        <f t="shared" si="1"/>
        <v>157.16634997188825</v>
      </c>
      <c r="F36" s="36">
        <f t="shared" si="0"/>
        <v>152.22215210048827</v>
      </c>
      <c r="G36" s="36"/>
      <c r="H36" s="25">
        <v>3.4289999999999998</v>
      </c>
    </row>
    <row r="37" spans="2:8" x14ac:dyDescent="0.15">
      <c r="B37" t="s">
        <v>107</v>
      </c>
      <c r="C37">
        <v>753</v>
      </c>
      <c r="D37">
        <v>5.3851648071417451</v>
      </c>
      <c r="E37" s="36">
        <f t="shared" si="1"/>
        <v>162.55151477902999</v>
      </c>
      <c r="F37" s="36">
        <f t="shared" si="0"/>
        <v>146.83698729334654</v>
      </c>
      <c r="G37" s="36"/>
      <c r="H37" s="25">
        <v>3.4510000000000001</v>
      </c>
    </row>
    <row r="38" spans="2:8" x14ac:dyDescent="0.15">
      <c r="B38" t="s">
        <v>108</v>
      </c>
      <c r="C38">
        <v>754</v>
      </c>
      <c r="D38">
        <v>5.099019513589262</v>
      </c>
      <c r="E38" s="36">
        <f t="shared" si="1"/>
        <v>167.65053429261926</v>
      </c>
      <c r="F38" s="36">
        <f t="shared" si="0"/>
        <v>141.73796777975727</v>
      </c>
      <c r="G38" s="36"/>
      <c r="H38" s="25">
        <v>3.4609999999999999</v>
      </c>
    </row>
    <row r="39" spans="2:8" x14ac:dyDescent="0.15">
      <c r="B39" t="s">
        <v>109</v>
      </c>
      <c r="C39">
        <v>755</v>
      </c>
      <c r="D39">
        <v>4.1231056256218377</v>
      </c>
      <c r="E39" s="36">
        <f t="shared" si="1"/>
        <v>171.77363991824109</v>
      </c>
      <c r="F39" s="36">
        <f t="shared" si="0"/>
        <v>137.61486215413544</v>
      </c>
      <c r="G39" s="36"/>
      <c r="H39" s="25">
        <v>3.4380000000000002</v>
      </c>
    </row>
    <row r="40" spans="2:8" x14ac:dyDescent="0.15">
      <c r="B40" t="s">
        <v>110</v>
      </c>
      <c r="C40">
        <v>756</v>
      </c>
      <c r="D40">
        <v>5.0990195135878684</v>
      </c>
      <c r="E40" s="36">
        <f t="shared" si="1"/>
        <v>176.87265943182896</v>
      </c>
      <c r="F40" s="36">
        <f t="shared" si="0"/>
        <v>132.51584264054756</v>
      </c>
      <c r="G40" s="36"/>
      <c r="H40" s="25">
        <v>3.4430000000000001</v>
      </c>
    </row>
    <row r="41" spans="2:8" x14ac:dyDescent="0.15">
      <c r="B41" t="s">
        <v>111</v>
      </c>
      <c r="C41">
        <v>757</v>
      </c>
      <c r="D41">
        <v>6.0827625302992292</v>
      </c>
      <c r="E41" s="36">
        <f t="shared" si="1"/>
        <v>182.95542196212818</v>
      </c>
      <c r="F41" s="36">
        <f t="shared" si="0"/>
        <v>126.43308011024834</v>
      </c>
      <c r="G41" s="36"/>
      <c r="H41" s="25">
        <v>3.4430000000000001</v>
      </c>
    </row>
    <row r="42" spans="2:8" x14ac:dyDescent="0.15">
      <c r="B42" t="s">
        <v>112</v>
      </c>
      <c r="C42">
        <v>758</v>
      </c>
      <c r="D42">
        <v>4.1231056256218377</v>
      </c>
      <c r="E42" s="36">
        <f t="shared" si="1"/>
        <v>187.07852758775002</v>
      </c>
      <c r="F42" s="36">
        <f t="shared" si="0"/>
        <v>122.30997448462651</v>
      </c>
      <c r="G42" s="36"/>
      <c r="H42" s="25">
        <v>3.4729999999999999</v>
      </c>
    </row>
    <row r="43" spans="2:8" x14ac:dyDescent="0.15">
      <c r="B43" t="s">
        <v>113</v>
      </c>
      <c r="C43">
        <v>759</v>
      </c>
      <c r="D43">
        <v>5.0990195135878684</v>
      </c>
      <c r="E43" s="36">
        <f t="shared" si="1"/>
        <v>192.17754710133789</v>
      </c>
      <c r="F43" s="36">
        <f t="shared" si="0"/>
        <v>117.21095497103863</v>
      </c>
      <c r="G43" s="36"/>
      <c r="H43" s="25">
        <v>3.569</v>
      </c>
    </row>
    <row r="44" spans="2:8" x14ac:dyDescent="0.15">
      <c r="B44" t="s">
        <v>114</v>
      </c>
      <c r="C44">
        <v>760</v>
      </c>
      <c r="D44">
        <v>6.3245553203377476</v>
      </c>
      <c r="E44" s="36">
        <f t="shared" si="1"/>
        <v>198.50210242167563</v>
      </c>
      <c r="F44" s="36">
        <f t="shared" si="0"/>
        <v>110.88639965070089</v>
      </c>
      <c r="G44" s="36"/>
      <c r="H44" s="25">
        <v>3.573</v>
      </c>
    </row>
    <row r="45" spans="2:8" x14ac:dyDescent="0.15">
      <c r="B45" t="s">
        <v>115</v>
      </c>
      <c r="C45">
        <v>761</v>
      </c>
      <c r="D45">
        <v>4.1231056256218377</v>
      </c>
      <c r="E45" s="36">
        <f t="shared" si="1"/>
        <v>202.62520804729746</v>
      </c>
      <c r="F45" s="36">
        <f t="shared" si="0"/>
        <v>106.76329402507906</v>
      </c>
      <c r="G45" s="36"/>
      <c r="H45" s="25">
        <v>3.5910000000000002</v>
      </c>
    </row>
    <row r="46" spans="2:8" x14ac:dyDescent="0.15">
      <c r="B46" t="s">
        <v>116</v>
      </c>
      <c r="C46">
        <v>762</v>
      </c>
      <c r="D46">
        <v>4.9999999999954525</v>
      </c>
      <c r="E46" s="36">
        <f t="shared" si="1"/>
        <v>207.62520804729292</v>
      </c>
      <c r="F46" s="36">
        <f t="shared" si="0"/>
        <v>101.76329402508361</v>
      </c>
      <c r="G46" s="36"/>
      <c r="H46" s="25">
        <v>3.5760000000000001</v>
      </c>
    </row>
    <row r="47" spans="2:8" x14ac:dyDescent="0.15">
      <c r="B47" t="s">
        <v>117</v>
      </c>
      <c r="C47">
        <v>763</v>
      </c>
      <c r="D47">
        <v>5.099019513589262</v>
      </c>
      <c r="E47" s="36">
        <f t="shared" si="1"/>
        <v>212.72422756088218</v>
      </c>
      <c r="F47" s="36">
        <f t="shared" si="0"/>
        <v>96.664274511494341</v>
      </c>
      <c r="G47" s="36"/>
      <c r="H47" s="25">
        <v>3.552</v>
      </c>
    </row>
    <row r="48" spans="2:8" x14ac:dyDescent="0.15">
      <c r="B48" t="s">
        <v>118</v>
      </c>
      <c r="C48">
        <v>764</v>
      </c>
      <c r="D48">
        <v>5.0990195136018031</v>
      </c>
      <c r="E48" s="36">
        <f t="shared" si="1"/>
        <v>217.82324707448399</v>
      </c>
      <c r="F48" s="36">
        <f t="shared" si="0"/>
        <v>91.565254997892538</v>
      </c>
      <c r="G48" s="36"/>
      <c r="H48" s="25">
        <v>3.5590000000000002</v>
      </c>
    </row>
    <row r="49" spans="2:8" x14ac:dyDescent="0.15">
      <c r="B49" t="s">
        <v>119</v>
      </c>
      <c r="C49">
        <v>765</v>
      </c>
      <c r="D49">
        <v>5.0990195135878684</v>
      </c>
      <c r="E49" s="36">
        <f t="shared" si="1"/>
        <v>222.92226658807186</v>
      </c>
      <c r="F49" s="36">
        <f t="shared" si="0"/>
        <v>86.466235484304661</v>
      </c>
      <c r="G49" s="36"/>
      <c r="H49" s="25">
        <v>3.5550000000000002</v>
      </c>
    </row>
    <row r="50" spans="2:8" x14ac:dyDescent="0.15">
      <c r="B50" t="s">
        <v>120</v>
      </c>
      <c r="C50">
        <v>766</v>
      </c>
      <c r="D50">
        <v>5.3851648071311899</v>
      </c>
      <c r="E50" s="36">
        <f t="shared" si="1"/>
        <v>228.30743139520305</v>
      </c>
      <c r="F50" s="36">
        <f t="shared" si="0"/>
        <v>81.081070677173471</v>
      </c>
      <c r="G50" s="36"/>
      <c r="H50" s="25">
        <v>3.5840000000000001</v>
      </c>
    </row>
    <row r="51" spans="2:8" x14ac:dyDescent="0.15">
      <c r="B51" t="s">
        <v>121</v>
      </c>
      <c r="C51">
        <v>767</v>
      </c>
      <c r="D51">
        <v>5.0990195135878684</v>
      </c>
      <c r="E51" s="36">
        <f t="shared" si="1"/>
        <v>233.40645090879093</v>
      </c>
      <c r="F51" s="36">
        <f t="shared" si="0"/>
        <v>75.982051163585595</v>
      </c>
      <c r="G51" s="36"/>
      <c r="H51" s="25">
        <v>3.577</v>
      </c>
    </row>
    <row r="52" spans="2:8" x14ac:dyDescent="0.15">
      <c r="B52" t="s">
        <v>122</v>
      </c>
      <c r="C52">
        <v>768</v>
      </c>
      <c r="D52">
        <v>5.0990195136031975</v>
      </c>
      <c r="E52" s="36">
        <f t="shared" si="1"/>
        <v>238.50547042239413</v>
      </c>
      <c r="F52" s="36">
        <f t="shared" si="0"/>
        <v>70.883031649982399</v>
      </c>
      <c r="G52" s="36"/>
      <c r="H52" s="25">
        <v>3.573</v>
      </c>
    </row>
    <row r="53" spans="2:8" x14ac:dyDescent="0.15">
      <c r="B53" t="s">
        <v>123</v>
      </c>
      <c r="C53">
        <v>769</v>
      </c>
      <c r="D53">
        <v>5.0990195135878684</v>
      </c>
      <c r="E53" s="36">
        <f t="shared" si="1"/>
        <v>243.604489935982</v>
      </c>
      <c r="F53" s="36">
        <f t="shared" si="0"/>
        <v>65.784012136394523</v>
      </c>
      <c r="G53" s="36"/>
      <c r="H53" s="25">
        <v>3.5379999999999998</v>
      </c>
    </row>
    <row r="54" spans="2:8" x14ac:dyDescent="0.15">
      <c r="B54" t="s">
        <v>124</v>
      </c>
      <c r="C54">
        <v>770</v>
      </c>
      <c r="D54">
        <v>4.1231056256218377</v>
      </c>
      <c r="E54" s="36">
        <f t="shared" si="1"/>
        <v>247.72759556160383</v>
      </c>
      <c r="F54" s="36">
        <f t="shared" si="0"/>
        <v>61.660906510772691</v>
      </c>
      <c r="G54" s="36"/>
      <c r="H54" s="25">
        <v>3.5339999999999998</v>
      </c>
    </row>
    <row r="55" spans="2:8" x14ac:dyDescent="0.15">
      <c r="B55" t="s">
        <v>125</v>
      </c>
      <c r="C55">
        <v>771</v>
      </c>
      <c r="D55">
        <v>6.0827625302992292</v>
      </c>
      <c r="E55" s="36">
        <f t="shared" si="1"/>
        <v>253.81035809190305</v>
      </c>
      <c r="F55" s="36">
        <f t="shared" si="0"/>
        <v>55.57814398047347</v>
      </c>
      <c r="G55" s="36"/>
      <c r="H55" s="25">
        <v>3.53</v>
      </c>
    </row>
    <row r="56" spans="2:8" x14ac:dyDescent="0.15">
      <c r="B56" t="s">
        <v>126</v>
      </c>
      <c r="C56">
        <v>772</v>
      </c>
      <c r="D56">
        <v>4.1231056256080514</v>
      </c>
      <c r="E56" s="36">
        <f t="shared" si="1"/>
        <v>257.93346371751113</v>
      </c>
      <c r="F56" s="36">
        <f t="shared" si="0"/>
        <v>51.455038354865394</v>
      </c>
      <c r="G56" s="36"/>
      <c r="H56" s="25">
        <v>3.524</v>
      </c>
    </row>
    <row r="57" spans="2:8" x14ac:dyDescent="0.15">
      <c r="B57" t="s">
        <v>127</v>
      </c>
      <c r="C57">
        <v>773</v>
      </c>
      <c r="D57">
        <v>5.3851648071443838</v>
      </c>
      <c r="E57" s="36">
        <f t="shared" si="1"/>
        <v>263.31862852465554</v>
      </c>
      <c r="F57" s="36">
        <f t="shared" si="0"/>
        <v>46.069873547720988</v>
      </c>
      <c r="G57" s="36"/>
      <c r="H57" s="25">
        <v>3.5339999999999998</v>
      </c>
    </row>
    <row r="58" spans="2:8" x14ac:dyDescent="0.15">
      <c r="B58" t="s">
        <v>128</v>
      </c>
      <c r="C58">
        <v>774</v>
      </c>
      <c r="D58">
        <v>6.0827625302980621</v>
      </c>
      <c r="E58" s="36">
        <f t="shared" si="1"/>
        <v>269.40139105495359</v>
      </c>
      <c r="F58" s="36">
        <f t="shared" si="0"/>
        <v>39.987111017422933</v>
      </c>
      <c r="G58" s="36"/>
      <c r="H58" s="25">
        <v>3.4769999999999999</v>
      </c>
    </row>
    <row r="59" spans="2:8" x14ac:dyDescent="0.15">
      <c r="B59" t="s">
        <v>129</v>
      </c>
      <c r="C59">
        <v>775</v>
      </c>
      <c r="D59">
        <v>3.9999999999906777</v>
      </c>
      <c r="E59" s="36">
        <f t="shared" si="1"/>
        <v>273.40139105494427</v>
      </c>
      <c r="F59" s="36">
        <f t="shared" si="0"/>
        <v>35.987111017432255</v>
      </c>
      <c r="G59" s="36"/>
      <c r="H59" s="25">
        <v>3.4750000000000001</v>
      </c>
    </row>
    <row r="60" spans="2:8" x14ac:dyDescent="0.15">
      <c r="B60" t="s">
        <v>130</v>
      </c>
      <c r="C60">
        <v>776</v>
      </c>
      <c r="D60">
        <v>6.0827625302980621</v>
      </c>
      <c r="E60" s="36">
        <f t="shared" si="1"/>
        <v>279.48415358524232</v>
      </c>
      <c r="F60" s="36">
        <f t="shared" si="0"/>
        <v>29.9043484871342</v>
      </c>
      <c r="G60" s="36"/>
      <c r="H60" s="25">
        <v>3.45</v>
      </c>
    </row>
    <row r="61" spans="2:8" x14ac:dyDescent="0.15">
      <c r="B61" t="s">
        <v>131</v>
      </c>
      <c r="C61">
        <v>777</v>
      </c>
      <c r="D61">
        <v>4.1231056256235608</v>
      </c>
      <c r="E61" s="36">
        <f t="shared" si="1"/>
        <v>283.60725921086589</v>
      </c>
      <c r="F61" s="36">
        <f t="shared" si="0"/>
        <v>25.781242861510634</v>
      </c>
      <c r="G61" s="36"/>
      <c r="H61" s="25">
        <v>3.4369999999999998</v>
      </c>
    </row>
    <row r="62" spans="2:8" x14ac:dyDescent="0.15">
      <c r="B62" t="s">
        <v>132</v>
      </c>
      <c r="C62">
        <v>778</v>
      </c>
      <c r="D62">
        <v>5.3851648071285512</v>
      </c>
      <c r="E62" s="36">
        <f t="shared" si="1"/>
        <v>288.99242401799444</v>
      </c>
      <c r="F62" s="36">
        <f t="shared" si="0"/>
        <v>20.396078054382087</v>
      </c>
      <c r="G62" s="36"/>
      <c r="H62" s="25">
        <v>3.399</v>
      </c>
    </row>
    <row r="63" spans="2:8" x14ac:dyDescent="0.15">
      <c r="B63" t="s">
        <v>133</v>
      </c>
      <c r="C63">
        <v>779</v>
      </c>
      <c r="D63">
        <v>5.0990195136031975</v>
      </c>
      <c r="E63" s="36">
        <f t="shared" si="1"/>
        <v>294.09144353159763</v>
      </c>
      <c r="F63" s="36">
        <f t="shared" si="0"/>
        <v>15.297058540778892</v>
      </c>
      <c r="G63" s="36"/>
      <c r="H63" s="25">
        <v>3.3759999999999999</v>
      </c>
    </row>
    <row r="64" spans="2:8" x14ac:dyDescent="0.15">
      <c r="B64" t="s">
        <v>134</v>
      </c>
      <c r="C64">
        <v>780</v>
      </c>
      <c r="D64">
        <v>5.0990195135878684</v>
      </c>
      <c r="E64" s="36">
        <f t="shared" si="1"/>
        <v>299.19046304518548</v>
      </c>
      <c r="F64" s="36">
        <f t="shared" si="0"/>
        <v>10.198039027191044</v>
      </c>
      <c r="G64" s="36"/>
      <c r="H64" s="25">
        <v>4.5490000000000004</v>
      </c>
    </row>
    <row r="65" spans="2:8" x14ac:dyDescent="0.15">
      <c r="B65" t="s">
        <v>135</v>
      </c>
      <c r="C65">
        <v>781</v>
      </c>
      <c r="D65">
        <v>5.0990195135878684</v>
      </c>
      <c r="E65" s="36">
        <f t="shared" si="1"/>
        <v>304.28948255877333</v>
      </c>
      <c r="F65" s="36">
        <f t="shared" si="0"/>
        <v>5.0990195136031957</v>
      </c>
      <c r="G65" s="36"/>
      <c r="H65" s="25">
        <v>3.2989999999999999</v>
      </c>
    </row>
    <row r="66" spans="2:8" x14ac:dyDescent="0.15">
      <c r="B66" t="s">
        <v>136</v>
      </c>
      <c r="C66">
        <v>782</v>
      </c>
      <c r="D66">
        <v>5.0990195136031975</v>
      </c>
      <c r="E66" s="36">
        <f t="shared" si="1"/>
        <v>309.38850207237653</v>
      </c>
      <c r="F66" s="36">
        <f>E$66-E66</f>
        <v>0</v>
      </c>
      <c r="G66" s="36"/>
      <c r="H66" s="25">
        <v>3.2789999999999999</v>
      </c>
    </row>
    <row r="67" spans="2:8" x14ac:dyDescent="0.15">
      <c r="E67" s="36"/>
      <c r="F67" s="36"/>
      <c r="G67" s="36"/>
    </row>
    <row r="68" spans="2:8" x14ac:dyDescent="0.15">
      <c r="E68" s="36"/>
      <c r="F68" s="36"/>
      <c r="G68" s="36"/>
    </row>
    <row r="69" spans="2:8" x14ac:dyDescent="0.15">
      <c r="E69" s="36"/>
      <c r="F69" s="36"/>
      <c r="G69" s="36"/>
    </row>
    <row r="70" spans="2:8" x14ac:dyDescent="0.15">
      <c r="E70" s="36"/>
      <c r="F70" s="36"/>
      <c r="G70" s="36"/>
    </row>
    <row r="71" spans="2:8" x14ac:dyDescent="0.15">
      <c r="E71" s="36"/>
      <c r="F71" s="36"/>
      <c r="G71" s="36"/>
    </row>
    <row r="72" spans="2:8" x14ac:dyDescent="0.15">
      <c r="E72" s="36"/>
      <c r="F72" s="36"/>
      <c r="G72" s="36"/>
    </row>
    <row r="73" spans="2:8" x14ac:dyDescent="0.15">
      <c r="E73" s="36"/>
      <c r="F73" s="36"/>
      <c r="G73" s="36"/>
    </row>
    <row r="74" spans="2:8" x14ac:dyDescent="0.15">
      <c r="E74" s="36"/>
      <c r="F74" s="36"/>
      <c r="G74" s="36"/>
    </row>
    <row r="75" spans="2:8" x14ac:dyDescent="0.15">
      <c r="E75" s="36"/>
      <c r="F75" s="36"/>
      <c r="G75" s="36"/>
    </row>
    <row r="76" spans="2:8" x14ac:dyDescent="0.15">
      <c r="E76" s="36"/>
      <c r="F76" s="36"/>
      <c r="G76" s="36"/>
    </row>
    <row r="77" spans="2:8" x14ac:dyDescent="0.15">
      <c r="E77" s="36"/>
      <c r="F77" s="36"/>
      <c r="G77" s="36"/>
    </row>
    <row r="78" spans="2:8" x14ac:dyDescent="0.15">
      <c r="E78" s="36"/>
      <c r="F78" s="36"/>
      <c r="G78" s="36"/>
    </row>
    <row r="79" spans="2:8" x14ac:dyDescent="0.15">
      <c r="E79" s="36"/>
      <c r="F79" s="36"/>
      <c r="G79" s="36"/>
    </row>
    <row r="80" spans="2:8" x14ac:dyDescent="0.15">
      <c r="E80" s="36"/>
      <c r="F80" s="36"/>
      <c r="G80" s="36"/>
    </row>
    <row r="81" spans="5:7" x14ac:dyDescent="0.15">
      <c r="E81" s="36"/>
      <c r="F81" s="36"/>
      <c r="G81" s="36"/>
    </row>
    <row r="82" spans="5:7" x14ac:dyDescent="0.15">
      <c r="E82" s="36"/>
      <c r="F82" s="36"/>
      <c r="G82" s="36"/>
    </row>
    <row r="83" spans="5:7" x14ac:dyDescent="0.15">
      <c r="E83" s="36"/>
      <c r="F83" s="36"/>
      <c r="G83" s="36"/>
    </row>
    <row r="84" spans="5:7" x14ac:dyDescent="0.15">
      <c r="E84" s="36"/>
      <c r="F84" s="36"/>
      <c r="G84" s="36"/>
    </row>
    <row r="85" spans="5:7" x14ac:dyDescent="0.15">
      <c r="E85" s="36"/>
      <c r="F85" s="36"/>
      <c r="G85" s="36"/>
    </row>
    <row r="86" spans="5:7" x14ac:dyDescent="0.15">
      <c r="E86" s="36"/>
      <c r="F86" s="36"/>
      <c r="G86" s="36"/>
    </row>
    <row r="87" spans="5:7" x14ac:dyDescent="0.15">
      <c r="E87" s="36"/>
      <c r="F87" s="36"/>
      <c r="G87" s="36"/>
    </row>
    <row r="88" spans="5:7" x14ac:dyDescent="0.15">
      <c r="E88" s="36"/>
      <c r="F88" s="36"/>
      <c r="G88" s="36"/>
    </row>
    <row r="89" spans="5:7" x14ac:dyDescent="0.15">
      <c r="E89" s="36"/>
      <c r="F89" s="36"/>
      <c r="G89" s="36"/>
    </row>
    <row r="90" spans="5:7" x14ac:dyDescent="0.15">
      <c r="E90" s="36"/>
      <c r="F90" s="36"/>
      <c r="G90" s="36"/>
    </row>
    <row r="91" spans="5:7" x14ac:dyDescent="0.15">
      <c r="E91" s="36"/>
      <c r="F91" s="36"/>
      <c r="G91" s="36"/>
    </row>
    <row r="92" spans="5:7" x14ac:dyDescent="0.15">
      <c r="E92" s="36"/>
      <c r="F92" s="36"/>
      <c r="G92" s="36"/>
    </row>
    <row r="93" spans="5:7" x14ac:dyDescent="0.15">
      <c r="E93" s="36"/>
      <c r="F93" s="36"/>
      <c r="G93" s="36"/>
    </row>
    <row r="94" spans="5:7" x14ac:dyDescent="0.15">
      <c r="E94" s="36"/>
      <c r="F94" s="36"/>
      <c r="G94" s="36"/>
    </row>
    <row r="95" spans="5:7" x14ac:dyDescent="0.15">
      <c r="E95" s="36"/>
      <c r="F95" s="36"/>
      <c r="G95" s="36"/>
    </row>
    <row r="96" spans="5:7" x14ac:dyDescent="0.15">
      <c r="E96" s="36"/>
      <c r="F96" s="36"/>
      <c r="G96" s="36"/>
    </row>
    <row r="97" spans="5:7" x14ac:dyDescent="0.15">
      <c r="E97" s="36"/>
      <c r="F97" s="36"/>
      <c r="G97" s="36"/>
    </row>
    <row r="98" spans="5:7" x14ac:dyDescent="0.15">
      <c r="E98" s="36"/>
      <c r="F98" s="36"/>
      <c r="G98" s="36"/>
    </row>
    <row r="99" spans="5:7" x14ac:dyDescent="0.15">
      <c r="E99" s="36"/>
      <c r="F99" s="36"/>
      <c r="G99" s="36"/>
    </row>
    <row r="100" spans="5:7" x14ac:dyDescent="0.15">
      <c r="E100" s="36"/>
      <c r="F100" s="36"/>
      <c r="G100" s="36"/>
    </row>
    <row r="101" spans="5:7" x14ac:dyDescent="0.15">
      <c r="E101" s="36"/>
      <c r="F101" s="36"/>
      <c r="G101" s="36"/>
    </row>
    <row r="102" spans="5:7" x14ac:dyDescent="0.15">
      <c r="E102" s="36"/>
      <c r="F102" s="36"/>
      <c r="G102" s="36"/>
    </row>
    <row r="103" spans="5:7" x14ac:dyDescent="0.15">
      <c r="E103" s="36"/>
      <c r="F103" s="36"/>
      <c r="G103" s="36"/>
    </row>
    <row r="104" spans="5:7" x14ac:dyDescent="0.15">
      <c r="E104" s="36"/>
      <c r="F104" s="36"/>
      <c r="G104" s="36"/>
    </row>
    <row r="105" spans="5:7" x14ac:dyDescent="0.15">
      <c r="E105" s="36"/>
      <c r="F105" s="36"/>
      <c r="G105" s="36"/>
    </row>
    <row r="106" spans="5:7" x14ac:dyDescent="0.15">
      <c r="E106" s="36"/>
      <c r="F106" s="36"/>
      <c r="G106" s="36"/>
    </row>
    <row r="107" spans="5:7" x14ac:dyDescent="0.15">
      <c r="E107" s="36"/>
      <c r="F107" s="36"/>
      <c r="G107" s="36"/>
    </row>
    <row r="108" spans="5:7" x14ac:dyDescent="0.15">
      <c r="E108" s="36"/>
      <c r="F108" s="36"/>
      <c r="G108" s="36"/>
    </row>
    <row r="109" spans="5:7" x14ac:dyDescent="0.15">
      <c r="E109" s="36"/>
      <c r="F109" s="36"/>
      <c r="G109" s="36"/>
    </row>
    <row r="110" spans="5:7" x14ac:dyDescent="0.15">
      <c r="E110" s="36"/>
      <c r="F110" s="36"/>
      <c r="G110" s="36"/>
    </row>
    <row r="111" spans="5:7" x14ac:dyDescent="0.15">
      <c r="E111" s="36"/>
      <c r="F111" s="36"/>
      <c r="G111" s="36"/>
    </row>
    <row r="112" spans="5:7" x14ac:dyDescent="0.15">
      <c r="E112" s="36"/>
      <c r="F112" s="36"/>
      <c r="G112" s="36"/>
    </row>
    <row r="113" spans="5:7" x14ac:dyDescent="0.15">
      <c r="E113" s="36"/>
      <c r="F113" s="36"/>
      <c r="G113" s="36"/>
    </row>
    <row r="114" spans="5:7" x14ac:dyDescent="0.15">
      <c r="E114" s="36"/>
      <c r="F114" s="36"/>
      <c r="G114" s="36"/>
    </row>
    <row r="115" spans="5:7" x14ac:dyDescent="0.15">
      <c r="E115" s="36"/>
      <c r="F115" s="36"/>
      <c r="G115" s="36"/>
    </row>
    <row r="116" spans="5:7" x14ac:dyDescent="0.15">
      <c r="E116" s="36"/>
      <c r="F116" s="36"/>
      <c r="G116" s="36"/>
    </row>
    <row r="117" spans="5:7" x14ac:dyDescent="0.15">
      <c r="E117" s="36"/>
      <c r="F117" s="36"/>
      <c r="G117" s="36"/>
    </row>
    <row r="118" spans="5:7" x14ac:dyDescent="0.15">
      <c r="E118" s="36"/>
      <c r="F118" s="36"/>
      <c r="G118" s="36"/>
    </row>
    <row r="119" spans="5:7" x14ac:dyDescent="0.15">
      <c r="E119" s="36"/>
      <c r="F119" s="36"/>
      <c r="G119" s="36"/>
    </row>
    <row r="120" spans="5:7" x14ac:dyDescent="0.15">
      <c r="E120" s="36"/>
      <c r="F120" s="36"/>
      <c r="G120" s="36"/>
    </row>
    <row r="121" spans="5:7" x14ac:dyDescent="0.15">
      <c r="E121" s="36"/>
      <c r="F121" s="36"/>
      <c r="G121" s="36"/>
    </row>
    <row r="122" spans="5:7" x14ac:dyDescent="0.15">
      <c r="E122" s="36"/>
      <c r="F122" s="36"/>
      <c r="G122" s="36"/>
    </row>
    <row r="123" spans="5:7" x14ac:dyDescent="0.15">
      <c r="E123" s="36"/>
      <c r="F123" s="36"/>
      <c r="G123" s="36"/>
    </row>
    <row r="124" spans="5:7" x14ac:dyDescent="0.15">
      <c r="E124" s="36"/>
      <c r="F124" s="36"/>
      <c r="G124" s="36"/>
    </row>
    <row r="125" spans="5:7" x14ac:dyDescent="0.15">
      <c r="E125" s="36"/>
      <c r="F125" s="36"/>
      <c r="G125" s="36"/>
    </row>
    <row r="126" spans="5:7" x14ac:dyDescent="0.15">
      <c r="E126" s="36"/>
      <c r="F126" s="36"/>
      <c r="G126" s="36"/>
    </row>
    <row r="127" spans="5:7" x14ac:dyDescent="0.15">
      <c r="E127" s="36"/>
      <c r="F127" s="36"/>
      <c r="G127" s="36"/>
    </row>
    <row r="128" spans="5:7" x14ac:dyDescent="0.15">
      <c r="E128" s="36"/>
      <c r="F128" s="36"/>
      <c r="G128" s="36"/>
    </row>
    <row r="129" spans="5:6" x14ac:dyDescent="0.15">
      <c r="E129" s="36"/>
      <c r="F129" s="36"/>
    </row>
    <row r="130" spans="5:6" x14ac:dyDescent="0.15">
      <c r="E130" s="36"/>
      <c r="F130" s="36"/>
    </row>
    <row r="131" spans="5:6" x14ac:dyDescent="0.15">
      <c r="E131" s="36"/>
      <c r="F131" s="36"/>
    </row>
    <row r="132" spans="5:6" x14ac:dyDescent="0.15">
      <c r="E132" s="36"/>
      <c r="F132" s="36"/>
    </row>
    <row r="133" spans="5:6" x14ac:dyDescent="0.15">
      <c r="E133" s="36"/>
      <c r="F133" s="36"/>
    </row>
    <row r="134" spans="5:6" x14ac:dyDescent="0.15">
      <c r="E134" s="36"/>
      <c r="F134" s="36"/>
    </row>
    <row r="135" spans="5:6" x14ac:dyDescent="0.15">
      <c r="E135" s="36"/>
      <c r="F135" s="36"/>
    </row>
    <row r="136" spans="5:6" x14ac:dyDescent="0.15">
      <c r="E136" s="36"/>
      <c r="F136" s="36"/>
    </row>
    <row r="137" spans="5:6" x14ac:dyDescent="0.15">
      <c r="E137" s="36"/>
      <c r="F137" s="36"/>
    </row>
    <row r="138" spans="5:6" x14ac:dyDescent="0.15">
      <c r="E138" s="36"/>
      <c r="F138" s="36"/>
    </row>
    <row r="139" spans="5:6" x14ac:dyDescent="0.15">
      <c r="E139" s="36"/>
      <c r="F139" s="36"/>
    </row>
  </sheetData>
  <sortState ref="M5:N60">
    <sortCondition ref="M5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2019-06-12T10:49:13Z</dcterms:modified>
</cp:coreProperties>
</file>