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80" windowWidth="14805" windowHeight="7935" activeTab="1"/>
  </bookViews>
  <sheets>
    <sheet name="Data" sheetId="1" r:id="rId1"/>
    <sheet name="Line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80" i="1" l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74" i="1" l="1"/>
  <c r="C75" i="1"/>
  <c r="C76" i="1"/>
  <c r="C77" i="1"/>
  <c r="C78" i="1"/>
  <c r="C79" i="1"/>
  <c r="C6" i="1" l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5" i="1"/>
  <c r="E5" i="2" l="1"/>
  <c r="E6" i="2" s="1"/>
  <c r="O132" i="1" l="1"/>
  <c r="AP132" i="1"/>
  <c r="AQ132" i="1"/>
  <c r="AR132" i="1"/>
  <c r="AS132" i="1"/>
  <c r="AV132" i="1"/>
  <c r="AW132" i="1"/>
  <c r="AX132" i="1"/>
  <c r="AY132" i="1"/>
  <c r="AZ132" i="1"/>
  <c r="BA132" i="1"/>
  <c r="BD132" i="1"/>
  <c r="BE132" i="1"/>
  <c r="BF132" i="1"/>
  <c r="BG132" i="1"/>
  <c r="BH132" i="1"/>
  <c r="AU132" i="1" s="1"/>
  <c r="BI132" i="1"/>
  <c r="AT132" i="1" s="1"/>
  <c r="BJ132" i="1"/>
  <c r="BK132" i="1"/>
  <c r="BL132" i="1"/>
  <c r="BM132" i="1"/>
  <c r="BN132" i="1"/>
  <c r="BO132" i="1"/>
  <c r="O133" i="1"/>
  <c r="AP133" i="1"/>
  <c r="AQ133" i="1"/>
  <c r="AR133" i="1"/>
  <c r="AS133" i="1"/>
  <c r="AV133" i="1"/>
  <c r="AW133" i="1"/>
  <c r="AX133" i="1"/>
  <c r="AY133" i="1"/>
  <c r="AZ133" i="1"/>
  <c r="BA133" i="1"/>
  <c r="BD133" i="1"/>
  <c r="BE133" i="1"/>
  <c r="BF133" i="1"/>
  <c r="BG133" i="1"/>
  <c r="BH133" i="1"/>
  <c r="AU133" i="1" s="1"/>
  <c r="BI133" i="1"/>
  <c r="AT133" i="1" s="1"/>
  <c r="BJ133" i="1"/>
  <c r="BK133" i="1"/>
  <c r="BL133" i="1"/>
  <c r="BM133" i="1"/>
  <c r="BN133" i="1"/>
  <c r="BO133" i="1"/>
  <c r="O134" i="1"/>
  <c r="AP134" i="1"/>
  <c r="AQ134" i="1"/>
  <c r="AR134" i="1"/>
  <c r="AS134" i="1"/>
  <c r="AV134" i="1"/>
  <c r="AW134" i="1"/>
  <c r="AX134" i="1"/>
  <c r="AY134" i="1"/>
  <c r="AZ134" i="1"/>
  <c r="BA134" i="1"/>
  <c r="BD134" i="1"/>
  <c r="BE134" i="1"/>
  <c r="BF134" i="1"/>
  <c r="BG134" i="1"/>
  <c r="BH134" i="1"/>
  <c r="AU134" i="1" s="1"/>
  <c r="BI134" i="1"/>
  <c r="AT134" i="1" s="1"/>
  <c r="BJ134" i="1"/>
  <c r="BK134" i="1"/>
  <c r="BL134" i="1"/>
  <c r="BM134" i="1"/>
  <c r="BN134" i="1"/>
  <c r="BO134" i="1"/>
  <c r="O135" i="1"/>
  <c r="AP135" i="1"/>
  <c r="AQ135" i="1"/>
  <c r="AR135" i="1"/>
  <c r="AS135" i="1"/>
  <c r="AV135" i="1"/>
  <c r="AW135" i="1"/>
  <c r="AX135" i="1"/>
  <c r="AY135" i="1"/>
  <c r="AZ135" i="1"/>
  <c r="BA135" i="1"/>
  <c r="BD135" i="1"/>
  <c r="BE135" i="1"/>
  <c r="BF135" i="1"/>
  <c r="BG135" i="1"/>
  <c r="BH135" i="1"/>
  <c r="AU135" i="1" s="1"/>
  <c r="BI135" i="1"/>
  <c r="AT135" i="1" s="1"/>
  <c r="BJ135" i="1"/>
  <c r="BK135" i="1"/>
  <c r="BL135" i="1"/>
  <c r="BM135" i="1"/>
  <c r="BN135" i="1"/>
  <c r="BO135" i="1"/>
  <c r="O136" i="1"/>
  <c r="AP136" i="1"/>
  <c r="AQ136" i="1"/>
  <c r="AR136" i="1"/>
  <c r="AS136" i="1"/>
  <c r="AV136" i="1"/>
  <c r="AW136" i="1"/>
  <c r="AX136" i="1"/>
  <c r="AY136" i="1"/>
  <c r="AZ136" i="1"/>
  <c r="BA136" i="1"/>
  <c r="BD136" i="1"/>
  <c r="BE136" i="1"/>
  <c r="BF136" i="1"/>
  <c r="BG136" i="1"/>
  <c r="BH136" i="1"/>
  <c r="AU136" i="1" s="1"/>
  <c r="BI136" i="1"/>
  <c r="AT136" i="1" s="1"/>
  <c r="BJ136" i="1"/>
  <c r="BK136" i="1"/>
  <c r="BL136" i="1"/>
  <c r="BM136" i="1"/>
  <c r="BN136" i="1"/>
  <c r="BO136" i="1"/>
  <c r="O137" i="1"/>
  <c r="AP137" i="1"/>
  <c r="AQ137" i="1"/>
  <c r="AR137" i="1"/>
  <c r="AS137" i="1"/>
  <c r="AV137" i="1"/>
  <c r="AW137" i="1"/>
  <c r="AX137" i="1"/>
  <c r="AY137" i="1"/>
  <c r="AZ137" i="1"/>
  <c r="BA137" i="1"/>
  <c r="BD137" i="1"/>
  <c r="BE137" i="1"/>
  <c r="BF137" i="1"/>
  <c r="BG137" i="1"/>
  <c r="BH137" i="1"/>
  <c r="AU137" i="1" s="1"/>
  <c r="BI137" i="1"/>
  <c r="AT137" i="1" s="1"/>
  <c r="BJ137" i="1"/>
  <c r="BK137" i="1"/>
  <c r="BL137" i="1"/>
  <c r="BM137" i="1"/>
  <c r="BN137" i="1"/>
  <c r="BO137" i="1"/>
  <c r="O138" i="1"/>
  <c r="AP138" i="1"/>
  <c r="AQ138" i="1"/>
  <c r="AR138" i="1"/>
  <c r="AS138" i="1"/>
  <c r="AV138" i="1"/>
  <c r="AW138" i="1"/>
  <c r="AX138" i="1"/>
  <c r="AY138" i="1"/>
  <c r="AZ138" i="1"/>
  <c r="BA138" i="1"/>
  <c r="BD138" i="1"/>
  <c r="BE138" i="1"/>
  <c r="BF138" i="1"/>
  <c r="BG138" i="1"/>
  <c r="BH138" i="1"/>
  <c r="AU138" i="1" s="1"/>
  <c r="BI138" i="1"/>
  <c r="AT138" i="1" s="1"/>
  <c r="BJ138" i="1"/>
  <c r="BK138" i="1"/>
  <c r="BL138" i="1"/>
  <c r="BM138" i="1"/>
  <c r="BN138" i="1"/>
  <c r="BO138" i="1"/>
  <c r="O139" i="1"/>
  <c r="AP139" i="1"/>
  <c r="AQ139" i="1"/>
  <c r="AR139" i="1"/>
  <c r="AS139" i="1"/>
  <c r="AV139" i="1"/>
  <c r="AW139" i="1"/>
  <c r="AX139" i="1"/>
  <c r="AY139" i="1"/>
  <c r="AZ139" i="1"/>
  <c r="BA139" i="1"/>
  <c r="BD139" i="1"/>
  <c r="BE139" i="1"/>
  <c r="BF139" i="1"/>
  <c r="BG139" i="1"/>
  <c r="BH139" i="1"/>
  <c r="AU139" i="1" s="1"/>
  <c r="BI139" i="1"/>
  <c r="AT139" i="1" s="1"/>
  <c r="BJ139" i="1"/>
  <c r="BK139" i="1"/>
  <c r="BL139" i="1"/>
  <c r="BM139" i="1"/>
  <c r="BN139" i="1"/>
  <c r="BO139" i="1"/>
  <c r="O140" i="1"/>
  <c r="AP140" i="1"/>
  <c r="AQ140" i="1"/>
  <c r="AR140" i="1"/>
  <c r="AS140" i="1"/>
  <c r="AV140" i="1"/>
  <c r="AW140" i="1"/>
  <c r="AX140" i="1"/>
  <c r="AY140" i="1"/>
  <c r="AZ140" i="1"/>
  <c r="BA140" i="1"/>
  <c r="BD140" i="1"/>
  <c r="BE140" i="1"/>
  <c r="BF140" i="1"/>
  <c r="BG140" i="1"/>
  <c r="BH140" i="1"/>
  <c r="AU140" i="1" s="1"/>
  <c r="BI140" i="1"/>
  <c r="AT140" i="1" s="1"/>
  <c r="BJ140" i="1"/>
  <c r="BK140" i="1"/>
  <c r="BL140" i="1"/>
  <c r="BM140" i="1"/>
  <c r="BN140" i="1"/>
  <c r="BO140" i="1"/>
  <c r="O141" i="1"/>
  <c r="AP141" i="1"/>
  <c r="AQ141" i="1"/>
  <c r="AR141" i="1"/>
  <c r="AS141" i="1"/>
  <c r="AV141" i="1"/>
  <c r="AW141" i="1"/>
  <c r="AX141" i="1"/>
  <c r="AY141" i="1"/>
  <c r="AZ141" i="1"/>
  <c r="BA141" i="1"/>
  <c r="BD141" i="1"/>
  <c r="BE141" i="1"/>
  <c r="BF141" i="1"/>
  <c r="BG141" i="1"/>
  <c r="BH141" i="1"/>
  <c r="AU141" i="1" s="1"/>
  <c r="BI141" i="1"/>
  <c r="AT141" i="1" s="1"/>
  <c r="BJ141" i="1"/>
  <c r="BK141" i="1"/>
  <c r="BL141" i="1"/>
  <c r="BM141" i="1"/>
  <c r="BN141" i="1"/>
  <c r="BO141" i="1"/>
  <c r="O142" i="1"/>
  <c r="AP142" i="1"/>
  <c r="AQ142" i="1"/>
  <c r="AR142" i="1"/>
  <c r="AS142" i="1"/>
  <c r="AV142" i="1"/>
  <c r="AW142" i="1"/>
  <c r="AX142" i="1"/>
  <c r="AY142" i="1"/>
  <c r="AZ142" i="1"/>
  <c r="BA142" i="1"/>
  <c r="BD142" i="1"/>
  <c r="BE142" i="1"/>
  <c r="BF142" i="1"/>
  <c r="BG142" i="1"/>
  <c r="BH142" i="1"/>
  <c r="BI142" i="1"/>
  <c r="AT142" i="1" s="1"/>
  <c r="BJ142" i="1"/>
  <c r="BK142" i="1"/>
  <c r="BL142" i="1"/>
  <c r="BM142" i="1"/>
  <c r="BN142" i="1"/>
  <c r="BO142" i="1"/>
  <c r="O143" i="1"/>
  <c r="AP143" i="1"/>
  <c r="AQ143" i="1"/>
  <c r="AR143" i="1"/>
  <c r="AS143" i="1"/>
  <c r="AV143" i="1"/>
  <c r="AW143" i="1"/>
  <c r="AX143" i="1"/>
  <c r="AY143" i="1"/>
  <c r="AZ143" i="1"/>
  <c r="BA143" i="1"/>
  <c r="BD143" i="1"/>
  <c r="BE143" i="1"/>
  <c r="BF143" i="1"/>
  <c r="BG143" i="1"/>
  <c r="BH143" i="1"/>
  <c r="AU143" i="1" s="1"/>
  <c r="BI143" i="1"/>
  <c r="AT143" i="1" s="1"/>
  <c r="BJ143" i="1"/>
  <c r="BK143" i="1"/>
  <c r="BL143" i="1"/>
  <c r="BM143" i="1"/>
  <c r="BN143" i="1"/>
  <c r="BO143" i="1"/>
  <c r="O100" i="1"/>
  <c r="AP100" i="1"/>
  <c r="AQ100" i="1"/>
  <c r="AR100" i="1"/>
  <c r="AS100" i="1"/>
  <c r="AV100" i="1"/>
  <c r="AW100" i="1"/>
  <c r="AX100" i="1"/>
  <c r="AY100" i="1"/>
  <c r="AZ100" i="1"/>
  <c r="BA100" i="1"/>
  <c r="BD100" i="1"/>
  <c r="BE100" i="1"/>
  <c r="BF100" i="1"/>
  <c r="BG100" i="1"/>
  <c r="BH100" i="1"/>
  <c r="AU100" i="1" s="1"/>
  <c r="BI100" i="1"/>
  <c r="AT100" i="1" s="1"/>
  <c r="BJ100" i="1"/>
  <c r="BK100" i="1"/>
  <c r="BL100" i="1"/>
  <c r="BM100" i="1"/>
  <c r="BN100" i="1"/>
  <c r="BO100" i="1"/>
  <c r="O101" i="1"/>
  <c r="AP101" i="1"/>
  <c r="AQ101" i="1"/>
  <c r="AR101" i="1"/>
  <c r="AS101" i="1"/>
  <c r="AV101" i="1"/>
  <c r="AW101" i="1"/>
  <c r="AX101" i="1"/>
  <c r="AY101" i="1"/>
  <c r="AZ101" i="1"/>
  <c r="BA101" i="1"/>
  <c r="BD101" i="1"/>
  <c r="BE101" i="1"/>
  <c r="BF101" i="1"/>
  <c r="BG101" i="1"/>
  <c r="BH101" i="1"/>
  <c r="BI101" i="1"/>
  <c r="BJ101" i="1"/>
  <c r="BK101" i="1"/>
  <c r="BL101" i="1"/>
  <c r="BM101" i="1"/>
  <c r="BN101" i="1"/>
  <c r="BO101" i="1"/>
  <c r="O102" i="1"/>
  <c r="AP102" i="1"/>
  <c r="AQ102" i="1"/>
  <c r="AR102" i="1"/>
  <c r="AS102" i="1"/>
  <c r="AV102" i="1"/>
  <c r="AW102" i="1"/>
  <c r="AX102" i="1"/>
  <c r="AY102" i="1"/>
  <c r="AZ102" i="1"/>
  <c r="BA102" i="1"/>
  <c r="BD102" i="1"/>
  <c r="BE102" i="1"/>
  <c r="BF102" i="1"/>
  <c r="BG102" i="1"/>
  <c r="BH102" i="1"/>
  <c r="AU102" i="1" s="1"/>
  <c r="BI102" i="1"/>
  <c r="AT102" i="1" s="1"/>
  <c r="BJ102" i="1"/>
  <c r="BK102" i="1"/>
  <c r="BL102" i="1"/>
  <c r="BM102" i="1"/>
  <c r="BN102" i="1"/>
  <c r="BO102" i="1"/>
  <c r="O103" i="1"/>
  <c r="AP103" i="1"/>
  <c r="AQ103" i="1"/>
  <c r="AR103" i="1"/>
  <c r="AS103" i="1"/>
  <c r="AV103" i="1"/>
  <c r="AW103" i="1"/>
  <c r="AX103" i="1"/>
  <c r="AY103" i="1"/>
  <c r="AZ103" i="1"/>
  <c r="BA103" i="1"/>
  <c r="BD103" i="1"/>
  <c r="BE103" i="1"/>
  <c r="BF103" i="1"/>
  <c r="BG103" i="1"/>
  <c r="BH103" i="1"/>
  <c r="AU103" i="1" s="1"/>
  <c r="BI103" i="1"/>
  <c r="AT103" i="1" s="1"/>
  <c r="BJ103" i="1"/>
  <c r="BK103" i="1"/>
  <c r="BL103" i="1"/>
  <c r="BM103" i="1"/>
  <c r="BN103" i="1"/>
  <c r="BO103" i="1"/>
  <c r="O104" i="1"/>
  <c r="AP104" i="1"/>
  <c r="AQ104" i="1"/>
  <c r="AR104" i="1"/>
  <c r="AS104" i="1"/>
  <c r="AV104" i="1"/>
  <c r="AW104" i="1"/>
  <c r="AX104" i="1"/>
  <c r="AY104" i="1"/>
  <c r="AZ104" i="1"/>
  <c r="BA104" i="1"/>
  <c r="BD104" i="1"/>
  <c r="BE104" i="1"/>
  <c r="BF104" i="1"/>
  <c r="BG104" i="1"/>
  <c r="BH104" i="1"/>
  <c r="BI104" i="1"/>
  <c r="AT104" i="1" s="1"/>
  <c r="BJ104" i="1"/>
  <c r="BK104" i="1"/>
  <c r="BL104" i="1"/>
  <c r="BM104" i="1"/>
  <c r="BN104" i="1"/>
  <c r="BO104" i="1"/>
  <c r="O105" i="1"/>
  <c r="AP105" i="1"/>
  <c r="AQ105" i="1"/>
  <c r="AR105" i="1"/>
  <c r="AS105" i="1"/>
  <c r="AV105" i="1"/>
  <c r="AW105" i="1"/>
  <c r="AX105" i="1"/>
  <c r="AY105" i="1"/>
  <c r="AZ105" i="1"/>
  <c r="BA105" i="1"/>
  <c r="BD105" i="1"/>
  <c r="BE105" i="1"/>
  <c r="BF105" i="1"/>
  <c r="BG105" i="1"/>
  <c r="BH105" i="1"/>
  <c r="AU105" i="1" s="1"/>
  <c r="BI105" i="1"/>
  <c r="AT105" i="1" s="1"/>
  <c r="BJ105" i="1"/>
  <c r="BK105" i="1"/>
  <c r="BL105" i="1"/>
  <c r="BM105" i="1"/>
  <c r="BN105" i="1"/>
  <c r="BO105" i="1"/>
  <c r="O106" i="1"/>
  <c r="AP106" i="1"/>
  <c r="AQ106" i="1"/>
  <c r="AR106" i="1"/>
  <c r="AS106" i="1"/>
  <c r="AV106" i="1"/>
  <c r="AW106" i="1"/>
  <c r="AX106" i="1"/>
  <c r="AY106" i="1"/>
  <c r="AZ106" i="1"/>
  <c r="BA106" i="1"/>
  <c r="BD106" i="1"/>
  <c r="BE106" i="1"/>
  <c r="BF106" i="1"/>
  <c r="BG106" i="1"/>
  <c r="BH106" i="1"/>
  <c r="BI106" i="1"/>
  <c r="AT106" i="1" s="1"/>
  <c r="BJ106" i="1"/>
  <c r="BK106" i="1"/>
  <c r="BL106" i="1"/>
  <c r="BM106" i="1"/>
  <c r="BN106" i="1"/>
  <c r="BO106" i="1"/>
  <c r="O107" i="1"/>
  <c r="AP107" i="1"/>
  <c r="AQ107" i="1"/>
  <c r="AR107" i="1"/>
  <c r="AS107" i="1"/>
  <c r="AV107" i="1"/>
  <c r="AW107" i="1"/>
  <c r="AX107" i="1"/>
  <c r="AY107" i="1"/>
  <c r="AZ107" i="1"/>
  <c r="BA107" i="1"/>
  <c r="BD107" i="1"/>
  <c r="BE107" i="1"/>
  <c r="BF107" i="1"/>
  <c r="BG107" i="1"/>
  <c r="BH107" i="1"/>
  <c r="AU107" i="1" s="1"/>
  <c r="BI107" i="1"/>
  <c r="BJ107" i="1"/>
  <c r="BK107" i="1"/>
  <c r="BL107" i="1"/>
  <c r="BM107" i="1"/>
  <c r="BN107" i="1"/>
  <c r="BO107" i="1"/>
  <c r="O108" i="1"/>
  <c r="AP108" i="1"/>
  <c r="AQ108" i="1"/>
  <c r="AR108" i="1"/>
  <c r="AS108" i="1"/>
  <c r="AV108" i="1"/>
  <c r="AW108" i="1"/>
  <c r="AX108" i="1"/>
  <c r="AY108" i="1"/>
  <c r="AZ108" i="1"/>
  <c r="BA108" i="1"/>
  <c r="BD108" i="1"/>
  <c r="BE108" i="1"/>
  <c r="BF108" i="1"/>
  <c r="BG108" i="1"/>
  <c r="BH108" i="1"/>
  <c r="AU108" i="1" s="1"/>
  <c r="BI108" i="1"/>
  <c r="AT108" i="1" s="1"/>
  <c r="BJ108" i="1"/>
  <c r="BK108" i="1"/>
  <c r="BL108" i="1"/>
  <c r="BM108" i="1"/>
  <c r="BN108" i="1"/>
  <c r="BO108" i="1"/>
  <c r="O109" i="1"/>
  <c r="AP109" i="1"/>
  <c r="AQ109" i="1"/>
  <c r="AR109" i="1"/>
  <c r="AS109" i="1"/>
  <c r="AV109" i="1"/>
  <c r="AW109" i="1"/>
  <c r="AX109" i="1"/>
  <c r="AY109" i="1"/>
  <c r="AZ109" i="1"/>
  <c r="BA109" i="1"/>
  <c r="BD109" i="1"/>
  <c r="BE109" i="1"/>
  <c r="BF109" i="1"/>
  <c r="BG109" i="1"/>
  <c r="BH109" i="1"/>
  <c r="BI109" i="1"/>
  <c r="AT109" i="1" s="1"/>
  <c r="BJ109" i="1"/>
  <c r="BK109" i="1"/>
  <c r="BL109" i="1"/>
  <c r="BM109" i="1"/>
  <c r="BN109" i="1"/>
  <c r="BO109" i="1"/>
  <c r="O110" i="1"/>
  <c r="AP110" i="1"/>
  <c r="AQ110" i="1"/>
  <c r="AR110" i="1"/>
  <c r="AS110" i="1"/>
  <c r="AV110" i="1"/>
  <c r="AW110" i="1"/>
  <c r="AX110" i="1"/>
  <c r="AY110" i="1"/>
  <c r="AZ110" i="1"/>
  <c r="BA110" i="1"/>
  <c r="BD110" i="1"/>
  <c r="BE110" i="1"/>
  <c r="BF110" i="1"/>
  <c r="BG110" i="1"/>
  <c r="BH110" i="1"/>
  <c r="AU110" i="1" s="1"/>
  <c r="BI110" i="1"/>
  <c r="AT110" i="1" s="1"/>
  <c r="BJ110" i="1"/>
  <c r="BK110" i="1"/>
  <c r="BL110" i="1"/>
  <c r="BM110" i="1"/>
  <c r="BN110" i="1"/>
  <c r="BO110" i="1"/>
  <c r="O111" i="1"/>
  <c r="AP111" i="1"/>
  <c r="AQ111" i="1"/>
  <c r="AR111" i="1"/>
  <c r="AS111" i="1"/>
  <c r="AV111" i="1"/>
  <c r="AW111" i="1"/>
  <c r="AX111" i="1"/>
  <c r="AY111" i="1"/>
  <c r="AZ111" i="1"/>
  <c r="BA111" i="1"/>
  <c r="BD111" i="1"/>
  <c r="BE111" i="1"/>
  <c r="BF111" i="1"/>
  <c r="BG111" i="1"/>
  <c r="BH111" i="1"/>
  <c r="AU111" i="1" s="1"/>
  <c r="BI111" i="1"/>
  <c r="BJ111" i="1"/>
  <c r="BK111" i="1"/>
  <c r="BL111" i="1"/>
  <c r="BM111" i="1"/>
  <c r="BN111" i="1"/>
  <c r="BO111" i="1"/>
  <c r="O112" i="1"/>
  <c r="AP112" i="1"/>
  <c r="AQ112" i="1"/>
  <c r="AR112" i="1"/>
  <c r="AS112" i="1"/>
  <c r="AV112" i="1"/>
  <c r="AW112" i="1"/>
  <c r="AX112" i="1"/>
  <c r="AY112" i="1"/>
  <c r="AZ112" i="1"/>
  <c r="BA112" i="1"/>
  <c r="BD112" i="1"/>
  <c r="BE112" i="1"/>
  <c r="BF112" i="1"/>
  <c r="BG112" i="1"/>
  <c r="BH112" i="1"/>
  <c r="BI112" i="1"/>
  <c r="AT112" i="1" s="1"/>
  <c r="BJ112" i="1"/>
  <c r="BK112" i="1"/>
  <c r="BL112" i="1"/>
  <c r="BM112" i="1"/>
  <c r="BN112" i="1"/>
  <c r="BO112" i="1"/>
  <c r="O113" i="1"/>
  <c r="AP113" i="1"/>
  <c r="AQ113" i="1"/>
  <c r="AR113" i="1"/>
  <c r="AS113" i="1"/>
  <c r="AV113" i="1"/>
  <c r="AW113" i="1"/>
  <c r="AX113" i="1"/>
  <c r="AY113" i="1"/>
  <c r="AZ113" i="1"/>
  <c r="BA113" i="1"/>
  <c r="BD113" i="1"/>
  <c r="BE113" i="1"/>
  <c r="BF113" i="1"/>
  <c r="BG113" i="1"/>
  <c r="BH113" i="1"/>
  <c r="AU113" i="1" s="1"/>
  <c r="BI113" i="1"/>
  <c r="AT113" i="1" s="1"/>
  <c r="BJ113" i="1"/>
  <c r="BK113" i="1"/>
  <c r="BL113" i="1"/>
  <c r="BM113" i="1"/>
  <c r="BN113" i="1"/>
  <c r="BO113" i="1"/>
  <c r="O114" i="1"/>
  <c r="AP114" i="1"/>
  <c r="AQ114" i="1"/>
  <c r="AR114" i="1"/>
  <c r="AS114" i="1"/>
  <c r="AV114" i="1"/>
  <c r="AW114" i="1"/>
  <c r="AX114" i="1"/>
  <c r="AY114" i="1"/>
  <c r="AZ114" i="1"/>
  <c r="BA114" i="1"/>
  <c r="BD114" i="1"/>
  <c r="BE114" i="1"/>
  <c r="BF114" i="1"/>
  <c r="BG114" i="1"/>
  <c r="BH114" i="1"/>
  <c r="BI114" i="1"/>
  <c r="AT114" i="1" s="1"/>
  <c r="BJ114" i="1"/>
  <c r="BK114" i="1"/>
  <c r="BL114" i="1"/>
  <c r="BM114" i="1"/>
  <c r="BN114" i="1"/>
  <c r="BO114" i="1"/>
  <c r="O115" i="1"/>
  <c r="AP115" i="1"/>
  <c r="AQ115" i="1"/>
  <c r="AR115" i="1"/>
  <c r="AS115" i="1"/>
  <c r="AV115" i="1"/>
  <c r="AW115" i="1"/>
  <c r="AX115" i="1"/>
  <c r="AY115" i="1"/>
  <c r="AZ115" i="1"/>
  <c r="BA115" i="1"/>
  <c r="BD115" i="1"/>
  <c r="BE115" i="1"/>
  <c r="BF115" i="1"/>
  <c r="BG115" i="1"/>
  <c r="BH115" i="1"/>
  <c r="AU115" i="1" s="1"/>
  <c r="BI115" i="1"/>
  <c r="BJ115" i="1"/>
  <c r="BK115" i="1"/>
  <c r="BL115" i="1"/>
  <c r="BM115" i="1"/>
  <c r="BN115" i="1"/>
  <c r="BO115" i="1"/>
  <c r="O116" i="1"/>
  <c r="AP116" i="1"/>
  <c r="AQ116" i="1"/>
  <c r="AR116" i="1"/>
  <c r="AS116" i="1"/>
  <c r="AV116" i="1"/>
  <c r="AW116" i="1"/>
  <c r="AX116" i="1"/>
  <c r="AY116" i="1"/>
  <c r="AZ116" i="1"/>
  <c r="BA116" i="1"/>
  <c r="BD116" i="1"/>
  <c r="BE116" i="1"/>
  <c r="BF116" i="1"/>
  <c r="BG116" i="1"/>
  <c r="BH116" i="1"/>
  <c r="AU116" i="1" s="1"/>
  <c r="BI116" i="1"/>
  <c r="AT116" i="1" s="1"/>
  <c r="BJ116" i="1"/>
  <c r="BK116" i="1"/>
  <c r="BL116" i="1"/>
  <c r="BM116" i="1"/>
  <c r="BN116" i="1"/>
  <c r="BO116" i="1"/>
  <c r="O117" i="1"/>
  <c r="AP117" i="1"/>
  <c r="AQ117" i="1"/>
  <c r="AR117" i="1"/>
  <c r="AS117" i="1"/>
  <c r="AV117" i="1"/>
  <c r="AW117" i="1"/>
  <c r="AX117" i="1"/>
  <c r="AY117" i="1"/>
  <c r="AZ117" i="1"/>
  <c r="BA117" i="1"/>
  <c r="BD117" i="1"/>
  <c r="BE117" i="1"/>
  <c r="BF117" i="1"/>
  <c r="BG117" i="1"/>
  <c r="BH117" i="1"/>
  <c r="BI117" i="1"/>
  <c r="AT117" i="1" s="1"/>
  <c r="BJ117" i="1"/>
  <c r="BK117" i="1"/>
  <c r="BL117" i="1"/>
  <c r="BM117" i="1"/>
  <c r="BN117" i="1"/>
  <c r="BO117" i="1"/>
  <c r="O118" i="1"/>
  <c r="AP118" i="1"/>
  <c r="AQ118" i="1"/>
  <c r="AR118" i="1"/>
  <c r="AS118" i="1"/>
  <c r="AV118" i="1"/>
  <c r="AW118" i="1"/>
  <c r="AX118" i="1"/>
  <c r="AY118" i="1"/>
  <c r="AZ118" i="1"/>
  <c r="BA118" i="1"/>
  <c r="BD118" i="1"/>
  <c r="BE118" i="1"/>
  <c r="BF118" i="1"/>
  <c r="BG118" i="1"/>
  <c r="BH118" i="1"/>
  <c r="AU118" i="1" s="1"/>
  <c r="BI118" i="1"/>
  <c r="AT118" i="1" s="1"/>
  <c r="BJ118" i="1"/>
  <c r="BK118" i="1"/>
  <c r="BL118" i="1"/>
  <c r="BM118" i="1"/>
  <c r="BN118" i="1"/>
  <c r="BO118" i="1"/>
  <c r="O119" i="1"/>
  <c r="AP119" i="1"/>
  <c r="AQ119" i="1"/>
  <c r="AR119" i="1"/>
  <c r="AS119" i="1"/>
  <c r="AV119" i="1"/>
  <c r="AW119" i="1"/>
  <c r="AX119" i="1"/>
  <c r="AY119" i="1"/>
  <c r="AZ119" i="1"/>
  <c r="BA119" i="1"/>
  <c r="BD119" i="1"/>
  <c r="BE119" i="1"/>
  <c r="BF119" i="1"/>
  <c r="BG119" i="1"/>
  <c r="BH119" i="1"/>
  <c r="AU119" i="1" s="1"/>
  <c r="BI119" i="1"/>
  <c r="AT119" i="1" s="1"/>
  <c r="BJ119" i="1"/>
  <c r="BK119" i="1"/>
  <c r="BL119" i="1"/>
  <c r="BM119" i="1"/>
  <c r="BN119" i="1"/>
  <c r="BO119" i="1"/>
  <c r="O120" i="1"/>
  <c r="AP120" i="1"/>
  <c r="AQ120" i="1"/>
  <c r="AR120" i="1"/>
  <c r="AS120" i="1"/>
  <c r="AV120" i="1"/>
  <c r="AW120" i="1"/>
  <c r="AX120" i="1"/>
  <c r="AY120" i="1"/>
  <c r="AZ120" i="1"/>
  <c r="BA120" i="1"/>
  <c r="BD120" i="1"/>
  <c r="BE120" i="1"/>
  <c r="BF120" i="1"/>
  <c r="BG120" i="1"/>
  <c r="BH120" i="1"/>
  <c r="BI120" i="1"/>
  <c r="AT120" i="1" s="1"/>
  <c r="BJ120" i="1"/>
  <c r="BK120" i="1"/>
  <c r="BL120" i="1"/>
  <c r="BM120" i="1"/>
  <c r="BN120" i="1"/>
  <c r="BO120" i="1"/>
  <c r="O121" i="1"/>
  <c r="AP121" i="1"/>
  <c r="AQ121" i="1"/>
  <c r="AR121" i="1"/>
  <c r="AS121" i="1"/>
  <c r="AV121" i="1"/>
  <c r="AW121" i="1"/>
  <c r="AX121" i="1"/>
  <c r="AY121" i="1"/>
  <c r="AZ121" i="1"/>
  <c r="BA121" i="1"/>
  <c r="BD121" i="1"/>
  <c r="BE121" i="1"/>
  <c r="BF121" i="1"/>
  <c r="BG121" i="1"/>
  <c r="BH121" i="1"/>
  <c r="AU121" i="1" s="1"/>
  <c r="BI121" i="1"/>
  <c r="AT121" i="1" s="1"/>
  <c r="BJ121" i="1"/>
  <c r="BK121" i="1"/>
  <c r="BL121" i="1"/>
  <c r="BM121" i="1"/>
  <c r="BN121" i="1"/>
  <c r="BO121" i="1"/>
  <c r="O122" i="1"/>
  <c r="AP122" i="1"/>
  <c r="AQ122" i="1"/>
  <c r="AR122" i="1"/>
  <c r="AS122" i="1"/>
  <c r="AV122" i="1"/>
  <c r="AW122" i="1"/>
  <c r="AX122" i="1"/>
  <c r="AY122" i="1"/>
  <c r="AZ122" i="1"/>
  <c r="BA122" i="1"/>
  <c r="BD122" i="1"/>
  <c r="BE122" i="1"/>
  <c r="BF122" i="1"/>
  <c r="BG122" i="1"/>
  <c r="BH122" i="1"/>
  <c r="AU122" i="1" s="1"/>
  <c r="BI122" i="1"/>
  <c r="AT122" i="1" s="1"/>
  <c r="BJ122" i="1"/>
  <c r="BK122" i="1"/>
  <c r="BL122" i="1"/>
  <c r="BM122" i="1"/>
  <c r="BN122" i="1"/>
  <c r="BO122" i="1"/>
  <c r="O123" i="1"/>
  <c r="AP123" i="1"/>
  <c r="AQ123" i="1"/>
  <c r="AR123" i="1"/>
  <c r="AS123" i="1"/>
  <c r="AV123" i="1"/>
  <c r="AW123" i="1"/>
  <c r="AX123" i="1"/>
  <c r="AY123" i="1"/>
  <c r="AZ123" i="1"/>
  <c r="BA123" i="1"/>
  <c r="BD123" i="1"/>
  <c r="BE123" i="1"/>
  <c r="BF123" i="1"/>
  <c r="BG123" i="1"/>
  <c r="BH123" i="1"/>
  <c r="AU123" i="1" s="1"/>
  <c r="BI123" i="1"/>
  <c r="BJ123" i="1"/>
  <c r="BK123" i="1"/>
  <c r="BL123" i="1"/>
  <c r="BM123" i="1"/>
  <c r="BN123" i="1"/>
  <c r="BO123" i="1"/>
  <c r="O124" i="1"/>
  <c r="AP124" i="1"/>
  <c r="AQ124" i="1"/>
  <c r="AR124" i="1"/>
  <c r="AS124" i="1"/>
  <c r="AV124" i="1"/>
  <c r="AW124" i="1"/>
  <c r="AX124" i="1"/>
  <c r="AY124" i="1"/>
  <c r="AZ124" i="1"/>
  <c r="BA124" i="1"/>
  <c r="BD124" i="1"/>
  <c r="BE124" i="1"/>
  <c r="BF124" i="1"/>
  <c r="BG124" i="1"/>
  <c r="BH124" i="1"/>
  <c r="AU124" i="1" s="1"/>
  <c r="BI124" i="1"/>
  <c r="AT124" i="1" s="1"/>
  <c r="BJ124" i="1"/>
  <c r="BK124" i="1"/>
  <c r="BL124" i="1"/>
  <c r="BM124" i="1"/>
  <c r="BN124" i="1"/>
  <c r="BO124" i="1"/>
  <c r="O125" i="1"/>
  <c r="AP125" i="1"/>
  <c r="AQ125" i="1"/>
  <c r="AR125" i="1"/>
  <c r="AS125" i="1"/>
  <c r="AV125" i="1"/>
  <c r="AW125" i="1"/>
  <c r="AX125" i="1"/>
  <c r="AY125" i="1"/>
  <c r="AZ125" i="1"/>
  <c r="BA125" i="1"/>
  <c r="BD125" i="1"/>
  <c r="BE125" i="1"/>
  <c r="BF125" i="1"/>
  <c r="BG125" i="1"/>
  <c r="BH125" i="1"/>
  <c r="BI125" i="1"/>
  <c r="BJ125" i="1"/>
  <c r="BK125" i="1"/>
  <c r="BL125" i="1"/>
  <c r="BM125" i="1"/>
  <c r="BN125" i="1"/>
  <c r="BO125" i="1"/>
  <c r="O126" i="1"/>
  <c r="AP126" i="1"/>
  <c r="AQ126" i="1"/>
  <c r="AR126" i="1"/>
  <c r="AS126" i="1"/>
  <c r="AV126" i="1"/>
  <c r="AW126" i="1"/>
  <c r="AX126" i="1"/>
  <c r="AY126" i="1"/>
  <c r="AZ126" i="1"/>
  <c r="BA126" i="1"/>
  <c r="BD126" i="1"/>
  <c r="BE126" i="1"/>
  <c r="BF126" i="1"/>
  <c r="BG126" i="1"/>
  <c r="BH126" i="1"/>
  <c r="BI126" i="1"/>
  <c r="AT126" i="1" s="1"/>
  <c r="BJ126" i="1"/>
  <c r="BK126" i="1"/>
  <c r="BL126" i="1"/>
  <c r="BM126" i="1"/>
  <c r="BN126" i="1"/>
  <c r="BO126" i="1"/>
  <c r="O127" i="1"/>
  <c r="AP127" i="1"/>
  <c r="AQ127" i="1"/>
  <c r="AR127" i="1"/>
  <c r="AS127" i="1"/>
  <c r="AV127" i="1"/>
  <c r="AW127" i="1"/>
  <c r="AX127" i="1"/>
  <c r="AY127" i="1"/>
  <c r="AZ127" i="1"/>
  <c r="BA127" i="1"/>
  <c r="BD127" i="1"/>
  <c r="BE127" i="1"/>
  <c r="BF127" i="1"/>
  <c r="BG127" i="1"/>
  <c r="BH127" i="1"/>
  <c r="AU127" i="1" s="1"/>
  <c r="BI127" i="1"/>
  <c r="AT127" i="1" s="1"/>
  <c r="BJ127" i="1"/>
  <c r="BK127" i="1"/>
  <c r="BL127" i="1"/>
  <c r="BM127" i="1"/>
  <c r="BN127" i="1"/>
  <c r="BO127" i="1"/>
  <c r="O128" i="1"/>
  <c r="AP128" i="1"/>
  <c r="AQ128" i="1"/>
  <c r="AR128" i="1"/>
  <c r="AS128" i="1"/>
  <c r="AV128" i="1"/>
  <c r="AW128" i="1"/>
  <c r="AX128" i="1"/>
  <c r="AY128" i="1"/>
  <c r="AZ128" i="1"/>
  <c r="BA128" i="1"/>
  <c r="BD128" i="1"/>
  <c r="BE128" i="1"/>
  <c r="BF128" i="1"/>
  <c r="BG128" i="1"/>
  <c r="BH128" i="1"/>
  <c r="BI128" i="1"/>
  <c r="AT128" i="1" s="1"/>
  <c r="BJ128" i="1"/>
  <c r="BK128" i="1"/>
  <c r="BL128" i="1"/>
  <c r="BM128" i="1"/>
  <c r="BN128" i="1"/>
  <c r="BO128" i="1"/>
  <c r="O129" i="1"/>
  <c r="AP129" i="1"/>
  <c r="AQ129" i="1"/>
  <c r="AR129" i="1"/>
  <c r="AS129" i="1"/>
  <c r="AV129" i="1"/>
  <c r="AW129" i="1"/>
  <c r="AX129" i="1"/>
  <c r="AY129" i="1"/>
  <c r="AZ129" i="1"/>
  <c r="BA129" i="1"/>
  <c r="BD129" i="1"/>
  <c r="BE129" i="1"/>
  <c r="BF129" i="1"/>
  <c r="BG129" i="1"/>
  <c r="BH129" i="1"/>
  <c r="AU129" i="1" s="1"/>
  <c r="BI129" i="1"/>
  <c r="AT129" i="1" s="1"/>
  <c r="BJ129" i="1"/>
  <c r="BK129" i="1"/>
  <c r="BL129" i="1"/>
  <c r="BM129" i="1"/>
  <c r="BN129" i="1"/>
  <c r="BO129" i="1"/>
  <c r="O130" i="1"/>
  <c r="AP130" i="1"/>
  <c r="AQ130" i="1"/>
  <c r="AR130" i="1"/>
  <c r="AS130" i="1"/>
  <c r="AV130" i="1"/>
  <c r="AW130" i="1"/>
  <c r="AX130" i="1"/>
  <c r="AY130" i="1"/>
  <c r="AZ130" i="1"/>
  <c r="BA130" i="1"/>
  <c r="BD130" i="1"/>
  <c r="BE130" i="1"/>
  <c r="BF130" i="1"/>
  <c r="BG130" i="1"/>
  <c r="BH130" i="1"/>
  <c r="AU130" i="1" s="1"/>
  <c r="BI130" i="1"/>
  <c r="AT130" i="1" s="1"/>
  <c r="BJ130" i="1"/>
  <c r="BK130" i="1"/>
  <c r="BL130" i="1"/>
  <c r="BM130" i="1"/>
  <c r="BN130" i="1"/>
  <c r="BO130" i="1"/>
  <c r="O131" i="1"/>
  <c r="AP131" i="1"/>
  <c r="AQ131" i="1"/>
  <c r="AR131" i="1"/>
  <c r="AS131" i="1"/>
  <c r="AV131" i="1"/>
  <c r="AW131" i="1"/>
  <c r="AX131" i="1"/>
  <c r="AY131" i="1"/>
  <c r="AZ131" i="1"/>
  <c r="BA131" i="1"/>
  <c r="BD131" i="1"/>
  <c r="BE131" i="1"/>
  <c r="BF131" i="1"/>
  <c r="BG131" i="1"/>
  <c r="BH131" i="1"/>
  <c r="AU131" i="1" s="1"/>
  <c r="BI131" i="1"/>
  <c r="AT131" i="1" s="1"/>
  <c r="BJ131" i="1"/>
  <c r="BK131" i="1"/>
  <c r="BL131" i="1"/>
  <c r="BM131" i="1"/>
  <c r="BN131" i="1"/>
  <c r="BO131" i="1"/>
  <c r="BQ141" i="1" l="1"/>
  <c r="AI141" i="1" s="1"/>
  <c r="AA143" i="1"/>
  <c r="BQ143" i="1"/>
  <c r="AI143" i="1" s="1"/>
  <c r="BQ142" i="1"/>
  <c r="AI142" i="1" s="1"/>
  <c r="BQ133" i="1"/>
  <c r="AC133" i="1" s="1"/>
  <c r="BB143" i="1"/>
  <c r="BB140" i="1"/>
  <c r="BQ139" i="1"/>
  <c r="AF139" i="1" s="1"/>
  <c r="AJ142" i="1"/>
  <c r="BB141" i="1"/>
  <c r="BB139" i="1"/>
  <c r="BB116" i="1"/>
  <c r="BB129" i="1"/>
  <c r="BB100" i="1"/>
  <c r="BB127" i="1"/>
  <c r="BP126" i="1"/>
  <c r="BQ119" i="1"/>
  <c r="AA119" i="1" s="1"/>
  <c r="BQ125" i="1"/>
  <c r="AI125" i="1" s="1"/>
  <c r="BP134" i="1"/>
  <c r="BQ117" i="1"/>
  <c r="AG117" i="1" s="1"/>
  <c r="BB118" i="1"/>
  <c r="BP136" i="1"/>
  <c r="AI133" i="1"/>
  <c r="BP138" i="1"/>
  <c r="BB138" i="1"/>
  <c r="BB135" i="1"/>
  <c r="AG133" i="1"/>
  <c r="AF133" i="1"/>
  <c r="BB132" i="1"/>
  <c r="BP125" i="1"/>
  <c r="BQ134" i="1"/>
  <c r="AC134" i="1" s="1"/>
  <c r="BB136" i="1"/>
  <c r="BB134" i="1"/>
  <c r="AD133" i="1"/>
  <c r="BB119" i="1"/>
  <c r="BB137" i="1"/>
  <c r="BB133" i="1"/>
  <c r="BP101" i="1"/>
  <c r="BP114" i="1"/>
  <c r="BB105" i="1"/>
  <c r="BQ103" i="1"/>
  <c r="AI103" i="1" s="1"/>
  <c r="BB113" i="1"/>
  <c r="BP109" i="1"/>
  <c r="BP104" i="1"/>
  <c r="BB103" i="1"/>
  <c r="BQ101" i="1"/>
  <c r="AG101" i="1" s="1"/>
  <c r="BQ104" i="1"/>
  <c r="AF104" i="1" s="1"/>
  <c r="AE142" i="1"/>
  <c r="AC141" i="1"/>
  <c r="AA141" i="1"/>
  <c r="Z142" i="1"/>
  <c r="AH142" i="1"/>
  <c r="AF142" i="1"/>
  <c r="AG142" i="1"/>
  <c r="AK142" i="1"/>
  <c r="AC142" i="1"/>
  <c r="Z133" i="1"/>
  <c r="AA133" i="1"/>
  <c r="AB133" i="1"/>
  <c r="AJ133" i="1"/>
  <c r="AK133" i="1"/>
  <c r="BP139" i="1"/>
  <c r="BQ136" i="1"/>
  <c r="AC136" i="1" s="1"/>
  <c r="BQ138" i="1"/>
  <c r="AE138" i="1" s="1"/>
  <c r="AU142" i="1"/>
  <c r="BB142" i="1" s="1"/>
  <c r="BQ135" i="1"/>
  <c r="AH135" i="1" s="1"/>
  <c r="BP143" i="1"/>
  <c r="BQ140" i="1"/>
  <c r="AJ140" i="1" s="1"/>
  <c r="BP135" i="1"/>
  <c r="BQ132" i="1"/>
  <c r="AI132" i="1" s="1"/>
  <c r="BP142" i="1"/>
  <c r="BP141" i="1"/>
  <c r="BP133" i="1"/>
  <c r="AE141" i="1"/>
  <c r="BP140" i="1"/>
  <c r="BQ137" i="1"/>
  <c r="Z137" i="1" s="1"/>
  <c r="AE133" i="1"/>
  <c r="BP132" i="1"/>
  <c r="BP137" i="1"/>
  <c r="BP131" i="1"/>
  <c r="BQ131" i="1"/>
  <c r="AI131" i="1" s="1"/>
  <c r="AF125" i="1"/>
  <c r="AH125" i="1"/>
  <c r="AG125" i="1"/>
  <c r="Z125" i="1"/>
  <c r="BP116" i="1"/>
  <c r="BQ116" i="1"/>
  <c r="Z116" i="1" s="1"/>
  <c r="AU114" i="1"/>
  <c r="BB114" i="1" s="1"/>
  <c r="BB108" i="1"/>
  <c r="BQ129" i="1"/>
  <c r="AI129" i="1" s="1"/>
  <c r="BP129" i="1"/>
  <c r="AK125" i="1"/>
  <c r="AC125" i="1"/>
  <c r="BP128" i="1"/>
  <c r="BB121" i="1"/>
  <c r="BQ130" i="1"/>
  <c r="AB130" i="1" s="1"/>
  <c r="BQ106" i="1"/>
  <c r="AK106" i="1" s="1"/>
  <c r="AU101" i="1"/>
  <c r="AU120" i="1"/>
  <c r="BB120" i="1" s="1"/>
  <c r="AU126" i="1"/>
  <c r="BB126" i="1" s="1"/>
  <c r="BB124" i="1"/>
  <c r="AT107" i="1"/>
  <c r="BB107" i="1" s="1"/>
  <c r="BQ107" i="1"/>
  <c r="AD107" i="1" s="1"/>
  <c r="BP120" i="1"/>
  <c r="BP127" i="1"/>
  <c r="BQ127" i="1"/>
  <c r="AD127" i="1" s="1"/>
  <c r="AA131" i="1"/>
  <c r="BB131" i="1"/>
  <c r="AD125" i="1"/>
  <c r="AT125" i="1"/>
  <c r="AA125" i="1"/>
  <c r="BQ123" i="1"/>
  <c r="AA123" i="1" s="1"/>
  <c r="Z119" i="1"/>
  <c r="AE119" i="1"/>
  <c r="BQ110" i="1"/>
  <c r="AI110" i="1" s="1"/>
  <c r="BP110" i="1"/>
  <c r="BP106" i="1"/>
  <c r="BP102" i="1"/>
  <c r="BQ128" i="1"/>
  <c r="AI128" i="1" s="1"/>
  <c r="BP130" i="1"/>
  <c r="AU128" i="1"/>
  <c r="BB128" i="1" s="1"/>
  <c r="BP124" i="1"/>
  <c r="BQ124" i="1"/>
  <c r="AJ124" i="1" s="1"/>
  <c r="BP122" i="1"/>
  <c r="BQ118" i="1"/>
  <c r="AH118" i="1" s="1"/>
  <c r="AT115" i="1"/>
  <c r="BB115" i="1" s="1"/>
  <c r="BQ112" i="1"/>
  <c r="AC112" i="1" s="1"/>
  <c r="AT111" i="1"/>
  <c r="BB111" i="1" s="1"/>
  <c r="AB110" i="1"/>
  <c r="AU109" i="1"/>
  <c r="BB109" i="1" s="1"/>
  <c r="BP105" i="1"/>
  <c r="BQ105" i="1"/>
  <c r="BQ115" i="1"/>
  <c r="AA115" i="1" s="1"/>
  <c r="BQ114" i="1"/>
  <c r="AC114" i="1" s="1"/>
  <c r="BP103" i="1"/>
  <c r="AT101" i="1"/>
  <c r="BP100" i="1"/>
  <c r="BQ100" i="1"/>
  <c r="AH100" i="1" s="1"/>
  <c r="BP121" i="1"/>
  <c r="BQ121" i="1"/>
  <c r="AG121" i="1" s="1"/>
  <c r="AU112" i="1"/>
  <c r="BB112" i="1" s="1"/>
  <c r="BP108" i="1"/>
  <c r="BQ108" i="1"/>
  <c r="AF108" i="1" s="1"/>
  <c r="BQ102" i="1"/>
  <c r="AE102" i="1" s="1"/>
  <c r="BP119" i="1"/>
  <c r="AD103" i="1"/>
  <c r="BP118" i="1"/>
  <c r="BQ111" i="1"/>
  <c r="AD111" i="1" s="1"/>
  <c r="BB110" i="1"/>
  <c r="BQ126" i="1"/>
  <c r="Z126" i="1" s="1"/>
  <c r="AJ125" i="1"/>
  <c r="AB125" i="1"/>
  <c r="AT123" i="1"/>
  <c r="BB123" i="1" s="1"/>
  <c r="BQ120" i="1"/>
  <c r="AI120" i="1" s="1"/>
  <c r="BP117" i="1"/>
  <c r="AU117" i="1"/>
  <c r="BB117" i="1" s="1"/>
  <c r="AE116" i="1"/>
  <c r="BP113" i="1"/>
  <c r="BQ113" i="1"/>
  <c r="AH113" i="1" s="1"/>
  <c r="AU104" i="1"/>
  <c r="BB104" i="1" s="1"/>
  <c r="BB102" i="1"/>
  <c r="AU125" i="1"/>
  <c r="AE125" i="1"/>
  <c r="BP112" i="1"/>
  <c r="BB130" i="1"/>
  <c r="BQ122" i="1"/>
  <c r="Z122" i="1" s="1"/>
  <c r="BB122" i="1"/>
  <c r="AG119" i="1"/>
  <c r="AA118" i="1"/>
  <c r="BP111" i="1"/>
  <c r="BQ109" i="1"/>
  <c r="AD109" i="1" s="1"/>
  <c r="AU106" i="1"/>
  <c r="BB106" i="1" s="1"/>
  <c r="BP123" i="1"/>
  <c r="BP115" i="1"/>
  <c r="BP107" i="1"/>
  <c r="O72" i="1"/>
  <c r="AP72" i="1"/>
  <c r="AQ72" i="1"/>
  <c r="AR72" i="1"/>
  <c r="AS72" i="1"/>
  <c r="AV72" i="1"/>
  <c r="AW72" i="1"/>
  <c r="AX72" i="1"/>
  <c r="AY72" i="1"/>
  <c r="AZ72" i="1"/>
  <c r="BA72" i="1"/>
  <c r="BD72" i="1"/>
  <c r="BE72" i="1"/>
  <c r="BF72" i="1"/>
  <c r="BG72" i="1"/>
  <c r="BH72" i="1"/>
  <c r="AU72" i="1" s="1"/>
  <c r="BI72" i="1"/>
  <c r="AT72" i="1" s="1"/>
  <c r="BJ72" i="1"/>
  <c r="BK72" i="1"/>
  <c r="BL72" i="1"/>
  <c r="BM72" i="1"/>
  <c r="BN72" i="1"/>
  <c r="BO72" i="1"/>
  <c r="O73" i="1"/>
  <c r="AP73" i="1"/>
  <c r="AQ73" i="1"/>
  <c r="AR73" i="1"/>
  <c r="AS73" i="1"/>
  <c r="AV73" i="1"/>
  <c r="AW73" i="1"/>
  <c r="AX73" i="1"/>
  <c r="AY73" i="1"/>
  <c r="AZ73" i="1"/>
  <c r="BA73" i="1"/>
  <c r="BD73" i="1"/>
  <c r="BE73" i="1"/>
  <c r="BF73" i="1"/>
  <c r="BG73" i="1"/>
  <c r="BH73" i="1"/>
  <c r="AU73" i="1" s="1"/>
  <c r="BI73" i="1"/>
  <c r="AT73" i="1" s="1"/>
  <c r="BJ73" i="1"/>
  <c r="BK73" i="1"/>
  <c r="BL73" i="1"/>
  <c r="BM73" i="1"/>
  <c r="BN73" i="1"/>
  <c r="BO73" i="1"/>
  <c r="O74" i="1"/>
  <c r="AP74" i="1"/>
  <c r="AQ74" i="1"/>
  <c r="AR74" i="1"/>
  <c r="AS74" i="1"/>
  <c r="AV74" i="1"/>
  <c r="AW74" i="1"/>
  <c r="AX74" i="1"/>
  <c r="AY74" i="1"/>
  <c r="AZ74" i="1"/>
  <c r="BA74" i="1"/>
  <c r="BD74" i="1"/>
  <c r="BE74" i="1"/>
  <c r="BF74" i="1"/>
  <c r="BG74" i="1"/>
  <c r="BH74" i="1"/>
  <c r="BI74" i="1"/>
  <c r="AT74" i="1" s="1"/>
  <c r="BJ74" i="1"/>
  <c r="BK74" i="1"/>
  <c r="BL74" i="1"/>
  <c r="BM74" i="1"/>
  <c r="BN74" i="1"/>
  <c r="BO74" i="1"/>
  <c r="O75" i="1"/>
  <c r="AP75" i="1"/>
  <c r="AQ75" i="1"/>
  <c r="AR75" i="1"/>
  <c r="AS75" i="1"/>
  <c r="AV75" i="1"/>
  <c r="AW75" i="1"/>
  <c r="AX75" i="1"/>
  <c r="AY75" i="1"/>
  <c r="AZ75" i="1"/>
  <c r="BA75" i="1"/>
  <c r="BD75" i="1"/>
  <c r="BE75" i="1"/>
  <c r="BF75" i="1"/>
  <c r="BG75" i="1"/>
  <c r="BH75" i="1"/>
  <c r="AU75" i="1" s="1"/>
  <c r="BI75" i="1"/>
  <c r="AT75" i="1" s="1"/>
  <c r="BJ75" i="1"/>
  <c r="BK75" i="1"/>
  <c r="BL75" i="1"/>
  <c r="BM75" i="1"/>
  <c r="BN75" i="1"/>
  <c r="BO75" i="1"/>
  <c r="O76" i="1"/>
  <c r="AP76" i="1"/>
  <c r="AQ76" i="1"/>
  <c r="AR76" i="1"/>
  <c r="AS76" i="1"/>
  <c r="AV76" i="1"/>
  <c r="AW76" i="1"/>
  <c r="AX76" i="1"/>
  <c r="AY76" i="1"/>
  <c r="AZ76" i="1"/>
  <c r="BA76" i="1"/>
  <c r="BD76" i="1"/>
  <c r="BE76" i="1"/>
  <c r="BF76" i="1"/>
  <c r="BG76" i="1"/>
  <c r="BH76" i="1"/>
  <c r="BI76" i="1"/>
  <c r="BJ76" i="1"/>
  <c r="BK76" i="1"/>
  <c r="BL76" i="1"/>
  <c r="BM76" i="1"/>
  <c r="BN76" i="1"/>
  <c r="BO76" i="1"/>
  <c r="O77" i="1"/>
  <c r="AP77" i="1"/>
  <c r="AQ77" i="1"/>
  <c r="AR77" i="1"/>
  <c r="AS77" i="1"/>
  <c r="AV77" i="1"/>
  <c r="AW77" i="1"/>
  <c r="AX77" i="1"/>
  <c r="AY77" i="1"/>
  <c r="AZ77" i="1"/>
  <c r="BA77" i="1"/>
  <c r="BD77" i="1"/>
  <c r="BE77" i="1"/>
  <c r="BF77" i="1"/>
  <c r="BG77" i="1"/>
  <c r="BH77" i="1"/>
  <c r="AU77" i="1" s="1"/>
  <c r="BI77" i="1"/>
  <c r="AT77" i="1" s="1"/>
  <c r="BJ77" i="1"/>
  <c r="BK77" i="1"/>
  <c r="BL77" i="1"/>
  <c r="BM77" i="1"/>
  <c r="BN77" i="1"/>
  <c r="BO77" i="1"/>
  <c r="O78" i="1"/>
  <c r="AP78" i="1"/>
  <c r="AQ78" i="1"/>
  <c r="AR78" i="1"/>
  <c r="AS78" i="1"/>
  <c r="AV78" i="1"/>
  <c r="AW78" i="1"/>
  <c r="AX78" i="1"/>
  <c r="AY78" i="1"/>
  <c r="AZ78" i="1"/>
  <c r="BA78" i="1"/>
  <c r="BD78" i="1"/>
  <c r="BE78" i="1"/>
  <c r="BF78" i="1"/>
  <c r="BG78" i="1"/>
  <c r="BH78" i="1"/>
  <c r="AU78" i="1" s="1"/>
  <c r="BI78" i="1"/>
  <c r="AT78" i="1" s="1"/>
  <c r="BJ78" i="1"/>
  <c r="BK78" i="1"/>
  <c r="BL78" i="1"/>
  <c r="BM78" i="1"/>
  <c r="BN78" i="1"/>
  <c r="BO78" i="1"/>
  <c r="O79" i="1"/>
  <c r="AP79" i="1"/>
  <c r="AQ79" i="1"/>
  <c r="AR79" i="1"/>
  <c r="AS79" i="1"/>
  <c r="AV79" i="1"/>
  <c r="AW79" i="1"/>
  <c r="AX79" i="1"/>
  <c r="AY79" i="1"/>
  <c r="AZ79" i="1"/>
  <c r="BA79" i="1"/>
  <c r="BD79" i="1"/>
  <c r="BE79" i="1"/>
  <c r="BF79" i="1"/>
  <c r="BG79" i="1"/>
  <c r="BH79" i="1"/>
  <c r="AU79" i="1" s="1"/>
  <c r="BI79" i="1"/>
  <c r="BJ79" i="1"/>
  <c r="BK79" i="1"/>
  <c r="BL79" i="1"/>
  <c r="BM79" i="1"/>
  <c r="BN79" i="1"/>
  <c r="BO79" i="1"/>
  <c r="O80" i="1"/>
  <c r="AP80" i="1"/>
  <c r="AQ80" i="1"/>
  <c r="AR80" i="1"/>
  <c r="AS80" i="1"/>
  <c r="AV80" i="1"/>
  <c r="AW80" i="1"/>
  <c r="AX80" i="1"/>
  <c r="AY80" i="1"/>
  <c r="AZ80" i="1"/>
  <c r="BA80" i="1"/>
  <c r="BD80" i="1"/>
  <c r="BE80" i="1"/>
  <c r="BF80" i="1"/>
  <c r="BG80" i="1"/>
  <c r="BH80" i="1"/>
  <c r="AU80" i="1" s="1"/>
  <c r="BI80" i="1"/>
  <c r="AT80" i="1" s="1"/>
  <c r="BJ80" i="1"/>
  <c r="BK80" i="1"/>
  <c r="BL80" i="1"/>
  <c r="BM80" i="1"/>
  <c r="BN80" i="1"/>
  <c r="BO80" i="1"/>
  <c r="O81" i="1"/>
  <c r="AP81" i="1"/>
  <c r="AQ81" i="1"/>
  <c r="AR81" i="1"/>
  <c r="AS81" i="1"/>
  <c r="AV81" i="1"/>
  <c r="AW81" i="1"/>
  <c r="AX81" i="1"/>
  <c r="AY81" i="1"/>
  <c r="AZ81" i="1"/>
  <c r="BA81" i="1"/>
  <c r="BD81" i="1"/>
  <c r="BE81" i="1"/>
  <c r="BF81" i="1"/>
  <c r="BG81" i="1"/>
  <c r="BH81" i="1"/>
  <c r="AU81" i="1" s="1"/>
  <c r="BI81" i="1"/>
  <c r="BJ81" i="1"/>
  <c r="BK81" i="1"/>
  <c r="BL81" i="1"/>
  <c r="BM81" i="1"/>
  <c r="BN81" i="1"/>
  <c r="BO81" i="1"/>
  <c r="O82" i="1"/>
  <c r="AP82" i="1"/>
  <c r="AQ82" i="1"/>
  <c r="AR82" i="1"/>
  <c r="AS82" i="1"/>
  <c r="AV82" i="1"/>
  <c r="AW82" i="1"/>
  <c r="AX82" i="1"/>
  <c r="AY82" i="1"/>
  <c r="AZ82" i="1"/>
  <c r="BA82" i="1"/>
  <c r="BD82" i="1"/>
  <c r="BE82" i="1"/>
  <c r="BF82" i="1"/>
  <c r="BG82" i="1"/>
  <c r="BH82" i="1"/>
  <c r="BI82" i="1"/>
  <c r="AT82" i="1" s="1"/>
  <c r="BJ82" i="1"/>
  <c r="BK82" i="1"/>
  <c r="BL82" i="1"/>
  <c r="BM82" i="1"/>
  <c r="BN82" i="1"/>
  <c r="BO82" i="1"/>
  <c r="O83" i="1"/>
  <c r="AP83" i="1"/>
  <c r="AQ83" i="1"/>
  <c r="AR83" i="1"/>
  <c r="AS83" i="1"/>
  <c r="AV83" i="1"/>
  <c r="AW83" i="1"/>
  <c r="AX83" i="1"/>
  <c r="AY83" i="1"/>
  <c r="AZ83" i="1"/>
  <c r="BA83" i="1"/>
  <c r="BD83" i="1"/>
  <c r="BE83" i="1"/>
  <c r="BF83" i="1"/>
  <c r="BG83" i="1"/>
  <c r="BH83" i="1"/>
  <c r="AU83" i="1" s="1"/>
  <c r="BI83" i="1"/>
  <c r="BJ83" i="1"/>
  <c r="BK83" i="1"/>
  <c r="BL83" i="1"/>
  <c r="BM83" i="1"/>
  <c r="BN83" i="1"/>
  <c r="BO83" i="1"/>
  <c r="O84" i="1"/>
  <c r="AP84" i="1"/>
  <c r="AQ84" i="1"/>
  <c r="AR84" i="1"/>
  <c r="AS84" i="1"/>
  <c r="AV84" i="1"/>
  <c r="AW84" i="1"/>
  <c r="AX84" i="1"/>
  <c r="AY84" i="1"/>
  <c r="AZ84" i="1"/>
  <c r="BA84" i="1"/>
  <c r="BD84" i="1"/>
  <c r="BE84" i="1"/>
  <c r="BF84" i="1"/>
  <c r="BG84" i="1"/>
  <c r="BH84" i="1"/>
  <c r="BI84" i="1"/>
  <c r="BJ84" i="1"/>
  <c r="BK84" i="1"/>
  <c r="BL84" i="1"/>
  <c r="BM84" i="1"/>
  <c r="BN84" i="1"/>
  <c r="BO84" i="1"/>
  <c r="O85" i="1"/>
  <c r="AP85" i="1"/>
  <c r="AQ85" i="1"/>
  <c r="AR85" i="1"/>
  <c r="AS85" i="1"/>
  <c r="AV85" i="1"/>
  <c r="AW85" i="1"/>
  <c r="AX85" i="1"/>
  <c r="AY85" i="1"/>
  <c r="AZ85" i="1"/>
  <c r="BA85" i="1"/>
  <c r="BD85" i="1"/>
  <c r="BE85" i="1"/>
  <c r="BF85" i="1"/>
  <c r="BG85" i="1"/>
  <c r="BH85" i="1"/>
  <c r="AU85" i="1" s="1"/>
  <c r="BI85" i="1"/>
  <c r="AT85" i="1" s="1"/>
  <c r="BJ85" i="1"/>
  <c r="BK85" i="1"/>
  <c r="BL85" i="1"/>
  <c r="BM85" i="1"/>
  <c r="BN85" i="1"/>
  <c r="BO85" i="1"/>
  <c r="O86" i="1"/>
  <c r="AP86" i="1"/>
  <c r="AQ86" i="1"/>
  <c r="AR86" i="1"/>
  <c r="AS86" i="1"/>
  <c r="AV86" i="1"/>
  <c r="AW86" i="1"/>
  <c r="AX86" i="1"/>
  <c r="AY86" i="1"/>
  <c r="AZ86" i="1"/>
  <c r="BA86" i="1"/>
  <c r="BD86" i="1"/>
  <c r="BE86" i="1"/>
  <c r="BF86" i="1"/>
  <c r="BG86" i="1"/>
  <c r="BH86" i="1"/>
  <c r="BI86" i="1"/>
  <c r="AT86" i="1" s="1"/>
  <c r="BJ86" i="1"/>
  <c r="BK86" i="1"/>
  <c r="BL86" i="1"/>
  <c r="BM86" i="1"/>
  <c r="BN86" i="1"/>
  <c r="BO86" i="1"/>
  <c r="O87" i="1"/>
  <c r="AP87" i="1"/>
  <c r="AQ87" i="1"/>
  <c r="AR87" i="1"/>
  <c r="AS87" i="1"/>
  <c r="AV87" i="1"/>
  <c r="AW87" i="1"/>
  <c r="AX87" i="1"/>
  <c r="AY87" i="1"/>
  <c r="AZ87" i="1"/>
  <c r="BA87" i="1"/>
  <c r="BD87" i="1"/>
  <c r="BE87" i="1"/>
  <c r="BF87" i="1"/>
  <c r="BG87" i="1"/>
  <c r="BH87" i="1"/>
  <c r="AU87" i="1" s="1"/>
  <c r="BI87" i="1"/>
  <c r="BJ87" i="1"/>
  <c r="BK87" i="1"/>
  <c r="BL87" i="1"/>
  <c r="BM87" i="1"/>
  <c r="BN87" i="1"/>
  <c r="BO87" i="1"/>
  <c r="O88" i="1"/>
  <c r="AP88" i="1"/>
  <c r="AQ88" i="1"/>
  <c r="AR88" i="1"/>
  <c r="AS88" i="1"/>
  <c r="AV88" i="1"/>
  <c r="AW88" i="1"/>
  <c r="AX88" i="1"/>
  <c r="AY88" i="1"/>
  <c r="AZ88" i="1"/>
  <c r="BA88" i="1"/>
  <c r="BD88" i="1"/>
  <c r="BE88" i="1"/>
  <c r="BF88" i="1"/>
  <c r="BG88" i="1"/>
  <c r="BH88" i="1"/>
  <c r="AU88" i="1" s="1"/>
  <c r="BI88" i="1"/>
  <c r="AT88" i="1" s="1"/>
  <c r="BJ88" i="1"/>
  <c r="BK88" i="1"/>
  <c r="BL88" i="1"/>
  <c r="BM88" i="1"/>
  <c r="BN88" i="1"/>
  <c r="BO88" i="1"/>
  <c r="O89" i="1"/>
  <c r="AP89" i="1"/>
  <c r="AQ89" i="1"/>
  <c r="AR89" i="1"/>
  <c r="AS89" i="1"/>
  <c r="AV89" i="1"/>
  <c r="AW89" i="1"/>
  <c r="AX89" i="1"/>
  <c r="AY89" i="1"/>
  <c r="AZ89" i="1"/>
  <c r="BA89" i="1"/>
  <c r="BD89" i="1"/>
  <c r="BE89" i="1"/>
  <c r="BF89" i="1"/>
  <c r="BG89" i="1"/>
  <c r="BH89" i="1"/>
  <c r="AU89" i="1" s="1"/>
  <c r="BI89" i="1"/>
  <c r="AT89" i="1" s="1"/>
  <c r="BJ89" i="1"/>
  <c r="BK89" i="1"/>
  <c r="BL89" i="1"/>
  <c r="BM89" i="1"/>
  <c r="BN89" i="1"/>
  <c r="BO89" i="1"/>
  <c r="O90" i="1"/>
  <c r="AP90" i="1"/>
  <c r="AQ90" i="1"/>
  <c r="AR90" i="1"/>
  <c r="AS90" i="1"/>
  <c r="AV90" i="1"/>
  <c r="AW90" i="1"/>
  <c r="AX90" i="1"/>
  <c r="AY90" i="1"/>
  <c r="AZ90" i="1"/>
  <c r="BA90" i="1"/>
  <c r="BD90" i="1"/>
  <c r="BE90" i="1"/>
  <c r="BF90" i="1"/>
  <c r="BG90" i="1"/>
  <c r="BH90" i="1"/>
  <c r="AU90" i="1" s="1"/>
  <c r="BI90" i="1"/>
  <c r="AT90" i="1" s="1"/>
  <c r="BJ90" i="1"/>
  <c r="BK90" i="1"/>
  <c r="BL90" i="1"/>
  <c r="BM90" i="1"/>
  <c r="BN90" i="1"/>
  <c r="BO90" i="1"/>
  <c r="O91" i="1"/>
  <c r="AP91" i="1"/>
  <c r="AQ91" i="1"/>
  <c r="AR91" i="1"/>
  <c r="AS91" i="1"/>
  <c r="AV91" i="1"/>
  <c r="AW91" i="1"/>
  <c r="AX91" i="1"/>
  <c r="AY91" i="1"/>
  <c r="AZ91" i="1"/>
  <c r="BA91" i="1"/>
  <c r="BD91" i="1"/>
  <c r="BE91" i="1"/>
  <c r="BF91" i="1"/>
  <c r="BG91" i="1"/>
  <c r="BH91" i="1"/>
  <c r="AU91" i="1" s="1"/>
  <c r="BI91" i="1"/>
  <c r="AT91" i="1" s="1"/>
  <c r="BJ91" i="1"/>
  <c r="BK91" i="1"/>
  <c r="BL91" i="1"/>
  <c r="BM91" i="1"/>
  <c r="BN91" i="1"/>
  <c r="BO91" i="1"/>
  <c r="O92" i="1"/>
  <c r="AP92" i="1"/>
  <c r="AQ92" i="1"/>
  <c r="AR92" i="1"/>
  <c r="AS92" i="1"/>
  <c r="AV92" i="1"/>
  <c r="AW92" i="1"/>
  <c r="AX92" i="1"/>
  <c r="AY92" i="1"/>
  <c r="AZ92" i="1"/>
  <c r="BA92" i="1"/>
  <c r="BD92" i="1"/>
  <c r="BE92" i="1"/>
  <c r="BF92" i="1"/>
  <c r="BG92" i="1"/>
  <c r="BH92" i="1"/>
  <c r="BI92" i="1"/>
  <c r="BJ92" i="1"/>
  <c r="BK92" i="1"/>
  <c r="BL92" i="1"/>
  <c r="BM92" i="1"/>
  <c r="BN92" i="1"/>
  <c r="BO92" i="1"/>
  <c r="O93" i="1"/>
  <c r="AP93" i="1"/>
  <c r="AQ93" i="1"/>
  <c r="AR93" i="1"/>
  <c r="AS93" i="1"/>
  <c r="AV93" i="1"/>
  <c r="AW93" i="1"/>
  <c r="AX93" i="1"/>
  <c r="AY93" i="1"/>
  <c r="AZ93" i="1"/>
  <c r="BA93" i="1"/>
  <c r="BD93" i="1"/>
  <c r="BE93" i="1"/>
  <c r="BF93" i="1"/>
  <c r="BG93" i="1"/>
  <c r="BH93" i="1"/>
  <c r="AU93" i="1" s="1"/>
  <c r="BI93" i="1"/>
  <c r="AT93" i="1" s="1"/>
  <c r="BJ93" i="1"/>
  <c r="BK93" i="1"/>
  <c r="BL93" i="1"/>
  <c r="BM93" i="1"/>
  <c r="BN93" i="1"/>
  <c r="BO93" i="1"/>
  <c r="O94" i="1"/>
  <c r="AP94" i="1"/>
  <c r="AQ94" i="1"/>
  <c r="AR94" i="1"/>
  <c r="AS94" i="1"/>
  <c r="AV94" i="1"/>
  <c r="AW94" i="1"/>
  <c r="AX94" i="1"/>
  <c r="AY94" i="1"/>
  <c r="AZ94" i="1"/>
  <c r="BA94" i="1"/>
  <c r="BD94" i="1"/>
  <c r="BE94" i="1"/>
  <c r="BF94" i="1"/>
  <c r="BG94" i="1"/>
  <c r="BH94" i="1"/>
  <c r="AU94" i="1" s="1"/>
  <c r="BI94" i="1"/>
  <c r="AT94" i="1" s="1"/>
  <c r="BJ94" i="1"/>
  <c r="BK94" i="1"/>
  <c r="BL94" i="1"/>
  <c r="BM94" i="1"/>
  <c r="BN94" i="1"/>
  <c r="BO94" i="1"/>
  <c r="O95" i="1"/>
  <c r="AP95" i="1"/>
  <c r="AQ95" i="1"/>
  <c r="AR95" i="1"/>
  <c r="AS95" i="1"/>
  <c r="AV95" i="1"/>
  <c r="AW95" i="1"/>
  <c r="AX95" i="1"/>
  <c r="AY95" i="1"/>
  <c r="AZ95" i="1"/>
  <c r="BA95" i="1"/>
  <c r="BD95" i="1"/>
  <c r="BE95" i="1"/>
  <c r="BF95" i="1"/>
  <c r="BG95" i="1"/>
  <c r="BH95" i="1"/>
  <c r="BI95" i="1"/>
  <c r="BJ95" i="1"/>
  <c r="BK95" i="1"/>
  <c r="BL95" i="1"/>
  <c r="BM95" i="1"/>
  <c r="BN95" i="1"/>
  <c r="BO95" i="1"/>
  <c r="O96" i="1"/>
  <c r="AP96" i="1"/>
  <c r="AQ96" i="1"/>
  <c r="AR96" i="1"/>
  <c r="AS96" i="1"/>
  <c r="AV96" i="1"/>
  <c r="AW96" i="1"/>
  <c r="AX96" i="1"/>
  <c r="AY96" i="1"/>
  <c r="AZ96" i="1"/>
  <c r="BA96" i="1"/>
  <c r="BD96" i="1"/>
  <c r="BE96" i="1"/>
  <c r="BF96" i="1"/>
  <c r="BG96" i="1"/>
  <c r="BH96" i="1"/>
  <c r="AU96" i="1" s="1"/>
  <c r="BI96" i="1"/>
  <c r="AT96" i="1" s="1"/>
  <c r="BJ96" i="1"/>
  <c r="BK96" i="1"/>
  <c r="BL96" i="1"/>
  <c r="BM96" i="1"/>
  <c r="BN96" i="1"/>
  <c r="BO96" i="1"/>
  <c r="O97" i="1"/>
  <c r="AP97" i="1"/>
  <c r="AQ97" i="1"/>
  <c r="AR97" i="1"/>
  <c r="AS97" i="1"/>
  <c r="AV97" i="1"/>
  <c r="AW97" i="1"/>
  <c r="AX97" i="1"/>
  <c r="AY97" i="1"/>
  <c r="AZ97" i="1"/>
  <c r="BA97" i="1"/>
  <c r="BD97" i="1"/>
  <c r="BE97" i="1"/>
  <c r="BF97" i="1"/>
  <c r="BG97" i="1"/>
  <c r="BH97" i="1"/>
  <c r="AU97" i="1" s="1"/>
  <c r="BI97" i="1"/>
  <c r="AT97" i="1" s="1"/>
  <c r="BJ97" i="1"/>
  <c r="BK97" i="1"/>
  <c r="BL97" i="1"/>
  <c r="BM97" i="1"/>
  <c r="BN97" i="1"/>
  <c r="BO97" i="1"/>
  <c r="O98" i="1"/>
  <c r="AP98" i="1"/>
  <c r="AQ98" i="1"/>
  <c r="AR98" i="1"/>
  <c r="AS98" i="1"/>
  <c r="AV98" i="1"/>
  <c r="AW98" i="1"/>
  <c r="AX98" i="1"/>
  <c r="AY98" i="1"/>
  <c r="AZ98" i="1"/>
  <c r="BA98" i="1"/>
  <c r="BD98" i="1"/>
  <c r="BE98" i="1"/>
  <c r="BF98" i="1"/>
  <c r="BG98" i="1"/>
  <c r="BH98" i="1"/>
  <c r="BI98" i="1"/>
  <c r="AT98" i="1" s="1"/>
  <c r="BJ98" i="1"/>
  <c r="BK98" i="1"/>
  <c r="BL98" i="1"/>
  <c r="BM98" i="1"/>
  <c r="BN98" i="1"/>
  <c r="BO98" i="1"/>
  <c r="O99" i="1"/>
  <c r="AP99" i="1"/>
  <c r="AQ99" i="1"/>
  <c r="AR99" i="1"/>
  <c r="AS99" i="1"/>
  <c r="AV99" i="1"/>
  <c r="AW99" i="1"/>
  <c r="AX99" i="1"/>
  <c r="AY99" i="1"/>
  <c r="AZ99" i="1"/>
  <c r="BA99" i="1"/>
  <c r="BD99" i="1"/>
  <c r="BE99" i="1"/>
  <c r="BF99" i="1"/>
  <c r="BG99" i="1"/>
  <c r="BH99" i="1"/>
  <c r="AU99" i="1" s="1"/>
  <c r="BI99" i="1"/>
  <c r="BJ99" i="1"/>
  <c r="BK99" i="1"/>
  <c r="BL99" i="1"/>
  <c r="BM99" i="1"/>
  <c r="BN99" i="1"/>
  <c r="BO99" i="1"/>
  <c r="O65" i="1"/>
  <c r="AP65" i="1"/>
  <c r="AQ65" i="1"/>
  <c r="AR65" i="1"/>
  <c r="AS65" i="1"/>
  <c r="AV65" i="1"/>
  <c r="AW65" i="1"/>
  <c r="AX65" i="1"/>
  <c r="AY65" i="1"/>
  <c r="AZ65" i="1"/>
  <c r="BA65" i="1"/>
  <c r="BD65" i="1"/>
  <c r="BE65" i="1"/>
  <c r="BF65" i="1"/>
  <c r="BG65" i="1"/>
  <c r="BH65" i="1"/>
  <c r="AU65" i="1" s="1"/>
  <c r="BI65" i="1"/>
  <c r="AT65" i="1" s="1"/>
  <c r="BJ65" i="1"/>
  <c r="BK65" i="1"/>
  <c r="BL65" i="1"/>
  <c r="BM65" i="1"/>
  <c r="BN65" i="1"/>
  <c r="BO65" i="1"/>
  <c r="O66" i="1"/>
  <c r="AP66" i="1"/>
  <c r="AQ66" i="1"/>
  <c r="AR66" i="1"/>
  <c r="AS66" i="1"/>
  <c r="AV66" i="1"/>
  <c r="AW66" i="1"/>
  <c r="AX66" i="1"/>
  <c r="AY66" i="1"/>
  <c r="AZ66" i="1"/>
  <c r="BA66" i="1"/>
  <c r="BD66" i="1"/>
  <c r="BE66" i="1"/>
  <c r="BF66" i="1"/>
  <c r="BG66" i="1"/>
  <c r="BH66" i="1"/>
  <c r="AU66" i="1" s="1"/>
  <c r="BI66" i="1"/>
  <c r="AT66" i="1" s="1"/>
  <c r="BJ66" i="1"/>
  <c r="BK66" i="1"/>
  <c r="BL66" i="1"/>
  <c r="BM66" i="1"/>
  <c r="BN66" i="1"/>
  <c r="BO66" i="1"/>
  <c r="O67" i="1"/>
  <c r="AP67" i="1"/>
  <c r="AQ67" i="1"/>
  <c r="AR67" i="1"/>
  <c r="AS67" i="1"/>
  <c r="AV67" i="1"/>
  <c r="AW67" i="1"/>
  <c r="AX67" i="1"/>
  <c r="AY67" i="1"/>
  <c r="AZ67" i="1"/>
  <c r="BA67" i="1"/>
  <c r="BD67" i="1"/>
  <c r="BE67" i="1"/>
  <c r="BF67" i="1"/>
  <c r="BG67" i="1"/>
  <c r="BH67" i="1"/>
  <c r="AU67" i="1" s="1"/>
  <c r="BI67" i="1"/>
  <c r="AT67" i="1" s="1"/>
  <c r="BJ67" i="1"/>
  <c r="BK67" i="1"/>
  <c r="BL67" i="1"/>
  <c r="BM67" i="1"/>
  <c r="BN67" i="1"/>
  <c r="BO67" i="1"/>
  <c r="O68" i="1"/>
  <c r="AP68" i="1"/>
  <c r="AQ68" i="1"/>
  <c r="AR68" i="1"/>
  <c r="AS68" i="1"/>
  <c r="AV68" i="1"/>
  <c r="AW68" i="1"/>
  <c r="AX68" i="1"/>
  <c r="AY68" i="1"/>
  <c r="AZ68" i="1"/>
  <c r="BA68" i="1"/>
  <c r="BD68" i="1"/>
  <c r="BE68" i="1"/>
  <c r="BF68" i="1"/>
  <c r="BG68" i="1"/>
  <c r="BH68" i="1"/>
  <c r="AU68" i="1" s="1"/>
  <c r="BI68" i="1"/>
  <c r="AT68" i="1" s="1"/>
  <c r="BJ68" i="1"/>
  <c r="BK68" i="1"/>
  <c r="BL68" i="1"/>
  <c r="BM68" i="1"/>
  <c r="BN68" i="1"/>
  <c r="BO68" i="1"/>
  <c r="O69" i="1"/>
  <c r="AP69" i="1"/>
  <c r="AQ69" i="1"/>
  <c r="AR69" i="1"/>
  <c r="AS69" i="1"/>
  <c r="AV69" i="1"/>
  <c r="AW69" i="1"/>
  <c r="AX69" i="1"/>
  <c r="AY69" i="1"/>
  <c r="AZ69" i="1"/>
  <c r="BA69" i="1"/>
  <c r="BD69" i="1"/>
  <c r="BE69" i="1"/>
  <c r="BF69" i="1"/>
  <c r="BG69" i="1"/>
  <c r="BH69" i="1"/>
  <c r="AU69" i="1" s="1"/>
  <c r="BI69" i="1"/>
  <c r="AT69" i="1" s="1"/>
  <c r="BJ69" i="1"/>
  <c r="BK69" i="1"/>
  <c r="BL69" i="1"/>
  <c r="BM69" i="1"/>
  <c r="BN69" i="1"/>
  <c r="BO69" i="1"/>
  <c r="O70" i="1"/>
  <c r="AP70" i="1"/>
  <c r="AQ70" i="1"/>
  <c r="AR70" i="1"/>
  <c r="AS70" i="1"/>
  <c r="AV70" i="1"/>
  <c r="AW70" i="1"/>
  <c r="AX70" i="1"/>
  <c r="AY70" i="1"/>
  <c r="AZ70" i="1"/>
  <c r="BA70" i="1"/>
  <c r="BD70" i="1"/>
  <c r="BE70" i="1"/>
  <c r="BF70" i="1"/>
  <c r="BG70" i="1"/>
  <c r="BH70" i="1"/>
  <c r="AU70" i="1" s="1"/>
  <c r="BI70" i="1"/>
  <c r="AT70" i="1" s="1"/>
  <c r="BJ70" i="1"/>
  <c r="BK70" i="1"/>
  <c r="BL70" i="1"/>
  <c r="BM70" i="1"/>
  <c r="BN70" i="1"/>
  <c r="BO70" i="1"/>
  <c r="O71" i="1"/>
  <c r="AP71" i="1"/>
  <c r="AQ71" i="1"/>
  <c r="AR71" i="1"/>
  <c r="AS71" i="1"/>
  <c r="AV71" i="1"/>
  <c r="AW71" i="1"/>
  <c r="AX71" i="1"/>
  <c r="AY71" i="1"/>
  <c r="AZ71" i="1"/>
  <c r="BA71" i="1"/>
  <c r="BD71" i="1"/>
  <c r="BE71" i="1"/>
  <c r="BF71" i="1"/>
  <c r="BG71" i="1"/>
  <c r="BH71" i="1"/>
  <c r="AU71" i="1" s="1"/>
  <c r="BI71" i="1"/>
  <c r="AT71" i="1" s="1"/>
  <c r="BJ71" i="1"/>
  <c r="BK71" i="1"/>
  <c r="BL71" i="1"/>
  <c r="BM71" i="1"/>
  <c r="BN71" i="1"/>
  <c r="BO71" i="1"/>
  <c r="AK141" i="1" l="1"/>
  <c r="AF141" i="1"/>
  <c r="AH141" i="1"/>
  <c r="AH133" i="1"/>
  <c r="AD142" i="1"/>
  <c r="Z141" i="1"/>
  <c r="AG141" i="1"/>
  <c r="AJ141" i="1"/>
  <c r="AD141" i="1"/>
  <c r="AN141" i="1"/>
  <c r="AB141" i="1"/>
  <c r="AH134" i="1"/>
  <c r="AJ134" i="1"/>
  <c r="AA142" i="1"/>
  <c r="AI119" i="1"/>
  <c r="AC119" i="1"/>
  <c r="AD143" i="1"/>
  <c r="AN143" i="1" s="1"/>
  <c r="AG110" i="1"/>
  <c r="AE124" i="1"/>
  <c r="AB119" i="1"/>
  <c r="AH139" i="1"/>
  <c r="AG134" i="1"/>
  <c r="AK143" i="1"/>
  <c r="AG140" i="1"/>
  <c r="AB142" i="1"/>
  <c r="AL142" i="1" s="1"/>
  <c r="AG139" i="1"/>
  <c r="Z143" i="1"/>
  <c r="AF143" i="1"/>
  <c r="AJ110" i="1"/>
  <c r="Z139" i="1"/>
  <c r="Z134" i="1"/>
  <c r="AG143" i="1"/>
  <c r="AC139" i="1"/>
  <c r="AG116" i="1"/>
  <c r="AD119" i="1"/>
  <c r="AN119" i="1" s="1"/>
  <c r="AK119" i="1"/>
  <c r="AF116" i="1"/>
  <c r="Z138" i="1"/>
  <c r="AG138" i="1"/>
  <c r="AC143" i="1"/>
  <c r="AH140" i="1"/>
  <c r="AB139" i="1"/>
  <c r="AF129" i="1"/>
  <c r="AG124" i="1"/>
  <c r="AJ119" i="1"/>
  <c r="AE139" i="1"/>
  <c r="AM139" i="1" s="1"/>
  <c r="AA139" i="1"/>
  <c r="AJ143" i="1"/>
  <c r="AJ139" i="1"/>
  <c r="AI139" i="1"/>
  <c r="AM142" i="1"/>
  <c r="AE143" i="1"/>
  <c r="AE106" i="1"/>
  <c r="AF119" i="1"/>
  <c r="AM119" i="1" s="1"/>
  <c r="AH119" i="1"/>
  <c r="AD139" i="1"/>
  <c r="AN139" i="1" s="1"/>
  <c r="AB143" i="1"/>
  <c r="AB134" i="1"/>
  <c r="AK139" i="1"/>
  <c r="AH143" i="1"/>
  <c r="AJ117" i="1"/>
  <c r="AH117" i="1"/>
  <c r="Z117" i="1"/>
  <c r="AK117" i="1"/>
  <c r="AD117" i="1"/>
  <c r="AJ123" i="1"/>
  <c r="AI123" i="1"/>
  <c r="AH129" i="1"/>
  <c r="AC117" i="1"/>
  <c r="BB125" i="1"/>
  <c r="AG131" i="1"/>
  <c r="AE117" i="1"/>
  <c r="AM117" i="1" s="1"/>
  <c r="AA117" i="1"/>
  <c r="AF117" i="1"/>
  <c r="AH116" i="1"/>
  <c r="AF127" i="1"/>
  <c r="AC123" i="1"/>
  <c r="AB118" i="1"/>
  <c r="AB117" i="1"/>
  <c r="AI117" i="1"/>
  <c r="AB116" i="1"/>
  <c r="AF121" i="1"/>
  <c r="AJ107" i="1"/>
  <c r="BB101" i="1"/>
  <c r="AB123" i="1"/>
  <c r="Z113" i="1"/>
  <c r="AC107" i="1"/>
  <c r="AC128" i="1"/>
  <c r="AN133" i="1"/>
  <c r="Z130" i="1"/>
  <c r="AD123" i="1"/>
  <c r="AG118" i="1"/>
  <c r="AD130" i="1"/>
  <c r="AK123" i="1"/>
  <c r="AD136" i="1"/>
  <c r="AF134" i="1"/>
  <c r="AF136" i="1"/>
  <c r="AA134" i="1"/>
  <c r="AK134" i="1"/>
  <c r="AA130" i="1"/>
  <c r="AI118" i="1"/>
  <c r="Z107" i="1"/>
  <c r="AC130" i="1"/>
  <c r="AE136" i="1"/>
  <c r="AM136" i="1" s="1"/>
  <c r="AD134" i="1"/>
  <c r="AI134" i="1"/>
  <c r="AB107" i="1"/>
  <c r="AE130" i="1"/>
  <c r="AE118" i="1"/>
  <c r="AK107" i="1"/>
  <c r="AK115" i="1"/>
  <c r="AE134" i="1"/>
  <c r="AE100" i="1"/>
  <c r="AG100" i="1"/>
  <c r="AB103" i="1"/>
  <c r="AB115" i="1"/>
  <c r="AH101" i="1"/>
  <c r="BP95" i="1"/>
  <c r="BB78" i="1"/>
  <c r="AJ115" i="1"/>
  <c r="AH115" i="1"/>
  <c r="Z110" i="1"/>
  <c r="AF101" i="1"/>
  <c r="AG104" i="1"/>
  <c r="Z100" i="1"/>
  <c r="AE103" i="1"/>
  <c r="AN103" i="1" s="1"/>
  <c r="AK104" i="1"/>
  <c r="AE104" i="1"/>
  <c r="AM104" i="1" s="1"/>
  <c r="AA102" i="1"/>
  <c r="BB91" i="1"/>
  <c r="AH107" i="1"/>
  <c r="AA104" i="1"/>
  <c r="AE101" i="1"/>
  <c r="AJ104" i="1"/>
  <c r="AF100" i="1"/>
  <c r="AI104" i="1"/>
  <c r="AA110" i="1"/>
  <c r="AH104" i="1"/>
  <c r="AJ103" i="1"/>
  <c r="AG102" i="1"/>
  <c r="AC104" i="1"/>
  <c r="AJ101" i="1"/>
  <c r="Z104" i="1"/>
  <c r="AD104" i="1"/>
  <c r="AA103" i="1"/>
  <c r="AK101" i="1"/>
  <c r="Z115" i="1"/>
  <c r="Z101" i="1"/>
  <c r="BB85" i="1"/>
  <c r="BQ91" i="1"/>
  <c r="AI91" i="1" s="1"/>
  <c r="BP87" i="1"/>
  <c r="BQ87" i="1"/>
  <c r="AG87" i="1" s="1"/>
  <c r="AE112" i="1"/>
  <c r="AG111" i="1"/>
  <c r="BB97" i="1"/>
  <c r="Z102" i="1"/>
  <c r="AA112" i="1"/>
  <c r="AC101" i="1"/>
  <c r="AC106" i="1"/>
  <c r="AG103" i="1"/>
  <c r="AD106" i="1"/>
  <c r="AN106" i="1" s="1"/>
  <c r="AB108" i="1"/>
  <c r="AH106" i="1"/>
  <c r="AC103" i="1"/>
  <c r="AK112" i="1"/>
  <c r="AI112" i="1"/>
  <c r="AJ108" i="1"/>
  <c r="BB93" i="1"/>
  <c r="BP82" i="1"/>
  <c r="AB101" i="1"/>
  <c r="AD101" i="1"/>
  <c r="AA101" i="1"/>
  <c r="AH103" i="1"/>
  <c r="BB66" i="1"/>
  <c r="BB94" i="1"/>
  <c r="BQ84" i="1"/>
  <c r="AI84" i="1" s="1"/>
  <c r="AH108" i="1"/>
  <c r="AI102" i="1"/>
  <c r="AF111" i="1"/>
  <c r="Z103" i="1"/>
  <c r="AI101" i="1"/>
  <c r="AF103" i="1"/>
  <c r="AM103" i="1" s="1"/>
  <c r="AB104" i="1"/>
  <c r="AK103" i="1"/>
  <c r="AC140" i="1"/>
  <c r="AK140" i="1"/>
  <c r="AF140" i="1"/>
  <c r="AD140" i="1"/>
  <c r="AE140" i="1"/>
  <c r="AI138" i="1"/>
  <c r="AA138" i="1"/>
  <c r="AB138" i="1"/>
  <c r="AJ138" i="1"/>
  <c r="AC138" i="1"/>
  <c r="AK138" i="1"/>
  <c r="AD138" i="1"/>
  <c r="AN138" i="1" s="1"/>
  <c r="AK137" i="1"/>
  <c r="AG132" i="1"/>
  <c r="AM141" i="1"/>
  <c r="AA137" i="1"/>
  <c r="AF135" i="1"/>
  <c r="AB132" i="1"/>
  <c r="AA132" i="1"/>
  <c r="AD137" i="1"/>
  <c r="AG137" i="1"/>
  <c r="AF137" i="1"/>
  <c r="Z132" i="1"/>
  <c r="AJ132" i="1"/>
  <c r="AF138" i="1"/>
  <c r="AM138" i="1" s="1"/>
  <c r="AH137" i="1"/>
  <c r="AC137" i="1"/>
  <c r="AI135" i="1"/>
  <c r="AG136" i="1"/>
  <c r="Z136" i="1"/>
  <c r="AH136" i="1"/>
  <c r="AA136" i="1"/>
  <c r="AI136" i="1"/>
  <c r="AB136" i="1"/>
  <c r="AJ136" i="1"/>
  <c r="AB140" i="1"/>
  <c r="AE137" i="1"/>
  <c r="AH138" i="1"/>
  <c r="AK136" i="1"/>
  <c r="AL133" i="1"/>
  <c r="AJ135" i="1"/>
  <c r="AB135" i="1"/>
  <c r="AC135" i="1"/>
  <c r="AK135" i="1"/>
  <c r="AD135" i="1"/>
  <c r="AE135" i="1"/>
  <c r="AL141" i="1"/>
  <c r="AM143" i="1"/>
  <c r="AB137" i="1"/>
  <c r="AJ137" i="1"/>
  <c r="AK132" i="1"/>
  <c r="AC132" i="1"/>
  <c r="AE132" i="1"/>
  <c r="AF132" i="1"/>
  <c r="AD132" i="1"/>
  <c r="AH132" i="1"/>
  <c r="AI137" i="1"/>
  <c r="AA140" i="1"/>
  <c r="AM133" i="1"/>
  <c r="AG135" i="1"/>
  <c r="AN142" i="1"/>
  <c r="AA135" i="1"/>
  <c r="Z135" i="1"/>
  <c r="Z140" i="1"/>
  <c r="AI140" i="1"/>
  <c r="AB113" i="1"/>
  <c r="AJ113" i="1"/>
  <c r="AD113" i="1"/>
  <c r="AE113" i="1"/>
  <c r="AC113" i="1"/>
  <c r="AG114" i="1"/>
  <c r="AB114" i="1"/>
  <c r="AI114" i="1"/>
  <c r="AD114" i="1"/>
  <c r="AJ114" i="1"/>
  <c r="AH114" i="1"/>
  <c r="AA114" i="1"/>
  <c r="AG113" i="1"/>
  <c r="AM116" i="1"/>
  <c r="AB129" i="1"/>
  <c r="AJ129" i="1"/>
  <c r="AC129" i="1"/>
  <c r="AD129" i="1"/>
  <c r="AE129" i="1"/>
  <c r="AM129" i="1" s="1"/>
  <c r="AK129" i="1"/>
  <c r="AE114" i="1"/>
  <c r="AF120" i="1"/>
  <c r="AJ126" i="1"/>
  <c r="AE109" i="1"/>
  <c r="AN109" i="1" s="1"/>
  <c r="AE128" i="1"/>
  <c r="AA128" i="1"/>
  <c r="AE120" i="1"/>
  <c r="AJ118" i="1"/>
  <c r="Z111" i="1"/>
  <c r="AH111" i="1"/>
  <c r="AJ111" i="1"/>
  <c r="AK111" i="1"/>
  <c r="AB111" i="1"/>
  <c r="AA111" i="1"/>
  <c r="AE111" i="1"/>
  <c r="AN111" i="1" s="1"/>
  <c r="AI111" i="1"/>
  <c r="AC111" i="1"/>
  <c r="AG108" i="1"/>
  <c r="Z108" i="1"/>
  <c r="AA100" i="1"/>
  <c r="AI100" i="1"/>
  <c r="AB100" i="1"/>
  <c r="AD100" i="1"/>
  <c r="AC100" i="1"/>
  <c r="AJ100" i="1"/>
  <c r="AK100" i="1"/>
  <c r="AE115" i="1"/>
  <c r="AF115" i="1"/>
  <c r="AG115" i="1"/>
  <c r="AI115" i="1"/>
  <c r="AK130" i="1"/>
  <c r="AD115" i="1"/>
  <c r="AC115" i="1"/>
  <c r="AE123" i="1"/>
  <c r="AG123" i="1"/>
  <c r="AF123" i="1"/>
  <c r="AB120" i="1"/>
  <c r="AA121" i="1"/>
  <c r="Z129" i="1"/>
  <c r="AA116" i="1"/>
  <c r="AI116" i="1"/>
  <c r="AJ116" i="1"/>
  <c r="AC116" i="1"/>
  <c r="AD116" i="1"/>
  <c r="AN116" i="1" s="1"/>
  <c r="AK116" i="1"/>
  <c r="AB105" i="1"/>
  <c r="AJ105" i="1"/>
  <c r="AC105" i="1"/>
  <c r="AD105" i="1"/>
  <c r="AK105" i="1"/>
  <c r="AE105" i="1"/>
  <c r="Z127" i="1"/>
  <c r="AH127" i="1"/>
  <c r="AB127" i="1"/>
  <c r="AC127" i="1"/>
  <c r="AE127" i="1"/>
  <c r="AN127" i="1" s="1"/>
  <c r="AJ127" i="1"/>
  <c r="AK127" i="1"/>
  <c r="AC120" i="1"/>
  <c r="AI121" i="1"/>
  <c r="AF109" i="1"/>
  <c r="Z109" i="1"/>
  <c r="AA109" i="1"/>
  <c r="AC109" i="1"/>
  <c r="AG109" i="1"/>
  <c r="AH109" i="1"/>
  <c r="AI109" i="1"/>
  <c r="AC126" i="1"/>
  <c r="AK126" i="1"/>
  <c r="AF126" i="1"/>
  <c r="AH126" i="1"/>
  <c r="AD126" i="1"/>
  <c r="AA127" i="1"/>
  <c r="AF107" i="1"/>
  <c r="AG107" i="1"/>
  <c r="AI107" i="1"/>
  <c r="AE107" i="1"/>
  <c r="AN107" i="1" s="1"/>
  <c r="AN104" i="1"/>
  <c r="AK120" i="1"/>
  <c r="AK113" i="1"/>
  <c r="AM125" i="1"/>
  <c r="AD128" i="1"/>
  <c r="Z128" i="1"/>
  <c r="AF128" i="1"/>
  <c r="AH128" i="1"/>
  <c r="AG128" i="1"/>
  <c r="AF105" i="1"/>
  <c r="AJ131" i="1"/>
  <c r="AK131" i="1"/>
  <c r="AB131" i="1"/>
  <c r="AE131" i="1"/>
  <c r="AF131" i="1"/>
  <c r="AM131" i="1" s="1"/>
  <c r="AD131" i="1"/>
  <c r="AC131" i="1"/>
  <c r="AA124" i="1"/>
  <c r="AI124" i="1"/>
  <c r="AC124" i="1"/>
  <c r="AB124" i="1"/>
  <c r="AK124" i="1"/>
  <c r="AD124" i="1"/>
  <c r="AN124" i="1" s="1"/>
  <c r="AF124" i="1"/>
  <c r="AM124" i="1" s="1"/>
  <c r="AA105" i="1"/>
  <c r="AA113" i="1"/>
  <c r="AB121" i="1"/>
  <c r="AJ121" i="1"/>
  <c r="AD121" i="1"/>
  <c r="AE121" i="1"/>
  <c r="AM121" i="1" s="1"/>
  <c r="AK121" i="1"/>
  <c r="AC121" i="1"/>
  <c r="AK128" i="1"/>
  <c r="Z105" i="1"/>
  <c r="AI105" i="1"/>
  <c r="AH121" i="1"/>
  <c r="AG127" i="1"/>
  <c r="AI113" i="1"/>
  <c r="AC102" i="1"/>
  <c r="AK102" i="1"/>
  <c r="AD102" i="1"/>
  <c r="AN102" i="1" s="1"/>
  <c r="AF102" i="1"/>
  <c r="AM102" i="1" s="1"/>
  <c r="AH102" i="1"/>
  <c r="AA129" i="1"/>
  <c r="AH105" i="1"/>
  <c r="AD112" i="1"/>
  <c r="AG112" i="1"/>
  <c r="AH112" i="1"/>
  <c r="AJ112" i="1"/>
  <c r="Z112" i="1"/>
  <c r="AC118" i="1"/>
  <c r="AK118" i="1"/>
  <c r="AF118" i="1"/>
  <c r="Z118" i="1"/>
  <c r="AD118" i="1"/>
  <c r="Z124" i="1"/>
  <c r="AN125" i="1"/>
  <c r="AB112" i="1"/>
  <c r="AE126" i="1"/>
  <c r="AB102" i="1"/>
  <c r="AG106" i="1"/>
  <c r="Z106" i="1"/>
  <c r="AI106" i="1"/>
  <c r="AJ106" i="1"/>
  <c r="AB106" i="1"/>
  <c r="AA106" i="1"/>
  <c r="AG130" i="1"/>
  <c r="AJ130" i="1"/>
  <c r="AB128" i="1"/>
  <c r="Z123" i="1"/>
  <c r="AG122" i="1"/>
  <c r="AB122" i="1"/>
  <c r="AA122" i="1"/>
  <c r="AD122" i="1"/>
  <c r="AJ122" i="1"/>
  <c r="AH122" i="1"/>
  <c r="AI122" i="1"/>
  <c r="AG126" i="1"/>
  <c r="AF122" i="1"/>
  <c r="AA126" i="1"/>
  <c r="Z121" i="1"/>
  <c r="AC122" i="1"/>
  <c r="AF113" i="1"/>
  <c r="AH124" i="1"/>
  <c r="AF130" i="1"/>
  <c r="Z114" i="1"/>
  <c r="AB109" i="1"/>
  <c r="AI127" i="1"/>
  <c r="AJ102" i="1"/>
  <c r="AF106" i="1"/>
  <c r="AM106" i="1" s="1"/>
  <c r="AH130" i="1"/>
  <c r="AJ128" i="1"/>
  <c r="AF112" i="1"/>
  <c r="AH123" i="1"/>
  <c r="Z131" i="1"/>
  <c r="AG129" i="1"/>
  <c r="AD120" i="1"/>
  <c r="AN120" i="1" s="1"/>
  <c r="AG120" i="1"/>
  <c r="AH120" i="1"/>
  <c r="Z120" i="1"/>
  <c r="AJ120" i="1"/>
  <c r="AA120" i="1"/>
  <c r="AN123" i="1"/>
  <c r="AK114" i="1"/>
  <c r="AC110" i="1"/>
  <c r="AK110" i="1"/>
  <c r="AD110" i="1"/>
  <c r="AE110" i="1"/>
  <c r="AF110" i="1"/>
  <c r="AM110" i="1" s="1"/>
  <c r="AI126" i="1"/>
  <c r="AA108" i="1"/>
  <c r="AI108" i="1"/>
  <c r="AD108" i="1"/>
  <c r="AK108" i="1"/>
  <c r="AC108" i="1"/>
  <c r="AB126" i="1"/>
  <c r="AK122" i="1"/>
  <c r="AE108" i="1"/>
  <c r="AM108" i="1" s="1"/>
  <c r="AF114" i="1"/>
  <c r="AM114" i="1" s="1"/>
  <c r="AE122" i="1"/>
  <c r="AH110" i="1"/>
  <c r="AJ109" i="1"/>
  <c r="AG105" i="1"/>
  <c r="AK109" i="1"/>
  <c r="AI130" i="1"/>
  <c r="AA107" i="1"/>
  <c r="AL125" i="1"/>
  <c r="AH131" i="1"/>
  <c r="AB84" i="1"/>
  <c r="AF84" i="1"/>
  <c r="BQ79" i="1"/>
  <c r="AG79" i="1" s="1"/>
  <c r="BP76" i="1"/>
  <c r="BB77" i="1"/>
  <c r="BQ74" i="1"/>
  <c r="AD74" i="1" s="1"/>
  <c r="BP70" i="1"/>
  <c r="BQ67" i="1"/>
  <c r="AA67" i="1" s="1"/>
  <c r="BP84" i="1"/>
  <c r="BB73" i="1"/>
  <c r="BP78" i="1"/>
  <c r="BB71" i="1"/>
  <c r="BB67" i="1"/>
  <c r="BB68" i="1"/>
  <c r="BQ66" i="1"/>
  <c r="AD66" i="1" s="1"/>
  <c r="AT99" i="1"/>
  <c r="BB99" i="1" s="1"/>
  <c r="BQ99" i="1"/>
  <c r="Z99" i="1" s="1"/>
  <c r="AC91" i="1"/>
  <c r="BB89" i="1"/>
  <c r="AT81" i="1"/>
  <c r="BB81" i="1" s="1"/>
  <c r="BQ81" i="1"/>
  <c r="AG81" i="1" s="1"/>
  <c r="AU82" i="1"/>
  <c r="BB82" i="1" s="1"/>
  <c r="BQ98" i="1"/>
  <c r="AE98" i="1" s="1"/>
  <c r="BP98" i="1"/>
  <c r="AU95" i="1"/>
  <c r="BQ89" i="1"/>
  <c r="AC89" i="1" s="1"/>
  <c r="BP83" i="1"/>
  <c r="BB80" i="1"/>
  <c r="BP75" i="1"/>
  <c r="BP96" i="1"/>
  <c r="BQ96" i="1"/>
  <c r="AB96" i="1" s="1"/>
  <c r="BQ92" i="1"/>
  <c r="AD92" i="1" s="1"/>
  <c r="AT92" i="1"/>
  <c r="BQ90" i="1"/>
  <c r="AC90" i="1" s="1"/>
  <c r="AG84" i="1"/>
  <c r="AT83" i="1"/>
  <c r="BB83" i="1" s="1"/>
  <c r="BB75" i="1"/>
  <c r="BQ94" i="1"/>
  <c r="AG94" i="1" s="1"/>
  <c r="BP92" i="1"/>
  <c r="AU92" i="1"/>
  <c r="AK87" i="1"/>
  <c r="AC87" i="1"/>
  <c r="Z84" i="1"/>
  <c r="AT79" i="1"/>
  <c r="BB79" i="1" s="1"/>
  <c r="BQ73" i="1"/>
  <c r="Z73" i="1" s="1"/>
  <c r="BQ82" i="1"/>
  <c r="AB82" i="1" s="1"/>
  <c r="BP79" i="1"/>
  <c r="BP99" i="1"/>
  <c r="BQ97" i="1"/>
  <c r="AK97" i="1" s="1"/>
  <c r="BB96" i="1"/>
  <c r="BQ86" i="1"/>
  <c r="AH86" i="1" s="1"/>
  <c r="AU86" i="1"/>
  <c r="BB86" i="1" s="1"/>
  <c r="AU84" i="1"/>
  <c r="BQ83" i="1"/>
  <c r="AJ83" i="1" s="1"/>
  <c r="BQ75" i="1"/>
  <c r="AG75" i="1" s="1"/>
  <c r="BB72" i="1"/>
  <c r="AT87" i="1"/>
  <c r="BB87" i="1" s="1"/>
  <c r="BP86" i="1"/>
  <c r="BP93" i="1"/>
  <c r="BQ93" i="1"/>
  <c r="AA93" i="1" s="1"/>
  <c r="BP88" i="1"/>
  <c r="BQ88" i="1"/>
  <c r="AA88" i="1" s="1"/>
  <c r="AT84" i="1"/>
  <c r="AD84" i="1"/>
  <c r="BP74" i="1"/>
  <c r="BP90" i="1"/>
  <c r="BB90" i="1"/>
  <c r="BP85" i="1"/>
  <c r="BQ85" i="1"/>
  <c r="AK85" i="1" s="1"/>
  <c r="BP80" i="1"/>
  <c r="BQ80" i="1"/>
  <c r="AJ80" i="1" s="1"/>
  <c r="BQ76" i="1"/>
  <c r="AE76" i="1" s="1"/>
  <c r="AT76" i="1"/>
  <c r="BP77" i="1"/>
  <c r="BQ77" i="1"/>
  <c r="AB77" i="1" s="1"/>
  <c r="AB87" i="1"/>
  <c r="AJ87" i="1"/>
  <c r="AC84" i="1"/>
  <c r="AK84" i="1"/>
  <c r="AU98" i="1"/>
  <c r="BB98" i="1" s="1"/>
  <c r="BQ95" i="1"/>
  <c r="AD95" i="1" s="1"/>
  <c r="AT95" i="1"/>
  <c r="BP94" i="1"/>
  <c r="BP91" i="1"/>
  <c r="BB88" i="1"/>
  <c r="BQ78" i="1"/>
  <c r="AG78" i="1" s="1"/>
  <c r="AU76" i="1"/>
  <c r="AU74" i="1"/>
  <c r="BB74" i="1" s="1"/>
  <c r="BP97" i="1"/>
  <c r="BP89" i="1"/>
  <c r="BP81" i="1"/>
  <c r="BP73" i="1"/>
  <c r="BQ72" i="1"/>
  <c r="AC72" i="1" s="1"/>
  <c r="BP72" i="1"/>
  <c r="BB69" i="1"/>
  <c r="BB70" i="1"/>
  <c r="BB65" i="1"/>
  <c r="BP69" i="1"/>
  <c r="BQ71" i="1"/>
  <c r="Z71" i="1" s="1"/>
  <c r="BP66" i="1"/>
  <c r="BQ69" i="1"/>
  <c r="AD69" i="1" s="1"/>
  <c r="BP71" i="1"/>
  <c r="BQ68" i="1"/>
  <c r="AH68" i="1" s="1"/>
  <c r="BP68" i="1"/>
  <c r="BQ65" i="1"/>
  <c r="Z65" i="1" s="1"/>
  <c r="BP67" i="1"/>
  <c r="BQ70" i="1"/>
  <c r="AD70" i="1" s="1"/>
  <c r="BP65" i="1"/>
  <c r="AM134" i="1" l="1"/>
  <c r="AN136" i="1"/>
  <c r="AL139" i="1"/>
  <c r="AL143" i="1"/>
  <c r="AM130" i="1"/>
  <c r="AN128" i="1"/>
  <c r="AL119" i="1"/>
  <c r="AM128" i="1"/>
  <c r="BB95" i="1"/>
  <c r="AA86" i="1"/>
  <c r="AA91" i="1"/>
  <c r="AC79" i="1"/>
  <c r="AM101" i="1"/>
  <c r="AN130" i="1"/>
  <c r="AN100" i="1"/>
  <c r="AL117" i="1"/>
  <c r="AE90" i="1"/>
  <c r="AL107" i="1"/>
  <c r="AI66" i="1"/>
  <c r="AA66" i="1"/>
  <c r="AK66" i="1"/>
  <c r="AN131" i="1"/>
  <c r="AM127" i="1"/>
  <c r="AN117" i="1"/>
  <c r="AH81" i="1"/>
  <c r="AM112" i="1"/>
  <c r="AM100" i="1"/>
  <c r="AN112" i="1"/>
  <c r="AA65" i="1"/>
  <c r="AJ85" i="1"/>
  <c r="Z97" i="1"/>
  <c r="AN121" i="1"/>
  <c r="AM120" i="1"/>
  <c r="AN132" i="1"/>
  <c r="AH97" i="1"/>
  <c r="AJ99" i="1"/>
  <c r="AN105" i="1"/>
  <c r="AM132" i="1"/>
  <c r="BB92" i="1"/>
  <c r="AC96" i="1"/>
  <c r="AB91" i="1"/>
  <c r="AL126" i="1"/>
  <c r="AL122" i="1"/>
  <c r="AL138" i="1"/>
  <c r="AN137" i="1"/>
  <c r="AI71" i="1"/>
  <c r="AC74" i="1"/>
  <c r="AF91" i="1"/>
  <c r="AN101" i="1"/>
  <c r="AF96" i="1"/>
  <c r="AL120" i="1"/>
  <c r="AN118" i="1"/>
  <c r="AL134" i="1"/>
  <c r="AJ65" i="1"/>
  <c r="AL124" i="1"/>
  <c r="Z91" i="1"/>
  <c r="AD77" i="1"/>
  <c r="AK98" i="1"/>
  <c r="AC85" i="1"/>
  <c r="AL123" i="1"/>
  <c r="AL118" i="1"/>
  <c r="AM123" i="1"/>
  <c r="AN134" i="1"/>
  <c r="AN126" i="1"/>
  <c r="AL113" i="1"/>
  <c r="AK96" i="1"/>
  <c r="AH96" i="1"/>
  <c r="AA70" i="1"/>
  <c r="AH91" i="1"/>
  <c r="AM118" i="1"/>
  <c r="AL137" i="1"/>
  <c r="AH65" i="1"/>
  <c r="AD99" i="1"/>
  <c r="AL104" i="1"/>
  <c r="AL103" i="1"/>
  <c r="AE86" i="1"/>
  <c r="Z98" i="1"/>
  <c r="AL101" i="1"/>
  <c r="AF74" i="1"/>
  <c r="Z80" i="1"/>
  <c r="AA74" i="1"/>
  <c r="AH80" i="1"/>
  <c r="AA71" i="1"/>
  <c r="AH99" i="1"/>
  <c r="AI96" i="1"/>
  <c r="AJ84" i="1"/>
  <c r="AC98" i="1"/>
  <c r="AK72" i="1"/>
  <c r="AF80" i="1"/>
  <c r="AM115" i="1"/>
  <c r="AL100" i="1"/>
  <c r="AM107" i="1"/>
  <c r="AK79" i="1"/>
  <c r="AJ77" i="1"/>
  <c r="AE66" i="1"/>
  <c r="AG71" i="1"/>
  <c r="AB74" i="1"/>
  <c r="AA85" i="1"/>
  <c r="AF95" i="1"/>
  <c r="AE87" i="1"/>
  <c r="AA72" i="1"/>
  <c r="AD79" i="1"/>
  <c r="AF79" i="1"/>
  <c r="AD91" i="1"/>
  <c r="AH98" i="1"/>
  <c r="AE91" i="1"/>
  <c r="Z79" i="1"/>
  <c r="AL115" i="1"/>
  <c r="AA87" i="1"/>
  <c r="AE79" i="1"/>
  <c r="AJ98" i="1"/>
  <c r="AB98" i="1"/>
  <c r="Z72" i="1"/>
  <c r="AI79" i="1"/>
  <c r="AL110" i="1"/>
  <c r="AF69" i="1"/>
  <c r="AG66" i="1"/>
  <c r="AH84" i="1"/>
  <c r="AA96" i="1"/>
  <c r="AI85" i="1"/>
  <c r="AH72" i="1"/>
  <c r="AE84" i="1"/>
  <c r="AM84" i="1" s="1"/>
  <c r="AJ91" i="1"/>
  <c r="AC80" i="1"/>
  <c r="AJ93" i="1"/>
  <c r="AA84" i="1"/>
  <c r="Z96" i="1"/>
  <c r="AE95" i="1"/>
  <c r="AN95" i="1" s="1"/>
  <c r="AA99" i="1"/>
  <c r="AG85" i="1"/>
  <c r="AK91" i="1"/>
  <c r="AH79" i="1"/>
  <c r="AH66" i="1"/>
  <c r="AH74" i="1"/>
  <c r="AM113" i="1"/>
  <c r="AM109" i="1"/>
  <c r="AF87" i="1"/>
  <c r="AB79" i="1"/>
  <c r="AJ66" i="1"/>
  <c r="AI67" i="1"/>
  <c r="AF86" i="1"/>
  <c r="AI72" i="1"/>
  <c r="AG86" i="1"/>
  <c r="AI86" i="1"/>
  <c r="AJ72" i="1"/>
  <c r="AA79" i="1"/>
  <c r="AL102" i="1"/>
  <c r="AB66" i="1"/>
  <c r="AF71" i="1"/>
  <c r="AH71" i="1"/>
  <c r="AG74" i="1"/>
  <c r="Z87" i="1"/>
  <c r="AE74" i="1"/>
  <c r="AN74" i="1" s="1"/>
  <c r="AI74" i="1"/>
  <c r="BB84" i="1"/>
  <c r="AD87" i="1"/>
  <c r="AN87" i="1" s="1"/>
  <c r="AB85" i="1"/>
  <c r="AD97" i="1"/>
  <c r="AH87" i="1"/>
  <c r="AF97" i="1"/>
  <c r="AI87" i="1"/>
  <c r="Z74" i="1"/>
  <c r="AJ96" i="1"/>
  <c r="AG91" i="1"/>
  <c r="AJ79" i="1"/>
  <c r="AM137" i="1"/>
  <c r="AN140" i="1"/>
  <c r="AN135" i="1"/>
  <c r="AL136" i="1"/>
  <c r="AM140" i="1"/>
  <c r="AL135" i="1"/>
  <c r="AL132" i="1"/>
  <c r="AM135" i="1"/>
  <c r="AL140" i="1"/>
  <c r="AL108" i="1"/>
  <c r="AM126" i="1"/>
  <c r="AL109" i="1"/>
  <c r="AN129" i="1"/>
  <c r="AN113" i="1"/>
  <c r="AM122" i="1"/>
  <c r="AN114" i="1"/>
  <c r="AL131" i="1"/>
  <c r="AL121" i="1"/>
  <c r="AL129" i="1"/>
  <c r="AN110" i="1"/>
  <c r="AL114" i="1"/>
  <c r="AN122" i="1"/>
  <c r="AL112" i="1"/>
  <c r="AL128" i="1"/>
  <c r="AM111" i="1"/>
  <c r="AN115" i="1"/>
  <c r="AL111" i="1"/>
  <c r="AL106" i="1"/>
  <c r="AN108" i="1"/>
  <c r="AL105" i="1"/>
  <c r="AL127" i="1"/>
  <c r="AL130" i="1"/>
  <c r="AM105" i="1"/>
  <c r="AL116" i="1"/>
  <c r="AE67" i="1"/>
  <c r="Z67" i="1"/>
  <c r="AB75" i="1"/>
  <c r="AB83" i="1"/>
  <c r="AA78" i="1"/>
  <c r="Z83" i="1"/>
  <c r="AB67" i="1"/>
  <c r="AC66" i="1"/>
  <c r="AF67" i="1"/>
  <c r="AM67" i="1" s="1"/>
  <c r="AA77" i="1"/>
  <c r="AI78" i="1"/>
  <c r="AI77" i="1"/>
  <c r="AA80" i="1"/>
  <c r="AK81" i="1"/>
  <c r="AC67" i="1"/>
  <c r="Z66" i="1"/>
  <c r="AH67" i="1"/>
  <c r="AF81" i="1"/>
  <c r="AN66" i="1"/>
  <c r="AD67" i="1"/>
  <c r="BB76" i="1"/>
  <c r="AI80" i="1"/>
  <c r="AK67" i="1"/>
  <c r="AE69" i="1"/>
  <c r="AN69" i="1" s="1"/>
  <c r="AF66" i="1"/>
  <c r="AM66" i="1" s="1"/>
  <c r="AG67" i="1"/>
  <c r="AN84" i="1"/>
  <c r="Z81" i="1"/>
  <c r="AJ67" i="1"/>
  <c r="AJ74" i="1"/>
  <c r="AK74" i="1"/>
  <c r="AD81" i="1"/>
  <c r="AC76" i="1"/>
  <c r="AK76" i="1"/>
  <c r="Z76" i="1"/>
  <c r="AH76" i="1"/>
  <c r="AI76" i="1"/>
  <c r="AA76" i="1"/>
  <c r="AF76" i="1"/>
  <c r="AM76" i="1" s="1"/>
  <c r="AF83" i="1"/>
  <c r="AC83" i="1"/>
  <c r="AE83" i="1"/>
  <c r="AK83" i="1"/>
  <c r="AF78" i="1"/>
  <c r="AD93" i="1"/>
  <c r="AG97" i="1"/>
  <c r="AJ92" i="1"/>
  <c r="AE94" i="1"/>
  <c r="AA82" i="1"/>
  <c r="AI82" i="1"/>
  <c r="AG82" i="1"/>
  <c r="AD82" i="1"/>
  <c r="AF82" i="1"/>
  <c r="AE92" i="1"/>
  <c r="AN92" i="1" s="1"/>
  <c r="AF75" i="1"/>
  <c r="AC75" i="1"/>
  <c r="AK75" i="1"/>
  <c r="AE75" i="1"/>
  <c r="AD75" i="1"/>
  <c r="AF89" i="1"/>
  <c r="AJ82" i="1"/>
  <c r="AA90" i="1"/>
  <c r="AI90" i="1"/>
  <c r="AH90" i="1"/>
  <c r="AD90" i="1"/>
  <c r="AF90" i="1"/>
  <c r="AM90" i="1" s="1"/>
  <c r="AG90" i="1"/>
  <c r="AA83" i="1"/>
  <c r="AB90" i="1"/>
  <c r="AD83" i="1"/>
  <c r="AG88" i="1"/>
  <c r="AD88" i="1"/>
  <c r="AE88" i="1"/>
  <c r="AF88" i="1"/>
  <c r="AJ78" i="1"/>
  <c r="AK78" i="1"/>
  <c r="Z78" i="1"/>
  <c r="AH78" i="1"/>
  <c r="AB78" i="1"/>
  <c r="AC78" i="1"/>
  <c r="AD78" i="1"/>
  <c r="AD89" i="1"/>
  <c r="Z93" i="1"/>
  <c r="AH93" i="1"/>
  <c r="AE93" i="1"/>
  <c r="AF93" i="1"/>
  <c r="AK93" i="1"/>
  <c r="AG93" i="1"/>
  <c r="AC93" i="1"/>
  <c r="AC88" i="1"/>
  <c r="AC82" i="1"/>
  <c r="AI83" i="1"/>
  <c r="AC97" i="1"/>
  <c r="AE81" i="1"/>
  <c r="AN81" i="1" s="1"/>
  <c r="AJ81" i="1"/>
  <c r="AI81" i="1"/>
  <c r="AB81" i="1"/>
  <c r="AA81" i="1"/>
  <c r="AJ90" i="1"/>
  <c r="AA75" i="1"/>
  <c r="AB94" i="1"/>
  <c r="AC94" i="1"/>
  <c r="AH94" i="1"/>
  <c r="AD94" i="1"/>
  <c r="AJ94" i="1"/>
  <c r="AK94" i="1"/>
  <c r="Z94" i="1"/>
  <c r="AD76" i="1"/>
  <c r="AN76" i="1" s="1"/>
  <c r="Z90" i="1"/>
  <c r="AH88" i="1"/>
  <c r="AE73" i="1"/>
  <c r="AA73" i="1"/>
  <c r="AI73" i="1"/>
  <c r="AC73" i="1"/>
  <c r="AK73" i="1"/>
  <c r="AG73" i="1"/>
  <c r="AB73" i="1"/>
  <c r="AJ73" i="1"/>
  <c r="AG72" i="1"/>
  <c r="AD72" i="1"/>
  <c r="AB72" i="1"/>
  <c r="AF72" i="1"/>
  <c r="AE72" i="1"/>
  <c r="AJ75" i="1"/>
  <c r="Z82" i="1"/>
  <c r="AK90" i="1"/>
  <c r="AB95" i="1"/>
  <c r="AJ95" i="1"/>
  <c r="AH95" i="1"/>
  <c r="Z95" i="1"/>
  <c r="AA95" i="1"/>
  <c r="AG95" i="1"/>
  <c r="AI95" i="1"/>
  <c r="AK95" i="1"/>
  <c r="Z77" i="1"/>
  <c r="AH77" i="1"/>
  <c r="AK77" i="1"/>
  <c r="AC77" i="1"/>
  <c r="AE77" i="1"/>
  <c r="AN77" i="1" s="1"/>
  <c r="AF77" i="1"/>
  <c r="AG77" i="1"/>
  <c r="Z85" i="1"/>
  <c r="AH85" i="1"/>
  <c r="AE85" i="1"/>
  <c r="AF85" i="1"/>
  <c r="AI93" i="1"/>
  <c r="AE78" i="1"/>
  <c r="AB93" i="1"/>
  <c r="AG83" i="1"/>
  <c r="AD73" i="1"/>
  <c r="AK82" i="1"/>
  <c r="AI75" i="1"/>
  <c r="AC92" i="1"/>
  <c r="AK92" i="1"/>
  <c r="AI92" i="1"/>
  <c r="AH92" i="1"/>
  <c r="Z92" i="1"/>
  <c r="AA92" i="1"/>
  <c r="AE82" i="1"/>
  <c r="AJ76" i="1"/>
  <c r="AH82" i="1"/>
  <c r="AE89" i="1"/>
  <c r="AA89" i="1"/>
  <c r="AB89" i="1"/>
  <c r="AI89" i="1"/>
  <c r="AJ89" i="1"/>
  <c r="AG92" i="1"/>
  <c r="AB88" i="1"/>
  <c r="AG76" i="1"/>
  <c r="AK88" i="1"/>
  <c r="Z89" i="1"/>
  <c r="AI94" i="1"/>
  <c r="Z75" i="1"/>
  <c r="AH83" i="1"/>
  <c r="AK89" i="1"/>
  <c r="AF99" i="1"/>
  <c r="AE99" i="1"/>
  <c r="AK99" i="1"/>
  <c r="AC99" i="1"/>
  <c r="AG89" i="1"/>
  <c r="AF94" i="1"/>
  <c r="AI88" i="1"/>
  <c r="AB76" i="1"/>
  <c r="AA94" i="1"/>
  <c r="AF73" i="1"/>
  <c r="AH73" i="1"/>
  <c r="AG80" i="1"/>
  <c r="AE80" i="1"/>
  <c r="AM80" i="1" s="1"/>
  <c r="AD80" i="1"/>
  <c r="AB80" i="1"/>
  <c r="AG99" i="1"/>
  <c r="Z88" i="1"/>
  <c r="AD86" i="1"/>
  <c r="AK86" i="1"/>
  <c r="AJ86" i="1"/>
  <c r="AB86" i="1"/>
  <c r="Z86" i="1"/>
  <c r="AC86" i="1"/>
  <c r="AE97" i="1"/>
  <c r="AM97" i="1" s="1"/>
  <c r="AA97" i="1"/>
  <c r="AB97" i="1"/>
  <c r="AI97" i="1"/>
  <c r="AJ97" i="1"/>
  <c r="AC95" i="1"/>
  <c r="AK80" i="1"/>
  <c r="AH89" i="1"/>
  <c r="AB99" i="1"/>
  <c r="AD85" i="1"/>
  <c r="AN85" i="1" s="1"/>
  <c r="AG96" i="1"/>
  <c r="AD96" i="1"/>
  <c r="AE96" i="1"/>
  <c r="AM96" i="1" s="1"/>
  <c r="AH75" i="1"/>
  <c r="AC81" i="1"/>
  <c r="AF92" i="1"/>
  <c r="AM92" i="1" s="1"/>
  <c r="AA98" i="1"/>
  <c r="AI98" i="1"/>
  <c r="AF98" i="1"/>
  <c r="AM98" i="1" s="1"/>
  <c r="AD98" i="1"/>
  <c r="AN98" i="1" s="1"/>
  <c r="AG98" i="1"/>
  <c r="AJ88" i="1"/>
  <c r="AI99" i="1"/>
  <c r="AB92" i="1"/>
  <c r="Z68" i="1"/>
  <c r="AI68" i="1"/>
  <c r="AF68" i="1"/>
  <c r="AD68" i="1"/>
  <c r="AE68" i="1"/>
  <c r="AC68" i="1"/>
  <c r="AK68" i="1"/>
  <c r="AA68" i="1"/>
  <c r="AG65" i="1"/>
  <c r="AE65" i="1"/>
  <c r="AF65" i="1"/>
  <c r="AD65" i="1"/>
  <c r="AB70" i="1"/>
  <c r="AC65" i="1"/>
  <c r="AI70" i="1"/>
  <c r="AB68" i="1"/>
  <c r="AJ70" i="1"/>
  <c r="AK65" i="1"/>
  <c r="AG68" i="1"/>
  <c r="AJ68" i="1"/>
  <c r="AC70" i="1"/>
  <c r="AK70" i="1"/>
  <c r="AC69" i="1"/>
  <c r="AK69" i="1"/>
  <c r="AI69" i="1"/>
  <c r="AJ69" i="1"/>
  <c r="Z69" i="1"/>
  <c r="AH69" i="1"/>
  <c r="AA69" i="1"/>
  <c r="AB69" i="1"/>
  <c r="AG69" i="1"/>
  <c r="Z70" i="1"/>
  <c r="AH70" i="1"/>
  <c r="AG70" i="1"/>
  <c r="AE70" i="1"/>
  <c r="AN70" i="1" s="1"/>
  <c r="AF70" i="1"/>
  <c r="AK71" i="1"/>
  <c r="AD71" i="1"/>
  <c r="AB71" i="1"/>
  <c r="AJ71" i="1"/>
  <c r="AC71" i="1"/>
  <c r="AE71" i="1"/>
  <c r="AI65" i="1"/>
  <c r="AB65" i="1"/>
  <c r="E7" i="2"/>
  <c r="E8" i="2" s="1"/>
  <c r="E9" i="2" s="1"/>
  <c r="E10" i="2" s="1"/>
  <c r="E11" i="2" s="1"/>
  <c r="E12" i="2" s="1"/>
  <c r="E13" i="2" s="1"/>
  <c r="E14" i="2" s="1"/>
  <c r="E15" i="2" s="1"/>
  <c r="E16" i="2" s="1"/>
  <c r="E17" i="2" s="1"/>
  <c r="E18" i="2" s="1"/>
  <c r="E19" i="2" s="1"/>
  <c r="E20" i="2" s="1"/>
  <c r="E21" i="2" s="1"/>
  <c r="E22" i="2" s="1"/>
  <c r="E23" i="2" s="1"/>
  <c r="E24" i="2" s="1"/>
  <c r="E25" i="2" s="1"/>
  <c r="E26" i="2" s="1"/>
  <c r="E27" i="2" s="1"/>
  <c r="E28" i="2" s="1"/>
  <c r="E29" i="2" s="1"/>
  <c r="E30" i="2" s="1"/>
  <c r="E31" i="2" s="1"/>
  <c r="E32" i="2" s="1"/>
  <c r="E33" i="2" s="1"/>
  <c r="E34" i="2" s="1"/>
  <c r="E35" i="2" s="1"/>
  <c r="E36" i="2" s="1"/>
  <c r="E37" i="2" s="1"/>
  <c r="E38" i="2" s="1"/>
  <c r="E39" i="2" s="1"/>
  <c r="E40" i="2" s="1"/>
  <c r="E41" i="2" s="1"/>
  <c r="E42" i="2" s="1"/>
  <c r="E43" i="2" s="1"/>
  <c r="E44" i="2" s="1"/>
  <c r="E45" i="2" s="1"/>
  <c r="E46" i="2" s="1"/>
  <c r="E47" i="2" s="1"/>
  <c r="E48" i="2" s="1"/>
  <c r="E49" i="2" s="1"/>
  <c r="E50" i="2" s="1"/>
  <c r="E51" i="2" s="1"/>
  <c r="E52" i="2" s="1"/>
  <c r="E53" i="2" s="1"/>
  <c r="E54" i="2" s="1"/>
  <c r="E55" i="2" s="1"/>
  <c r="E56" i="2" s="1"/>
  <c r="E57" i="2" s="1"/>
  <c r="E58" i="2" s="1"/>
  <c r="E59" i="2" s="1"/>
  <c r="E60" i="2" s="1"/>
  <c r="E61" i="2" s="1"/>
  <c r="E62" i="2" s="1"/>
  <c r="E63" i="2" s="1"/>
  <c r="E64" i="2" s="1"/>
  <c r="E65" i="2" s="1"/>
  <c r="E66" i="2" s="1"/>
  <c r="E67" i="2" s="1"/>
  <c r="E68" i="2" s="1"/>
  <c r="E69" i="2" s="1"/>
  <c r="E70" i="2" s="1"/>
  <c r="E71" i="2" s="1"/>
  <c r="E72" i="2" s="1"/>
  <c r="E73" i="2" s="1"/>
  <c r="E74" i="2" s="1"/>
  <c r="E75" i="2" s="1"/>
  <c r="E76" i="2" s="1"/>
  <c r="E77" i="2" s="1"/>
  <c r="E78" i="2" s="1"/>
  <c r="E79" i="2" s="1"/>
  <c r="E80" i="2" s="1"/>
  <c r="E81" i="2" s="1"/>
  <c r="E82" i="2" s="1"/>
  <c r="E83" i="2" s="1"/>
  <c r="E84" i="2" s="1"/>
  <c r="E85" i="2" s="1"/>
  <c r="E86" i="2" s="1"/>
  <c r="E87" i="2" l="1"/>
  <c r="AN99" i="1"/>
  <c r="AN90" i="1"/>
  <c r="AM86" i="1"/>
  <c r="AN67" i="1"/>
  <c r="AN91" i="1"/>
  <c r="AN79" i="1"/>
  <c r="AM77" i="1"/>
  <c r="AL99" i="1"/>
  <c r="AN86" i="1"/>
  <c r="AL80" i="1"/>
  <c r="AM79" i="1"/>
  <c r="AL91" i="1"/>
  <c r="AL79" i="1"/>
  <c r="AM95" i="1"/>
  <c r="AL74" i="1"/>
  <c r="AL72" i="1"/>
  <c r="AM81" i="1"/>
  <c r="AN97" i="1"/>
  <c r="AL94" i="1"/>
  <c r="AL84" i="1"/>
  <c r="AM69" i="1"/>
  <c r="AL87" i="1"/>
  <c r="AL81" i="1"/>
  <c r="AM94" i="1"/>
  <c r="AL66" i="1"/>
  <c r="AM71" i="1"/>
  <c r="AM91" i="1"/>
  <c r="AN82" i="1"/>
  <c r="AL67" i="1"/>
  <c r="AN94" i="1"/>
  <c r="AM74" i="1"/>
  <c r="AL98" i="1"/>
  <c r="AL97" i="1"/>
  <c r="AL88" i="1"/>
  <c r="AM87" i="1"/>
  <c r="AN68" i="1"/>
  <c r="AN83" i="1"/>
  <c r="AM75" i="1"/>
  <c r="AL71" i="1"/>
  <c r="AM68" i="1"/>
  <c r="AL65" i="1"/>
  <c r="AL78" i="1"/>
  <c r="AM83" i="1"/>
  <c r="AL73" i="1"/>
  <c r="AN75" i="1"/>
  <c r="AN93" i="1"/>
  <c r="AN96" i="1"/>
  <c r="AM78" i="1"/>
  <c r="AL95" i="1"/>
  <c r="AM85" i="1"/>
  <c r="AN89" i="1"/>
  <c r="AM88" i="1"/>
  <c r="AL76" i="1"/>
  <c r="AN78" i="1"/>
  <c r="AL96" i="1"/>
  <c r="AN72" i="1"/>
  <c r="AM99" i="1"/>
  <c r="AL89" i="1"/>
  <c r="AL77" i="1"/>
  <c r="AM89" i="1"/>
  <c r="AN73" i="1"/>
  <c r="AL85" i="1"/>
  <c r="AN88" i="1"/>
  <c r="AL75" i="1"/>
  <c r="AM72" i="1"/>
  <c r="AL93" i="1"/>
  <c r="AM73" i="1"/>
  <c r="AL83" i="1"/>
  <c r="AL92" i="1"/>
  <c r="AL86" i="1"/>
  <c r="AN80" i="1"/>
  <c r="AL82" i="1"/>
  <c r="AL90" i="1"/>
  <c r="AM93" i="1"/>
  <c r="AM82" i="1"/>
  <c r="AM70" i="1"/>
  <c r="AL69" i="1"/>
  <c r="AN65" i="1"/>
  <c r="AL70" i="1"/>
  <c r="AN71" i="1"/>
  <c r="AM65" i="1"/>
  <c r="AL68" i="1"/>
  <c r="O51" i="1"/>
  <c r="AP51" i="1"/>
  <c r="AQ51" i="1"/>
  <c r="AR51" i="1"/>
  <c r="AS51" i="1"/>
  <c r="AV51" i="1"/>
  <c r="AW51" i="1"/>
  <c r="AX51" i="1"/>
  <c r="AY51" i="1"/>
  <c r="AZ51" i="1"/>
  <c r="BA51" i="1"/>
  <c r="BD51" i="1"/>
  <c r="BE51" i="1"/>
  <c r="BF51" i="1"/>
  <c r="BG51" i="1"/>
  <c r="BH51" i="1"/>
  <c r="AU51" i="1" s="1"/>
  <c r="BI51" i="1"/>
  <c r="AT51" i="1" s="1"/>
  <c r="BJ51" i="1"/>
  <c r="BK51" i="1"/>
  <c r="BL51" i="1"/>
  <c r="BM51" i="1"/>
  <c r="BN51" i="1"/>
  <c r="BO51" i="1"/>
  <c r="O52" i="1"/>
  <c r="AP52" i="1"/>
  <c r="AQ52" i="1"/>
  <c r="AR52" i="1"/>
  <c r="AS52" i="1"/>
  <c r="AV52" i="1"/>
  <c r="AW52" i="1"/>
  <c r="AX52" i="1"/>
  <c r="AY52" i="1"/>
  <c r="AZ52" i="1"/>
  <c r="BA52" i="1"/>
  <c r="BD52" i="1"/>
  <c r="BE52" i="1"/>
  <c r="BF52" i="1"/>
  <c r="BG52" i="1"/>
  <c r="BH52" i="1"/>
  <c r="AU52" i="1" s="1"/>
  <c r="BI52" i="1"/>
  <c r="AT52" i="1" s="1"/>
  <c r="BJ52" i="1"/>
  <c r="BK52" i="1"/>
  <c r="BL52" i="1"/>
  <c r="BM52" i="1"/>
  <c r="BN52" i="1"/>
  <c r="BO52" i="1"/>
  <c r="O53" i="1"/>
  <c r="AP53" i="1"/>
  <c r="AQ53" i="1"/>
  <c r="AR53" i="1"/>
  <c r="AS53" i="1"/>
  <c r="AV53" i="1"/>
  <c r="AW53" i="1"/>
  <c r="AX53" i="1"/>
  <c r="AY53" i="1"/>
  <c r="AZ53" i="1"/>
  <c r="BA53" i="1"/>
  <c r="BD53" i="1"/>
  <c r="BE53" i="1"/>
  <c r="BF53" i="1"/>
  <c r="BG53" i="1"/>
  <c r="BH53" i="1"/>
  <c r="BI53" i="1"/>
  <c r="AT53" i="1" s="1"/>
  <c r="BJ53" i="1"/>
  <c r="BK53" i="1"/>
  <c r="BL53" i="1"/>
  <c r="BM53" i="1"/>
  <c r="BN53" i="1"/>
  <c r="BO53" i="1"/>
  <c r="O54" i="1"/>
  <c r="AP54" i="1"/>
  <c r="AQ54" i="1"/>
  <c r="AR54" i="1"/>
  <c r="AS54" i="1"/>
  <c r="AV54" i="1"/>
  <c r="AW54" i="1"/>
  <c r="AX54" i="1"/>
  <c r="AY54" i="1"/>
  <c r="AZ54" i="1"/>
  <c r="BA54" i="1"/>
  <c r="BD54" i="1"/>
  <c r="BE54" i="1"/>
  <c r="BF54" i="1"/>
  <c r="BG54" i="1"/>
  <c r="BH54" i="1"/>
  <c r="AU54" i="1" s="1"/>
  <c r="BI54" i="1"/>
  <c r="AT54" i="1" s="1"/>
  <c r="BJ54" i="1"/>
  <c r="BK54" i="1"/>
  <c r="BL54" i="1"/>
  <c r="BM54" i="1"/>
  <c r="BN54" i="1"/>
  <c r="BO54" i="1"/>
  <c r="O55" i="1"/>
  <c r="AP55" i="1"/>
  <c r="AQ55" i="1"/>
  <c r="AR55" i="1"/>
  <c r="AS55" i="1"/>
  <c r="AV55" i="1"/>
  <c r="AW55" i="1"/>
  <c r="AX55" i="1"/>
  <c r="AY55" i="1"/>
  <c r="AZ55" i="1"/>
  <c r="BA55" i="1"/>
  <c r="BD55" i="1"/>
  <c r="BE55" i="1"/>
  <c r="BF55" i="1"/>
  <c r="BG55" i="1"/>
  <c r="BH55" i="1"/>
  <c r="AU55" i="1" s="1"/>
  <c r="BI55" i="1"/>
  <c r="AT55" i="1" s="1"/>
  <c r="BJ55" i="1"/>
  <c r="BK55" i="1"/>
  <c r="BL55" i="1"/>
  <c r="BM55" i="1"/>
  <c r="BN55" i="1"/>
  <c r="BO55" i="1"/>
  <c r="O56" i="1"/>
  <c r="AP56" i="1"/>
  <c r="AQ56" i="1"/>
  <c r="AR56" i="1"/>
  <c r="AS56" i="1"/>
  <c r="AV56" i="1"/>
  <c r="AW56" i="1"/>
  <c r="AX56" i="1"/>
  <c r="AY56" i="1"/>
  <c r="AZ56" i="1"/>
  <c r="BA56" i="1"/>
  <c r="BD56" i="1"/>
  <c r="BE56" i="1"/>
  <c r="BF56" i="1"/>
  <c r="BG56" i="1"/>
  <c r="BH56" i="1"/>
  <c r="AU56" i="1" s="1"/>
  <c r="BI56" i="1"/>
  <c r="AT56" i="1" s="1"/>
  <c r="BJ56" i="1"/>
  <c r="BK56" i="1"/>
  <c r="BL56" i="1"/>
  <c r="BM56" i="1"/>
  <c r="BN56" i="1"/>
  <c r="BO56" i="1"/>
  <c r="O57" i="1"/>
  <c r="AP57" i="1"/>
  <c r="AQ57" i="1"/>
  <c r="AR57" i="1"/>
  <c r="AS57" i="1"/>
  <c r="AV57" i="1"/>
  <c r="AW57" i="1"/>
  <c r="AX57" i="1"/>
  <c r="AY57" i="1"/>
  <c r="AZ57" i="1"/>
  <c r="BA57" i="1"/>
  <c r="BD57" i="1"/>
  <c r="BE57" i="1"/>
  <c r="BF57" i="1"/>
  <c r="BG57" i="1"/>
  <c r="BH57" i="1"/>
  <c r="AU57" i="1" s="1"/>
  <c r="BI57" i="1"/>
  <c r="AT57" i="1" s="1"/>
  <c r="BJ57" i="1"/>
  <c r="BK57" i="1"/>
  <c r="BL57" i="1"/>
  <c r="BM57" i="1"/>
  <c r="BN57" i="1"/>
  <c r="BO57" i="1"/>
  <c r="O58" i="1"/>
  <c r="AP58" i="1"/>
  <c r="AQ58" i="1"/>
  <c r="AR58" i="1"/>
  <c r="AS58" i="1"/>
  <c r="AV58" i="1"/>
  <c r="AW58" i="1"/>
  <c r="AX58" i="1"/>
  <c r="AY58" i="1"/>
  <c r="AZ58" i="1"/>
  <c r="BA58" i="1"/>
  <c r="BD58" i="1"/>
  <c r="BE58" i="1"/>
  <c r="BF58" i="1"/>
  <c r="BG58" i="1"/>
  <c r="BH58" i="1"/>
  <c r="BI58" i="1"/>
  <c r="BJ58" i="1"/>
  <c r="BK58" i="1"/>
  <c r="BL58" i="1"/>
  <c r="BM58" i="1"/>
  <c r="BN58" i="1"/>
  <c r="BO58" i="1"/>
  <c r="O59" i="1"/>
  <c r="AP59" i="1"/>
  <c r="AQ59" i="1"/>
  <c r="AR59" i="1"/>
  <c r="AS59" i="1"/>
  <c r="AV59" i="1"/>
  <c r="AW59" i="1"/>
  <c r="AX59" i="1"/>
  <c r="AY59" i="1"/>
  <c r="AZ59" i="1"/>
  <c r="BA59" i="1"/>
  <c r="BD59" i="1"/>
  <c r="BE59" i="1"/>
  <c r="BF59" i="1"/>
  <c r="BG59" i="1"/>
  <c r="BH59" i="1"/>
  <c r="AU59" i="1" s="1"/>
  <c r="BI59" i="1"/>
  <c r="AT59" i="1" s="1"/>
  <c r="BJ59" i="1"/>
  <c r="BK59" i="1"/>
  <c r="BL59" i="1"/>
  <c r="BM59" i="1"/>
  <c r="BN59" i="1"/>
  <c r="BO59" i="1"/>
  <c r="O60" i="1"/>
  <c r="AP60" i="1"/>
  <c r="AQ60" i="1"/>
  <c r="AR60" i="1"/>
  <c r="AS60" i="1"/>
  <c r="AV60" i="1"/>
  <c r="AW60" i="1"/>
  <c r="AX60" i="1"/>
  <c r="AY60" i="1"/>
  <c r="AZ60" i="1"/>
  <c r="BA60" i="1"/>
  <c r="BD60" i="1"/>
  <c r="BE60" i="1"/>
  <c r="BF60" i="1"/>
  <c r="BG60" i="1"/>
  <c r="BH60" i="1"/>
  <c r="AU60" i="1" s="1"/>
  <c r="BI60" i="1"/>
  <c r="AT60" i="1" s="1"/>
  <c r="BJ60" i="1"/>
  <c r="BK60" i="1"/>
  <c r="BL60" i="1"/>
  <c r="BM60" i="1"/>
  <c r="BN60" i="1"/>
  <c r="BO60" i="1"/>
  <c r="O61" i="1"/>
  <c r="AP61" i="1"/>
  <c r="AQ61" i="1"/>
  <c r="AR61" i="1"/>
  <c r="AS61" i="1"/>
  <c r="AV61" i="1"/>
  <c r="AW61" i="1"/>
  <c r="AX61" i="1"/>
  <c r="AY61" i="1"/>
  <c r="AZ61" i="1"/>
  <c r="BA61" i="1"/>
  <c r="BD61" i="1"/>
  <c r="BE61" i="1"/>
  <c r="BF61" i="1"/>
  <c r="BG61" i="1"/>
  <c r="BH61" i="1"/>
  <c r="BI61" i="1"/>
  <c r="AT61" i="1" s="1"/>
  <c r="BJ61" i="1"/>
  <c r="BK61" i="1"/>
  <c r="BL61" i="1"/>
  <c r="BM61" i="1"/>
  <c r="BN61" i="1"/>
  <c r="BO61" i="1"/>
  <c r="O62" i="1"/>
  <c r="AP62" i="1"/>
  <c r="AQ62" i="1"/>
  <c r="AR62" i="1"/>
  <c r="AS62" i="1"/>
  <c r="AV62" i="1"/>
  <c r="AW62" i="1"/>
  <c r="AX62" i="1"/>
  <c r="AY62" i="1"/>
  <c r="AZ62" i="1"/>
  <c r="BA62" i="1"/>
  <c r="BD62" i="1"/>
  <c r="BE62" i="1"/>
  <c r="BF62" i="1"/>
  <c r="BG62" i="1"/>
  <c r="BH62" i="1"/>
  <c r="AU62" i="1" s="1"/>
  <c r="BI62" i="1"/>
  <c r="AT62" i="1" s="1"/>
  <c r="BJ62" i="1"/>
  <c r="BK62" i="1"/>
  <c r="BL62" i="1"/>
  <c r="BM62" i="1"/>
  <c r="BN62" i="1"/>
  <c r="BO62" i="1"/>
  <c r="O63" i="1"/>
  <c r="AP63" i="1"/>
  <c r="AQ63" i="1"/>
  <c r="AR63" i="1"/>
  <c r="AS63" i="1"/>
  <c r="AV63" i="1"/>
  <c r="AW63" i="1"/>
  <c r="AX63" i="1"/>
  <c r="AY63" i="1"/>
  <c r="AZ63" i="1"/>
  <c r="BA63" i="1"/>
  <c r="BD63" i="1"/>
  <c r="BE63" i="1"/>
  <c r="BF63" i="1"/>
  <c r="BG63" i="1"/>
  <c r="BH63" i="1"/>
  <c r="AU63" i="1" s="1"/>
  <c r="BI63" i="1"/>
  <c r="BJ63" i="1"/>
  <c r="BK63" i="1"/>
  <c r="BL63" i="1"/>
  <c r="BM63" i="1"/>
  <c r="BN63" i="1"/>
  <c r="BO63" i="1"/>
  <c r="O64" i="1"/>
  <c r="AP64" i="1"/>
  <c r="AQ64" i="1"/>
  <c r="AR64" i="1"/>
  <c r="AS64" i="1"/>
  <c r="AV64" i="1"/>
  <c r="AW64" i="1"/>
  <c r="AX64" i="1"/>
  <c r="AY64" i="1"/>
  <c r="AZ64" i="1"/>
  <c r="BA64" i="1"/>
  <c r="BD64" i="1"/>
  <c r="BE64" i="1"/>
  <c r="BF64" i="1"/>
  <c r="BG64" i="1"/>
  <c r="BH64" i="1"/>
  <c r="AU64" i="1" s="1"/>
  <c r="BI64" i="1"/>
  <c r="AT64" i="1" s="1"/>
  <c r="BJ64" i="1"/>
  <c r="BK64" i="1"/>
  <c r="BL64" i="1"/>
  <c r="BM64" i="1"/>
  <c r="BN64" i="1"/>
  <c r="BO64" i="1"/>
  <c r="E88" i="2" l="1"/>
  <c r="BQ60" i="1"/>
  <c r="AK60" i="1" s="1"/>
  <c r="BB64" i="1"/>
  <c r="BB60" i="1"/>
  <c r="BQ58" i="1"/>
  <c r="AA58" i="1" s="1"/>
  <c r="BB57" i="1"/>
  <c r="BQ61" i="1"/>
  <c r="AH61" i="1" s="1"/>
  <c r="BP53" i="1"/>
  <c r="BB52" i="1"/>
  <c r="BP56" i="1"/>
  <c r="BB55" i="1"/>
  <c r="BB54" i="1"/>
  <c r="BB56" i="1"/>
  <c r="BQ63" i="1"/>
  <c r="AT58" i="1"/>
  <c r="BP57" i="1"/>
  <c r="BQ57" i="1"/>
  <c r="AA57" i="1" s="1"/>
  <c r="BQ53" i="1"/>
  <c r="AJ53" i="1" s="1"/>
  <c r="BQ52" i="1"/>
  <c r="AG52" i="1" s="1"/>
  <c r="BP62" i="1"/>
  <c r="BQ62" i="1"/>
  <c r="AI62" i="1" s="1"/>
  <c r="BP58" i="1"/>
  <c r="AU58" i="1"/>
  <c r="BB51" i="1"/>
  <c r="BQ55" i="1"/>
  <c r="AG55" i="1" s="1"/>
  <c r="AU61" i="1"/>
  <c r="BB61" i="1" s="1"/>
  <c r="BB59" i="1"/>
  <c r="BP61" i="1"/>
  <c r="BP63" i="1"/>
  <c r="BB62" i="1"/>
  <c r="BP55" i="1"/>
  <c r="BQ59" i="1"/>
  <c r="AD59" i="1" s="1"/>
  <c r="AT63" i="1"/>
  <c r="BB63" i="1" s="1"/>
  <c r="BP64" i="1"/>
  <c r="AU53" i="1"/>
  <c r="BB53" i="1" s="1"/>
  <c r="BP60" i="1"/>
  <c r="BP52" i="1"/>
  <c r="BQ54" i="1"/>
  <c r="AB54" i="1" s="1"/>
  <c r="BQ51" i="1"/>
  <c r="AI51" i="1" s="1"/>
  <c r="BQ64" i="1"/>
  <c r="AK64" i="1" s="1"/>
  <c r="BP59" i="1"/>
  <c r="BQ56" i="1"/>
  <c r="AC56" i="1" s="1"/>
  <c r="BP51" i="1"/>
  <c r="BP54" i="1"/>
  <c r="BN5" i="1"/>
  <c r="BO5" i="1"/>
  <c r="BN6" i="1"/>
  <c r="BO6" i="1"/>
  <c r="BN7" i="1"/>
  <c r="BO7" i="1"/>
  <c r="BN8" i="1"/>
  <c r="BO8" i="1"/>
  <c r="BN9" i="1"/>
  <c r="BO9" i="1"/>
  <c r="BN10" i="1"/>
  <c r="BO10" i="1"/>
  <c r="BN11" i="1"/>
  <c r="BO11" i="1"/>
  <c r="BN12" i="1"/>
  <c r="BO12" i="1"/>
  <c r="BN13" i="1"/>
  <c r="BO13" i="1"/>
  <c r="BN14" i="1"/>
  <c r="BO14" i="1"/>
  <c r="BN15" i="1"/>
  <c r="BO15" i="1"/>
  <c r="BN16" i="1"/>
  <c r="BO16" i="1"/>
  <c r="BN17" i="1"/>
  <c r="BO17" i="1"/>
  <c r="BN18" i="1"/>
  <c r="BO18" i="1"/>
  <c r="BN19" i="1"/>
  <c r="BO19" i="1"/>
  <c r="BN20" i="1"/>
  <c r="BO20" i="1"/>
  <c r="BN21" i="1"/>
  <c r="BO21" i="1"/>
  <c r="BN22" i="1"/>
  <c r="BO22" i="1"/>
  <c r="BN23" i="1"/>
  <c r="BO23" i="1"/>
  <c r="BN24" i="1"/>
  <c r="BO24" i="1"/>
  <c r="BN25" i="1"/>
  <c r="BO25" i="1"/>
  <c r="BN26" i="1"/>
  <c r="BO26" i="1"/>
  <c r="BN27" i="1"/>
  <c r="BO27" i="1"/>
  <c r="BN28" i="1"/>
  <c r="BO28" i="1"/>
  <c r="BN29" i="1"/>
  <c r="BO29" i="1"/>
  <c r="BN30" i="1"/>
  <c r="BO30" i="1"/>
  <c r="BN31" i="1"/>
  <c r="BO31" i="1"/>
  <c r="BN32" i="1"/>
  <c r="BO32" i="1"/>
  <c r="BN33" i="1"/>
  <c r="BO33" i="1"/>
  <c r="BN34" i="1"/>
  <c r="BO34" i="1"/>
  <c r="BN35" i="1"/>
  <c r="BO35" i="1"/>
  <c r="BN36" i="1"/>
  <c r="BO36" i="1"/>
  <c r="BN37" i="1"/>
  <c r="BO37" i="1"/>
  <c r="BN38" i="1"/>
  <c r="BO38" i="1"/>
  <c r="BN39" i="1"/>
  <c r="BO39" i="1"/>
  <c r="BN40" i="1"/>
  <c r="BO40" i="1"/>
  <c r="BN41" i="1"/>
  <c r="BO41" i="1"/>
  <c r="BN42" i="1"/>
  <c r="BO42" i="1"/>
  <c r="BN43" i="1"/>
  <c r="BO43" i="1"/>
  <c r="BN44" i="1"/>
  <c r="BO44" i="1"/>
  <c r="BN45" i="1"/>
  <c r="BO45" i="1"/>
  <c r="BN46" i="1"/>
  <c r="BO46" i="1"/>
  <c r="BN47" i="1"/>
  <c r="BO47" i="1"/>
  <c r="BN48" i="1"/>
  <c r="BO48" i="1"/>
  <c r="BN49" i="1"/>
  <c r="BO49" i="1"/>
  <c r="BN50" i="1"/>
  <c r="BO50" i="1"/>
  <c r="BO4" i="1"/>
  <c r="BN4" i="1"/>
  <c r="E89" i="2" l="1"/>
  <c r="AF60" i="1"/>
  <c r="Z60" i="1"/>
  <c r="AG58" i="1"/>
  <c r="AI60" i="1"/>
  <c r="AI61" i="1"/>
  <c r="AA60" i="1"/>
  <c r="AF57" i="1"/>
  <c r="AC60" i="1"/>
  <c r="AE60" i="1"/>
  <c r="AK58" i="1"/>
  <c r="AD60" i="1"/>
  <c r="AG60" i="1"/>
  <c r="AJ60" i="1"/>
  <c r="AJ61" i="1"/>
  <c r="AF58" i="1"/>
  <c r="AK61" i="1"/>
  <c r="AH60" i="1"/>
  <c r="Z61" i="1"/>
  <c r="AB60" i="1"/>
  <c r="AH58" i="1"/>
  <c r="AB58" i="1"/>
  <c r="AJ58" i="1"/>
  <c r="AC58" i="1"/>
  <c r="AD55" i="1"/>
  <c r="AA56" i="1"/>
  <c r="AI56" i="1"/>
  <c r="AE58" i="1"/>
  <c r="AB61" i="1"/>
  <c r="Z58" i="1"/>
  <c r="AD61" i="1"/>
  <c r="AI58" i="1"/>
  <c r="BB58" i="1"/>
  <c r="AC61" i="1"/>
  <c r="AA61" i="1"/>
  <c r="AB56" i="1"/>
  <c r="AD58" i="1"/>
  <c r="AJ54" i="1"/>
  <c r="AJ51" i="1"/>
  <c r="AB62" i="1"/>
  <c r="AG62" i="1"/>
  <c r="AH54" i="1"/>
  <c r="AA64" i="1"/>
  <c r="AA54" i="1"/>
  <c r="AG61" i="1"/>
  <c r="AF61" i="1"/>
  <c r="AE61" i="1"/>
  <c r="AA51" i="1"/>
  <c r="AI54" i="1"/>
  <c r="AD51" i="1"/>
  <c r="AK51" i="1"/>
  <c r="AG54" i="1"/>
  <c r="AB51" i="1"/>
  <c r="AC59" i="1"/>
  <c r="AA59" i="1"/>
  <c r="AE52" i="1"/>
  <c r="AA52" i="1"/>
  <c r="AI52" i="1"/>
  <c r="AB52" i="1"/>
  <c r="AJ52" i="1"/>
  <c r="AC52" i="1"/>
  <c r="AK52" i="1"/>
  <c r="AH59" i="1"/>
  <c r="AB59" i="1"/>
  <c r="AC55" i="1"/>
  <c r="AK55" i="1"/>
  <c r="AE55" i="1"/>
  <c r="Z55" i="1"/>
  <c r="AH55" i="1"/>
  <c r="AA55" i="1"/>
  <c r="AI55" i="1"/>
  <c r="AB55" i="1"/>
  <c r="AJ55" i="1"/>
  <c r="AJ56" i="1"/>
  <c r="AA53" i="1"/>
  <c r="AI53" i="1"/>
  <c r="AD53" i="1"/>
  <c r="AF53" i="1"/>
  <c r="AG53" i="1"/>
  <c r="AH53" i="1"/>
  <c r="Z53" i="1"/>
  <c r="AC63" i="1"/>
  <c r="AK63" i="1"/>
  <c r="AE63" i="1"/>
  <c r="Z63" i="1"/>
  <c r="AH63" i="1"/>
  <c r="AA63" i="1"/>
  <c r="AI63" i="1"/>
  <c r="Z56" i="1"/>
  <c r="AH56" i="1"/>
  <c r="AE56" i="1"/>
  <c r="AF56" i="1"/>
  <c r="AG56" i="1"/>
  <c r="AD64" i="1"/>
  <c r="AE57" i="1"/>
  <c r="AI64" i="1"/>
  <c r="Z54" i="1"/>
  <c r="AF55" i="1"/>
  <c r="AG57" i="1"/>
  <c r="AK56" i="1"/>
  <c r="AG64" i="1"/>
  <c r="AG59" i="1"/>
  <c r="AF59" i="1"/>
  <c r="AE59" i="1"/>
  <c r="AN59" i="1" s="1"/>
  <c r="AF62" i="1"/>
  <c r="AC62" i="1"/>
  <c r="AK62" i="1"/>
  <c r="AE62" i="1"/>
  <c r="AD62" i="1"/>
  <c r="AB57" i="1"/>
  <c r="AJ57" i="1"/>
  <c r="AC57" i="1"/>
  <c r="AK57" i="1"/>
  <c r="AD57" i="1"/>
  <c r="AI59" i="1"/>
  <c r="Z62" i="1"/>
  <c r="Z51" i="1"/>
  <c r="AD56" i="1"/>
  <c r="AI57" i="1"/>
  <c r="AJ63" i="1"/>
  <c r="Z64" i="1"/>
  <c r="AH64" i="1"/>
  <c r="AE64" i="1"/>
  <c r="AC64" i="1"/>
  <c r="AF64" i="1"/>
  <c r="AG63" i="1"/>
  <c r="AJ64" i="1"/>
  <c r="Z52" i="1"/>
  <c r="AJ62" i="1"/>
  <c r="AD52" i="1"/>
  <c r="Z57" i="1"/>
  <c r="AF63" i="1"/>
  <c r="AK59" i="1"/>
  <c r="AD63" i="1"/>
  <c r="AJ59" i="1"/>
  <c r="AB64" i="1"/>
  <c r="AG51" i="1"/>
  <c r="AE51" i="1"/>
  <c r="AF51" i="1"/>
  <c r="AF52" i="1"/>
  <c r="AF54" i="1"/>
  <c r="AC54" i="1"/>
  <c r="AK54" i="1"/>
  <c r="AD54" i="1"/>
  <c r="AE54" i="1"/>
  <c r="AE53" i="1"/>
  <c r="AH51" i="1"/>
  <c r="AC51" i="1"/>
  <c r="AH52" i="1"/>
  <c r="AB53" i="1"/>
  <c r="AK53" i="1"/>
  <c r="AH62" i="1"/>
  <c r="AH57" i="1"/>
  <c r="AA62" i="1"/>
  <c r="Z59" i="1"/>
  <c r="AC53" i="1"/>
  <c r="AB63" i="1"/>
  <c r="BH6" i="1"/>
  <c r="BI7" i="1"/>
  <c r="BI8" i="1"/>
  <c r="BI9" i="1"/>
  <c r="BI10" i="1"/>
  <c r="BI11" i="1"/>
  <c r="BI12" i="1"/>
  <c r="BI13" i="1"/>
  <c r="BI14" i="1"/>
  <c r="BI15" i="1"/>
  <c r="BI16" i="1"/>
  <c r="BI17" i="1"/>
  <c r="BI18" i="1"/>
  <c r="BI19" i="1"/>
  <c r="BI20" i="1"/>
  <c r="BI21" i="1"/>
  <c r="BI22" i="1"/>
  <c r="BI23" i="1"/>
  <c r="BI24" i="1"/>
  <c r="BI25" i="1"/>
  <c r="BI26" i="1"/>
  <c r="BI27" i="1"/>
  <c r="BI28" i="1"/>
  <c r="BI29" i="1"/>
  <c r="BI30" i="1"/>
  <c r="BI31" i="1"/>
  <c r="BI32" i="1"/>
  <c r="BI33" i="1"/>
  <c r="BI34" i="1"/>
  <c r="BI35" i="1"/>
  <c r="BI36" i="1"/>
  <c r="BI37" i="1"/>
  <c r="BI38" i="1"/>
  <c r="BI39" i="1"/>
  <c r="BI40" i="1"/>
  <c r="BI41" i="1"/>
  <c r="BI42" i="1"/>
  <c r="BI43" i="1"/>
  <c r="BI44" i="1"/>
  <c r="BI45" i="1"/>
  <c r="BI46" i="1"/>
  <c r="BI47" i="1"/>
  <c r="BI48" i="1"/>
  <c r="BI49" i="1"/>
  <c r="BI50" i="1"/>
  <c r="BI4" i="1"/>
  <c r="AT4" i="1" s="1"/>
  <c r="BI5" i="1"/>
  <c r="AT5" i="1" s="1"/>
  <c r="BH7" i="1"/>
  <c r="BH8" i="1"/>
  <c r="BH9" i="1"/>
  <c r="BH10" i="1"/>
  <c r="BH11" i="1"/>
  <c r="BH12" i="1"/>
  <c r="BH13" i="1"/>
  <c r="BH14" i="1"/>
  <c r="BH15" i="1"/>
  <c r="BH16" i="1"/>
  <c r="BH17" i="1"/>
  <c r="BH18" i="1"/>
  <c r="BH19" i="1"/>
  <c r="BH20" i="1"/>
  <c r="BH21" i="1"/>
  <c r="BH22" i="1"/>
  <c r="BH23" i="1"/>
  <c r="BH24" i="1"/>
  <c r="BH25" i="1"/>
  <c r="BH26" i="1"/>
  <c r="BH27" i="1"/>
  <c r="BH28" i="1"/>
  <c r="BH29" i="1"/>
  <c r="BH30" i="1"/>
  <c r="BH31" i="1"/>
  <c r="BH32" i="1"/>
  <c r="BH33" i="1"/>
  <c r="BH34" i="1"/>
  <c r="BH35" i="1"/>
  <c r="BH36" i="1"/>
  <c r="BH37" i="1"/>
  <c r="BH38" i="1"/>
  <c r="BH39" i="1"/>
  <c r="BH40" i="1"/>
  <c r="BH41" i="1"/>
  <c r="BH42" i="1"/>
  <c r="BH43" i="1"/>
  <c r="BH44" i="1"/>
  <c r="BH45" i="1"/>
  <c r="BH46" i="1"/>
  <c r="BH47" i="1"/>
  <c r="BH48" i="1"/>
  <c r="BH49" i="1"/>
  <c r="BH50" i="1"/>
  <c r="BH4" i="1"/>
  <c r="BH5" i="1"/>
  <c r="BI6" i="1"/>
  <c r="AT6" i="1" s="1"/>
  <c r="AM61" i="1" l="1"/>
  <c r="AN63" i="1"/>
  <c r="AN60" i="1"/>
  <c r="E90" i="2"/>
  <c r="AM57" i="1"/>
  <c r="AL58" i="1"/>
  <c r="AM58" i="1"/>
  <c r="AN55" i="1"/>
  <c r="AM60" i="1"/>
  <c r="AL60" i="1"/>
  <c r="AN58" i="1"/>
  <c r="AN57" i="1"/>
  <c r="AL61" i="1"/>
  <c r="AM62" i="1"/>
  <c r="AN61" i="1"/>
  <c r="AM63" i="1"/>
  <c r="AM59" i="1"/>
  <c r="AM51" i="1"/>
  <c r="AN62" i="1"/>
  <c r="AN51" i="1"/>
  <c r="AN52" i="1"/>
  <c r="AM53" i="1"/>
  <c r="AN54" i="1"/>
  <c r="AL52" i="1"/>
  <c r="AM55" i="1"/>
  <c r="AN53" i="1"/>
  <c r="AM52" i="1"/>
  <c r="AN56" i="1"/>
  <c r="AL59" i="1"/>
  <c r="AM54" i="1"/>
  <c r="AL53" i="1"/>
  <c r="AL56" i="1"/>
  <c r="AL57" i="1"/>
  <c r="AM64" i="1"/>
  <c r="AL51" i="1"/>
  <c r="AN64" i="1"/>
  <c r="AL62" i="1"/>
  <c r="AL63" i="1"/>
  <c r="AL64" i="1"/>
  <c r="AM56" i="1"/>
  <c r="AL55" i="1"/>
  <c r="AL54" i="1"/>
  <c r="O50" i="1"/>
  <c r="AP50" i="1"/>
  <c r="AQ50" i="1"/>
  <c r="AR50" i="1"/>
  <c r="AS50" i="1"/>
  <c r="AV50" i="1"/>
  <c r="AW50" i="1"/>
  <c r="AX50" i="1"/>
  <c r="AY50" i="1"/>
  <c r="AZ50" i="1"/>
  <c r="BA50" i="1"/>
  <c r="BD50" i="1"/>
  <c r="BE50" i="1"/>
  <c r="BF50" i="1"/>
  <c r="BG50" i="1"/>
  <c r="AT50" i="1"/>
  <c r="BJ50" i="1"/>
  <c r="BK50" i="1"/>
  <c r="BL50" i="1"/>
  <c r="BM50" i="1"/>
  <c r="O5" i="1"/>
  <c r="AP5" i="1"/>
  <c r="AQ5" i="1"/>
  <c r="AR5" i="1"/>
  <c r="AS5" i="1"/>
  <c r="AV5" i="1"/>
  <c r="AW5" i="1"/>
  <c r="AX5" i="1"/>
  <c r="AY5" i="1"/>
  <c r="AZ5" i="1"/>
  <c r="BA5" i="1"/>
  <c r="BD5" i="1"/>
  <c r="BE5" i="1"/>
  <c r="BF5" i="1"/>
  <c r="BG5" i="1"/>
  <c r="AU5" i="1"/>
  <c r="BJ5" i="1"/>
  <c r="BK5" i="1"/>
  <c r="BL5" i="1"/>
  <c r="BM5" i="1"/>
  <c r="O6" i="1"/>
  <c r="AP6" i="1"/>
  <c r="AQ6" i="1"/>
  <c r="AR6" i="1"/>
  <c r="AS6" i="1"/>
  <c r="AV6" i="1"/>
  <c r="AW6" i="1"/>
  <c r="AX6" i="1"/>
  <c r="AY6" i="1"/>
  <c r="AZ6" i="1"/>
  <c r="BA6" i="1"/>
  <c r="BD6" i="1"/>
  <c r="BE6" i="1"/>
  <c r="BF6" i="1"/>
  <c r="BG6" i="1"/>
  <c r="BJ6" i="1"/>
  <c r="BK6" i="1"/>
  <c r="BL6" i="1"/>
  <c r="BM6" i="1"/>
  <c r="O7" i="1"/>
  <c r="AP7" i="1"/>
  <c r="AQ7" i="1"/>
  <c r="AR7" i="1"/>
  <c r="AS7" i="1"/>
  <c r="AV7" i="1"/>
  <c r="AW7" i="1"/>
  <c r="AX7" i="1"/>
  <c r="AY7" i="1"/>
  <c r="AZ7" i="1"/>
  <c r="BA7" i="1"/>
  <c r="BD7" i="1"/>
  <c r="BE7" i="1"/>
  <c r="BF7" i="1"/>
  <c r="BG7" i="1"/>
  <c r="AU7" i="1"/>
  <c r="AT7" i="1"/>
  <c r="BJ7" i="1"/>
  <c r="BK7" i="1"/>
  <c r="BL7" i="1"/>
  <c r="BM7" i="1"/>
  <c r="O8" i="1"/>
  <c r="AP8" i="1"/>
  <c r="AQ8" i="1"/>
  <c r="AR8" i="1"/>
  <c r="AS8" i="1"/>
  <c r="AV8" i="1"/>
  <c r="AW8" i="1"/>
  <c r="AX8" i="1"/>
  <c r="AY8" i="1"/>
  <c r="AZ8" i="1"/>
  <c r="BA8" i="1"/>
  <c r="BD8" i="1"/>
  <c r="BE8" i="1"/>
  <c r="BF8" i="1"/>
  <c r="BG8" i="1"/>
  <c r="AU8" i="1"/>
  <c r="BJ8" i="1"/>
  <c r="BK8" i="1"/>
  <c r="BL8" i="1"/>
  <c r="BM8" i="1"/>
  <c r="O9" i="1"/>
  <c r="AP9" i="1"/>
  <c r="AQ9" i="1"/>
  <c r="AR9" i="1"/>
  <c r="AS9" i="1"/>
  <c r="AV9" i="1"/>
  <c r="AW9" i="1"/>
  <c r="AX9" i="1"/>
  <c r="AY9" i="1"/>
  <c r="AZ9" i="1"/>
  <c r="BA9" i="1"/>
  <c r="BD9" i="1"/>
  <c r="BE9" i="1"/>
  <c r="BF9" i="1"/>
  <c r="BG9" i="1"/>
  <c r="AU9" i="1"/>
  <c r="AT9" i="1"/>
  <c r="BJ9" i="1"/>
  <c r="BK9" i="1"/>
  <c r="BL9" i="1"/>
  <c r="BM9" i="1"/>
  <c r="O10" i="1"/>
  <c r="AP10" i="1"/>
  <c r="AQ10" i="1"/>
  <c r="AR10" i="1"/>
  <c r="AS10" i="1"/>
  <c r="AV10" i="1"/>
  <c r="AW10" i="1"/>
  <c r="AX10" i="1"/>
  <c r="AY10" i="1"/>
  <c r="AZ10" i="1"/>
  <c r="BA10" i="1"/>
  <c r="BD10" i="1"/>
  <c r="BE10" i="1"/>
  <c r="BF10" i="1"/>
  <c r="BG10" i="1"/>
  <c r="AU10" i="1"/>
  <c r="AT10" i="1"/>
  <c r="BJ10" i="1"/>
  <c r="BK10" i="1"/>
  <c r="BL10" i="1"/>
  <c r="BM10" i="1"/>
  <c r="O11" i="1"/>
  <c r="AP11" i="1"/>
  <c r="AQ11" i="1"/>
  <c r="AR11" i="1"/>
  <c r="AS11" i="1"/>
  <c r="AT11" i="1"/>
  <c r="AV11" i="1"/>
  <c r="AW11" i="1"/>
  <c r="AX11" i="1"/>
  <c r="AY11" i="1"/>
  <c r="AZ11" i="1"/>
  <c r="BA11" i="1"/>
  <c r="BD11" i="1"/>
  <c r="BE11" i="1"/>
  <c r="BF11" i="1"/>
  <c r="BG11" i="1"/>
  <c r="AU11" i="1"/>
  <c r="BJ11" i="1"/>
  <c r="BK11" i="1"/>
  <c r="BL11" i="1"/>
  <c r="BM11" i="1"/>
  <c r="O12" i="1"/>
  <c r="AP12" i="1"/>
  <c r="AQ12" i="1"/>
  <c r="AR12" i="1"/>
  <c r="AS12" i="1"/>
  <c r="AV12" i="1"/>
  <c r="AW12" i="1"/>
  <c r="AX12" i="1"/>
  <c r="AY12" i="1"/>
  <c r="AZ12" i="1"/>
  <c r="BA12" i="1"/>
  <c r="BD12" i="1"/>
  <c r="BE12" i="1"/>
  <c r="BF12" i="1"/>
  <c r="BG12" i="1"/>
  <c r="AU12" i="1"/>
  <c r="AT12" i="1"/>
  <c r="BJ12" i="1"/>
  <c r="BK12" i="1"/>
  <c r="BL12" i="1"/>
  <c r="BM12" i="1"/>
  <c r="O13" i="1"/>
  <c r="AP13" i="1"/>
  <c r="AQ13" i="1"/>
  <c r="AR13" i="1"/>
  <c r="AS13" i="1"/>
  <c r="AV13" i="1"/>
  <c r="AW13" i="1"/>
  <c r="AX13" i="1"/>
  <c r="AY13" i="1"/>
  <c r="AZ13" i="1"/>
  <c r="BA13" i="1"/>
  <c r="BD13" i="1"/>
  <c r="BE13" i="1"/>
  <c r="BF13" i="1"/>
  <c r="BG13" i="1"/>
  <c r="AU13" i="1"/>
  <c r="AT13" i="1"/>
  <c r="BJ13" i="1"/>
  <c r="BK13" i="1"/>
  <c r="BL13" i="1"/>
  <c r="BM13" i="1"/>
  <c r="O14" i="1"/>
  <c r="AP14" i="1"/>
  <c r="AQ14" i="1"/>
  <c r="AR14" i="1"/>
  <c r="AS14" i="1"/>
  <c r="AV14" i="1"/>
  <c r="AW14" i="1"/>
  <c r="AX14" i="1"/>
  <c r="AY14" i="1"/>
  <c r="AZ14" i="1"/>
  <c r="BA14" i="1"/>
  <c r="BD14" i="1"/>
  <c r="BE14" i="1"/>
  <c r="BF14" i="1"/>
  <c r="BG14" i="1"/>
  <c r="AU14" i="1"/>
  <c r="BJ14" i="1"/>
  <c r="BK14" i="1"/>
  <c r="BL14" i="1"/>
  <c r="BM14" i="1"/>
  <c r="O15" i="1"/>
  <c r="AP15" i="1"/>
  <c r="AQ15" i="1"/>
  <c r="AR15" i="1"/>
  <c r="AS15" i="1"/>
  <c r="AV15" i="1"/>
  <c r="AW15" i="1"/>
  <c r="AX15" i="1"/>
  <c r="AY15" i="1"/>
  <c r="AZ15" i="1"/>
  <c r="BA15" i="1"/>
  <c r="BD15" i="1"/>
  <c r="BE15" i="1"/>
  <c r="BF15" i="1"/>
  <c r="BG15" i="1"/>
  <c r="AU15" i="1"/>
  <c r="AT15" i="1"/>
  <c r="BJ15" i="1"/>
  <c r="BK15" i="1"/>
  <c r="BL15" i="1"/>
  <c r="BM15" i="1"/>
  <c r="O16" i="1"/>
  <c r="AP16" i="1"/>
  <c r="AQ16" i="1"/>
  <c r="AR16" i="1"/>
  <c r="AS16" i="1"/>
  <c r="AV16" i="1"/>
  <c r="AW16" i="1"/>
  <c r="AX16" i="1"/>
  <c r="AY16" i="1"/>
  <c r="AZ16" i="1"/>
  <c r="BA16" i="1"/>
  <c r="BD16" i="1"/>
  <c r="BE16" i="1"/>
  <c r="BF16" i="1"/>
  <c r="BG16" i="1"/>
  <c r="AU16" i="1"/>
  <c r="BJ16" i="1"/>
  <c r="BK16" i="1"/>
  <c r="BL16" i="1"/>
  <c r="BM16" i="1"/>
  <c r="O17" i="1"/>
  <c r="AP17" i="1"/>
  <c r="AQ17" i="1"/>
  <c r="AR17" i="1"/>
  <c r="AS17" i="1"/>
  <c r="AV17" i="1"/>
  <c r="AW17" i="1"/>
  <c r="AX17" i="1"/>
  <c r="AY17" i="1"/>
  <c r="AZ17" i="1"/>
  <c r="BA17" i="1"/>
  <c r="BD17" i="1"/>
  <c r="BE17" i="1"/>
  <c r="BF17" i="1"/>
  <c r="BG17" i="1"/>
  <c r="AU17" i="1"/>
  <c r="AT17" i="1"/>
  <c r="BJ17" i="1"/>
  <c r="BK17" i="1"/>
  <c r="BL17" i="1"/>
  <c r="BM17" i="1"/>
  <c r="O18" i="1"/>
  <c r="AP18" i="1"/>
  <c r="AQ18" i="1"/>
  <c r="AR18" i="1"/>
  <c r="AS18" i="1"/>
  <c r="AV18" i="1"/>
  <c r="AW18" i="1"/>
  <c r="AX18" i="1"/>
  <c r="AY18" i="1"/>
  <c r="AZ18" i="1"/>
  <c r="BA18" i="1"/>
  <c r="BD18" i="1"/>
  <c r="BE18" i="1"/>
  <c r="BF18" i="1"/>
  <c r="BG18" i="1"/>
  <c r="AU18" i="1"/>
  <c r="BJ18" i="1"/>
  <c r="BK18" i="1"/>
  <c r="BL18" i="1"/>
  <c r="BM18" i="1"/>
  <c r="O19" i="1"/>
  <c r="AP19" i="1"/>
  <c r="AQ19" i="1"/>
  <c r="AR19" i="1"/>
  <c r="AS19" i="1"/>
  <c r="AT19" i="1"/>
  <c r="AV19" i="1"/>
  <c r="AW19" i="1"/>
  <c r="AX19" i="1"/>
  <c r="AY19" i="1"/>
  <c r="AZ19" i="1"/>
  <c r="BA19" i="1"/>
  <c r="BD19" i="1"/>
  <c r="BE19" i="1"/>
  <c r="BF19" i="1"/>
  <c r="BG19" i="1"/>
  <c r="BJ19" i="1"/>
  <c r="BK19" i="1"/>
  <c r="BL19" i="1"/>
  <c r="BM19" i="1"/>
  <c r="O20" i="1"/>
  <c r="AP20" i="1"/>
  <c r="AQ20" i="1"/>
  <c r="AR20" i="1"/>
  <c r="AS20" i="1"/>
  <c r="AV20" i="1"/>
  <c r="AW20" i="1"/>
  <c r="AX20" i="1"/>
  <c r="AY20" i="1"/>
  <c r="AZ20" i="1"/>
  <c r="BA20" i="1"/>
  <c r="BD20" i="1"/>
  <c r="BE20" i="1"/>
  <c r="BF20" i="1"/>
  <c r="BG20" i="1"/>
  <c r="AU20" i="1"/>
  <c r="AT20" i="1"/>
  <c r="BJ20" i="1"/>
  <c r="BK20" i="1"/>
  <c r="BL20" i="1"/>
  <c r="BM20" i="1"/>
  <c r="O21" i="1"/>
  <c r="AP21" i="1"/>
  <c r="AQ21" i="1"/>
  <c r="AR21" i="1"/>
  <c r="AS21" i="1"/>
  <c r="AT21" i="1"/>
  <c r="AV21" i="1"/>
  <c r="AW21" i="1"/>
  <c r="AX21" i="1"/>
  <c r="AY21" i="1"/>
  <c r="AZ21" i="1"/>
  <c r="BA21" i="1"/>
  <c r="BD21" i="1"/>
  <c r="BE21" i="1"/>
  <c r="BF21" i="1"/>
  <c r="BG21" i="1"/>
  <c r="BJ21" i="1"/>
  <c r="BK21" i="1"/>
  <c r="BL21" i="1"/>
  <c r="BM21" i="1"/>
  <c r="O22" i="1"/>
  <c r="AP22" i="1"/>
  <c r="AQ22" i="1"/>
  <c r="AR22" i="1"/>
  <c r="AS22" i="1"/>
  <c r="AT22" i="1"/>
  <c r="AV22" i="1"/>
  <c r="AW22" i="1"/>
  <c r="AX22" i="1"/>
  <c r="AY22" i="1"/>
  <c r="AZ22" i="1"/>
  <c r="BA22" i="1"/>
  <c r="BD22" i="1"/>
  <c r="BE22" i="1"/>
  <c r="BF22" i="1"/>
  <c r="BG22" i="1"/>
  <c r="AU22" i="1"/>
  <c r="BJ22" i="1"/>
  <c r="BK22" i="1"/>
  <c r="BL22" i="1"/>
  <c r="BM22" i="1"/>
  <c r="O23" i="1"/>
  <c r="AP23" i="1"/>
  <c r="AQ23" i="1"/>
  <c r="AR23" i="1"/>
  <c r="AS23" i="1"/>
  <c r="AV23" i="1"/>
  <c r="AW23" i="1"/>
  <c r="AX23" i="1"/>
  <c r="AY23" i="1"/>
  <c r="AZ23" i="1"/>
  <c r="BA23" i="1"/>
  <c r="BD23" i="1"/>
  <c r="BE23" i="1"/>
  <c r="BF23" i="1"/>
  <c r="BG23" i="1"/>
  <c r="AT23" i="1"/>
  <c r="BJ23" i="1"/>
  <c r="BK23" i="1"/>
  <c r="BL23" i="1"/>
  <c r="BM23" i="1"/>
  <c r="O24" i="1"/>
  <c r="AP24" i="1"/>
  <c r="AQ24" i="1"/>
  <c r="AR24" i="1"/>
  <c r="AS24" i="1"/>
  <c r="AT24" i="1"/>
  <c r="AV24" i="1"/>
  <c r="AW24" i="1"/>
  <c r="AX24" i="1"/>
  <c r="AY24" i="1"/>
  <c r="AZ24" i="1"/>
  <c r="BA24" i="1"/>
  <c r="BD24" i="1"/>
  <c r="BE24" i="1"/>
  <c r="BF24" i="1"/>
  <c r="BG24" i="1"/>
  <c r="AU24" i="1"/>
  <c r="BJ24" i="1"/>
  <c r="BK24" i="1"/>
  <c r="BL24" i="1"/>
  <c r="BM24" i="1"/>
  <c r="O25" i="1"/>
  <c r="AP25" i="1"/>
  <c r="AQ25" i="1"/>
  <c r="AR25" i="1"/>
  <c r="AS25" i="1"/>
  <c r="AV25" i="1"/>
  <c r="AW25" i="1"/>
  <c r="AX25" i="1"/>
  <c r="AY25" i="1"/>
  <c r="AZ25" i="1"/>
  <c r="BA25" i="1"/>
  <c r="BD25" i="1"/>
  <c r="BE25" i="1"/>
  <c r="BF25" i="1"/>
  <c r="BG25" i="1"/>
  <c r="AT25" i="1"/>
  <c r="BJ25" i="1"/>
  <c r="BK25" i="1"/>
  <c r="BL25" i="1"/>
  <c r="BM25" i="1"/>
  <c r="O26" i="1"/>
  <c r="AP26" i="1"/>
  <c r="AQ26" i="1"/>
  <c r="AR26" i="1"/>
  <c r="AS26" i="1"/>
  <c r="AT26" i="1"/>
  <c r="AV26" i="1"/>
  <c r="AW26" i="1"/>
  <c r="AX26" i="1"/>
  <c r="AY26" i="1"/>
  <c r="AZ26" i="1"/>
  <c r="BA26" i="1"/>
  <c r="BD26" i="1"/>
  <c r="BE26" i="1"/>
  <c r="BF26" i="1"/>
  <c r="BG26" i="1"/>
  <c r="AU26" i="1"/>
  <c r="BJ26" i="1"/>
  <c r="BK26" i="1"/>
  <c r="BL26" i="1"/>
  <c r="BM26" i="1"/>
  <c r="O27" i="1"/>
  <c r="AP27" i="1"/>
  <c r="AQ27" i="1"/>
  <c r="AR27" i="1"/>
  <c r="AS27" i="1"/>
  <c r="AV27" i="1"/>
  <c r="AW27" i="1"/>
  <c r="AX27" i="1"/>
  <c r="AY27" i="1"/>
  <c r="AZ27" i="1"/>
  <c r="BA27" i="1"/>
  <c r="BD27" i="1"/>
  <c r="BE27" i="1"/>
  <c r="BF27" i="1"/>
  <c r="BG27" i="1"/>
  <c r="AU27" i="1"/>
  <c r="AT27" i="1"/>
  <c r="BJ27" i="1"/>
  <c r="BK27" i="1"/>
  <c r="BL27" i="1"/>
  <c r="BM27" i="1"/>
  <c r="O28" i="1"/>
  <c r="AP28" i="1"/>
  <c r="AQ28" i="1"/>
  <c r="AR28" i="1"/>
  <c r="AS28" i="1"/>
  <c r="AV28" i="1"/>
  <c r="AW28" i="1"/>
  <c r="AX28" i="1"/>
  <c r="AY28" i="1"/>
  <c r="AZ28" i="1"/>
  <c r="BA28" i="1"/>
  <c r="BD28" i="1"/>
  <c r="BE28" i="1"/>
  <c r="BF28" i="1"/>
  <c r="BG28" i="1"/>
  <c r="AU28" i="1"/>
  <c r="AT28" i="1"/>
  <c r="BJ28" i="1"/>
  <c r="BK28" i="1"/>
  <c r="BL28" i="1"/>
  <c r="BM28" i="1"/>
  <c r="O29" i="1"/>
  <c r="AP29" i="1"/>
  <c r="AQ29" i="1"/>
  <c r="AR29" i="1"/>
  <c r="AS29" i="1"/>
  <c r="AV29" i="1"/>
  <c r="AW29" i="1"/>
  <c r="AX29" i="1"/>
  <c r="AY29" i="1"/>
  <c r="AZ29" i="1"/>
  <c r="BA29" i="1"/>
  <c r="BD29" i="1"/>
  <c r="BE29" i="1"/>
  <c r="BF29" i="1"/>
  <c r="BG29" i="1"/>
  <c r="AU29" i="1"/>
  <c r="AT29" i="1"/>
  <c r="BJ29" i="1"/>
  <c r="BK29" i="1"/>
  <c r="BL29" i="1"/>
  <c r="BM29" i="1"/>
  <c r="O30" i="1"/>
  <c r="AP30" i="1"/>
  <c r="AQ30" i="1"/>
  <c r="AR30" i="1"/>
  <c r="AS30" i="1"/>
  <c r="AV30" i="1"/>
  <c r="AW30" i="1"/>
  <c r="AX30" i="1"/>
  <c r="AY30" i="1"/>
  <c r="AZ30" i="1"/>
  <c r="BA30" i="1"/>
  <c r="BD30" i="1"/>
  <c r="BE30" i="1"/>
  <c r="BF30" i="1"/>
  <c r="BG30" i="1"/>
  <c r="AU30" i="1"/>
  <c r="BJ30" i="1"/>
  <c r="BK30" i="1"/>
  <c r="BL30" i="1"/>
  <c r="BM30" i="1"/>
  <c r="O31" i="1"/>
  <c r="AP31" i="1"/>
  <c r="AQ31" i="1"/>
  <c r="AR31" i="1"/>
  <c r="AS31" i="1"/>
  <c r="AV31" i="1"/>
  <c r="AW31" i="1"/>
  <c r="AX31" i="1"/>
  <c r="AY31" i="1"/>
  <c r="AZ31" i="1"/>
  <c r="BA31" i="1"/>
  <c r="BD31" i="1"/>
  <c r="BE31" i="1"/>
  <c r="BF31" i="1"/>
  <c r="BG31" i="1"/>
  <c r="AU31" i="1"/>
  <c r="AT31" i="1"/>
  <c r="BJ31" i="1"/>
  <c r="BK31" i="1"/>
  <c r="BL31" i="1"/>
  <c r="BM31" i="1"/>
  <c r="O32" i="1"/>
  <c r="AP32" i="1"/>
  <c r="AQ32" i="1"/>
  <c r="AR32" i="1"/>
  <c r="AS32" i="1"/>
  <c r="AV32" i="1"/>
  <c r="AW32" i="1"/>
  <c r="AX32" i="1"/>
  <c r="AY32" i="1"/>
  <c r="AZ32" i="1"/>
  <c r="BA32" i="1"/>
  <c r="BD32" i="1"/>
  <c r="BE32" i="1"/>
  <c r="BF32" i="1"/>
  <c r="BG32" i="1"/>
  <c r="AU32" i="1"/>
  <c r="BJ32" i="1"/>
  <c r="BK32" i="1"/>
  <c r="BL32" i="1"/>
  <c r="BM32" i="1"/>
  <c r="O33" i="1"/>
  <c r="AP33" i="1"/>
  <c r="AQ33" i="1"/>
  <c r="AR33" i="1"/>
  <c r="AS33" i="1"/>
  <c r="AV33" i="1"/>
  <c r="AW33" i="1"/>
  <c r="AX33" i="1"/>
  <c r="AY33" i="1"/>
  <c r="AZ33" i="1"/>
  <c r="BA33" i="1"/>
  <c r="BD33" i="1"/>
  <c r="BE33" i="1"/>
  <c r="BF33" i="1"/>
  <c r="BG33" i="1"/>
  <c r="AU33" i="1"/>
  <c r="AT33" i="1"/>
  <c r="BJ33" i="1"/>
  <c r="BK33" i="1"/>
  <c r="BL33" i="1"/>
  <c r="BM33" i="1"/>
  <c r="O34" i="1"/>
  <c r="AP34" i="1"/>
  <c r="AQ34" i="1"/>
  <c r="AR34" i="1"/>
  <c r="AS34" i="1"/>
  <c r="AV34" i="1"/>
  <c r="AW34" i="1"/>
  <c r="AX34" i="1"/>
  <c r="AY34" i="1"/>
  <c r="AZ34" i="1"/>
  <c r="BA34" i="1"/>
  <c r="BD34" i="1"/>
  <c r="BE34" i="1"/>
  <c r="BF34" i="1"/>
  <c r="BG34" i="1"/>
  <c r="AU34" i="1"/>
  <c r="BJ34" i="1"/>
  <c r="BK34" i="1"/>
  <c r="BL34" i="1"/>
  <c r="BM34" i="1"/>
  <c r="O35" i="1"/>
  <c r="AP35" i="1"/>
  <c r="AQ35" i="1"/>
  <c r="AR35" i="1"/>
  <c r="AS35" i="1"/>
  <c r="AT35" i="1"/>
  <c r="AV35" i="1"/>
  <c r="AW35" i="1"/>
  <c r="AX35" i="1"/>
  <c r="AY35" i="1"/>
  <c r="AZ35" i="1"/>
  <c r="BA35" i="1"/>
  <c r="BD35" i="1"/>
  <c r="BE35" i="1"/>
  <c r="BF35" i="1"/>
  <c r="BG35" i="1"/>
  <c r="BJ35" i="1"/>
  <c r="BK35" i="1"/>
  <c r="BL35" i="1"/>
  <c r="BM35" i="1"/>
  <c r="O36" i="1"/>
  <c r="AP36" i="1"/>
  <c r="AQ36" i="1"/>
  <c r="AR36" i="1"/>
  <c r="AS36" i="1"/>
  <c r="AV36" i="1"/>
  <c r="AW36" i="1"/>
  <c r="AX36" i="1"/>
  <c r="AY36" i="1"/>
  <c r="AZ36" i="1"/>
  <c r="BA36" i="1"/>
  <c r="BD36" i="1"/>
  <c r="BE36" i="1"/>
  <c r="BF36" i="1"/>
  <c r="BG36" i="1"/>
  <c r="AU36" i="1"/>
  <c r="AT36" i="1"/>
  <c r="BJ36" i="1"/>
  <c r="BK36" i="1"/>
  <c r="BL36" i="1"/>
  <c r="BM36" i="1"/>
  <c r="O37" i="1"/>
  <c r="AP37" i="1"/>
  <c r="AQ37" i="1"/>
  <c r="AR37" i="1"/>
  <c r="AS37" i="1"/>
  <c r="AV37" i="1"/>
  <c r="AW37" i="1"/>
  <c r="AX37" i="1"/>
  <c r="AY37" i="1"/>
  <c r="AZ37" i="1"/>
  <c r="BA37" i="1"/>
  <c r="BD37" i="1"/>
  <c r="BE37" i="1"/>
  <c r="BF37" i="1"/>
  <c r="BG37" i="1"/>
  <c r="AU37" i="1"/>
  <c r="AT37" i="1"/>
  <c r="BJ37" i="1"/>
  <c r="BK37" i="1"/>
  <c r="BL37" i="1"/>
  <c r="BM37" i="1"/>
  <c r="O38" i="1"/>
  <c r="AP38" i="1"/>
  <c r="AQ38" i="1"/>
  <c r="AR38" i="1"/>
  <c r="AS38" i="1"/>
  <c r="AV38" i="1"/>
  <c r="AW38" i="1"/>
  <c r="AX38" i="1"/>
  <c r="AY38" i="1"/>
  <c r="AZ38" i="1"/>
  <c r="BA38" i="1"/>
  <c r="BD38" i="1"/>
  <c r="BE38" i="1"/>
  <c r="BF38" i="1"/>
  <c r="BG38" i="1"/>
  <c r="AU38" i="1"/>
  <c r="BJ38" i="1"/>
  <c r="BK38" i="1"/>
  <c r="BL38" i="1"/>
  <c r="BM38" i="1"/>
  <c r="O39" i="1"/>
  <c r="AP39" i="1"/>
  <c r="AQ39" i="1"/>
  <c r="AR39" i="1"/>
  <c r="AS39" i="1"/>
  <c r="AV39" i="1"/>
  <c r="AW39" i="1"/>
  <c r="AX39" i="1"/>
  <c r="AY39" i="1"/>
  <c r="AZ39" i="1"/>
  <c r="BA39" i="1"/>
  <c r="BD39" i="1"/>
  <c r="BE39" i="1"/>
  <c r="BF39" i="1"/>
  <c r="BG39" i="1"/>
  <c r="AT39" i="1"/>
  <c r="BJ39" i="1"/>
  <c r="BK39" i="1"/>
  <c r="BL39" i="1"/>
  <c r="BM39" i="1"/>
  <c r="O40" i="1"/>
  <c r="AP40" i="1"/>
  <c r="AQ40" i="1"/>
  <c r="AR40" i="1"/>
  <c r="AS40" i="1"/>
  <c r="AV40" i="1"/>
  <c r="AW40" i="1"/>
  <c r="AX40" i="1"/>
  <c r="AY40" i="1"/>
  <c r="AZ40" i="1"/>
  <c r="BA40" i="1"/>
  <c r="BD40" i="1"/>
  <c r="BE40" i="1"/>
  <c r="BF40" i="1"/>
  <c r="BG40" i="1"/>
  <c r="AU40" i="1"/>
  <c r="BJ40" i="1"/>
  <c r="BK40" i="1"/>
  <c r="BL40" i="1"/>
  <c r="BM40" i="1"/>
  <c r="O41" i="1"/>
  <c r="AP41" i="1"/>
  <c r="AQ41" i="1"/>
  <c r="AR41" i="1"/>
  <c r="AS41" i="1"/>
  <c r="AV41" i="1"/>
  <c r="AW41" i="1"/>
  <c r="AX41" i="1"/>
  <c r="AY41" i="1"/>
  <c r="AZ41" i="1"/>
  <c r="BA41" i="1"/>
  <c r="BD41" i="1"/>
  <c r="BE41" i="1"/>
  <c r="BF41" i="1"/>
  <c r="BG41" i="1"/>
  <c r="AU41" i="1"/>
  <c r="AT41" i="1"/>
  <c r="BJ41" i="1"/>
  <c r="BK41" i="1"/>
  <c r="BL41" i="1"/>
  <c r="BM41" i="1"/>
  <c r="O42" i="1"/>
  <c r="AP42" i="1"/>
  <c r="AQ42" i="1"/>
  <c r="AR42" i="1"/>
  <c r="AS42" i="1"/>
  <c r="AV42" i="1"/>
  <c r="AW42" i="1"/>
  <c r="AX42" i="1"/>
  <c r="AY42" i="1"/>
  <c r="AZ42" i="1"/>
  <c r="BA42" i="1"/>
  <c r="BD42" i="1"/>
  <c r="BE42" i="1"/>
  <c r="BF42" i="1"/>
  <c r="BG42" i="1"/>
  <c r="AU42" i="1"/>
  <c r="AT42" i="1"/>
  <c r="BJ42" i="1"/>
  <c r="BK42" i="1"/>
  <c r="BL42" i="1"/>
  <c r="BM42" i="1"/>
  <c r="O43" i="1"/>
  <c r="AP43" i="1"/>
  <c r="AQ43" i="1"/>
  <c r="AR43" i="1"/>
  <c r="AS43" i="1"/>
  <c r="AT43" i="1"/>
  <c r="AV43" i="1"/>
  <c r="AW43" i="1"/>
  <c r="AX43" i="1"/>
  <c r="AY43" i="1"/>
  <c r="AZ43" i="1"/>
  <c r="BA43" i="1"/>
  <c r="BD43" i="1"/>
  <c r="BE43" i="1"/>
  <c r="BF43" i="1"/>
  <c r="BG43" i="1"/>
  <c r="AU43" i="1"/>
  <c r="BJ43" i="1"/>
  <c r="BK43" i="1"/>
  <c r="BL43" i="1"/>
  <c r="BM43" i="1"/>
  <c r="O44" i="1"/>
  <c r="AP44" i="1"/>
  <c r="AQ44" i="1"/>
  <c r="AR44" i="1"/>
  <c r="AS44" i="1"/>
  <c r="AV44" i="1"/>
  <c r="AW44" i="1"/>
  <c r="AX44" i="1"/>
  <c r="AY44" i="1"/>
  <c r="AZ44" i="1"/>
  <c r="BA44" i="1"/>
  <c r="BD44" i="1"/>
  <c r="BE44" i="1"/>
  <c r="BF44" i="1"/>
  <c r="BG44" i="1"/>
  <c r="AT44" i="1"/>
  <c r="BJ44" i="1"/>
  <c r="BK44" i="1"/>
  <c r="BL44" i="1"/>
  <c r="BM44" i="1"/>
  <c r="O45" i="1"/>
  <c r="AP45" i="1"/>
  <c r="AQ45" i="1"/>
  <c r="AR45" i="1"/>
  <c r="AS45" i="1"/>
  <c r="AT45" i="1"/>
  <c r="AV45" i="1"/>
  <c r="AW45" i="1"/>
  <c r="AX45" i="1"/>
  <c r="AY45" i="1"/>
  <c r="AZ45" i="1"/>
  <c r="BA45" i="1"/>
  <c r="BD45" i="1"/>
  <c r="BE45" i="1"/>
  <c r="BF45" i="1"/>
  <c r="BG45" i="1"/>
  <c r="AU45" i="1"/>
  <c r="BJ45" i="1"/>
  <c r="BK45" i="1"/>
  <c r="BL45" i="1"/>
  <c r="BM45" i="1"/>
  <c r="O46" i="1"/>
  <c r="AP46" i="1"/>
  <c r="AQ46" i="1"/>
  <c r="AR46" i="1"/>
  <c r="AS46" i="1"/>
  <c r="AV46" i="1"/>
  <c r="AW46" i="1"/>
  <c r="AX46" i="1"/>
  <c r="AY46" i="1"/>
  <c r="AZ46" i="1"/>
  <c r="BA46" i="1"/>
  <c r="BD46" i="1"/>
  <c r="BE46" i="1"/>
  <c r="BF46" i="1"/>
  <c r="BG46" i="1"/>
  <c r="AU46" i="1"/>
  <c r="AT46" i="1"/>
  <c r="BJ46" i="1"/>
  <c r="BK46" i="1"/>
  <c r="BL46" i="1"/>
  <c r="BM46" i="1"/>
  <c r="O47" i="1"/>
  <c r="AP47" i="1"/>
  <c r="AQ47" i="1"/>
  <c r="AR47" i="1"/>
  <c r="AS47" i="1"/>
  <c r="AV47" i="1"/>
  <c r="AW47" i="1"/>
  <c r="AX47" i="1"/>
  <c r="AY47" i="1"/>
  <c r="AZ47" i="1"/>
  <c r="BA47" i="1"/>
  <c r="BD47" i="1"/>
  <c r="BE47" i="1"/>
  <c r="BF47" i="1"/>
  <c r="BG47" i="1"/>
  <c r="AU47" i="1"/>
  <c r="AT47" i="1"/>
  <c r="BJ47" i="1"/>
  <c r="BK47" i="1"/>
  <c r="BL47" i="1"/>
  <c r="BM47" i="1"/>
  <c r="O48" i="1"/>
  <c r="AP48" i="1"/>
  <c r="AQ48" i="1"/>
  <c r="AR48" i="1"/>
  <c r="AS48" i="1"/>
  <c r="AT48" i="1"/>
  <c r="AV48" i="1"/>
  <c r="AW48" i="1"/>
  <c r="AX48" i="1"/>
  <c r="AY48" i="1"/>
  <c r="AZ48" i="1"/>
  <c r="BA48" i="1"/>
  <c r="BD48" i="1"/>
  <c r="BE48" i="1"/>
  <c r="BF48" i="1"/>
  <c r="BG48" i="1"/>
  <c r="AU48" i="1"/>
  <c r="BJ48" i="1"/>
  <c r="BK48" i="1"/>
  <c r="BL48" i="1"/>
  <c r="BM48" i="1"/>
  <c r="O49" i="1"/>
  <c r="AP49" i="1"/>
  <c r="AQ49" i="1"/>
  <c r="AR49" i="1"/>
  <c r="AS49" i="1"/>
  <c r="AV49" i="1"/>
  <c r="AW49" i="1"/>
  <c r="AX49" i="1"/>
  <c r="AY49" i="1"/>
  <c r="AZ49" i="1"/>
  <c r="BA49" i="1"/>
  <c r="BD49" i="1"/>
  <c r="BE49" i="1"/>
  <c r="BF49" i="1"/>
  <c r="BG49" i="1"/>
  <c r="AU49" i="1"/>
  <c r="AT49" i="1"/>
  <c r="BJ49" i="1"/>
  <c r="BK49" i="1"/>
  <c r="BL49" i="1"/>
  <c r="BM49" i="1"/>
  <c r="BD4" i="1"/>
  <c r="AQ4" i="1"/>
  <c r="AR4" i="1"/>
  <c r="AS4" i="1"/>
  <c r="AV4" i="1"/>
  <c r="AW4" i="1"/>
  <c r="AX4" i="1"/>
  <c r="AY4" i="1"/>
  <c r="AZ4" i="1"/>
  <c r="BA4" i="1"/>
  <c r="AP4" i="1"/>
  <c r="E91" i="2" l="1"/>
  <c r="BQ46" i="1"/>
  <c r="AJ46" i="1" s="1"/>
  <c r="BQ41" i="1"/>
  <c r="AE41" i="1" s="1"/>
  <c r="BQ47" i="1"/>
  <c r="AG47" i="1" s="1"/>
  <c r="BQ42" i="1"/>
  <c r="AF42" i="1" s="1"/>
  <c r="BQ39" i="1"/>
  <c r="AI39" i="1" s="1"/>
  <c r="BQ44" i="1"/>
  <c r="AF44" i="1" s="1"/>
  <c r="BQ45" i="1"/>
  <c r="BQ40" i="1"/>
  <c r="AF40" i="1" s="1"/>
  <c r="BQ38" i="1"/>
  <c r="AB38" i="1" s="1"/>
  <c r="BQ48" i="1"/>
  <c r="AI48" i="1" s="1"/>
  <c r="BQ43" i="1"/>
  <c r="AI43" i="1" s="1"/>
  <c r="BQ49" i="1"/>
  <c r="AA49" i="1" s="1"/>
  <c r="BQ37" i="1"/>
  <c r="AC37" i="1" s="1"/>
  <c r="BQ50" i="1"/>
  <c r="AF50" i="1" s="1"/>
  <c r="BQ35" i="1"/>
  <c r="Z35" i="1" s="1"/>
  <c r="BQ23" i="1"/>
  <c r="Z23" i="1" s="1"/>
  <c r="BQ21" i="1"/>
  <c r="AH21" i="1" s="1"/>
  <c r="BQ14" i="1"/>
  <c r="AG14" i="1" s="1"/>
  <c r="BQ30" i="1"/>
  <c r="AG30" i="1" s="1"/>
  <c r="BQ25" i="1"/>
  <c r="AA25" i="1" s="1"/>
  <c r="BQ16" i="1"/>
  <c r="AG16" i="1" s="1"/>
  <c r="BQ29" i="1"/>
  <c r="AC29" i="1" s="1"/>
  <c r="BQ22" i="1"/>
  <c r="Z22" i="1" s="1"/>
  <c r="BQ15" i="1"/>
  <c r="AF15" i="1" s="1"/>
  <c r="BQ10" i="1"/>
  <c r="AH10" i="1" s="1"/>
  <c r="BQ36" i="1"/>
  <c r="AF36" i="1" s="1"/>
  <c r="BQ34" i="1"/>
  <c r="AC34" i="1" s="1"/>
  <c r="BQ13" i="1"/>
  <c r="AH13" i="1" s="1"/>
  <c r="BQ8" i="1"/>
  <c r="Z8" i="1" s="1"/>
  <c r="BQ32" i="1"/>
  <c r="AH32" i="1" s="1"/>
  <c r="BQ27" i="1"/>
  <c r="Z27" i="1" s="1"/>
  <c r="BQ20" i="1"/>
  <c r="AA20" i="1" s="1"/>
  <c r="BQ18" i="1"/>
  <c r="AA18" i="1" s="1"/>
  <c r="BQ11" i="1"/>
  <c r="AF11" i="1" s="1"/>
  <c r="BQ28" i="1"/>
  <c r="BQ19" i="1"/>
  <c r="Z19" i="1" s="1"/>
  <c r="BQ33" i="1"/>
  <c r="AB33" i="1" s="1"/>
  <c r="BQ26" i="1"/>
  <c r="AC26" i="1" s="1"/>
  <c r="BQ12" i="1"/>
  <c r="AF12" i="1" s="1"/>
  <c r="BQ9" i="1"/>
  <c r="AH9" i="1" s="1"/>
  <c r="BQ31" i="1"/>
  <c r="AF31" i="1" s="1"/>
  <c r="BQ24" i="1"/>
  <c r="BQ17" i="1"/>
  <c r="AH17" i="1" s="1"/>
  <c r="BP50" i="1"/>
  <c r="BB48" i="1"/>
  <c r="BP15" i="1"/>
  <c r="BP9" i="1"/>
  <c r="BP35" i="1"/>
  <c r="BP48" i="1"/>
  <c r="BP43" i="1"/>
  <c r="BB37" i="1"/>
  <c r="BP39" i="1"/>
  <c r="BB36" i="1"/>
  <c r="BP29" i="1"/>
  <c r="BB28" i="1"/>
  <c r="BP10" i="1"/>
  <c r="BB43" i="1"/>
  <c r="BP31" i="1"/>
  <c r="BB22" i="1"/>
  <c r="BP33" i="1"/>
  <c r="BP27" i="1"/>
  <c r="BB20" i="1"/>
  <c r="BP5" i="1"/>
  <c r="BQ5" i="1" s="1"/>
  <c r="BB45" i="1"/>
  <c r="BP11" i="1"/>
  <c r="BP44" i="1"/>
  <c r="BP13" i="1"/>
  <c r="BP17" i="1"/>
  <c r="BP7" i="1"/>
  <c r="BQ7" i="1" s="1"/>
  <c r="AB7" i="1" s="1"/>
  <c r="AU50" i="1"/>
  <c r="BB50" i="1" s="1"/>
  <c r="BB47" i="1"/>
  <c r="BB49" i="1"/>
  <c r="AU35" i="1"/>
  <c r="BB35" i="1" s="1"/>
  <c r="BP25" i="1"/>
  <c r="AU25" i="1"/>
  <c r="BB25" i="1" s="1"/>
  <c r="BP23" i="1"/>
  <c r="AU23" i="1"/>
  <c r="BB23" i="1" s="1"/>
  <c r="AT18" i="1"/>
  <c r="BB18" i="1" s="1"/>
  <c r="BP40" i="1"/>
  <c r="AT32" i="1"/>
  <c r="BB32" i="1" s="1"/>
  <c r="BB17" i="1"/>
  <c r="AT8" i="1"/>
  <c r="BB8" i="1" s="1"/>
  <c r="BP38" i="1"/>
  <c r="BB29" i="1"/>
  <c r="BP14" i="1"/>
  <c r="BB5" i="1"/>
  <c r="BP45" i="1"/>
  <c r="AT34" i="1"/>
  <c r="BB34" i="1" s="1"/>
  <c r="BP30" i="1"/>
  <c r="BB26" i="1"/>
  <c r="BB24" i="1"/>
  <c r="BP21" i="1"/>
  <c r="AT16" i="1"/>
  <c r="BB16" i="1" s="1"/>
  <c r="BB10" i="1"/>
  <c r="BB42" i="1"/>
  <c r="AU39" i="1"/>
  <c r="BB39" i="1" s="1"/>
  <c r="BB31" i="1"/>
  <c r="BP18" i="1"/>
  <c r="BB15" i="1"/>
  <c r="BB12" i="1"/>
  <c r="BB7" i="1"/>
  <c r="BB46" i="1"/>
  <c r="AU44" i="1"/>
  <c r="BB44" i="1" s="1"/>
  <c r="BB41" i="1"/>
  <c r="AT40" i="1"/>
  <c r="BB40" i="1" s="1"/>
  <c r="BP32" i="1"/>
  <c r="BB27" i="1"/>
  <c r="BP8" i="1"/>
  <c r="BP46" i="1"/>
  <c r="BP42" i="1"/>
  <c r="AT38" i="1"/>
  <c r="BB38" i="1" s="1"/>
  <c r="BB33" i="1"/>
  <c r="AT14" i="1"/>
  <c r="BB14" i="1" s="1"/>
  <c r="BB11" i="1"/>
  <c r="BB9" i="1"/>
  <c r="BP49" i="1"/>
  <c r="BP47" i="1"/>
  <c r="BP41" i="1"/>
  <c r="BP34" i="1"/>
  <c r="AT30" i="1"/>
  <c r="BB30" i="1" s="1"/>
  <c r="BP19" i="1"/>
  <c r="AU19" i="1"/>
  <c r="BB19" i="1" s="1"/>
  <c r="BP16" i="1"/>
  <c r="BB13" i="1"/>
  <c r="BP37" i="1"/>
  <c r="BP36" i="1"/>
  <c r="BP26" i="1"/>
  <c r="BP24" i="1"/>
  <c r="BP22" i="1"/>
  <c r="AU21" i="1"/>
  <c r="BB21" i="1" s="1"/>
  <c r="BP28" i="1"/>
  <c r="BP20" i="1"/>
  <c r="BP12" i="1"/>
  <c r="AU4" i="1"/>
  <c r="BG4" i="1"/>
  <c r="BF4" i="1"/>
  <c r="BE4" i="1"/>
  <c r="BJ4" i="1"/>
  <c r="BK4" i="1"/>
  <c r="BL4" i="1"/>
  <c r="BM4" i="1"/>
  <c r="E92" i="2" l="1"/>
  <c r="AE46" i="1"/>
  <c r="AC40" i="1"/>
  <c r="AH46" i="1"/>
  <c r="AI35" i="1"/>
  <c r="AK46" i="1"/>
  <c r="Z26" i="1"/>
  <c r="AB46" i="1"/>
  <c r="AD46" i="1"/>
  <c r="AA41" i="1"/>
  <c r="Z41" i="1"/>
  <c r="AC46" i="1"/>
  <c r="AF46" i="1"/>
  <c r="AC49" i="1"/>
  <c r="AC41" i="1"/>
  <c r="AA35" i="1"/>
  <c r="AI41" i="1"/>
  <c r="AH22" i="1"/>
  <c r="AC39" i="1"/>
  <c r="AB22" i="1"/>
  <c r="AA10" i="1"/>
  <c r="AF48" i="1"/>
  <c r="AF41" i="1"/>
  <c r="AM41" i="1" s="1"/>
  <c r="AB39" i="1"/>
  <c r="Z38" i="1"/>
  <c r="AB41" i="1"/>
  <c r="AG13" i="1"/>
  <c r="AC30" i="1"/>
  <c r="AC43" i="1"/>
  <c r="Z17" i="1"/>
  <c r="AA17" i="1"/>
  <c r="AC17" i="1"/>
  <c r="AG49" i="1"/>
  <c r="AB30" i="1"/>
  <c r="AI12" i="1"/>
  <c r="AC48" i="1"/>
  <c r="AF43" i="1"/>
  <c r="Z32" i="1"/>
  <c r="AC35" i="1"/>
  <c r="AB17" i="1"/>
  <c r="AG43" i="1"/>
  <c r="AA43" i="1"/>
  <c r="Z48" i="1"/>
  <c r="AF38" i="1"/>
  <c r="AF20" i="1"/>
  <c r="Z10" i="1"/>
  <c r="AH48" i="1"/>
  <c r="AG48" i="1"/>
  <c r="Z34" i="1"/>
  <c r="AF13" i="1"/>
  <c r="AA38" i="1"/>
  <c r="AA50" i="1"/>
  <c r="AB14" i="1"/>
  <c r="AF14" i="1"/>
  <c r="AA26" i="1"/>
  <c r="AG37" i="1"/>
  <c r="Z43" i="1"/>
  <c r="AB13" i="1"/>
  <c r="AH14" i="1"/>
  <c r="AA14" i="1"/>
  <c r="Z49" i="1"/>
  <c r="AK41" i="1"/>
  <c r="AF47" i="1"/>
  <c r="AH37" i="1"/>
  <c r="AG41" i="1"/>
  <c r="AA11" i="1"/>
  <c r="AH47" i="1"/>
  <c r="AI8" i="1"/>
  <c r="AG17" i="1"/>
  <c r="AG46" i="1"/>
  <c r="AI44" i="1"/>
  <c r="AA44" i="1"/>
  <c r="AB47" i="1"/>
  <c r="AC47" i="1"/>
  <c r="AA13" i="1"/>
  <c r="Z39" i="1"/>
  <c r="AC14" i="1"/>
  <c r="AH11" i="1"/>
  <c r="AA37" i="1"/>
  <c r="AG21" i="1"/>
  <c r="AH8" i="1"/>
  <c r="AC12" i="1"/>
  <c r="AB37" i="1"/>
  <c r="Z46" i="1"/>
  <c r="AJ41" i="1"/>
  <c r="AA46" i="1"/>
  <c r="AD41" i="1"/>
  <c r="AH41" i="1"/>
  <c r="Z44" i="1"/>
  <c r="AI46" i="1"/>
  <c r="AA27" i="1"/>
  <c r="Z45" i="1"/>
  <c r="AJ45" i="1"/>
  <c r="AE45" i="1"/>
  <c r="AK45" i="1"/>
  <c r="AD45" i="1"/>
  <c r="AI45" i="1"/>
  <c r="AI27" i="1"/>
  <c r="AH15" i="1"/>
  <c r="AG45" i="1"/>
  <c r="AF9" i="1"/>
  <c r="AG42" i="1"/>
  <c r="AD42" i="1"/>
  <c r="AK42" i="1"/>
  <c r="AH42" i="1"/>
  <c r="AB42" i="1"/>
  <c r="AE42" i="1"/>
  <c r="AM42" i="1" s="1"/>
  <c r="AJ42" i="1"/>
  <c r="AB45" i="1"/>
  <c r="AB50" i="1"/>
  <c r="AG8" i="1"/>
  <c r="AB26" i="1"/>
  <c r="AD49" i="1"/>
  <c r="AE49" i="1"/>
  <c r="AK49" i="1"/>
  <c r="AB49" i="1"/>
  <c r="AF49" i="1"/>
  <c r="AJ49" i="1"/>
  <c r="AB43" i="1"/>
  <c r="AD43" i="1"/>
  <c r="AK43" i="1"/>
  <c r="AH43" i="1"/>
  <c r="AJ43" i="1"/>
  <c r="AE43" i="1"/>
  <c r="AH38" i="1"/>
  <c r="AE38" i="1"/>
  <c r="AD38" i="1"/>
  <c r="AG38" i="1"/>
  <c r="AJ38" i="1"/>
  <c r="AK38" i="1"/>
  <c r="AH39" i="1"/>
  <c r="AE39" i="1"/>
  <c r="AA39" i="1"/>
  <c r="AK39" i="1"/>
  <c r="AD39" i="1"/>
  <c r="AJ39" i="1"/>
  <c r="AE47" i="1"/>
  <c r="AJ47" i="1"/>
  <c r="AK47" i="1"/>
  <c r="AD47" i="1"/>
  <c r="AI47" i="1"/>
  <c r="Z47" i="1"/>
  <c r="AA47" i="1"/>
  <c r="AI49" i="1"/>
  <c r="AI38" i="1"/>
  <c r="AF39" i="1"/>
  <c r="AC38" i="1"/>
  <c r="AH16" i="1"/>
  <c r="AI16" i="1"/>
  <c r="AC23" i="1"/>
  <c r="AF8" i="1"/>
  <c r="AF27" i="1"/>
  <c r="AG50" i="1"/>
  <c r="AD50" i="1"/>
  <c r="AK50" i="1"/>
  <c r="AE50" i="1"/>
  <c r="AM50" i="1" s="1"/>
  <c r="AJ50" i="1"/>
  <c r="AH50" i="1"/>
  <c r="AC42" i="1"/>
  <c r="AA40" i="1"/>
  <c r="AK40" i="1"/>
  <c r="AD40" i="1"/>
  <c r="AG40" i="1"/>
  <c r="AE40" i="1"/>
  <c r="AM40" i="1" s="1"/>
  <c r="AJ40" i="1"/>
  <c r="AB40" i="1"/>
  <c r="Z50" i="1"/>
  <c r="AI40" i="1"/>
  <c r="AA45" i="1"/>
  <c r="AF16" i="1"/>
  <c r="AF26" i="1"/>
  <c r="AG15" i="1"/>
  <c r="Z16" i="1"/>
  <c r="AB20" i="1"/>
  <c r="AI50" i="1"/>
  <c r="AA48" i="1"/>
  <c r="AK48" i="1"/>
  <c r="AE48" i="1"/>
  <c r="AM48" i="1" s="1"/>
  <c r="AD48" i="1"/>
  <c r="AB48" i="1"/>
  <c r="AJ48" i="1"/>
  <c r="Z40" i="1"/>
  <c r="AG39" i="1"/>
  <c r="AH49" i="1"/>
  <c r="AB16" i="1"/>
  <c r="AC15" i="1"/>
  <c r="AH45" i="1"/>
  <c r="AB25" i="1"/>
  <c r="AC16" i="1"/>
  <c r="Z42" i="1"/>
  <c r="AA42" i="1"/>
  <c r="AC45" i="1"/>
  <c r="Z33" i="1"/>
  <c r="AC33" i="1"/>
  <c r="Z37" i="1"/>
  <c r="AJ37" i="1"/>
  <c r="AD37" i="1"/>
  <c r="AE37" i="1"/>
  <c r="AF37" i="1"/>
  <c r="AK37" i="1"/>
  <c r="AH40" i="1"/>
  <c r="AK44" i="1"/>
  <c r="AD44" i="1"/>
  <c r="AE44" i="1"/>
  <c r="AM44" i="1" s="1"/>
  <c r="AH44" i="1"/>
  <c r="AJ44" i="1"/>
  <c r="AC44" i="1"/>
  <c r="AB44" i="1"/>
  <c r="AG44" i="1"/>
  <c r="AC50" i="1"/>
  <c r="AI42" i="1"/>
  <c r="AF45" i="1"/>
  <c r="AI37" i="1"/>
  <c r="AB10" i="1"/>
  <c r="AF10" i="1"/>
  <c r="AB9" i="1"/>
  <c r="Z9" i="1"/>
  <c r="AC10" i="1"/>
  <c r="AI10" i="1"/>
  <c r="AC25" i="1"/>
  <c r="AH25" i="1"/>
  <c r="AJ28" i="1"/>
  <c r="AE28" i="1"/>
  <c r="AK28" i="1"/>
  <c r="AH28" i="1"/>
  <c r="AD28" i="1"/>
  <c r="AC28" i="1"/>
  <c r="AA28" i="1"/>
  <c r="Z29" i="1"/>
  <c r="AJ29" i="1"/>
  <c r="AE29" i="1"/>
  <c r="AD29" i="1"/>
  <c r="AK29" i="1"/>
  <c r="AF29" i="1"/>
  <c r="AI29" i="1"/>
  <c r="AA29" i="1"/>
  <c r="AF25" i="1"/>
  <c r="AI33" i="1"/>
  <c r="AA19" i="1"/>
  <c r="AA33" i="1"/>
  <c r="AI18" i="1"/>
  <c r="AH29" i="1"/>
  <c r="AE31" i="1"/>
  <c r="AM31" i="1" s="1"/>
  <c r="AK31" i="1"/>
  <c r="AJ31" i="1"/>
  <c r="AD31" i="1"/>
  <c r="AB31" i="1"/>
  <c r="AA8" i="1"/>
  <c r="AK8" i="1"/>
  <c r="AB8" i="1"/>
  <c r="AE8" i="1"/>
  <c r="AJ8" i="1"/>
  <c r="AD8" i="1"/>
  <c r="AB32" i="1"/>
  <c r="Z30" i="1"/>
  <c r="AJ30" i="1"/>
  <c r="AE30" i="1"/>
  <c r="AK30" i="1"/>
  <c r="AD30" i="1"/>
  <c r="AF30" i="1"/>
  <c r="AA30" i="1"/>
  <c r="AI30" i="1"/>
  <c r="AA9" i="1"/>
  <c r="AB12" i="1"/>
  <c r="AH36" i="1"/>
  <c r="AF35" i="1"/>
  <c r="AI31" i="1"/>
  <c r="AI9" i="1"/>
  <c r="AG20" i="1"/>
  <c r="AG26" i="1"/>
  <c r="AD26" i="1"/>
  <c r="AK26" i="1"/>
  <c r="AJ26" i="1"/>
  <c r="AE26" i="1"/>
  <c r="AH26" i="1"/>
  <c r="AB11" i="1"/>
  <c r="AD11" i="1"/>
  <c r="AJ11" i="1"/>
  <c r="AK11" i="1"/>
  <c r="AC11" i="1"/>
  <c r="Z11" i="1"/>
  <c r="AE11" i="1"/>
  <c r="AM11" i="1" s="1"/>
  <c r="AB23" i="1"/>
  <c r="Z13" i="1"/>
  <c r="AJ13" i="1"/>
  <c r="AK13" i="1"/>
  <c r="AC13" i="1"/>
  <c r="AD13" i="1"/>
  <c r="AE13" i="1"/>
  <c r="AI13" i="1"/>
  <c r="AG34" i="1"/>
  <c r="AK34" i="1"/>
  <c r="AD34" i="1"/>
  <c r="AJ34" i="1"/>
  <c r="AE34" i="1"/>
  <c r="AH34" i="1"/>
  <c r="AB34" i="1"/>
  <c r="AD22" i="1"/>
  <c r="AA22" i="1"/>
  <c r="AE22" i="1"/>
  <c r="AG22" i="1"/>
  <c r="AJ22" i="1"/>
  <c r="AK22" i="1"/>
  <c r="AA36" i="1"/>
  <c r="AC36" i="1"/>
  <c r="AC22" i="1"/>
  <c r="AA16" i="1"/>
  <c r="AK16" i="1"/>
  <c r="AE16" i="1"/>
  <c r="AD16" i="1"/>
  <c r="AJ16" i="1"/>
  <c r="AG11" i="1"/>
  <c r="AF22" i="1"/>
  <c r="AA34" i="1"/>
  <c r="AC31" i="1"/>
  <c r="Z15" i="1"/>
  <c r="AB19" i="1"/>
  <c r="AD19" i="1"/>
  <c r="AE19" i="1"/>
  <c r="AK19" i="1"/>
  <c r="AC19" i="1"/>
  <c r="AJ19" i="1"/>
  <c r="AK25" i="1"/>
  <c r="AJ25" i="1"/>
  <c r="AD25" i="1"/>
  <c r="AE25" i="1"/>
  <c r="AH19" i="1"/>
  <c r="AA24" i="1"/>
  <c r="AK24" i="1"/>
  <c r="AJ24" i="1"/>
  <c r="AD24" i="1"/>
  <c r="AE24" i="1"/>
  <c r="AI24" i="1"/>
  <c r="AG24" i="1"/>
  <c r="AF33" i="1"/>
  <c r="AE33" i="1"/>
  <c r="AH33" i="1"/>
  <c r="AJ33" i="1"/>
  <c r="AD33" i="1"/>
  <c r="AK33" i="1"/>
  <c r="AA32" i="1"/>
  <c r="AK32" i="1"/>
  <c r="AE32" i="1"/>
  <c r="AJ32" i="1"/>
  <c r="AD32" i="1"/>
  <c r="Z24" i="1"/>
  <c r="AF32" i="1"/>
  <c r="AG28" i="1"/>
  <c r="AB28" i="1"/>
  <c r="AG33" i="1"/>
  <c r="AI19" i="1"/>
  <c r="Z28" i="1"/>
  <c r="AD20" i="1"/>
  <c r="AC20" i="1"/>
  <c r="AH20" i="1"/>
  <c r="AE20" i="1"/>
  <c r="AK20" i="1"/>
  <c r="AJ20" i="1"/>
  <c r="AG19" i="1"/>
  <c r="AA31" i="1"/>
  <c r="Z21" i="1"/>
  <c r="AJ21" i="1"/>
  <c r="AE21" i="1"/>
  <c r="AD21" i="1"/>
  <c r="AK21" i="1"/>
  <c r="AC21" i="1"/>
  <c r="AI21" i="1"/>
  <c r="AH30" i="1"/>
  <c r="AH27" i="1"/>
  <c r="AA21" i="1"/>
  <c r="AH31" i="1"/>
  <c r="Z20" i="1"/>
  <c r="AB21" i="1"/>
  <c r="AG29" i="1"/>
  <c r="AH23" i="1"/>
  <c r="AK23" i="1"/>
  <c r="AF23" i="1"/>
  <c r="AE23" i="1"/>
  <c r="AJ23" i="1"/>
  <c r="AG23" i="1"/>
  <c r="AD23" i="1"/>
  <c r="AG32" i="1"/>
  <c r="AI32" i="1"/>
  <c r="AI28" i="1"/>
  <c r="AC32" i="1"/>
  <c r="Z31" i="1"/>
  <c r="AD17" i="1"/>
  <c r="AK17" i="1"/>
  <c r="AF17" i="1"/>
  <c r="AJ17" i="1"/>
  <c r="AI17" i="1"/>
  <c r="AE17" i="1"/>
  <c r="AG35" i="1"/>
  <c r="AC8" i="1"/>
  <c r="AI26" i="1"/>
  <c r="AI11" i="1"/>
  <c r="AF24" i="1"/>
  <c r="AI34" i="1"/>
  <c r="AI20" i="1"/>
  <c r="AG10" i="1"/>
  <c r="AD10" i="1"/>
  <c r="AK10" i="1"/>
  <c r="AE10" i="1"/>
  <c r="AJ10" i="1"/>
  <c r="AI22" i="1"/>
  <c r="AB24" i="1"/>
  <c r="AA23" i="1"/>
  <c r="Z14" i="1"/>
  <c r="AJ14" i="1"/>
  <c r="AE14" i="1"/>
  <c r="AM14" i="1" s="1"/>
  <c r="AK14" i="1"/>
  <c r="AD14" i="1"/>
  <c r="AI14" i="1"/>
  <c r="AI23" i="1"/>
  <c r="AF34" i="1"/>
  <c r="AI25" i="1"/>
  <c r="AG12" i="1"/>
  <c r="AF21" i="1"/>
  <c r="AG18" i="1"/>
  <c r="AD18" i="1"/>
  <c r="AK18" i="1"/>
  <c r="Z18" i="1"/>
  <c r="AJ18" i="1"/>
  <c r="AH18" i="1"/>
  <c r="AE18" i="1"/>
  <c r="AB18" i="1"/>
  <c r="AF28" i="1"/>
  <c r="AC18" i="1"/>
  <c r="AJ9" i="1"/>
  <c r="AK9" i="1"/>
  <c r="AE9" i="1"/>
  <c r="AG9" i="1"/>
  <c r="AC9" i="1"/>
  <c r="AD9" i="1"/>
  <c r="AK12" i="1"/>
  <c r="AD12" i="1"/>
  <c r="AE12" i="1"/>
  <c r="AM12" i="1" s="1"/>
  <c r="Z12" i="1"/>
  <c r="AH12" i="1"/>
  <c r="AJ12" i="1"/>
  <c r="AB29" i="1"/>
  <c r="AF18" i="1"/>
  <c r="AB27" i="1"/>
  <c r="AD27" i="1"/>
  <c r="AK27" i="1"/>
  <c r="AC27" i="1"/>
  <c r="AE27" i="1"/>
  <c r="AJ27" i="1"/>
  <c r="AF19" i="1"/>
  <c r="AG36" i="1"/>
  <c r="AD36" i="1"/>
  <c r="AK36" i="1"/>
  <c r="AE36" i="1"/>
  <c r="AM36" i="1" s="1"/>
  <c r="AJ36" i="1"/>
  <c r="Z36" i="1"/>
  <c r="AB36" i="1"/>
  <c r="AE15" i="1"/>
  <c r="AM15" i="1" s="1"/>
  <c r="AK15" i="1"/>
  <c r="AJ15" i="1"/>
  <c r="AA15" i="1"/>
  <c r="AB15" i="1"/>
  <c r="AI15" i="1"/>
  <c r="AD15" i="1"/>
  <c r="AH24" i="1"/>
  <c r="AA12" i="1"/>
  <c r="AG25" i="1"/>
  <c r="Z25" i="1"/>
  <c r="AI36" i="1"/>
  <c r="AC24" i="1"/>
  <c r="AB35" i="1"/>
  <c r="AD35" i="1"/>
  <c r="AJ35" i="1"/>
  <c r="AE35" i="1"/>
  <c r="AK35" i="1"/>
  <c r="AH35" i="1"/>
  <c r="AG27" i="1"/>
  <c r="AG31" i="1"/>
  <c r="AH7" i="1"/>
  <c r="AA7" i="1"/>
  <c r="AI7" i="1"/>
  <c r="AF7" i="1"/>
  <c r="AK7" i="1"/>
  <c r="AC7" i="1"/>
  <c r="AG7" i="1"/>
  <c r="Z7" i="1"/>
  <c r="AJ7" i="1"/>
  <c r="AG5" i="1"/>
  <c r="AA5" i="1"/>
  <c r="Z5" i="1"/>
  <c r="AH5" i="1"/>
  <c r="AI5" i="1"/>
  <c r="AB5" i="1"/>
  <c r="AJ5" i="1"/>
  <c r="AC5" i="1"/>
  <c r="AK5" i="1"/>
  <c r="AE5" i="1"/>
  <c r="AF5" i="1"/>
  <c r="AD5" i="1"/>
  <c r="BB4" i="1"/>
  <c r="BP4" i="1"/>
  <c r="BQ4" i="1" s="1"/>
  <c r="O4" i="1"/>
  <c r="AM46" i="1" l="1"/>
  <c r="E93" i="2"/>
  <c r="AM9" i="1"/>
  <c r="AM43" i="1"/>
  <c r="AN30" i="1"/>
  <c r="AM47" i="1"/>
  <c r="AN32" i="1"/>
  <c r="AN37" i="1"/>
  <c r="AN38" i="1"/>
  <c r="AN42" i="1"/>
  <c r="AM20" i="1"/>
  <c r="AM45" i="1"/>
  <c r="AL41" i="1"/>
  <c r="AM30" i="1"/>
  <c r="AL34" i="1"/>
  <c r="AM38" i="1"/>
  <c r="AM10" i="1"/>
  <c r="AM13" i="1"/>
  <c r="AN48" i="1"/>
  <c r="AM8" i="1"/>
  <c r="AL46" i="1"/>
  <c r="AL48" i="1"/>
  <c r="AN47" i="1"/>
  <c r="AN39" i="1"/>
  <c r="AL38" i="1"/>
  <c r="AL43" i="1"/>
  <c r="AL26" i="1"/>
  <c r="AN29" i="1"/>
  <c r="AL44" i="1"/>
  <c r="AM16" i="1"/>
  <c r="AN49" i="1"/>
  <c r="AN16" i="1"/>
  <c r="AL19" i="1"/>
  <c r="AM39" i="1"/>
  <c r="AL20" i="1"/>
  <c r="AL15" i="1"/>
  <c r="AM25" i="1"/>
  <c r="AM37" i="1"/>
  <c r="AL49" i="1"/>
  <c r="AN43" i="1"/>
  <c r="AM21" i="1"/>
  <c r="AM26" i="1"/>
  <c r="AL50" i="1"/>
  <c r="AL45" i="1"/>
  <c r="AN40" i="1"/>
  <c r="AL40" i="1"/>
  <c r="AM27" i="1"/>
  <c r="AL42" i="1"/>
  <c r="AL47" i="1"/>
  <c r="AM34" i="1"/>
  <c r="AL27" i="1"/>
  <c r="AN34" i="1"/>
  <c r="AL17" i="1"/>
  <c r="AM32" i="1"/>
  <c r="AL35" i="1"/>
  <c r="AL37" i="1"/>
  <c r="AL39" i="1"/>
  <c r="AM49" i="1"/>
  <c r="AL10" i="1"/>
  <c r="AN8" i="1"/>
  <c r="AN10" i="1"/>
  <c r="AL24" i="1"/>
  <c r="AL30" i="1"/>
  <c r="AL12" i="1"/>
  <c r="AL18" i="1"/>
  <c r="AL8" i="1"/>
  <c r="AN20" i="1"/>
  <c r="AL25" i="1"/>
  <c r="AM28" i="1"/>
  <c r="AL32" i="1"/>
  <c r="AL16" i="1"/>
  <c r="AN17" i="1"/>
  <c r="AM24" i="1"/>
  <c r="AM17" i="1"/>
  <c r="AM29" i="1"/>
  <c r="AM35" i="1"/>
  <c r="AM19" i="1"/>
  <c r="AM18" i="1"/>
  <c r="AL9" i="1"/>
  <c r="AL36" i="1"/>
  <c r="AL31" i="1"/>
  <c r="AL22" i="1"/>
  <c r="AL13" i="1"/>
  <c r="AL14" i="1"/>
  <c r="AM23" i="1"/>
  <c r="AL21" i="1"/>
  <c r="AL33" i="1"/>
  <c r="AM22" i="1"/>
  <c r="AL29" i="1"/>
  <c r="AN12" i="1"/>
  <c r="AL23" i="1"/>
  <c r="AL28" i="1"/>
  <c r="AM33" i="1"/>
  <c r="AL11" i="1"/>
  <c r="AE7" i="1"/>
  <c r="AD7" i="1" s="1"/>
  <c r="AL7" i="1" s="1"/>
  <c r="AM5" i="1"/>
  <c r="AL5" i="1"/>
  <c r="AI4" i="1"/>
  <c r="AA4" i="1"/>
  <c r="AH4" i="1"/>
  <c r="Z4" i="1"/>
  <c r="AG4" i="1"/>
  <c r="AF4" i="1"/>
  <c r="AD4" i="1"/>
  <c r="AK4" i="1"/>
  <c r="AC4" i="1"/>
  <c r="AJ4" i="1"/>
  <c r="AB4" i="1"/>
  <c r="AE4" i="1"/>
  <c r="AN21" i="1"/>
  <c r="AN19" i="1"/>
  <c r="AN33" i="1"/>
  <c r="AN22" i="1"/>
  <c r="AN35" i="1"/>
  <c r="AN36" i="1"/>
  <c r="AN25" i="1"/>
  <c r="AN28" i="1"/>
  <c r="AN27" i="1"/>
  <c r="AN14" i="1"/>
  <c r="AN15" i="1"/>
  <c r="AN44" i="1"/>
  <c r="AN46" i="1"/>
  <c r="AN45" i="1"/>
  <c r="AN11" i="1"/>
  <c r="AN13" i="1"/>
  <c r="AN24" i="1"/>
  <c r="AN50" i="1"/>
  <c r="AN18" i="1"/>
  <c r="AN26" i="1"/>
  <c r="AN23" i="1"/>
  <c r="AN9" i="1"/>
  <c r="AN31" i="1"/>
  <c r="AN41" i="1"/>
  <c r="AN5" i="1"/>
  <c r="E94" i="2" l="1"/>
  <c r="AN4" i="1"/>
  <c r="AM7" i="1"/>
  <c r="AN7" i="1"/>
  <c r="AL4" i="1"/>
  <c r="AM4" i="1"/>
  <c r="E95" i="2" l="1"/>
  <c r="BP6" i="1"/>
  <c r="BQ6" i="1" s="1"/>
  <c r="AU6" i="1"/>
  <c r="BB6" i="1" s="1"/>
  <c r="E96" i="2" l="1"/>
  <c r="AB6" i="1"/>
  <c r="AK6" i="1"/>
  <c r="AC6" i="1"/>
  <c r="AF6" i="1"/>
  <c r="AG6" i="1"/>
  <c r="Z6" i="1"/>
  <c r="AI6" i="1"/>
  <c r="AA6" i="1"/>
  <c r="AJ6" i="1"/>
  <c r="AH6" i="1"/>
  <c r="E97" i="2" l="1"/>
  <c r="AE6" i="1"/>
  <c r="AD6" i="1" s="1"/>
  <c r="AN6" i="1" s="1"/>
  <c r="E98" i="2" l="1"/>
  <c r="AM6" i="1"/>
  <c r="AL6" i="1"/>
  <c r="E99" i="2" l="1"/>
  <c r="E100" i="2" l="1"/>
  <c r="E101" i="2" l="1"/>
  <c r="E102" i="2" l="1"/>
  <c r="E103" i="2" l="1"/>
  <c r="E104" i="2" l="1"/>
  <c r="E105" i="2" l="1"/>
  <c r="E106" i="2" l="1"/>
  <c r="E107" i="2" l="1"/>
  <c r="E108" i="2" l="1"/>
  <c r="E109" i="2" l="1"/>
  <c r="E110" i="2" l="1"/>
  <c r="E111" i="2" l="1"/>
  <c r="E112" i="2" l="1"/>
  <c r="E113" i="2" l="1"/>
  <c r="E114" i="2" l="1"/>
  <c r="E115" i="2" l="1"/>
  <c r="E116" i="2" l="1"/>
  <c r="E117" i="2" l="1"/>
  <c r="E118" i="2" l="1"/>
  <c r="E119" i="2" l="1"/>
  <c r="E120" i="2" l="1"/>
  <c r="E121" i="2" l="1"/>
  <c r="E122" i="2" l="1"/>
  <c r="E123" i="2" l="1"/>
  <c r="F9" i="2" l="1"/>
  <c r="F17" i="2"/>
  <c r="F25" i="2"/>
  <c r="F33" i="2"/>
  <c r="F41" i="2"/>
  <c r="F49" i="2"/>
  <c r="F57" i="2"/>
  <c r="F65" i="2"/>
  <c r="F73" i="2"/>
  <c r="F81" i="2"/>
  <c r="F89" i="2"/>
  <c r="F97" i="2"/>
  <c r="F105" i="2"/>
  <c r="F113" i="2"/>
  <c r="F121" i="2"/>
  <c r="F19" i="2"/>
  <c r="F35" i="2"/>
  <c r="F51" i="2"/>
  <c r="F67" i="2"/>
  <c r="F83" i="2"/>
  <c r="F99" i="2"/>
  <c r="F115" i="2"/>
  <c r="F12" i="2"/>
  <c r="F20" i="2"/>
  <c r="F36" i="2"/>
  <c r="F44" i="2"/>
  <c r="F60" i="2"/>
  <c r="F76" i="2"/>
  <c r="F92" i="2"/>
  <c r="F108" i="2"/>
  <c r="F5" i="2"/>
  <c r="F21" i="2"/>
  <c r="F37" i="2"/>
  <c r="F53" i="2"/>
  <c r="F69" i="2"/>
  <c r="F85" i="2"/>
  <c r="F101" i="2"/>
  <c r="F117" i="2"/>
  <c r="F14" i="2"/>
  <c r="F30" i="2"/>
  <c r="F46" i="2"/>
  <c r="F62" i="2"/>
  <c r="F78" i="2"/>
  <c r="F94" i="2"/>
  <c r="F102" i="2"/>
  <c r="F118" i="2"/>
  <c r="F15" i="2"/>
  <c r="F31" i="2"/>
  <c r="F47" i="2"/>
  <c r="F63" i="2"/>
  <c r="F79" i="2"/>
  <c r="F95" i="2"/>
  <c r="F111" i="2"/>
  <c r="F8" i="2"/>
  <c r="F24" i="2"/>
  <c r="F40" i="2"/>
  <c r="F56" i="2"/>
  <c r="F64" i="2"/>
  <c r="F80" i="2"/>
  <c r="F96" i="2"/>
  <c r="F112" i="2"/>
  <c r="F10" i="2"/>
  <c r="F18" i="2"/>
  <c r="F26" i="2"/>
  <c r="F34" i="2"/>
  <c r="F42" i="2"/>
  <c r="F50" i="2"/>
  <c r="F58" i="2"/>
  <c r="F66" i="2"/>
  <c r="F74" i="2"/>
  <c r="F82" i="2"/>
  <c r="F90" i="2"/>
  <c r="F98" i="2"/>
  <c r="F106" i="2"/>
  <c r="F114" i="2"/>
  <c r="F122" i="2"/>
  <c r="F11" i="2"/>
  <c r="F27" i="2"/>
  <c r="F43" i="2"/>
  <c r="F59" i="2"/>
  <c r="F75" i="2"/>
  <c r="F91" i="2"/>
  <c r="F107" i="2"/>
  <c r="F123" i="2"/>
  <c r="F28" i="2"/>
  <c r="F52" i="2"/>
  <c r="F68" i="2"/>
  <c r="F84" i="2"/>
  <c r="F100" i="2"/>
  <c r="F116" i="2"/>
  <c r="F13" i="2"/>
  <c r="F29" i="2"/>
  <c r="F45" i="2"/>
  <c r="F61" i="2"/>
  <c r="F77" i="2"/>
  <c r="F93" i="2"/>
  <c r="F109" i="2"/>
  <c r="F6" i="2"/>
  <c r="F22" i="2"/>
  <c r="F38" i="2"/>
  <c r="F54" i="2"/>
  <c r="F70" i="2"/>
  <c r="F86" i="2"/>
  <c r="F110" i="2"/>
  <c r="F7" i="2"/>
  <c r="F23" i="2"/>
  <c r="F39" i="2"/>
  <c r="F55" i="2"/>
  <c r="F71" i="2"/>
  <c r="F87" i="2"/>
  <c r="F103" i="2"/>
  <c r="F119" i="2"/>
  <c r="F16" i="2"/>
  <c r="F32" i="2"/>
  <c r="F48" i="2"/>
  <c r="F72" i="2"/>
  <c r="F88" i="2"/>
  <c r="F104" i="2"/>
  <c r="F120" i="2"/>
</calcChain>
</file>

<file path=xl/sharedStrings.xml><?xml version="1.0" encoding="utf-8"?>
<sst xmlns="http://schemas.openxmlformats.org/spreadsheetml/2006/main" count="331" uniqueCount="196">
  <si>
    <t>Comment</t>
    <phoneticPr fontId="1"/>
  </si>
  <si>
    <t>No.</t>
    <phoneticPr fontId="1"/>
  </si>
  <si>
    <t>SiO2</t>
  </si>
  <si>
    <t>SiO2</t>
    <phoneticPr fontId="1"/>
  </si>
  <si>
    <t>TiO2</t>
  </si>
  <si>
    <t>TiO2</t>
    <phoneticPr fontId="1"/>
  </si>
  <si>
    <t>Al2O3</t>
  </si>
  <si>
    <t>Al2O3</t>
    <phoneticPr fontId="1"/>
  </si>
  <si>
    <t>Cr2O3</t>
  </si>
  <si>
    <t>Cr2O3</t>
    <phoneticPr fontId="1"/>
  </si>
  <si>
    <t>FeO</t>
    <phoneticPr fontId="1"/>
  </si>
  <si>
    <t>FeO*</t>
    <phoneticPr fontId="1"/>
  </si>
  <si>
    <t>MgO</t>
  </si>
  <si>
    <t>MgO</t>
    <phoneticPr fontId="1"/>
  </si>
  <si>
    <t>CaO</t>
  </si>
  <si>
    <t>CaO</t>
    <phoneticPr fontId="1"/>
  </si>
  <si>
    <t>MnO</t>
  </si>
  <si>
    <t>MnO</t>
    <phoneticPr fontId="1"/>
  </si>
  <si>
    <t>NiO</t>
  </si>
  <si>
    <t>NiO</t>
    <phoneticPr fontId="1"/>
  </si>
  <si>
    <t>Na2O</t>
  </si>
  <si>
    <t>Na2O</t>
    <phoneticPr fontId="1"/>
  </si>
  <si>
    <t>K2O</t>
  </si>
  <si>
    <t>K2O</t>
    <phoneticPr fontId="1"/>
  </si>
  <si>
    <t>Total</t>
  </si>
  <si>
    <t>Total</t>
    <phoneticPr fontId="1"/>
  </si>
  <si>
    <t>Fe3+/T-Fe</t>
    <phoneticPr fontId="1"/>
  </si>
  <si>
    <t>Si</t>
    <phoneticPr fontId="1"/>
  </si>
  <si>
    <t>Ti</t>
    <phoneticPr fontId="1"/>
  </si>
  <si>
    <t>wt. %</t>
    <phoneticPr fontId="1"/>
  </si>
  <si>
    <t>cations</t>
    <phoneticPr fontId="1"/>
  </si>
  <si>
    <t>Al</t>
    <phoneticPr fontId="1"/>
  </si>
  <si>
    <t>Cr</t>
    <phoneticPr fontId="1"/>
  </si>
  <si>
    <t>Fe3+</t>
    <phoneticPr fontId="1"/>
  </si>
  <si>
    <t>Fe2+</t>
    <phoneticPr fontId="1"/>
  </si>
  <si>
    <t>Mg</t>
    <phoneticPr fontId="1"/>
  </si>
  <si>
    <t>Ca</t>
    <phoneticPr fontId="1"/>
  </si>
  <si>
    <t>Mn</t>
    <phoneticPr fontId="1"/>
  </si>
  <si>
    <t>Ni</t>
    <phoneticPr fontId="1"/>
  </si>
  <si>
    <t>Na</t>
    <phoneticPr fontId="1"/>
  </si>
  <si>
    <t>K</t>
    <phoneticPr fontId="1"/>
  </si>
  <si>
    <t>- charge</t>
    <phoneticPr fontId="1"/>
  </si>
  <si>
    <t>mol. fraction</t>
    <phoneticPr fontId="1"/>
  </si>
  <si>
    <t>Constant</t>
    <phoneticPr fontId="1"/>
  </si>
  <si>
    <t>Total cation</t>
    <phoneticPr fontId="1"/>
  </si>
  <si>
    <t>Fe2O3</t>
    <phoneticPr fontId="1"/>
  </si>
  <si>
    <t>Fe2O3_calc</t>
    <phoneticPr fontId="1"/>
  </si>
  <si>
    <t>mol. Weight</t>
    <phoneticPr fontId="1"/>
  </si>
  <si>
    <t>Corrected wight</t>
    <phoneticPr fontId="1"/>
  </si>
  <si>
    <t>MODE</t>
    <phoneticPr fontId="1"/>
  </si>
  <si>
    <t>Mg#</t>
    <phoneticPr fontId="1"/>
  </si>
  <si>
    <t>FILL THE GREY CELLS</t>
    <phoneticPr fontId="1"/>
  </si>
  <si>
    <t>total</t>
    <phoneticPr fontId="1"/>
  </si>
  <si>
    <t>OPTION</t>
    <phoneticPr fontId="1"/>
  </si>
  <si>
    <t>value</t>
    <phoneticPr fontId="1"/>
  </si>
  <si>
    <t>cation</t>
    <phoneticPr fontId="1"/>
  </si>
  <si>
    <t>spinel</t>
    <phoneticPr fontId="1"/>
  </si>
  <si>
    <t>x</t>
    <phoneticPr fontId="1"/>
  </si>
  <si>
    <t>y</t>
    <phoneticPr fontId="1"/>
  </si>
  <si>
    <t>z</t>
    <phoneticPr fontId="1"/>
  </si>
  <si>
    <t>stage</t>
    <phoneticPr fontId="1"/>
  </si>
  <si>
    <t>interval</t>
    <phoneticPr fontId="1"/>
  </si>
  <si>
    <t>Interval</t>
    <phoneticPr fontId="1"/>
  </si>
  <si>
    <t>offset</t>
    <phoneticPr fontId="1"/>
  </si>
  <si>
    <t>Inverse</t>
    <phoneticPr fontId="1"/>
  </si>
  <si>
    <t>Converse</t>
    <phoneticPr fontId="1"/>
  </si>
  <si>
    <t>Al2O3</t>
    <phoneticPr fontId="1"/>
  </si>
  <si>
    <t>AL1</t>
    <phoneticPr fontId="1"/>
  </si>
  <si>
    <t xml:space="preserve">Line 1 HK1206cn_OPX_TE_LINE4 </t>
  </si>
  <si>
    <t xml:space="preserve">Line 2 HK1206cn_OPX_TE_LINE4 </t>
  </si>
  <si>
    <t xml:space="preserve">Line 3 HK1206cn_OPX_TE_LINE4 </t>
  </si>
  <si>
    <t xml:space="preserve">Line 4 HK1206cn_OPX_TE_LINE4 </t>
  </si>
  <si>
    <t xml:space="preserve">Line 5 HK1206cn_OPX_TE_LINE4 </t>
  </si>
  <si>
    <t xml:space="preserve">Line 6 HK1206cn_OPX_TE_LINE4 </t>
  </si>
  <si>
    <t xml:space="preserve">Line 7 HK1206cn_OPX_TE_LINE4 </t>
  </si>
  <si>
    <t xml:space="preserve">Line 8 HK1206cn_OPX_TE_LINE4 </t>
  </si>
  <si>
    <t xml:space="preserve">Line 9 HK1206cn_OPX_TE_LINE4 </t>
  </si>
  <si>
    <t xml:space="preserve">Line 10 HK1206cn_OPX_TE_LINE4 </t>
  </si>
  <si>
    <t xml:space="preserve">Line 11 HK1206cn_OPX_TE_LINE4 </t>
  </si>
  <si>
    <t xml:space="preserve">Line 12 HK1206cn_OPX_TE_LINE4 </t>
  </si>
  <si>
    <t xml:space="preserve">Line 13 HK1206cn_OPX_TE_LINE4 </t>
  </si>
  <si>
    <t xml:space="preserve">Line 14 HK1206cn_OPX_TE_LINE4 </t>
  </si>
  <si>
    <t xml:space="preserve">Line 15 HK1206cn_OPX_TE_LINE4 </t>
  </si>
  <si>
    <t xml:space="preserve">Line 16 HK1206cn_OPX_TE_LINE4 </t>
  </si>
  <si>
    <t xml:space="preserve">Line 17 HK1206cn_OPX_TE_LINE4 </t>
  </si>
  <si>
    <t xml:space="preserve">Line 18 HK1206cn_OPX_TE_LINE4 </t>
  </si>
  <si>
    <t xml:space="preserve">Line 19 HK1206cn_OPX_TE_LINE4 </t>
  </si>
  <si>
    <t xml:space="preserve">Line 20 HK1206cn_OPX_TE_LINE4 </t>
  </si>
  <si>
    <t xml:space="preserve">Line 21 HK1206cn_OPX_TE_LINE4 </t>
  </si>
  <si>
    <t xml:space="preserve">Line 22 HK1206cn_OPX_TE_LINE4 </t>
  </si>
  <si>
    <t xml:space="preserve">Line 23 HK1206cn_OPX_TE_LINE4 </t>
  </si>
  <si>
    <t xml:space="preserve">Line 24 HK1206cn_OPX_TE_LINE4 </t>
  </si>
  <si>
    <t xml:space="preserve">Line 25 HK1206cn_OPX_TE_LINE4 </t>
  </si>
  <si>
    <t xml:space="preserve">Line 26 HK1206cn_OPX_TE_LINE4 </t>
  </si>
  <si>
    <t xml:space="preserve">Line 27 HK1206cn_OPX_TE_LINE4 </t>
  </si>
  <si>
    <t xml:space="preserve">Line 28 HK1206cn_OPX_TE_LINE4 </t>
  </si>
  <si>
    <t xml:space="preserve">Line 29 HK1206cn_OPX_TE_LINE4 </t>
  </si>
  <si>
    <t xml:space="preserve">Line 30 HK1206cn_OPX_TE_LINE4 </t>
  </si>
  <si>
    <t xml:space="preserve">Line 31 HK1206cn_OPX_TE_LINE4 </t>
  </si>
  <si>
    <t xml:space="preserve">Line 32 HK1206cn_OPX_TE_LINE4 </t>
  </si>
  <si>
    <t xml:space="preserve">Line 33 HK1206cn_OPX_TE_LINE4 </t>
  </si>
  <si>
    <t xml:space="preserve">Line 34 HK1206cn_OPX_TE_LINE4 </t>
  </si>
  <si>
    <t xml:space="preserve">Line 35 HK1206cn_OPX_TE_LINE4 </t>
  </si>
  <si>
    <t xml:space="preserve">Line 36 HK1206cn_OPX_TE_LINE4 </t>
  </si>
  <si>
    <t xml:space="preserve">Line 37 HK1206cn_OPX_TE_LINE4 </t>
  </si>
  <si>
    <t xml:space="preserve">Line 38 HK1206cn_OPX_TE_LINE4 </t>
  </si>
  <si>
    <t xml:space="preserve">Line 39 HK1206cn_OPX_TE_LINE4 </t>
  </si>
  <si>
    <t xml:space="preserve">Line 40 HK1206cn_OPX_TE_LINE4 </t>
  </si>
  <si>
    <t xml:space="preserve">Line 41 HK1206cn_OPX_TE_LINE4 </t>
  </si>
  <si>
    <t xml:space="preserve">Line 42 HK1206cn_OPX_TE_LINE4 </t>
  </si>
  <si>
    <t xml:space="preserve">Line 43 HK1206cn_OPX_TE_LINE4 </t>
  </si>
  <si>
    <t xml:space="preserve">Line 44 HK1206cn_OPX_TE_LINE4 </t>
  </si>
  <si>
    <t xml:space="preserve">Line 45 HK1206cn_OPX_TE_LINE4 </t>
  </si>
  <si>
    <t xml:space="preserve">Line 46 HK1206cn_OPX_TE_LINE4 </t>
  </si>
  <si>
    <t xml:space="preserve">Line 47 HK1206cn_OPX_TE_LINE4 </t>
  </si>
  <si>
    <t xml:space="preserve">Line 48 HK1206cn_OPX_TE_LINE4 </t>
  </si>
  <si>
    <t xml:space="preserve">Line 49 HK1206cn_OPX_TE_LINE4 </t>
  </si>
  <si>
    <t xml:space="preserve">Line 50 HK1206cn_OPX_TE_LINE4 </t>
  </si>
  <si>
    <t xml:space="preserve">Line 51 HK1206cn_OPX_TE_LINE4 </t>
  </si>
  <si>
    <t xml:space="preserve">Line 52 HK1206cn_OPX_TE_LINE4 </t>
  </si>
  <si>
    <t xml:space="preserve">Line 53 HK1206cn_OPX_TE_LINE4 </t>
  </si>
  <si>
    <t xml:space="preserve">Line 54 HK1206cn_OPX_TE_LINE4 </t>
  </si>
  <si>
    <t xml:space="preserve">Line 55 HK1206cn_OPX_TE_LINE4 </t>
  </si>
  <si>
    <t xml:space="preserve">Line 56 HK1206cn_OPX_TE_LINE4 </t>
  </si>
  <si>
    <t xml:space="preserve">Line 57 HK1206cn_OPX_TE_LINE4 </t>
  </si>
  <si>
    <t xml:space="preserve">Line 58 HK1206cn_OPX_TE_LINE4 </t>
  </si>
  <si>
    <t xml:space="preserve">Line 59 HK1206cn_OPX_TE_LINE4 </t>
  </si>
  <si>
    <t xml:space="preserve">Line 60 HK1206cn_OPX_TE_LINE4 </t>
  </si>
  <si>
    <t xml:space="preserve">Line 61 HK1206cn_OPX_TE_LINE4 </t>
  </si>
  <si>
    <t xml:space="preserve">Line 62 HK1206cn_OPX_TE_LINE4 </t>
  </si>
  <si>
    <t xml:space="preserve">Line 63 HK1206cn_OPX_TE_LINE4 </t>
  </si>
  <si>
    <t xml:space="preserve">Line 64 HK1206cn_OPX_TE_LINE4 </t>
  </si>
  <si>
    <t xml:space="preserve">Line 65 HK1206cn_OPX_TE_LINE4 </t>
  </si>
  <si>
    <t xml:space="preserve">Line 66 HK1206cn_OPX_TE_LINE4 </t>
  </si>
  <si>
    <t xml:space="preserve">Line 67 HK1206cn_OPX_TE_LINE4 </t>
  </si>
  <si>
    <t xml:space="preserve">Line 68 HK1206cn_OPX_TE_LINE4 </t>
  </si>
  <si>
    <t xml:space="preserve">Line 69 HK1206cn_OPX_TE_LINE4 </t>
  </si>
  <si>
    <t xml:space="preserve">Line 70 HK1206cn_OPX_TE_LINE4 </t>
  </si>
  <si>
    <t xml:space="preserve">Line 71 HK1206cn_OPX_TE_LINE4 </t>
  </si>
  <si>
    <t xml:space="preserve">Line 72 HK1206cn_OPX_TE_LINE4 </t>
  </si>
  <si>
    <t xml:space="preserve">Line 73 HK1206cn_OPX_TE_LINE4 </t>
  </si>
  <si>
    <t xml:space="preserve">Line 74 HK1206cn_OPX_TE_LINE4 </t>
  </si>
  <si>
    <t xml:space="preserve">Line 75 HK1206cn_OPX_TE_LINE4 </t>
  </si>
  <si>
    <t xml:space="preserve">Line 76 HK1206cn_OPX_TE_LINE4 </t>
  </si>
  <si>
    <t xml:space="preserve">Line 77 HK1206cn_OPX_TE_LINE4 </t>
  </si>
  <si>
    <t xml:space="preserve">Line 78 HK1206cn_OPX_TE_LINE4 </t>
  </si>
  <si>
    <t xml:space="preserve">Line 79 HK1206cn_OPX_TE_LINE4 </t>
  </si>
  <si>
    <t xml:space="preserve">Line 80 HK1206cn_OPX_TE_LINE4 </t>
  </si>
  <si>
    <t xml:space="preserve">Line 81 HK1206cn_OPX_TE_LINE4 </t>
  </si>
  <si>
    <t xml:space="preserve">Line 82 HK1206cn_OPX_TE_LINE4 </t>
  </si>
  <si>
    <t xml:space="preserve">Line 83 HK1206cn_OPX_TE_LINE4 </t>
  </si>
  <si>
    <t xml:space="preserve">Line 84 HK1206cn_OPX_TE_LINE4 </t>
  </si>
  <si>
    <t xml:space="preserve">Line 85 HK1206cn_OPX_TE_LINE4 </t>
  </si>
  <si>
    <t xml:space="preserve">Line 86 HK1206cn_OPX_TE_LINE4 </t>
  </si>
  <si>
    <t xml:space="preserve">Line 87 HK1206cn_OPX_TE_LINE4 </t>
  </si>
  <si>
    <t xml:space="preserve">Line 88 HK1206cn_OPX_TE_LINE4 </t>
  </si>
  <si>
    <t xml:space="preserve">Line 89 HK1206cn_OPX_TE_LINE4 </t>
  </si>
  <si>
    <t xml:space="preserve">Line 90 HK1206cn_OPX_TE_LINE4 </t>
  </si>
  <si>
    <t xml:space="preserve">Line 91 HK1206cn_OPX_TE_LINE4 </t>
  </si>
  <si>
    <t xml:space="preserve">Line 92 HK1206cn_OPX_TE_LINE4 </t>
  </si>
  <si>
    <t xml:space="preserve">Line 93 HK1206cn_OPX_TE_LINE4 </t>
  </si>
  <si>
    <t xml:space="preserve">Line 94 HK1206cn_OPX_TE_LINE4 </t>
  </si>
  <si>
    <t xml:space="preserve">Line 95 HK1206cn_OPX_TE_LINE4 </t>
  </si>
  <si>
    <t xml:space="preserve">Line 96 HK1206cn_OPX_TE_LINE4 </t>
  </si>
  <si>
    <t xml:space="preserve">Line 97 HK1206cn_OPX_TE_LINE4 </t>
  </si>
  <si>
    <t xml:space="preserve">Line 98 HK1206cn_OPX_TE_LINE4 </t>
  </si>
  <si>
    <t xml:space="preserve">Line 99 HK1206cn_OPX_TE_LINE4 </t>
  </si>
  <si>
    <t xml:space="preserve">Line 100 HK1206cn_OPX_TE_LINE4 </t>
  </si>
  <si>
    <t xml:space="preserve">Line 101 HK1206cn_OPX_TE_LINE4 </t>
  </si>
  <si>
    <t xml:space="preserve">Line 102 HK1206cn_OPX_TE_LINE4 </t>
  </si>
  <si>
    <t xml:space="preserve">Line 103 HK1206cn_OPX_TE_LINE4 </t>
  </si>
  <si>
    <t xml:space="preserve">Line 104 HK1206cn_OPX_TE_LINE4 </t>
  </si>
  <si>
    <t xml:space="preserve">Line 105 HK1206cn_OPX_TE_LINE4 </t>
  </si>
  <si>
    <t xml:space="preserve">Line 106 HK1206cn_OPX_TE_LINE4 </t>
  </si>
  <si>
    <t xml:space="preserve">Line 107 HK1206cn_OPX_TE_LINE4 </t>
  </si>
  <si>
    <t xml:space="preserve">Line 108 HK1206cn_OPX_TE_LINE4 </t>
  </si>
  <si>
    <t xml:space="preserve">Line 109 HK1206cn_OPX_TE_LINE4 </t>
  </si>
  <si>
    <t xml:space="preserve">Line 110 HK1206cn_OPX_TE_LINE4 </t>
  </si>
  <si>
    <t xml:space="preserve">Line 111 HK1206cn_OPX_TE_LINE4 </t>
  </si>
  <si>
    <t xml:space="preserve">Line 112 HK1206cn_OPX_TE_LINE4 </t>
  </si>
  <si>
    <t xml:space="preserve">Line 113 HK1206cn_OPX_TE_LINE4 </t>
  </si>
  <si>
    <t xml:space="preserve">Line 114 HK1206cn_OPX_TE_LINE4 </t>
  </si>
  <si>
    <t xml:space="preserve">Line 115 HK1206cn_OPX_TE_LINE4 </t>
  </si>
  <si>
    <t xml:space="preserve">Line 116 HK1206cn_OPX_TE_LINE4 </t>
  </si>
  <si>
    <t xml:space="preserve">Line 117 HK1206cn_OPX_TE_LINE4 </t>
  </si>
  <si>
    <t xml:space="preserve">Line 118 HK1206cn_OPX_TE_LINE4 </t>
  </si>
  <si>
    <t xml:space="preserve">Line 119 HK1206cn_OPX_TE_LINE4 </t>
  </si>
  <si>
    <t xml:space="preserve">Line 120 HK1206cn_OPX_TE_LINE4 </t>
  </si>
  <si>
    <t xml:space="preserve">Line 121 HK1206cn_OPX_TE_LINE4 </t>
  </si>
  <si>
    <t xml:space="preserve">Line 122 HK1206cn_OPX_TE_LINE4 </t>
  </si>
  <si>
    <t xml:space="preserve">Line 123 HK1206cn_OPX_TE_LINE4 </t>
  </si>
  <si>
    <t xml:space="preserve">Line 124 HK1206cn_OPX_TE_LINE4 </t>
  </si>
  <si>
    <t xml:space="preserve">Line 125 HK1206cn_OPX_TE_LINE4 </t>
  </si>
  <si>
    <t xml:space="preserve">Line 126 HK1206cn_OPX_TE_LINE4 </t>
  </si>
  <si>
    <t xml:space="preserve">Line 127 HK1206cn_OPX_TE_LINE4 </t>
  </si>
  <si>
    <t>AL2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</si>
</sst>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0"/>
    <numFmt numFmtId="177" formatCode="0.000_ "/>
  </numFmts>
  <fonts count="2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9FF99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2" borderId="0" xfId="0" applyFill="1"/>
    <xf numFmtId="0" fontId="0" fillId="0" borderId="0" xfId="0" applyFill="1"/>
    <xf numFmtId="0" fontId="0" fillId="0" borderId="1" xfId="0" applyBorder="1"/>
    <xf numFmtId="0" fontId="0" fillId="2" borderId="1" xfId="0" applyFill="1" applyBorder="1"/>
    <xf numFmtId="0" fontId="0" fillId="0" borderId="1" xfId="0" quotePrefix="1" applyBorder="1"/>
    <xf numFmtId="0" fontId="0" fillId="0" borderId="0" xfId="0" applyFill="1" applyBorder="1"/>
    <xf numFmtId="0" fontId="0" fillId="2" borderId="1" xfId="0" quotePrefix="1" applyFill="1" applyBorder="1"/>
    <xf numFmtId="0" fontId="0" fillId="2" borderId="0" xfId="0" applyFill="1" applyAlignment="1">
      <alignment vertical="center"/>
    </xf>
    <xf numFmtId="0" fontId="0" fillId="0" borderId="1" xfId="0" applyFill="1" applyBorder="1"/>
    <xf numFmtId="176" fontId="0" fillId="0" borderId="0" xfId="0" applyNumberFormat="1" applyFill="1"/>
    <xf numFmtId="0" fontId="0" fillId="3" borderId="0" xfId="0" applyFill="1"/>
    <xf numFmtId="0" fontId="0" fillId="3" borderId="1" xfId="0" applyFill="1" applyBorder="1"/>
    <xf numFmtId="176" fontId="0" fillId="3" borderId="0" xfId="0" applyNumberFormat="1" applyFill="1"/>
    <xf numFmtId="2" fontId="0" fillId="2" borderId="0" xfId="0" applyNumberFormat="1" applyFill="1" applyBorder="1" applyAlignment="1">
      <alignment horizontal="center"/>
    </xf>
    <xf numFmtId="0" fontId="0" fillId="2" borderId="2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0" borderId="3" xfId="0" applyBorder="1"/>
    <xf numFmtId="0" fontId="0" fillId="2" borderId="3" xfId="0" applyFill="1" applyBorder="1"/>
    <xf numFmtId="0" fontId="0" fillId="2" borderId="3" xfId="0" applyFill="1" applyBorder="1" applyAlignment="1">
      <alignment horizontal="center"/>
    </xf>
    <xf numFmtId="2" fontId="0" fillId="2" borderId="3" xfId="0" applyNumberFormat="1" applyFill="1" applyBorder="1" applyAlignment="1">
      <alignment horizontal="center"/>
    </xf>
    <xf numFmtId="176" fontId="0" fillId="3" borderId="3" xfId="0" applyNumberFormat="1" applyFill="1" applyBorder="1"/>
    <xf numFmtId="176" fontId="0" fillId="0" borderId="3" xfId="0" applyNumberFormat="1" applyFill="1" applyBorder="1"/>
    <xf numFmtId="0" fontId="0" fillId="0" borderId="0" xfId="0" applyBorder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76" fontId="0" fillId="3" borderId="0" xfId="0" applyNumberFormat="1" applyFill="1" applyBorder="1"/>
    <xf numFmtId="176" fontId="0" fillId="0" borderId="0" xfId="0" applyNumberFormat="1" applyFill="1" applyBorder="1"/>
    <xf numFmtId="0" fontId="0" fillId="2" borderId="1" xfId="0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176" fontId="0" fillId="3" borderId="1" xfId="0" applyNumberFormat="1" applyFill="1" applyBorder="1"/>
    <xf numFmtId="176" fontId="0" fillId="0" borderId="1" xfId="0" applyNumberFormat="1" applyFill="1" applyBorder="1"/>
    <xf numFmtId="177" fontId="0" fillId="0" borderId="0" xfId="0" applyNumberFormat="1" applyBorder="1"/>
    <xf numFmtId="0" fontId="0" fillId="2" borderId="0" xfId="0" applyFill="1" applyAlignment="1">
      <alignment horizontal="center"/>
    </xf>
    <xf numFmtId="1" fontId="0" fillId="0" borderId="0" xfId="0" applyNumberFormat="1" applyBorder="1"/>
    <xf numFmtId="0" fontId="0" fillId="2" borderId="0" xfId="0" applyFill="1" applyAlignment="1">
      <alignment horizontal="center"/>
    </xf>
    <xf numFmtId="0" fontId="0" fillId="4" borderId="3" xfId="0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Line!$J$5:$J$80</c:f>
              <c:numCache>
                <c:formatCode>General</c:formatCode>
                <c:ptCount val="76"/>
                <c:pt idx="0">
                  <c:v>4.9999999999926104</c:v>
                </c:pt>
                <c:pt idx="1">
                  <c:v>10.656854249491904</c:v>
                </c:pt>
                <c:pt idx="2">
                  <c:v>15.656854249495883</c:v>
                </c:pt>
                <c:pt idx="3">
                  <c:v>19.89949493661533</c:v>
                </c:pt>
                <c:pt idx="4">
                  <c:v>35.730446831453378</c:v>
                </c:pt>
                <c:pt idx="5">
                  <c:v>39.973087518572825</c:v>
                </c:pt>
                <c:pt idx="6">
                  <c:v>44.973087518576804</c:v>
                </c:pt>
                <c:pt idx="7">
                  <c:v>55.629941768070026</c:v>
                </c:pt>
                <c:pt idx="8">
                  <c:v>71.286796017556526</c:v>
                </c:pt>
                <c:pt idx="9">
                  <c:v>75.529436704675973</c:v>
                </c:pt>
                <c:pt idx="10">
                  <c:v>81.186290954170246</c:v>
                </c:pt>
                <c:pt idx="11">
                  <c:v>86.186290954174225</c:v>
                </c:pt>
                <c:pt idx="12">
                  <c:v>91.843145203663468</c:v>
                </c:pt>
                <c:pt idx="13">
                  <c:v>96.085785890782915</c:v>
                </c:pt>
                <c:pt idx="14">
                  <c:v>101.08578589078121</c:v>
                </c:pt>
                <c:pt idx="15">
                  <c:v>106.91673778563485</c:v>
                </c:pt>
                <c:pt idx="16">
                  <c:v>111.91673778563315</c:v>
                </c:pt>
                <c:pt idx="17">
                  <c:v>116.15937847275259</c:v>
                </c:pt>
                <c:pt idx="18">
                  <c:v>121.81623272224184</c:v>
                </c:pt>
                <c:pt idx="19">
                  <c:v>126.81623272224581</c:v>
                </c:pt>
                <c:pt idx="20">
                  <c:v>132.47308697174009</c:v>
                </c:pt>
                <c:pt idx="21">
                  <c:v>136.71572765885952</c:v>
                </c:pt>
                <c:pt idx="22">
                  <c:v>142.37258190834373</c:v>
                </c:pt>
                <c:pt idx="23">
                  <c:v>146.84471786334879</c:v>
                </c:pt>
                <c:pt idx="24">
                  <c:v>152.50157211284306</c:v>
                </c:pt>
                <c:pt idx="25">
                  <c:v>156.7442127999625</c:v>
                </c:pt>
                <c:pt idx="26">
                  <c:v>161.74421279996079</c:v>
                </c:pt>
                <c:pt idx="27">
                  <c:v>167.57516469480225</c:v>
                </c:pt>
                <c:pt idx="28">
                  <c:v>172.57516469480623</c:v>
                </c:pt>
                <c:pt idx="29">
                  <c:v>176.81780538192567</c:v>
                </c:pt>
                <c:pt idx="30">
                  <c:v>183.22092961935357</c:v>
                </c:pt>
                <c:pt idx="31">
                  <c:v>187.463570306473</c:v>
                </c:pt>
                <c:pt idx="32">
                  <c:v>192.4635703064713</c:v>
                </c:pt>
                <c:pt idx="33">
                  <c:v>197.46357030647528</c:v>
                </c:pt>
                <c:pt idx="34">
                  <c:v>203.12042455596452</c:v>
                </c:pt>
                <c:pt idx="35">
                  <c:v>208.1204245559685</c:v>
                </c:pt>
                <c:pt idx="36">
                  <c:v>213.12042455596679</c:v>
                </c:pt>
                <c:pt idx="37">
                  <c:v>218.12042455597077</c:v>
                </c:pt>
                <c:pt idx="38">
                  <c:v>223.77727880545498</c:v>
                </c:pt>
                <c:pt idx="39">
                  <c:v>228.77727880545896</c:v>
                </c:pt>
                <c:pt idx="40">
                  <c:v>238.01991949258237</c:v>
                </c:pt>
                <c:pt idx="41">
                  <c:v>244.42304373001028</c:v>
                </c:pt>
                <c:pt idx="42">
                  <c:v>248.66568441712971</c:v>
                </c:pt>
                <c:pt idx="43">
                  <c:v>252.90832510424914</c:v>
                </c:pt>
                <c:pt idx="44">
                  <c:v>258.7392769991028</c:v>
                </c:pt>
                <c:pt idx="45">
                  <c:v>263.73927699910109</c:v>
                </c:pt>
                <c:pt idx="46">
                  <c:v>267.98191768622053</c:v>
                </c:pt>
                <c:pt idx="47">
                  <c:v>273.63877193570477</c:v>
                </c:pt>
                <c:pt idx="48">
                  <c:v>278.63877193570875</c:v>
                </c:pt>
                <c:pt idx="49">
                  <c:v>284.29562618520805</c:v>
                </c:pt>
                <c:pt idx="50">
                  <c:v>288.53826687232748</c:v>
                </c:pt>
                <c:pt idx="51">
                  <c:v>294.19512112181172</c:v>
                </c:pt>
                <c:pt idx="52">
                  <c:v>299.1951211218157</c:v>
                </c:pt>
                <c:pt idx="53">
                  <c:v>304.85197537130995</c:v>
                </c:pt>
                <c:pt idx="54">
                  <c:v>309.09461605842938</c:v>
                </c:pt>
                <c:pt idx="55">
                  <c:v>314.09461605843336</c:v>
                </c:pt>
                <c:pt idx="56">
                  <c:v>319.92556795327482</c:v>
                </c:pt>
                <c:pt idx="57">
                  <c:v>324.92556795327312</c:v>
                </c:pt>
                <c:pt idx="58">
                  <c:v>329.16820864039255</c:v>
                </c:pt>
                <c:pt idx="59">
                  <c:v>334.82506288988679</c:v>
                </c:pt>
                <c:pt idx="60">
                  <c:v>339.8250628898794</c:v>
                </c:pt>
                <c:pt idx="61">
                  <c:v>345.48191713937365</c:v>
                </c:pt>
                <c:pt idx="62">
                  <c:v>349.72455782649308</c:v>
                </c:pt>
                <c:pt idx="63">
                  <c:v>355.38141207598233</c:v>
                </c:pt>
                <c:pt idx="64">
                  <c:v>359.8535480309842</c:v>
                </c:pt>
                <c:pt idx="65">
                  <c:v>364.85354803098818</c:v>
                </c:pt>
                <c:pt idx="66">
                  <c:v>369.85354803099216</c:v>
                </c:pt>
                <c:pt idx="67">
                  <c:v>375.5104022804764</c:v>
                </c:pt>
                <c:pt idx="68">
                  <c:v>389.75304296759811</c:v>
                </c:pt>
                <c:pt idx="69">
                  <c:v>396.15616720503044</c:v>
                </c:pt>
                <c:pt idx="70">
                  <c:v>400.39880789214988</c:v>
                </c:pt>
                <c:pt idx="71">
                  <c:v>405.39880789214817</c:v>
                </c:pt>
                <c:pt idx="72">
                  <c:v>410.39880789215215</c:v>
                </c:pt>
                <c:pt idx="73">
                  <c:v>421.055662141639</c:v>
                </c:pt>
                <c:pt idx="74">
                  <c:v>426.0556621416373</c:v>
                </c:pt>
                <c:pt idx="75">
                  <c:v>431.05566214164128</c:v>
                </c:pt>
              </c:numCache>
            </c:numRef>
          </c:xVal>
          <c:yVal>
            <c:numRef>
              <c:f>Line!$K$5:$K$80</c:f>
              <c:numCache>
                <c:formatCode>General</c:formatCode>
                <c:ptCount val="76"/>
                <c:pt idx="0">
                  <c:v>2.6579999999999999</c:v>
                </c:pt>
                <c:pt idx="1">
                  <c:v>2.6749999999999998</c:v>
                </c:pt>
                <c:pt idx="2">
                  <c:v>2.698</c:v>
                </c:pt>
                <c:pt idx="3">
                  <c:v>2.9079999999999999</c:v>
                </c:pt>
                <c:pt idx="4">
                  <c:v>3.0139999999999998</c:v>
                </c:pt>
                <c:pt idx="5">
                  <c:v>3.1080000000000001</c:v>
                </c:pt>
                <c:pt idx="6">
                  <c:v>3.1869999999999998</c:v>
                </c:pt>
                <c:pt idx="7">
                  <c:v>3.2530000000000001</c:v>
                </c:pt>
                <c:pt idx="8">
                  <c:v>3.331</c:v>
                </c:pt>
                <c:pt idx="9">
                  <c:v>3.3679999999999999</c:v>
                </c:pt>
                <c:pt idx="10">
                  <c:v>3.4119999999999999</c:v>
                </c:pt>
                <c:pt idx="11">
                  <c:v>3.419</c:v>
                </c:pt>
                <c:pt idx="12">
                  <c:v>3.431</c:v>
                </c:pt>
                <c:pt idx="13">
                  <c:v>3.4470000000000001</c:v>
                </c:pt>
                <c:pt idx="14">
                  <c:v>3.4790000000000001</c:v>
                </c:pt>
                <c:pt idx="15">
                  <c:v>3.5249999999999999</c:v>
                </c:pt>
                <c:pt idx="16">
                  <c:v>3.4969999999999999</c:v>
                </c:pt>
                <c:pt idx="17">
                  <c:v>3.532</c:v>
                </c:pt>
                <c:pt idx="18">
                  <c:v>3.5070000000000001</c:v>
                </c:pt>
                <c:pt idx="19">
                  <c:v>3.5539999999999998</c:v>
                </c:pt>
                <c:pt idx="20">
                  <c:v>3.552</c:v>
                </c:pt>
                <c:pt idx="21">
                  <c:v>3.5339999999999998</c:v>
                </c:pt>
                <c:pt idx="22">
                  <c:v>3.5249999999999999</c:v>
                </c:pt>
                <c:pt idx="23">
                  <c:v>3.59</c:v>
                </c:pt>
                <c:pt idx="24">
                  <c:v>3.5590000000000002</c:v>
                </c:pt>
                <c:pt idx="25">
                  <c:v>3.5609999999999999</c:v>
                </c:pt>
                <c:pt idx="26">
                  <c:v>3.5710000000000002</c:v>
                </c:pt>
                <c:pt idx="27">
                  <c:v>3.673</c:v>
                </c:pt>
                <c:pt idx="28">
                  <c:v>3.6360000000000001</c:v>
                </c:pt>
                <c:pt idx="29">
                  <c:v>3.6150000000000002</c:v>
                </c:pt>
                <c:pt idx="30">
                  <c:v>3.6320000000000001</c:v>
                </c:pt>
                <c:pt idx="31">
                  <c:v>3.633</c:v>
                </c:pt>
                <c:pt idx="32">
                  <c:v>3.7130000000000001</c:v>
                </c:pt>
                <c:pt idx="33">
                  <c:v>3.7389999999999999</c:v>
                </c:pt>
                <c:pt idx="34">
                  <c:v>3.6819999999999999</c:v>
                </c:pt>
                <c:pt idx="35">
                  <c:v>3.6520000000000001</c:v>
                </c:pt>
                <c:pt idx="36">
                  <c:v>3.6659999999999999</c:v>
                </c:pt>
                <c:pt idx="37">
                  <c:v>3.6829999999999998</c:v>
                </c:pt>
                <c:pt idx="38">
                  <c:v>3.6869999999999998</c:v>
                </c:pt>
                <c:pt idx="39">
                  <c:v>3.6709999999999998</c:v>
                </c:pt>
                <c:pt idx="40">
                  <c:v>3.6850000000000001</c:v>
                </c:pt>
                <c:pt idx="41">
                  <c:v>3.7330000000000001</c:v>
                </c:pt>
                <c:pt idx="42">
                  <c:v>3.71</c:v>
                </c:pt>
                <c:pt idx="43">
                  <c:v>3.7189999999999999</c:v>
                </c:pt>
                <c:pt idx="44">
                  <c:v>3.7189999999999999</c:v>
                </c:pt>
                <c:pt idx="45">
                  <c:v>3.7320000000000002</c:v>
                </c:pt>
                <c:pt idx="46">
                  <c:v>3.6949999999999998</c:v>
                </c:pt>
                <c:pt idx="47">
                  <c:v>3.762</c:v>
                </c:pt>
                <c:pt idx="48">
                  <c:v>3.7</c:v>
                </c:pt>
                <c:pt idx="49">
                  <c:v>3.742</c:v>
                </c:pt>
                <c:pt idx="50">
                  <c:v>3.7240000000000002</c:v>
                </c:pt>
                <c:pt idx="51">
                  <c:v>3.714</c:v>
                </c:pt>
                <c:pt idx="52">
                  <c:v>3.726</c:v>
                </c:pt>
                <c:pt idx="53">
                  <c:v>3.778</c:v>
                </c:pt>
                <c:pt idx="54">
                  <c:v>3.722</c:v>
                </c:pt>
                <c:pt idx="55">
                  <c:v>3.734</c:v>
                </c:pt>
                <c:pt idx="56">
                  <c:v>3.6859999999999999</c:v>
                </c:pt>
                <c:pt idx="57">
                  <c:v>3.7810000000000001</c:v>
                </c:pt>
                <c:pt idx="58">
                  <c:v>3.7629999999999999</c:v>
                </c:pt>
                <c:pt idx="59">
                  <c:v>3.73</c:v>
                </c:pt>
                <c:pt idx="60">
                  <c:v>3.81</c:v>
                </c:pt>
                <c:pt idx="61">
                  <c:v>3.75</c:v>
                </c:pt>
                <c:pt idx="62">
                  <c:v>3.7519999999999998</c:v>
                </c:pt>
                <c:pt idx="63">
                  <c:v>3.766</c:v>
                </c:pt>
                <c:pt idx="64">
                  <c:v>3.7269999999999999</c:v>
                </c:pt>
                <c:pt idx="65">
                  <c:v>3.782</c:v>
                </c:pt>
                <c:pt idx="66">
                  <c:v>3.7309999999999999</c:v>
                </c:pt>
                <c:pt idx="67">
                  <c:v>3.7850000000000001</c:v>
                </c:pt>
                <c:pt idx="68">
                  <c:v>3.702</c:v>
                </c:pt>
                <c:pt idx="69">
                  <c:v>3.722</c:v>
                </c:pt>
                <c:pt idx="70">
                  <c:v>3.7469999999999999</c:v>
                </c:pt>
                <c:pt idx="71">
                  <c:v>3.7229999999999999</c:v>
                </c:pt>
                <c:pt idx="72">
                  <c:v>3.7330000000000001</c:v>
                </c:pt>
                <c:pt idx="73">
                  <c:v>3.7450000000000001</c:v>
                </c:pt>
                <c:pt idx="74">
                  <c:v>3.7269999999999999</c:v>
                </c:pt>
                <c:pt idx="75">
                  <c:v>3.738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0373632"/>
        <c:axId val="238793792"/>
      </c:scatterChart>
      <c:valAx>
        <c:axId val="300373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38793792"/>
        <c:crosses val="autoZero"/>
        <c:crossBetween val="midCat"/>
      </c:valAx>
      <c:valAx>
        <c:axId val="238793792"/>
        <c:scaling>
          <c:orientation val="minMax"/>
          <c:max val="4"/>
          <c:min val="2.5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0037363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Line!$M$9:$M$68</c:f>
              <c:numCache>
                <c:formatCode>General</c:formatCode>
                <c:ptCount val="60"/>
                <c:pt idx="0">
                  <c:v>20.656854249494131</c:v>
                </c:pt>
                <c:pt idx="1">
                  <c:v>25.656854249492426</c:v>
                </c:pt>
                <c:pt idx="2">
                  <c:v>30.128990204484808</c:v>
                </c:pt>
                <c:pt idx="3">
                  <c:v>35.785844453979053</c:v>
                </c:pt>
                <c:pt idx="4">
                  <c:v>40.785844453983032</c:v>
                </c:pt>
                <c:pt idx="5">
                  <c:v>45.785844453981326</c:v>
                </c:pt>
                <c:pt idx="6">
                  <c:v>50.028485141100759</c:v>
                </c:pt>
                <c:pt idx="7">
                  <c:v>56.431609378533153</c:v>
                </c:pt>
                <c:pt idx="8">
                  <c:v>60.674250065652586</c:v>
                </c:pt>
                <c:pt idx="9">
                  <c:v>65.674250065650881</c:v>
                </c:pt>
                <c:pt idx="10">
                  <c:v>70.67425006565486</c:v>
                </c:pt>
                <c:pt idx="11">
                  <c:v>76.3311043151391</c:v>
                </c:pt>
                <c:pt idx="12">
                  <c:v>81.331104315143079</c:v>
                </c:pt>
                <c:pt idx="13">
                  <c:v>86.331104315141374</c:v>
                </c:pt>
                <c:pt idx="14">
                  <c:v>91.331104315134041</c:v>
                </c:pt>
                <c:pt idx="15">
                  <c:v>96.987958564633345</c:v>
                </c:pt>
                <c:pt idx="16">
                  <c:v>101.23059925175278</c:v>
                </c:pt>
                <c:pt idx="17">
                  <c:v>106.88745350124702</c:v>
                </c:pt>
                <c:pt idx="18">
                  <c:v>111.88745350123963</c:v>
                </c:pt>
                <c:pt idx="19">
                  <c:v>117.54430775073388</c:v>
                </c:pt>
                <c:pt idx="20">
                  <c:v>126.78694843785729</c:v>
                </c:pt>
                <c:pt idx="21">
                  <c:v>141.10318170693762</c:v>
                </c:pt>
                <c:pt idx="22">
                  <c:v>146.76003595643186</c:v>
                </c:pt>
                <c:pt idx="23">
                  <c:v>157.41689020592008</c:v>
                </c:pt>
                <c:pt idx="24">
                  <c:v>161.65953089303952</c:v>
                </c:pt>
                <c:pt idx="25">
                  <c:v>167.31638514253882</c:v>
                </c:pt>
                <c:pt idx="26">
                  <c:v>172.3163851425428</c:v>
                </c:pt>
                <c:pt idx="27">
                  <c:v>177.31638514254109</c:v>
                </c:pt>
                <c:pt idx="28">
                  <c:v>187.97323939202795</c:v>
                </c:pt>
                <c:pt idx="29">
                  <c:v>192.97323939203193</c:v>
                </c:pt>
                <c:pt idx="30">
                  <c:v>197.97323939203022</c:v>
                </c:pt>
                <c:pt idx="31">
                  <c:v>202.21588007914966</c:v>
                </c:pt>
                <c:pt idx="32">
                  <c:v>208.61900431658199</c:v>
                </c:pt>
                <c:pt idx="33">
                  <c:v>222.8616450037037</c:v>
                </c:pt>
                <c:pt idx="34">
                  <c:v>228.51849925318794</c:v>
                </c:pt>
                <c:pt idx="35">
                  <c:v>233.51849925319192</c:v>
                </c:pt>
                <c:pt idx="36">
                  <c:v>238.5184992531959</c:v>
                </c:pt>
                <c:pt idx="37">
                  <c:v>242.99063520819777</c:v>
                </c:pt>
                <c:pt idx="38">
                  <c:v>248.64748945768702</c:v>
                </c:pt>
                <c:pt idx="39">
                  <c:v>252.89013014480645</c:v>
                </c:pt>
                <c:pt idx="40">
                  <c:v>258.54698439430069</c:v>
                </c:pt>
                <c:pt idx="41">
                  <c:v>263.5469843942933</c:v>
                </c:pt>
                <c:pt idx="42">
                  <c:v>269.20383864378755</c:v>
                </c:pt>
                <c:pt idx="43">
                  <c:v>273.44647933090698</c:v>
                </c:pt>
                <c:pt idx="44">
                  <c:v>278.44647933090528</c:v>
                </c:pt>
                <c:pt idx="45">
                  <c:v>284.27743122574674</c:v>
                </c:pt>
                <c:pt idx="46">
                  <c:v>289.27743122575072</c:v>
                </c:pt>
                <c:pt idx="47">
                  <c:v>293.52007191287015</c:v>
                </c:pt>
                <c:pt idx="48">
                  <c:v>299.1769261623644</c:v>
                </c:pt>
                <c:pt idx="49">
                  <c:v>304.17692616236837</c:v>
                </c:pt>
                <c:pt idx="50">
                  <c:v>309.83378041185262</c:v>
                </c:pt>
                <c:pt idx="51">
                  <c:v>314.07642109897205</c:v>
                </c:pt>
                <c:pt idx="52">
                  <c:v>319.73327534847135</c:v>
                </c:pt>
                <c:pt idx="53">
                  <c:v>324.73327534847533</c:v>
                </c:pt>
                <c:pt idx="54">
                  <c:v>330.39012959795957</c:v>
                </c:pt>
                <c:pt idx="55">
                  <c:v>334.632770285079</c:v>
                </c:pt>
                <c:pt idx="56">
                  <c:v>339.6327702850773</c:v>
                </c:pt>
                <c:pt idx="57">
                  <c:v>345.46372217993098</c:v>
                </c:pt>
                <c:pt idx="58">
                  <c:v>349.70636286705042</c:v>
                </c:pt>
                <c:pt idx="59">
                  <c:v>353.94900355416985</c:v>
                </c:pt>
              </c:numCache>
            </c:numRef>
          </c:xVal>
          <c:yVal>
            <c:numRef>
              <c:f>Line!$N$9:$N$68</c:f>
              <c:numCache>
                <c:formatCode>General</c:formatCode>
                <c:ptCount val="60"/>
                <c:pt idx="0">
                  <c:v>2.8319999999999999</c:v>
                </c:pt>
                <c:pt idx="1">
                  <c:v>2.8359999999999999</c:v>
                </c:pt>
                <c:pt idx="2">
                  <c:v>2.8559999999999999</c:v>
                </c:pt>
                <c:pt idx="3">
                  <c:v>2.8929999999999998</c:v>
                </c:pt>
                <c:pt idx="4">
                  <c:v>2.95</c:v>
                </c:pt>
                <c:pt idx="5">
                  <c:v>2.9769999999999999</c:v>
                </c:pt>
                <c:pt idx="6">
                  <c:v>3.036</c:v>
                </c:pt>
                <c:pt idx="7">
                  <c:v>3.0750000000000002</c:v>
                </c:pt>
                <c:pt idx="8">
                  <c:v>3.1280000000000001</c:v>
                </c:pt>
                <c:pt idx="9">
                  <c:v>3.206</c:v>
                </c:pt>
                <c:pt idx="10">
                  <c:v>3.3479999999999999</c:v>
                </c:pt>
                <c:pt idx="11">
                  <c:v>3.363</c:v>
                </c:pt>
                <c:pt idx="12">
                  <c:v>3.383</c:v>
                </c:pt>
                <c:pt idx="13">
                  <c:v>3.4359999999999999</c:v>
                </c:pt>
                <c:pt idx="14">
                  <c:v>3.488</c:v>
                </c:pt>
                <c:pt idx="15">
                  <c:v>3.5249999999999999</c:v>
                </c:pt>
                <c:pt idx="16">
                  <c:v>3.532</c:v>
                </c:pt>
                <c:pt idx="17">
                  <c:v>3.5710000000000002</c:v>
                </c:pt>
                <c:pt idx="18">
                  <c:v>3.6030000000000002</c:v>
                </c:pt>
                <c:pt idx="19">
                  <c:v>3.6560000000000001</c:v>
                </c:pt>
                <c:pt idx="20">
                  <c:v>3.7149999999999999</c:v>
                </c:pt>
                <c:pt idx="21">
                  <c:v>3.7040000000000002</c:v>
                </c:pt>
                <c:pt idx="22">
                  <c:v>3.6829999999999998</c:v>
                </c:pt>
                <c:pt idx="23">
                  <c:v>3.702</c:v>
                </c:pt>
                <c:pt idx="24">
                  <c:v>3.7120000000000002</c:v>
                </c:pt>
                <c:pt idx="25">
                  <c:v>3.738</c:v>
                </c:pt>
                <c:pt idx="26">
                  <c:v>3.7269999999999999</c:v>
                </c:pt>
                <c:pt idx="27">
                  <c:v>3.7450000000000001</c:v>
                </c:pt>
                <c:pt idx="28">
                  <c:v>3.7330000000000001</c:v>
                </c:pt>
                <c:pt idx="29">
                  <c:v>3.7229999999999999</c:v>
                </c:pt>
                <c:pt idx="30">
                  <c:v>3.7469999999999999</c:v>
                </c:pt>
                <c:pt idx="31">
                  <c:v>3.722</c:v>
                </c:pt>
                <c:pt idx="32">
                  <c:v>3.702</c:v>
                </c:pt>
                <c:pt idx="33">
                  <c:v>3.7850000000000001</c:v>
                </c:pt>
                <c:pt idx="34">
                  <c:v>3.7309999999999999</c:v>
                </c:pt>
                <c:pt idx="35">
                  <c:v>3.782</c:v>
                </c:pt>
                <c:pt idx="36">
                  <c:v>3.7269999999999999</c:v>
                </c:pt>
                <c:pt idx="37">
                  <c:v>3.766</c:v>
                </c:pt>
                <c:pt idx="38">
                  <c:v>3.7519999999999998</c:v>
                </c:pt>
                <c:pt idx="39">
                  <c:v>3.75</c:v>
                </c:pt>
                <c:pt idx="40">
                  <c:v>3.81</c:v>
                </c:pt>
                <c:pt idx="41">
                  <c:v>3.73</c:v>
                </c:pt>
                <c:pt idx="42">
                  <c:v>3.7629999999999999</c:v>
                </c:pt>
                <c:pt idx="43">
                  <c:v>3.7810000000000001</c:v>
                </c:pt>
                <c:pt idx="44">
                  <c:v>3.6859999999999999</c:v>
                </c:pt>
                <c:pt idx="45">
                  <c:v>3.734</c:v>
                </c:pt>
                <c:pt idx="46">
                  <c:v>3.722</c:v>
                </c:pt>
                <c:pt idx="47">
                  <c:v>3.778</c:v>
                </c:pt>
                <c:pt idx="48">
                  <c:v>3.726</c:v>
                </c:pt>
                <c:pt idx="49">
                  <c:v>3.714</c:v>
                </c:pt>
                <c:pt idx="50">
                  <c:v>3.7240000000000002</c:v>
                </c:pt>
                <c:pt idx="51">
                  <c:v>3.742</c:v>
                </c:pt>
                <c:pt idx="52">
                  <c:v>3.7</c:v>
                </c:pt>
                <c:pt idx="53">
                  <c:v>3.762</c:v>
                </c:pt>
                <c:pt idx="54">
                  <c:v>3.6949999999999998</c:v>
                </c:pt>
                <c:pt idx="55">
                  <c:v>3.7320000000000002</c:v>
                </c:pt>
                <c:pt idx="56">
                  <c:v>3.7189999999999999</c:v>
                </c:pt>
                <c:pt idx="57">
                  <c:v>3.7189999999999999</c:v>
                </c:pt>
                <c:pt idx="58">
                  <c:v>3.71</c:v>
                </c:pt>
                <c:pt idx="59">
                  <c:v>3.7330000000000001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0371328"/>
        <c:axId val="300370752"/>
      </c:scatterChart>
      <c:valAx>
        <c:axId val="30037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00370752"/>
        <c:crosses val="autoZero"/>
        <c:crossBetween val="midCat"/>
      </c:valAx>
      <c:valAx>
        <c:axId val="300370752"/>
        <c:scaling>
          <c:orientation val="minMax"/>
          <c:max val="4"/>
          <c:min val="2.5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0037132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142875</xdr:colOff>
      <xdr:row>4</xdr:row>
      <xdr:rowOff>33337</xdr:rowOff>
    </xdr:from>
    <xdr:to>
      <xdr:col>20</xdr:col>
      <xdr:colOff>600075</xdr:colOff>
      <xdr:row>20</xdr:row>
      <xdr:rowOff>33337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123825</xdr:colOff>
      <xdr:row>20</xdr:row>
      <xdr:rowOff>71437</xdr:rowOff>
    </xdr:from>
    <xdr:to>
      <xdr:col>20</xdr:col>
      <xdr:colOff>581025</xdr:colOff>
      <xdr:row>36</xdr:row>
      <xdr:rowOff>71437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143"/>
  <sheetViews>
    <sheetView topLeftCell="A3" zoomScale="80" zoomScaleNormal="80" workbookViewId="0">
      <selection activeCell="F130" sqref="F12:F130"/>
    </sheetView>
  </sheetViews>
  <sheetFormatPr defaultRowHeight="13.5" x14ac:dyDescent="0.15"/>
  <cols>
    <col min="1" max="1" width="27.125" customWidth="1"/>
    <col min="4" max="14" width="9" style="1"/>
    <col min="16" max="16" width="10.375" customWidth="1"/>
    <col min="17" max="19" width="9" style="1" customWidth="1"/>
    <col min="20" max="20" width="4" customWidth="1"/>
    <col min="21" max="21" width="6.625" style="1" customWidth="1"/>
    <col min="22" max="22" width="9.625" style="1" customWidth="1"/>
    <col min="23" max="23" width="10.25" style="1" customWidth="1"/>
    <col min="24" max="24" width="9.625" style="1" customWidth="1"/>
    <col min="25" max="25" width="4" customWidth="1"/>
    <col min="26" max="39" width="9" style="11"/>
    <col min="40" max="40" width="9" style="2"/>
    <col min="67" max="67" width="9" customWidth="1"/>
  </cols>
  <sheetData>
    <row r="1" spans="1:69" x14ac:dyDescent="0.15">
      <c r="U1" s="15" t="s">
        <v>52</v>
      </c>
      <c r="V1" s="38" t="s">
        <v>53</v>
      </c>
      <c r="W1" s="38"/>
      <c r="X1" s="16" t="s">
        <v>54</v>
      </c>
      <c r="Y1" s="6"/>
      <c r="AO1" t="s">
        <v>47</v>
      </c>
      <c r="AP1" s="2">
        <v>60.08</v>
      </c>
      <c r="AQ1" s="2">
        <v>79.866</v>
      </c>
      <c r="AR1" s="2">
        <v>101.96</v>
      </c>
      <c r="AS1">
        <v>151.99</v>
      </c>
      <c r="AT1">
        <v>159.69</v>
      </c>
      <c r="AU1">
        <v>71.843999999999994</v>
      </c>
      <c r="AV1">
        <v>40.304400000000001</v>
      </c>
      <c r="AW1">
        <v>56.077399999999997</v>
      </c>
      <c r="AX1">
        <v>70.937399999999997</v>
      </c>
      <c r="AY1" s="2">
        <v>74.692800000000005</v>
      </c>
      <c r="AZ1">
        <v>61.978900000000003</v>
      </c>
      <c r="BA1">
        <v>94.195999999999998</v>
      </c>
    </row>
    <row r="2" spans="1:69" x14ac:dyDescent="0.15">
      <c r="D2" s="8" t="s">
        <v>29</v>
      </c>
      <c r="E2" s="37" t="s">
        <v>51</v>
      </c>
      <c r="F2" s="37"/>
      <c r="G2" s="37"/>
      <c r="H2" s="37"/>
      <c r="I2" s="37"/>
      <c r="J2" s="37"/>
      <c r="K2" s="37"/>
      <c r="L2" s="37"/>
      <c r="M2" s="37"/>
      <c r="N2" s="37"/>
      <c r="Q2" s="37" t="s">
        <v>60</v>
      </c>
      <c r="R2" s="37"/>
      <c r="S2" s="37"/>
      <c r="U2" s="17" t="s">
        <v>55</v>
      </c>
      <c r="V2" s="4" t="s">
        <v>55</v>
      </c>
      <c r="W2" s="4" t="s">
        <v>52</v>
      </c>
      <c r="X2" s="18" t="s">
        <v>56</v>
      </c>
      <c r="Y2" s="6"/>
      <c r="Z2" s="11" t="s">
        <v>30</v>
      </c>
      <c r="AP2" t="s">
        <v>48</v>
      </c>
      <c r="BD2" t="s">
        <v>42</v>
      </c>
    </row>
    <row r="3" spans="1:69" s="3" customFormat="1" x14ac:dyDescent="0.15">
      <c r="A3" s="3" t="s">
        <v>0</v>
      </c>
      <c r="B3" s="3" t="s">
        <v>1</v>
      </c>
      <c r="C3" s="3" t="s">
        <v>61</v>
      </c>
      <c r="D3" s="4" t="s">
        <v>3</v>
      </c>
      <c r="E3" s="4" t="s">
        <v>5</v>
      </c>
      <c r="F3" s="4" t="s">
        <v>7</v>
      </c>
      <c r="G3" s="4" t="s">
        <v>9</v>
      </c>
      <c r="H3" s="4" t="s">
        <v>11</v>
      </c>
      <c r="I3" s="4" t="s">
        <v>13</v>
      </c>
      <c r="J3" s="4" t="s">
        <v>15</v>
      </c>
      <c r="K3" s="4" t="s">
        <v>17</v>
      </c>
      <c r="L3" s="4" t="s">
        <v>19</v>
      </c>
      <c r="M3" s="4" t="s">
        <v>21</v>
      </c>
      <c r="N3" s="4" t="s">
        <v>23</v>
      </c>
      <c r="O3" s="3" t="s">
        <v>25</v>
      </c>
      <c r="Q3" s="4" t="s">
        <v>57</v>
      </c>
      <c r="R3" s="4" t="s">
        <v>58</v>
      </c>
      <c r="S3" s="4" t="s">
        <v>59</v>
      </c>
      <c r="U3" s="4" t="s">
        <v>49</v>
      </c>
      <c r="V3" s="7" t="s">
        <v>41</v>
      </c>
      <c r="W3" s="7" t="s">
        <v>44</v>
      </c>
      <c r="X3" s="4" t="s">
        <v>26</v>
      </c>
      <c r="Y3" s="5"/>
      <c r="Z3" s="12" t="s">
        <v>27</v>
      </c>
      <c r="AA3" s="12" t="s">
        <v>28</v>
      </c>
      <c r="AB3" s="12" t="s">
        <v>31</v>
      </c>
      <c r="AC3" s="12" t="s">
        <v>32</v>
      </c>
      <c r="AD3" s="12" t="s">
        <v>33</v>
      </c>
      <c r="AE3" s="12" t="s">
        <v>34</v>
      </c>
      <c r="AF3" s="12" t="s">
        <v>35</v>
      </c>
      <c r="AG3" s="12" t="s">
        <v>36</v>
      </c>
      <c r="AH3" s="12" t="s">
        <v>37</v>
      </c>
      <c r="AI3" s="12" t="s">
        <v>38</v>
      </c>
      <c r="AJ3" s="12" t="s">
        <v>39</v>
      </c>
      <c r="AK3" s="12" t="s">
        <v>40</v>
      </c>
      <c r="AL3" s="12" t="s">
        <v>25</v>
      </c>
      <c r="AM3" s="12" t="s">
        <v>50</v>
      </c>
      <c r="AN3" s="9" t="s">
        <v>26</v>
      </c>
      <c r="AP3" s="3" t="s">
        <v>2</v>
      </c>
      <c r="AQ3" s="3" t="s">
        <v>4</v>
      </c>
      <c r="AR3" s="3" t="s">
        <v>6</v>
      </c>
      <c r="AS3" s="3" t="s">
        <v>8</v>
      </c>
      <c r="AT3" s="3" t="s">
        <v>45</v>
      </c>
      <c r="AU3" s="3" t="s">
        <v>10</v>
      </c>
      <c r="AV3" s="3" t="s">
        <v>12</v>
      </c>
      <c r="AW3" s="3" t="s">
        <v>14</v>
      </c>
      <c r="AX3" s="3" t="s">
        <v>16</v>
      </c>
      <c r="AY3" s="3" t="s">
        <v>18</v>
      </c>
      <c r="AZ3" s="3" t="s">
        <v>20</v>
      </c>
      <c r="BA3" s="3" t="s">
        <v>22</v>
      </c>
      <c r="BB3" s="3" t="s">
        <v>24</v>
      </c>
      <c r="BD3" s="3" t="s">
        <v>2</v>
      </c>
      <c r="BE3" s="3" t="s">
        <v>4</v>
      </c>
      <c r="BF3" s="3" t="s">
        <v>6</v>
      </c>
      <c r="BG3" s="3" t="s">
        <v>8</v>
      </c>
      <c r="BH3" s="3" t="s">
        <v>11</v>
      </c>
      <c r="BI3" s="3" t="s">
        <v>46</v>
      </c>
      <c r="BJ3" s="3" t="s">
        <v>12</v>
      </c>
      <c r="BK3" s="3" t="s">
        <v>14</v>
      </c>
      <c r="BL3" s="3" t="s">
        <v>16</v>
      </c>
      <c r="BM3" s="3" t="s">
        <v>18</v>
      </c>
      <c r="BN3" s="3" t="s">
        <v>20</v>
      </c>
      <c r="BO3" s="3" t="s">
        <v>22</v>
      </c>
      <c r="BP3" s="3" t="s">
        <v>24</v>
      </c>
      <c r="BQ3" s="3" t="s">
        <v>43</v>
      </c>
    </row>
    <row r="4" spans="1:69" s="19" customFormat="1" x14ac:dyDescent="0.15">
      <c r="A4" s="19" t="s">
        <v>68</v>
      </c>
      <c r="B4" s="19">
        <v>500</v>
      </c>
      <c r="D4" s="20">
        <v>40.326999999999998</v>
      </c>
      <c r="E4" s="20">
        <v>0</v>
      </c>
      <c r="F4" s="20">
        <v>2E-3</v>
      </c>
      <c r="G4" s="20">
        <v>7.0000000000000001E-3</v>
      </c>
      <c r="H4" s="20">
        <v>8.7959999999999994</v>
      </c>
      <c r="I4" s="20">
        <v>49.502000000000002</v>
      </c>
      <c r="J4" s="20">
        <v>3.1E-2</v>
      </c>
      <c r="K4" s="20">
        <v>0.16</v>
      </c>
      <c r="L4" s="20">
        <v>0.39100000000000001</v>
      </c>
      <c r="M4" s="20">
        <v>0</v>
      </c>
      <c r="N4" s="20"/>
      <c r="O4" s="19">
        <f>SUM(D4:N4)</f>
        <v>99.216000000000008</v>
      </c>
      <c r="Q4" s="20">
        <v>47.097000000000001</v>
      </c>
      <c r="R4" s="20">
        <v>80.840999999999994</v>
      </c>
      <c r="S4" s="20">
        <v>11.041</v>
      </c>
      <c r="U4" s="20"/>
      <c r="V4" s="21">
        <v>12</v>
      </c>
      <c r="W4" s="21">
        <v>4</v>
      </c>
      <c r="X4" s="22">
        <v>0</v>
      </c>
      <c r="Z4" s="23">
        <f>IFERROR(BD4*$BQ4,"NA")</f>
        <v>1.4908755651177124</v>
      </c>
      <c r="AA4" s="23">
        <f>IFERROR(BE4*$BQ4,"NA")</f>
        <v>0</v>
      </c>
      <c r="AB4" s="23">
        <f>IFERROR(BF4*$BQ4,"NA")</f>
        <v>8.7137595189020007E-5</v>
      </c>
      <c r="AC4" s="23">
        <f>IFERROR(BG4*$BQ4,"NA")</f>
        <v>2.0459189564546139E-4</v>
      </c>
      <c r="AD4" s="23">
        <f>IFERROR(IF(OR($X4="spinel", $X4="Spinel", $X4="SPINEL"),((BH4+BI4)*BQ4-AE4),BI4*$BQ4),"NA")</f>
        <v>0</v>
      </c>
      <c r="AE4" s="23">
        <f>IFERROR(IF(OR($X4="spinel", $X4="Spinel", $X4="SPINEL"),(1-AF4-AG4-AH4-AI4),BH4*$BQ4),"NA")</f>
        <v>0.27193813961964791</v>
      </c>
      <c r="AF4" s="23">
        <f t="shared" ref="AF4:AK4" si="0">IFERROR(BJ4*$BQ4,"NA")</f>
        <v>2.7280083239627602</v>
      </c>
      <c r="AG4" s="23">
        <f t="shared" si="0"/>
        <v>1.2278610695647752E-3</v>
      </c>
      <c r="AH4" s="23">
        <f t="shared" si="0"/>
        <v>5.0097969226233167E-3</v>
      </c>
      <c r="AI4" s="23">
        <f t="shared" si="0"/>
        <v>1.162715395372693E-2</v>
      </c>
      <c r="AJ4" s="23">
        <f t="shared" si="0"/>
        <v>0</v>
      </c>
      <c r="AK4" s="23">
        <f t="shared" si="0"/>
        <v>0</v>
      </c>
      <c r="AL4" s="23">
        <f>IFERROR(SUM(Z4:AK4),"NA")</f>
        <v>4.5089785701368701</v>
      </c>
      <c r="AM4" s="23">
        <f t="shared" ref="AM4" si="1">IFERROR(AF4/(AF4+AE4),"NA")</f>
        <v>0.90935233580971608</v>
      </c>
      <c r="AN4" s="24">
        <f t="shared" ref="AN4:AN50" si="2">IFERROR(AD4/(AD4+AE4),"NA")</f>
        <v>0</v>
      </c>
      <c r="AP4" s="19">
        <f>D4</f>
        <v>40.326999999999998</v>
      </c>
      <c r="AQ4" s="19">
        <f>E4</f>
        <v>0</v>
      </c>
      <c r="AR4" s="19">
        <f>F4</f>
        <v>2E-3</v>
      </c>
      <c r="AS4" s="19">
        <f>G4</f>
        <v>7.0000000000000001E-3</v>
      </c>
      <c r="AT4" s="19">
        <f t="shared" ref="AT4:AT50" si="3">BI4*AT$1/2</f>
        <v>0</v>
      </c>
      <c r="AU4" s="19">
        <f t="shared" ref="AU4:AU50" si="4">BH4*AU$1</f>
        <v>8.7959999999999994</v>
      </c>
      <c r="AV4" s="19">
        <f t="shared" ref="AV4:BA4" si="5">I4</f>
        <v>49.502000000000002</v>
      </c>
      <c r="AW4" s="19">
        <f t="shared" si="5"/>
        <v>3.1E-2</v>
      </c>
      <c r="AX4" s="19">
        <f t="shared" si="5"/>
        <v>0.16</v>
      </c>
      <c r="AY4" s="19">
        <f t="shared" si="5"/>
        <v>0.39100000000000001</v>
      </c>
      <c r="AZ4" s="19">
        <f t="shared" si="5"/>
        <v>0</v>
      </c>
      <c r="BA4" s="19">
        <f t="shared" si="5"/>
        <v>0</v>
      </c>
      <c r="BB4" s="19">
        <f>SUM(AP4:BA4)</f>
        <v>99.216000000000008</v>
      </c>
      <c r="BD4" s="19">
        <f t="shared" ref="BD4:BD50" si="6">D4/AP$1</f>
        <v>0.67122170439414108</v>
      </c>
      <c r="BE4" s="19">
        <f t="shared" ref="BE4:BE50" si="7">E4/AQ$1</f>
        <v>0</v>
      </c>
      <c r="BF4" s="19">
        <f t="shared" ref="BF4:BF50" si="8">F4/AR$1*2</f>
        <v>3.9231071008238526E-5</v>
      </c>
      <c r="BG4" s="19">
        <f t="shared" ref="BG4:BG50" si="9">G4/AS$1*2</f>
        <v>9.2111323113362712E-5</v>
      </c>
      <c r="BH4" s="19">
        <f t="shared" ref="BH4:BH50" si="10">IF(OR($X4="spinel", $X4="Spinel", $X4="SPINEL"),H4/AU$1,H4/AU$1*(1-$X4))</f>
        <v>0.12243193586103224</v>
      </c>
      <c r="BI4" s="19">
        <f t="shared" ref="BI4:BI50" si="11">IF(OR($X4="spinel", $X4="Spinel", $X4="SPINEL"),0,H4/AU$1*$X4)</f>
        <v>0</v>
      </c>
      <c r="BJ4" s="19">
        <f t="shared" ref="BJ4:BJ50" si="12">I4/AV$1</f>
        <v>1.2282033723365191</v>
      </c>
      <c r="BK4" s="19">
        <f t="shared" ref="BK4:BK50" si="13">J4/AW$1</f>
        <v>5.5280736981386442E-4</v>
      </c>
      <c r="BL4" s="19">
        <f t="shared" ref="BL4:BL50" si="14">K4/AX$1</f>
        <v>2.2555097875027845E-3</v>
      </c>
      <c r="BM4" s="19">
        <f t="shared" ref="BM4:BM50" si="15">L4/AY$1</f>
        <v>5.2347749716170769E-3</v>
      </c>
      <c r="BN4" s="19">
        <f>M4/AZ$1*2</f>
        <v>0</v>
      </c>
      <c r="BO4" s="19">
        <f>N4/BA$1*2</f>
        <v>0</v>
      </c>
      <c r="BP4" s="19">
        <f>SUM(BD4:BO4)</f>
        <v>2.030031447114748</v>
      </c>
      <c r="BQ4" s="19">
        <f t="shared" ref="BQ4:BQ50" si="16">IFERROR(IF(OR($U4="Total",$U4="total", $U4="TOTAL"),$W4/$BP4,V4/(BD4*4+BE4*4+BF4*3+BG4*3+BH4*2+BI4*3+BJ4*2+BK4*2+BL4*2+BM4*2+BN4+BO4)),"NA")</f>
        <v>2.2211373013681199</v>
      </c>
    </row>
    <row r="5" spans="1:69" s="25" customFormat="1" x14ac:dyDescent="0.15">
      <c r="A5" s="25" t="s">
        <v>69</v>
      </c>
      <c r="B5" s="25">
        <v>501</v>
      </c>
      <c r="C5" s="25">
        <f>SQRT((Q4-Q5)^2+(R4-R5)^2)*1000</f>
        <v>4.9999999999982947</v>
      </c>
      <c r="D5" s="26">
        <v>40.168999999999997</v>
      </c>
      <c r="E5" s="26">
        <v>0</v>
      </c>
      <c r="F5" s="26">
        <v>0</v>
      </c>
      <c r="G5" s="26">
        <v>2E-3</v>
      </c>
      <c r="H5" s="26">
        <v>8.7449999999999992</v>
      </c>
      <c r="I5" s="26">
        <v>49.338999999999999</v>
      </c>
      <c r="J5" s="26">
        <v>3.4000000000000002E-2</v>
      </c>
      <c r="K5" s="26">
        <v>0.14699999999999999</v>
      </c>
      <c r="L5" s="26">
        <v>0.39</v>
      </c>
      <c r="M5" s="26">
        <v>0</v>
      </c>
      <c r="N5" s="26"/>
      <c r="O5" s="25">
        <f t="shared" ref="O5:O49" si="17">SUM(D5:N5)</f>
        <v>98.826000000000008</v>
      </c>
      <c r="Q5" s="26">
        <v>47.093000000000004</v>
      </c>
      <c r="R5" s="26">
        <v>80.837999999999994</v>
      </c>
      <c r="S5" s="26">
        <v>11.041</v>
      </c>
      <c r="U5" s="26"/>
      <c r="V5" s="27">
        <v>12</v>
      </c>
      <c r="W5" s="27">
        <v>4</v>
      </c>
      <c r="X5" s="14">
        <v>0</v>
      </c>
      <c r="Z5" s="28">
        <f t="shared" ref="Z5:Z50" si="18">IFERROR(BD5*$BQ5,"NA")</f>
        <v>1.4907263942043043</v>
      </c>
      <c r="AA5" s="28">
        <f t="shared" ref="AA5:AA50" si="19">IFERROR(BE5*$BQ5,"NA")</f>
        <v>0</v>
      </c>
      <c r="AB5" s="28">
        <f t="shared" ref="AB5:AB50" si="20">IFERROR(BF5*$BQ5,"NA")</f>
        <v>0</v>
      </c>
      <c r="AC5" s="28">
        <f t="shared" ref="AC5:AC50" si="21">IFERROR(BG5*$BQ5,"NA")</f>
        <v>5.8678880705134109E-5</v>
      </c>
      <c r="AD5" s="28">
        <f t="shared" ref="AD5:AD50" si="22">IFERROR(IF(OR($X5="spinel", $X5="Spinel", $X5="SPINEL"),((BH5+BI5)*BQ5-AE5),BI5*$BQ5),"NA")</f>
        <v>0</v>
      </c>
      <c r="AE5" s="28">
        <f t="shared" ref="AE5:AE50" si="23">IFERROR(IF(OR($X5="spinel", $X5="Spinel", $X5="SPINEL"),(1-AF5-AG5-AH5-AI5),BH5*$BQ5),"NA")</f>
        <v>0.27139769472876929</v>
      </c>
      <c r="AF5" s="28">
        <f t="shared" ref="AF5:AF50" si="24">IFERROR(BJ5*$BQ5,"NA")</f>
        <v>2.7294473883984245</v>
      </c>
      <c r="AG5" s="28">
        <f t="shared" ref="AG5:AG50" si="25">IFERROR(BK5*$BQ5,"NA")</f>
        <v>1.3518480914980605E-3</v>
      </c>
      <c r="AH5" s="28">
        <f t="shared" ref="AH5:AH50" si="26">IFERROR(BL5*$BQ5,"NA")</f>
        <v>4.6203929539314946E-3</v>
      </c>
      <c r="AI5" s="28">
        <f t="shared" ref="AI5:AI50" si="27">IFERROR(BM5*$BQ5,"NA")</f>
        <v>1.1641869097709551E-2</v>
      </c>
      <c r="AJ5" s="28">
        <f t="shared" ref="AJ5:AJ50" si="28">IFERROR(BN5*$BQ5,"NA")</f>
        <v>0</v>
      </c>
      <c r="AK5" s="28">
        <f t="shared" ref="AK5:AK50" si="29">IFERROR(BO5*$BQ5,"NA")</f>
        <v>0</v>
      </c>
      <c r="AL5" s="28">
        <f t="shared" ref="AL5:AL50" si="30">IFERROR(SUM(Z5:AK5),"NA")</f>
        <v>4.509244266355342</v>
      </c>
      <c r="AM5" s="28">
        <f t="shared" ref="AM5:AM50" si="31">IFERROR(AF5/(AF5+AE5),"NA")</f>
        <v>0.90955957831520418</v>
      </c>
      <c r="AN5" s="29">
        <f t="shared" si="2"/>
        <v>0</v>
      </c>
      <c r="AP5" s="25">
        <f t="shared" ref="AP5:AP49" si="32">D5</f>
        <v>40.168999999999997</v>
      </c>
      <c r="AQ5" s="25">
        <f t="shared" ref="AQ5:AQ50" si="33">E5</f>
        <v>0</v>
      </c>
      <c r="AR5" s="25">
        <f t="shared" ref="AR5:AR50" si="34">F5</f>
        <v>0</v>
      </c>
      <c r="AS5" s="25">
        <f t="shared" ref="AS5:AS50" si="35">G5</f>
        <v>2E-3</v>
      </c>
      <c r="AT5" s="25">
        <f t="shared" si="3"/>
        <v>0</v>
      </c>
      <c r="AU5" s="25">
        <f t="shared" si="4"/>
        <v>8.7449999999999992</v>
      </c>
      <c r="AV5" s="25">
        <f t="shared" ref="AV5:AV49" si="36">I5</f>
        <v>49.338999999999999</v>
      </c>
      <c r="AW5" s="25">
        <f t="shared" ref="AW5:AW49" si="37">J5</f>
        <v>3.4000000000000002E-2</v>
      </c>
      <c r="AX5" s="25">
        <f t="shared" ref="AX5:AX49" si="38">K5</f>
        <v>0.14699999999999999</v>
      </c>
      <c r="AY5" s="25">
        <f t="shared" ref="AY5:AY49" si="39">L5</f>
        <v>0.39</v>
      </c>
      <c r="AZ5" s="25">
        <f t="shared" ref="AZ5:AZ49" si="40">M5</f>
        <v>0</v>
      </c>
      <c r="BA5" s="25">
        <f t="shared" ref="BA5:BA49" si="41">N5</f>
        <v>0</v>
      </c>
      <c r="BB5" s="25">
        <f t="shared" ref="BB5:BB49" si="42">SUM(AP5:BA5)</f>
        <v>98.826000000000008</v>
      </c>
      <c r="BD5" s="25">
        <f t="shared" si="6"/>
        <v>0.66859187749667104</v>
      </c>
      <c r="BE5" s="25">
        <f t="shared" si="7"/>
        <v>0</v>
      </c>
      <c r="BF5" s="25">
        <f t="shared" si="8"/>
        <v>0</v>
      </c>
      <c r="BG5" s="25">
        <f t="shared" si="9"/>
        <v>2.6317520889532203E-5</v>
      </c>
      <c r="BH5" s="25">
        <f t="shared" si="10"/>
        <v>0.12172206447302489</v>
      </c>
      <c r="BI5" s="25">
        <f t="shared" si="11"/>
        <v>0</v>
      </c>
      <c r="BJ5" s="25">
        <f t="shared" si="12"/>
        <v>1.2241591488770456</v>
      </c>
      <c r="BK5" s="25">
        <f t="shared" si="13"/>
        <v>6.0630485721520615E-4</v>
      </c>
      <c r="BL5" s="25">
        <f t="shared" si="14"/>
        <v>2.0722496172681827E-3</v>
      </c>
      <c r="BM5" s="25">
        <f t="shared" si="15"/>
        <v>5.2213868003341685E-3</v>
      </c>
      <c r="BN5" s="25">
        <f t="shared" ref="BN5:BN50" si="43">M5/AZ$1*2</f>
        <v>0</v>
      </c>
      <c r="BO5" s="25">
        <f t="shared" ref="BO5:BO50" si="44">N5/BA$1*2</f>
        <v>0</v>
      </c>
      <c r="BP5" s="25">
        <f t="shared" ref="BP5:BP49" si="45">SUM(BD5:BO5)</f>
        <v>2.0223993496424488</v>
      </c>
      <c r="BQ5" s="25">
        <f t="shared" si="16"/>
        <v>2.2296507695933334</v>
      </c>
    </row>
    <row r="6" spans="1:69" s="25" customFormat="1" x14ac:dyDescent="0.15">
      <c r="A6" s="25" t="s">
        <v>70</v>
      </c>
      <c r="B6" s="25">
        <v>502</v>
      </c>
      <c r="C6" s="25">
        <f t="shared" ref="C6:C69" si="46">SQRT((Q5-Q6)^2+(R5-R6)^2)*1000</f>
        <v>4.9999999999926104</v>
      </c>
      <c r="D6" s="26">
        <v>39.942</v>
      </c>
      <c r="E6" s="26">
        <v>8.9999999999999993E-3</v>
      </c>
      <c r="F6" s="26">
        <v>8.9999999999999993E-3</v>
      </c>
      <c r="G6" s="26">
        <v>7.0000000000000001E-3</v>
      </c>
      <c r="H6" s="26">
        <v>8.8119999999999994</v>
      </c>
      <c r="I6" s="26">
        <v>49.087000000000003</v>
      </c>
      <c r="J6" s="26">
        <v>3.6999999999999998E-2</v>
      </c>
      <c r="K6" s="26">
        <v>0.157</v>
      </c>
      <c r="L6" s="26">
        <v>0.39600000000000002</v>
      </c>
      <c r="M6" s="26">
        <v>0</v>
      </c>
      <c r="N6" s="26"/>
      <c r="O6" s="25">
        <f t="shared" si="17"/>
        <v>98.456000000000003</v>
      </c>
      <c r="Q6" s="26">
        <v>47.09</v>
      </c>
      <c r="R6" s="26">
        <v>80.834000000000003</v>
      </c>
      <c r="S6" s="26">
        <v>11.041</v>
      </c>
      <c r="U6" s="26"/>
      <c r="V6" s="27">
        <v>12</v>
      </c>
      <c r="W6" s="27">
        <v>4</v>
      </c>
      <c r="X6" s="14">
        <v>0</v>
      </c>
      <c r="Z6" s="28">
        <f t="shared" si="18"/>
        <v>1.4889488467603242</v>
      </c>
      <c r="AA6" s="28">
        <f t="shared" si="19"/>
        <v>2.523832159554508E-4</v>
      </c>
      <c r="AB6" s="28">
        <f t="shared" si="20"/>
        <v>3.9538716997838431E-4</v>
      </c>
      <c r="AC6" s="28">
        <f t="shared" si="21"/>
        <v>2.0629700123324813E-4</v>
      </c>
      <c r="AD6" s="28">
        <f t="shared" si="22"/>
        <v>0</v>
      </c>
      <c r="AE6" s="28">
        <f t="shared" si="23"/>
        <v>0.27470330128780363</v>
      </c>
      <c r="AF6" s="28">
        <f t="shared" si="24"/>
        <v>2.7276831734084785</v>
      </c>
      <c r="AG6" s="28">
        <f t="shared" si="25"/>
        <v>1.4777254359221506E-3</v>
      </c>
      <c r="AH6" s="28">
        <f t="shared" si="26"/>
        <v>4.9568329170088174E-3</v>
      </c>
      <c r="AI6" s="28">
        <f t="shared" si="27"/>
        <v>1.1873980741408992E-2</v>
      </c>
      <c r="AJ6" s="28">
        <f t="shared" si="28"/>
        <v>0</v>
      </c>
      <c r="AK6" s="28">
        <f t="shared" si="29"/>
        <v>0</v>
      </c>
      <c r="AL6" s="28">
        <f t="shared" si="30"/>
        <v>4.5104979279381139</v>
      </c>
      <c r="AM6" s="28">
        <f t="shared" si="31"/>
        <v>0.9085050163918047</v>
      </c>
      <c r="AN6" s="29">
        <f t="shared" si="2"/>
        <v>0</v>
      </c>
      <c r="AP6" s="25">
        <f t="shared" si="32"/>
        <v>39.942</v>
      </c>
      <c r="AQ6" s="25">
        <f>E6</f>
        <v>8.9999999999999993E-3</v>
      </c>
      <c r="AR6" s="25">
        <f>F6</f>
        <v>8.9999999999999993E-3</v>
      </c>
      <c r="AS6" s="25">
        <f t="shared" si="35"/>
        <v>7.0000000000000001E-3</v>
      </c>
      <c r="AT6" s="25">
        <f t="shared" si="3"/>
        <v>0</v>
      </c>
      <c r="AU6" s="25">
        <f t="shared" si="4"/>
        <v>8.8119999999999994</v>
      </c>
      <c r="AV6" s="25">
        <f>I6</f>
        <v>49.087000000000003</v>
      </c>
      <c r="AW6" s="25">
        <f t="shared" si="37"/>
        <v>3.6999999999999998E-2</v>
      </c>
      <c r="AX6" s="25">
        <f>K6</f>
        <v>0.157</v>
      </c>
      <c r="AY6" s="25">
        <f t="shared" si="39"/>
        <v>0.39600000000000002</v>
      </c>
      <c r="AZ6" s="25">
        <f t="shared" si="40"/>
        <v>0</v>
      </c>
      <c r="BA6" s="25">
        <f t="shared" si="41"/>
        <v>0</v>
      </c>
      <c r="BB6" s="25">
        <f t="shared" si="42"/>
        <v>98.456000000000003</v>
      </c>
      <c r="BD6" s="25">
        <f t="shared" si="6"/>
        <v>0.6648135818908123</v>
      </c>
      <c r="BE6" s="25">
        <f t="shared" si="7"/>
        <v>1.1268875366238448E-4</v>
      </c>
      <c r="BF6" s="25">
        <f t="shared" si="8"/>
        <v>1.7653981953707335E-4</v>
      </c>
      <c r="BG6" s="25">
        <f t="shared" si="9"/>
        <v>9.2111323113362712E-5</v>
      </c>
      <c r="BH6" s="25">
        <f t="shared" si="10"/>
        <v>0.12265464061021102</v>
      </c>
      <c r="BI6" s="25">
        <f t="shared" si="11"/>
        <v>0</v>
      </c>
      <c r="BJ6" s="25">
        <f t="shared" si="12"/>
        <v>1.2179067297863262</v>
      </c>
      <c r="BK6" s="25">
        <f t="shared" si="13"/>
        <v>6.5980234461654789E-4</v>
      </c>
      <c r="BL6" s="25">
        <f t="shared" si="14"/>
        <v>2.213218978987107E-3</v>
      </c>
      <c r="BM6" s="25">
        <f t="shared" si="15"/>
        <v>5.3017158280316175E-3</v>
      </c>
      <c r="BN6" s="25">
        <f t="shared" si="43"/>
        <v>0</v>
      </c>
      <c r="BO6" s="25">
        <f t="shared" si="44"/>
        <v>0</v>
      </c>
      <c r="BP6" s="25">
        <f t="shared" si="45"/>
        <v>2.0139310293352981</v>
      </c>
      <c r="BQ6" s="25">
        <f>IFERROR(IF(OR($U6="Total",$U6="total", $U6="TOTAL"),$W6/$BP6,V6/(BD6*4+BE6*4+BF6*3+BG6*3+BH6*2+BI6*3+BJ6*2+BK6*2+BL6*2+BM6*2+BN6+BO6)),"NA")</f>
        <v>2.2396486583886706</v>
      </c>
    </row>
    <row r="7" spans="1:69" s="25" customFormat="1" x14ac:dyDescent="0.15">
      <c r="A7" s="25" t="s">
        <v>71</v>
      </c>
      <c r="B7" s="25">
        <v>503</v>
      </c>
      <c r="C7" s="25">
        <f t="shared" si="46"/>
        <v>5.6568542494992942</v>
      </c>
      <c r="D7" s="26">
        <v>39.741</v>
      </c>
      <c r="E7" s="26">
        <v>0</v>
      </c>
      <c r="F7" s="26">
        <v>2E-3</v>
      </c>
      <c r="G7" s="26">
        <v>5.0000000000000001E-3</v>
      </c>
      <c r="H7" s="26">
        <v>8.7759999999999998</v>
      </c>
      <c r="I7" s="26">
        <v>48.774000000000001</v>
      </c>
      <c r="J7" s="26">
        <v>0.04</v>
      </c>
      <c r="K7" s="26">
        <v>0.16300000000000001</v>
      </c>
      <c r="L7" s="26">
        <v>0.38400000000000001</v>
      </c>
      <c r="M7" s="26">
        <v>0</v>
      </c>
      <c r="N7" s="26"/>
      <c r="O7" s="25">
        <f t="shared" si="17"/>
        <v>97.885000000000005</v>
      </c>
      <c r="Q7" s="26">
        <v>47.085999999999999</v>
      </c>
      <c r="R7" s="26">
        <v>80.83</v>
      </c>
      <c r="S7" s="26">
        <v>11.041</v>
      </c>
      <c r="U7" s="26"/>
      <c r="V7" s="27">
        <v>12</v>
      </c>
      <c r="W7" s="27">
        <v>4</v>
      </c>
      <c r="X7" s="14">
        <v>0</v>
      </c>
      <c r="Z7" s="28">
        <f t="shared" si="18"/>
        <v>1.4900500879893863</v>
      </c>
      <c r="AA7" s="28">
        <f t="shared" si="19"/>
        <v>0</v>
      </c>
      <c r="AB7" s="28">
        <f t="shared" si="20"/>
        <v>8.8373522290059132E-5</v>
      </c>
      <c r="AC7" s="28">
        <f t="shared" si="21"/>
        <v>1.4820982190759965E-4</v>
      </c>
      <c r="AD7" s="28">
        <f t="shared" si="22"/>
        <v>0</v>
      </c>
      <c r="AE7" s="28">
        <f t="shared" si="23"/>
        <v>0.27516811627876481</v>
      </c>
      <c r="AF7" s="28">
        <f t="shared" si="24"/>
        <v>2.7260129462467999</v>
      </c>
      <c r="AG7" s="28">
        <f t="shared" si="25"/>
        <v>1.6068085062243311E-3</v>
      </c>
      <c r="AH7" s="28">
        <f t="shared" si="26"/>
        <v>5.1761200235319873E-3</v>
      </c>
      <c r="AI7" s="28">
        <f t="shared" si="27"/>
        <v>1.1580957949610473E-2</v>
      </c>
      <c r="AJ7" s="28">
        <f t="shared" si="28"/>
        <v>0</v>
      </c>
      <c r="AK7" s="28">
        <f t="shared" si="29"/>
        <v>0</v>
      </c>
      <c r="AL7" s="28">
        <f>IFERROR(SUM(Z7:AK7),"NA")</f>
        <v>4.5098316203385158</v>
      </c>
      <c r="AM7" s="28">
        <f t="shared" si="31"/>
        <v>0.90831339044662496</v>
      </c>
      <c r="AN7" s="29">
        <f>IFERROR(AD7/(AD7+AE7),"NA")</f>
        <v>0</v>
      </c>
      <c r="AP7" s="25">
        <f t="shared" si="32"/>
        <v>39.741</v>
      </c>
      <c r="AQ7" s="25">
        <f t="shared" si="33"/>
        <v>0</v>
      </c>
      <c r="AR7" s="25">
        <f t="shared" si="34"/>
        <v>2E-3</v>
      </c>
      <c r="AS7" s="25">
        <f t="shared" si="35"/>
        <v>5.0000000000000001E-3</v>
      </c>
      <c r="AT7" s="25">
        <f t="shared" si="3"/>
        <v>0</v>
      </c>
      <c r="AU7" s="25">
        <f t="shared" si="4"/>
        <v>8.7759999999999998</v>
      </c>
      <c r="AV7" s="25">
        <f t="shared" si="36"/>
        <v>48.774000000000001</v>
      </c>
      <c r="AW7" s="25">
        <f t="shared" si="37"/>
        <v>0.04</v>
      </c>
      <c r="AX7" s="25">
        <f t="shared" si="38"/>
        <v>0.16300000000000001</v>
      </c>
      <c r="AY7" s="25">
        <f t="shared" si="39"/>
        <v>0.38400000000000001</v>
      </c>
      <c r="AZ7" s="25">
        <f t="shared" si="40"/>
        <v>0</v>
      </c>
      <c r="BA7" s="25">
        <f t="shared" si="41"/>
        <v>0</v>
      </c>
      <c r="BB7" s="25">
        <f t="shared" si="42"/>
        <v>97.885000000000005</v>
      </c>
      <c r="BD7" s="25">
        <f t="shared" si="6"/>
        <v>0.66146804260985359</v>
      </c>
      <c r="BE7" s="25">
        <f t="shared" si="7"/>
        <v>0</v>
      </c>
      <c r="BF7" s="25">
        <f t="shared" si="8"/>
        <v>3.9231071008238526E-5</v>
      </c>
      <c r="BG7" s="25">
        <f t="shared" si="9"/>
        <v>6.5793802223830508E-5</v>
      </c>
      <c r="BH7" s="25">
        <f t="shared" si="10"/>
        <v>0.12215355492455877</v>
      </c>
      <c r="BI7" s="25">
        <f t="shared" si="11"/>
        <v>0</v>
      </c>
      <c r="BJ7" s="25">
        <f t="shared" si="12"/>
        <v>1.2101408282966624</v>
      </c>
      <c r="BK7" s="25">
        <f t="shared" si="13"/>
        <v>7.1329983201788962E-4</v>
      </c>
      <c r="BL7" s="25">
        <f t="shared" si="14"/>
        <v>2.2978005960184616E-3</v>
      </c>
      <c r="BM7" s="25">
        <f t="shared" si="15"/>
        <v>5.1410577726367195E-3</v>
      </c>
      <c r="BN7" s="25">
        <f t="shared" si="43"/>
        <v>0</v>
      </c>
      <c r="BO7" s="25">
        <f t="shared" si="44"/>
        <v>0</v>
      </c>
      <c r="BP7" s="25">
        <f t="shared" si="45"/>
        <v>2.0020196089049795</v>
      </c>
      <c r="BQ7" s="25">
        <f t="shared" si="16"/>
        <v>2.2526410831736072</v>
      </c>
    </row>
    <row r="8" spans="1:69" s="25" customFormat="1" x14ac:dyDescent="0.15">
      <c r="A8" s="25" t="s">
        <v>72</v>
      </c>
      <c r="B8" s="25">
        <v>504</v>
      </c>
      <c r="C8" s="25">
        <f t="shared" si="46"/>
        <v>5.0000000000039799</v>
      </c>
      <c r="D8" s="26">
        <v>39.335000000000001</v>
      </c>
      <c r="E8" s="26">
        <v>6.0000000000000001E-3</v>
      </c>
      <c r="F8" s="26">
        <v>0</v>
      </c>
      <c r="G8" s="26">
        <v>5.0000000000000001E-3</v>
      </c>
      <c r="H8" s="26">
        <v>8.7750000000000004</v>
      </c>
      <c r="I8" s="26">
        <v>48.331000000000003</v>
      </c>
      <c r="J8" s="26">
        <v>5.2999999999999999E-2</v>
      </c>
      <c r="K8" s="26">
        <v>0.14899999999999999</v>
      </c>
      <c r="L8" s="26">
        <v>0.40100000000000002</v>
      </c>
      <c r="M8" s="26">
        <v>0</v>
      </c>
      <c r="N8" s="26"/>
      <c r="O8" s="25">
        <f t="shared" si="17"/>
        <v>97.054999999999993</v>
      </c>
      <c r="Q8" s="26">
        <v>47.082999999999998</v>
      </c>
      <c r="R8" s="26">
        <v>80.825999999999993</v>
      </c>
      <c r="S8" s="26">
        <v>11.041</v>
      </c>
      <c r="U8" s="26"/>
      <c r="V8" s="27">
        <v>12</v>
      </c>
      <c r="W8" s="27">
        <v>4</v>
      </c>
      <c r="X8" s="14">
        <v>0</v>
      </c>
      <c r="Z8" s="28">
        <f t="shared" si="18"/>
        <v>1.4883316034373149</v>
      </c>
      <c r="AA8" s="28">
        <f t="shared" si="19"/>
        <v>1.7078109341698354E-4</v>
      </c>
      <c r="AB8" s="28">
        <f t="shared" si="20"/>
        <v>0</v>
      </c>
      <c r="AC8" s="28">
        <f t="shared" si="21"/>
        <v>1.4956688824748128E-4</v>
      </c>
      <c r="AD8" s="28">
        <f t="shared" si="22"/>
        <v>0</v>
      </c>
      <c r="AE8" s="28">
        <f t="shared" si="23"/>
        <v>0.27765602005741169</v>
      </c>
      <c r="AF8" s="28">
        <f t="shared" si="24"/>
        <v>2.7259870851876515</v>
      </c>
      <c r="AG8" s="28">
        <f t="shared" si="25"/>
        <v>2.1485154113260207E-3</v>
      </c>
      <c r="AH8" s="28">
        <f t="shared" si="26"/>
        <v>4.7748691527536493E-3</v>
      </c>
      <c r="AI8" s="28">
        <f t="shared" si="27"/>
        <v>1.2204390797022747E-2</v>
      </c>
      <c r="AJ8" s="28">
        <f t="shared" si="28"/>
        <v>0</v>
      </c>
      <c r="AK8" s="28">
        <f t="shared" si="29"/>
        <v>0</v>
      </c>
      <c r="AL8" s="28">
        <f t="shared" si="30"/>
        <v>4.5114228320251453</v>
      </c>
      <c r="AM8" s="28">
        <f t="shared" si="31"/>
        <v>0.9075602492278263</v>
      </c>
      <c r="AN8" s="29">
        <f t="shared" si="2"/>
        <v>0</v>
      </c>
      <c r="AP8" s="25">
        <f t="shared" si="32"/>
        <v>39.335000000000001</v>
      </c>
      <c r="AQ8" s="25">
        <f t="shared" si="33"/>
        <v>6.0000000000000001E-3</v>
      </c>
      <c r="AR8" s="25">
        <f t="shared" si="34"/>
        <v>0</v>
      </c>
      <c r="AS8" s="25">
        <f t="shared" si="35"/>
        <v>5.0000000000000001E-3</v>
      </c>
      <c r="AT8" s="25">
        <f t="shared" si="3"/>
        <v>0</v>
      </c>
      <c r="AU8" s="25">
        <f t="shared" si="4"/>
        <v>8.7750000000000004</v>
      </c>
      <c r="AV8" s="25">
        <f t="shared" si="36"/>
        <v>48.331000000000003</v>
      </c>
      <c r="AW8" s="25">
        <f t="shared" si="37"/>
        <v>5.2999999999999999E-2</v>
      </c>
      <c r="AX8" s="25">
        <f t="shared" si="38"/>
        <v>0.14899999999999999</v>
      </c>
      <c r="AY8" s="25">
        <f t="shared" si="39"/>
        <v>0.40100000000000002</v>
      </c>
      <c r="AZ8" s="25">
        <f t="shared" si="40"/>
        <v>0</v>
      </c>
      <c r="BA8" s="25">
        <f t="shared" si="41"/>
        <v>0</v>
      </c>
      <c r="BB8" s="25">
        <f t="shared" si="42"/>
        <v>97.054999999999993</v>
      </c>
      <c r="BD8" s="25">
        <f t="shared" si="6"/>
        <v>0.65471038615179766</v>
      </c>
      <c r="BE8" s="25">
        <f t="shared" si="7"/>
        <v>7.5125835774922993E-5</v>
      </c>
      <c r="BF8" s="25">
        <f t="shared" si="8"/>
        <v>0</v>
      </c>
      <c r="BG8" s="25">
        <f t="shared" si="9"/>
        <v>6.5793802223830508E-5</v>
      </c>
      <c r="BH8" s="25">
        <f t="shared" si="10"/>
        <v>0.1221396358777351</v>
      </c>
      <c r="BI8" s="25">
        <f t="shared" si="11"/>
        <v>0</v>
      </c>
      <c r="BJ8" s="25">
        <f t="shared" si="12"/>
        <v>1.1991494725141671</v>
      </c>
      <c r="BK8" s="25">
        <f t="shared" si="13"/>
        <v>9.4512227742370365E-4</v>
      </c>
      <c r="BL8" s="25">
        <f t="shared" si="14"/>
        <v>2.1004434896119677E-3</v>
      </c>
      <c r="BM8" s="25">
        <f t="shared" si="15"/>
        <v>5.368656684446158E-3</v>
      </c>
      <c r="BN8" s="25">
        <f t="shared" si="43"/>
        <v>0</v>
      </c>
      <c r="BO8" s="25">
        <f t="shared" si="44"/>
        <v>0</v>
      </c>
      <c r="BP8" s="25">
        <f t="shared" si="45"/>
        <v>1.9845546366331805</v>
      </c>
      <c r="BQ8" s="25">
        <f t="shared" si="16"/>
        <v>2.2732671344734681</v>
      </c>
    </row>
    <row r="9" spans="1:69" s="25" customFormat="1" x14ac:dyDescent="0.15">
      <c r="A9" s="25" t="s">
        <v>73</v>
      </c>
      <c r="B9" s="25">
        <v>505</v>
      </c>
      <c r="C9" s="25">
        <f t="shared" si="46"/>
        <v>4.9999999999982947</v>
      </c>
      <c r="D9" s="26">
        <v>32.409999999999997</v>
      </c>
      <c r="E9" s="26">
        <v>4.0000000000000001E-3</v>
      </c>
      <c r="F9" s="26">
        <v>6.5000000000000002E-2</v>
      </c>
      <c r="G9" s="26">
        <v>8.9999999999999993E-3</v>
      </c>
      <c r="H9" s="26">
        <v>7.907</v>
      </c>
      <c r="I9" s="26">
        <v>38.317999999999998</v>
      </c>
      <c r="J9" s="26">
        <v>0.08</v>
      </c>
      <c r="K9" s="26">
        <v>0.14299999999999999</v>
      </c>
      <c r="L9" s="26">
        <v>0.33700000000000002</v>
      </c>
      <c r="M9" s="26">
        <v>7.0000000000000001E-3</v>
      </c>
      <c r="N9" s="26"/>
      <c r="O9" s="25">
        <f t="shared" si="17"/>
        <v>79.28</v>
      </c>
      <c r="Q9" s="26">
        <v>47.079000000000001</v>
      </c>
      <c r="R9" s="26">
        <v>80.822999999999993</v>
      </c>
      <c r="S9" s="26">
        <v>11.041</v>
      </c>
      <c r="U9" s="26"/>
      <c r="V9" s="27">
        <v>12</v>
      </c>
      <c r="W9" s="27">
        <v>4</v>
      </c>
      <c r="X9" s="14">
        <v>0</v>
      </c>
      <c r="Z9" s="28">
        <f t="shared" si="18"/>
        <v>1.5054869133564308</v>
      </c>
      <c r="AA9" s="28">
        <f t="shared" si="19"/>
        <v>1.3977385238827083E-4</v>
      </c>
      <c r="AB9" s="28">
        <f t="shared" si="20"/>
        <v>3.5582905166962856E-3</v>
      </c>
      <c r="AC9" s="28">
        <f t="shared" si="21"/>
        <v>3.3051058113551791E-4</v>
      </c>
      <c r="AD9" s="28">
        <f t="shared" si="22"/>
        <v>0</v>
      </c>
      <c r="AE9" s="28">
        <f t="shared" si="23"/>
        <v>0.30714900464448264</v>
      </c>
      <c r="AF9" s="28">
        <f t="shared" si="24"/>
        <v>2.6532504736786917</v>
      </c>
      <c r="AG9" s="28">
        <f t="shared" si="25"/>
        <v>3.9813466725781288E-3</v>
      </c>
      <c r="AH9" s="28">
        <f t="shared" si="26"/>
        <v>5.6258564761407738E-3</v>
      </c>
      <c r="AI9" s="28">
        <f t="shared" si="27"/>
        <v>1.259154547948943E-2</v>
      </c>
      <c r="AJ9" s="28">
        <f t="shared" si="28"/>
        <v>6.3039396846258533E-4</v>
      </c>
      <c r="AK9" s="28">
        <f t="shared" si="29"/>
        <v>0</v>
      </c>
      <c r="AL9" s="28">
        <f t="shared" si="30"/>
        <v>4.4927441092264964</v>
      </c>
      <c r="AM9" s="28">
        <f t="shared" si="31"/>
        <v>0.89624744670659873</v>
      </c>
      <c r="AN9" s="29">
        <f t="shared" si="2"/>
        <v>0</v>
      </c>
      <c r="AO9" s="34"/>
      <c r="AP9" s="25">
        <f t="shared" si="32"/>
        <v>32.409999999999997</v>
      </c>
      <c r="AQ9" s="25">
        <f t="shared" si="33"/>
        <v>4.0000000000000001E-3</v>
      </c>
      <c r="AR9" s="25">
        <f t="shared" si="34"/>
        <v>6.5000000000000002E-2</v>
      </c>
      <c r="AS9" s="25">
        <f t="shared" si="35"/>
        <v>8.9999999999999993E-3</v>
      </c>
      <c r="AT9" s="25">
        <f t="shared" si="3"/>
        <v>0</v>
      </c>
      <c r="AU9" s="25">
        <f t="shared" si="4"/>
        <v>7.907</v>
      </c>
      <c r="AV9" s="25">
        <f t="shared" si="36"/>
        <v>38.317999999999998</v>
      </c>
      <c r="AW9" s="25">
        <f t="shared" si="37"/>
        <v>0.08</v>
      </c>
      <c r="AX9" s="25">
        <f t="shared" si="38"/>
        <v>0.14299999999999999</v>
      </c>
      <c r="AY9" s="25">
        <f t="shared" si="39"/>
        <v>0.33700000000000002</v>
      </c>
      <c r="AZ9" s="25">
        <f t="shared" si="40"/>
        <v>7.0000000000000001E-3</v>
      </c>
      <c r="BA9" s="25">
        <f t="shared" si="41"/>
        <v>0</v>
      </c>
      <c r="BB9" s="25">
        <f t="shared" si="42"/>
        <v>79.28</v>
      </c>
      <c r="BD9" s="25">
        <f t="shared" si="6"/>
        <v>0.53944740346205056</v>
      </c>
      <c r="BE9" s="25">
        <f t="shared" si="7"/>
        <v>5.0083890516615331E-5</v>
      </c>
      <c r="BF9" s="25">
        <f t="shared" si="8"/>
        <v>1.2750098077677521E-3</v>
      </c>
      <c r="BG9" s="25">
        <f t="shared" si="9"/>
        <v>1.1842884400289492E-4</v>
      </c>
      <c r="BH9" s="25">
        <f t="shared" si="10"/>
        <v>0.11005790323478649</v>
      </c>
      <c r="BI9" s="25">
        <f t="shared" si="11"/>
        <v>0</v>
      </c>
      <c r="BJ9" s="25">
        <f t="shared" si="12"/>
        <v>0.95071505840553383</v>
      </c>
      <c r="BK9" s="25">
        <f t="shared" si="13"/>
        <v>1.4265996640357792E-3</v>
      </c>
      <c r="BL9" s="25">
        <f t="shared" si="14"/>
        <v>2.0158618725806131E-3</v>
      </c>
      <c r="BM9" s="25">
        <f t="shared" si="15"/>
        <v>4.5118137223400384E-3</v>
      </c>
      <c r="BN9" s="25">
        <f t="shared" si="43"/>
        <v>2.258833248089269E-4</v>
      </c>
      <c r="BO9" s="25">
        <f t="shared" si="44"/>
        <v>0</v>
      </c>
      <c r="BP9" s="25">
        <f t="shared" si="45"/>
        <v>1.6098440462284234</v>
      </c>
      <c r="BQ9" s="25">
        <f t="shared" si="16"/>
        <v>2.7907946237104095</v>
      </c>
    </row>
    <row r="10" spans="1:69" s="25" customFormat="1" x14ac:dyDescent="0.15">
      <c r="A10" s="25" t="s">
        <v>74</v>
      </c>
      <c r="B10" s="25">
        <v>506</v>
      </c>
      <c r="C10" s="25">
        <f t="shared" si="46"/>
        <v>4.9999999999926104</v>
      </c>
      <c r="D10" s="26">
        <v>20.218</v>
      </c>
      <c r="E10" s="26">
        <v>7.8E-2</v>
      </c>
      <c r="F10" s="26">
        <v>9.0069999999999997</v>
      </c>
      <c r="G10" s="26">
        <v>2.9000000000000001E-2</v>
      </c>
      <c r="H10" s="26">
        <v>5.6210000000000004</v>
      </c>
      <c r="I10" s="26">
        <v>18.738</v>
      </c>
      <c r="J10" s="26">
        <v>0.33100000000000002</v>
      </c>
      <c r="K10" s="26">
        <v>9.7000000000000003E-2</v>
      </c>
      <c r="L10" s="26">
        <v>0.18099999999999999</v>
      </c>
      <c r="M10" s="26">
        <v>0.183</v>
      </c>
      <c r="N10" s="26"/>
      <c r="O10" s="25">
        <f t="shared" si="17"/>
        <v>54.482999999999997</v>
      </c>
      <c r="Q10" s="26">
        <v>47.076000000000001</v>
      </c>
      <c r="R10" s="26">
        <v>80.819000000000003</v>
      </c>
      <c r="S10" s="26">
        <v>11.041</v>
      </c>
      <c r="U10" s="26"/>
      <c r="V10" s="27">
        <v>12</v>
      </c>
      <c r="W10" s="27">
        <v>4</v>
      </c>
      <c r="X10" s="14">
        <v>0</v>
      </c>
      <c r="Z10" s="28">
        <f t="shared" si="18"/>
        <v>1.3493335674743019</v>
      </c>
      <c r="AA10" s="28">
        <f t="shared" si="19"/>
        <v>3.9160093956422245E-3</v>
      </c>
      <c r="AB10" s="28">
        <f t="shared" si="20"/>
        <v>0.70842093671123008</v>
      </c>
      <c r="AC10" s="28">
        <f t="shared" si="21"/>
        <v>1.5301148667639225E-3</v>
      </c>
      <c r="AD10" s="28">
        <f t="shared" si="22"/>
        <v>0</v>
      </c>
      <c r="AE10" s="28">
        <f t="shared" si="23"/>
        <v>0.31371417129055024</v>
      </c>
      <c r="AF10" s="28">
        <f t="shared" si="24"/>
        <v>1.8641541865697164</v>
      </c>
      <c r="AG10" s="28">
        <f t="shared" si="25"/>
        <v>2.3667434313515166E-2</v>
      </c>
      <c r="AH10" s="28">
        <f t="shared" si="26"/>
        <v>5.4828646355184934E-3</v>
      </c>
      <c r="AI10" s="28">
        <f t="shared" si="27"/>
        <v>9.7165231792872304E-3</v>
      </c>
      <c r="AJ10" s="28">
        <f t="shared" si="28"/>
        <v>2.3678177809065885E-2</v>
      </c>
      <c r="AK10" s="28">
        <f t="shared" si="29"/>
        <v>0</v>
      </c>
      <c r="AL10" s="28">
        <f t="shared" si="30"/>
        <v>4.3036139862455922</v>
      </c>
      <c r="AM10" s="28">
        <f t="shared" si="31"/>
        <v>0.85595356571561954</v>
      </c>
      <c r="AN10" s="29">
        <f t="shared" si="2"/>
        <v>0</v>
      </c>
      <c r="AP10" s="25">
        <f t="shared" si="32"/>
        <v>20.218</v>
      </c>
      <c r="AQ10" s="25">
        <f>E10</f>
        <v>7.8E-2</v>
      </c>
      <c r="AR10" s="25">
        <f t="shared" si="34"/>
        <v>9.0069999999999997</v>
      </c>
      <c r="AS10" s="25">
        <f t="shared" si="35"/>
        <v>2.9000000000000001E-2</v>
      </c>
      <c r="AT10" s="25">
        <f t="shared" si="3"/>
        <v>0</v>
      </c>
      <c r="AU10" s="25">
        <f t="shared" si="4"/>
        <v>5.6210000000000004</v>
      </c>
      <c r="AV10" s="25">
        <f t="shared" si="36"/>
        <v>18.738</v>
      </c>
      <c r="AW10" s="25">
        <f t="shared" si="37"/>
        <v>0.33100000000000002</v>
      </c>
      <c r="AX10" s="25">
        <f t="shared" si="38"/>
        <v>9.7000000000000003E-2</v>
      </c>
      <c r="AY10" s="25">
        <f t="shared" si="39"/>
        <v>0.18099999999999999</v>
      </c>
      <c r="AZ10" s="25">
        <f t="shared" si="40"/>
        <v>0.183</v>
      </c>
      <c r="BA10" s="25">
        <f t="shared" si="41"/>
        <v>0</v>
      </c>
      <c r="BB10" s="25">
        <f t="shared" si="42"/>
        <v>54.482999999999997</v>
      </c>
      <c r="BD10" s="25">
        <f t="shared" si="6"/>
        <v>0.33651797603195738</v>
      </c>
      <c r="BE10" s="25">
        <f t="shared" si="7"/>
        <v>9.7663586507399898E-4</v>
      </c>
      <c r="BF10" s="25">
        <f t="shared" si="8"/>
        <v>0.1766771282856022</v>
      </c>
      <c r="BG10" s="25">
        <f t="shared" si="9"/>
        <v>3.8160405289821696E-4</v>
      </c>
      <c r="BH10" s="25">
        <f t="shared" si="10"/>
        <v>7.8238962195868844E-2</v>
      </c>
      <c r="BI10" s="25">
        <f t="shared" si="11"/>
        <v>0</v>
      </c>
      <c r="BJ10" s="25">
        <f t="shared" si="12"/>
        <v>0.46491201953136629</v>
      </c>
      <c r="BK10" s="25">
        <f t="shared" si="13"/>
        <v>5.9025561099480366E-3</v>
      </c>
      <c r="BL10" s="25">
        <f t="shared" si="14"/>
        <v>1.367402808673563E-3</v>
      </c>
      <c r="BM10" s="25">
        <f t="shared" si="15"/>
        <v>2.4232590022063702E-3</v>
      </c>
      <c r="BN10" s="25">
        <f t="shared" si="43"/>
        <v>5.9052354914333749E-3</v>
      </c>
      <c r="BO10" s="25">
        <f t="shared" si="44"/>
        <v>0</v>
      </c>
      <c r="BP10" s="25">
        <f t="shared" si="45"/>
        <v>1.0733027793750283</v>
      </c>
      <c r="BQ10" s="25">
        <f t="shared" si="16"/>
        <v>4.0096923896456653</v>
      </c>
    </row>
    <row r="11" spans="1:69" s="3" customFormat="1" x14ac:dyDescent="0.15">
      <c r="A11" s="3" t="s">
        <v>75</v>
      </c>
      <c r="B11" s="3">
        <v>507</v>
      </c>
      <c r="C11" s="3">
        <f t="shared" si="46"/>
        <v>5.0000000000039799</v>
      </c>
      <c r="D11" s="4">
        <v>42.475999999999999</v>
      </c>
      <c r="E11" s="4">
        <v>0.11700000000000001</v>
      </c>
      <c r="F11" s="4">
        <v>5.7690000000000001</v>
      </c>
      <c r="G11" s="4">
        <v>0.159</v>
      </c>
      <c r="H11" s="4">
        <v>4.0990000000000002</v>
      </c>
      <c r="I11" s="4">
        <v>23.128</v>
      </c>
      <c r="J11" s="4">
        <v>1.506</v>
      </c>
      <c r="K11" s="4">
        <v>9.6000000000000002E-2</v>
      </c>
      <c r="L11" s="4">
        <v>7.2999999999999995E-2</v>
      </c>
      <c r="M11" s="4">
        <v>0.108</v>
      </c>
      <c r="N11" s="4"/>
      <c r="O11" s="3">
        <f t="shared" si="17"/>
        <v>77.530999999999992</v>
      </c>
      <c r="Q11" s="4">
        <v>47.073</v>
      </c>
      <c r="R11" s="4">
        <v>80.814999999999998</v>
      </c>
      <c r="S11" s="4">
        <v>11.041</v>
      </c>
      <c r="U11" s="4"/>
      <c r="V11" s="30">
        <v>12</v>
      </c>
      <c r="W11" s="30">
        <v>4</v>
      </c>
      <c r="X11" s="31">
        <v>0</v>
      </c>
      <c r="Z11" s="32">
        <f t="shared" si="18"/>
        <v>1.8839613372118587</v>
      </c>
      <c r="AA11" s="32">
        <f t="shared" si="19"/>
        <v>3.9037520537547909E-3</v>
      </c>
      <c r="AB11" s="32">
        <f t="shared" si="20"/>
        <v>0.30154977281836087</v>
      </c>
      <c r="AC11" s="32">
        <f t="shared" si="21"/>
        <v>5.5753277495768265E-3</v>
      </c>
      <c r="AD11" s="32">
        <f t="shared" si="22"/>
        <v>0</v>
      </c>
      <c r="AE11" s="32">
        <f t="shared" si="23"/>
        <v>0.15203574687127352</v>
      </c>
      <c r="AF11" s="32">
        <f t="shared" si="24"/>
        <v>1.5291282653015605</v>
      </c>
      <c r="AG11" s="32">
        <f t="shared" si="25"/>
        <v>7.1564130678010887E-2</v>
      </c>
      <c r="AH11" s="32">
        <f t="shared" si="26"/>
        <v>3.6062369937892385E-3</v>
      </c>
      <c r="AI11" s="32">
        <f t="shared" si="27"/>
        <v>2.6043684036752596E-3</v>
      </c>
      <c r="AJ11" s="32">
        <f t="shared" si="28"/>
        <v>9.2868447371162698E-3</v>
      </c>
      <c r="AK11" s="32">
        <f t="shared" si="29"/>
        <v>0</v>
      </c>
      <c r="AL11" s="32">
        <f t="shared" si="30"/>
        <v>3.9632157828189762</v>
      </c>
      <c r="AM11" s="32">
        <f t="shared" si="31"/>
        <v>0.90956519068310659</v>
      </c>
      <c r="AN11" s="33">
        <f t="shared" si="2"/>
        <v>0</v>
      </c>
      <c r="AP11" s="3">
        <f t="shared" si="32"/>
        <v>42.475999999999999</v>
      </c>
      <c r="AQ11" s="3">
        <f>E11</f>
        <v>0.11700000000000001</v>
      </c>
      <c r="AR11" s="3">
        <f t="shared" si="34"/>
        <v>5.7690000000000001</v>
      </c>
      <c r="AS11" s="3">
        <f t="shared" si="35"/>
        <v>0.159</v>
      </c>
      <c r="AT11" s="3">
        <f t="shared" si="3"/>
        <v>0</v>
      </c>
      <c r="AU11" s="3">
        <f t="shared" si="4"/>
        <v>4.0990000000000002</v>
      </c>
      <c r="AV11" s="3">
        <f t="shared" si="36"/>
        <v>23.128</v>
      </c>
      <c r="AW11" s="3">
        <f t="shared" si="37"/>
        <v>1.506</v>
      </c>
      <c r="AX11" s="3">
        <f t="shared" si="38"/>
        <v>9.6000000000000002E-2</v>
      </c>
      <c r="AY11" s="3">
        <f t="shared" si="39"/>
        <v>7.2999999999999995E-2</v>
      </c>
      <c r="AZ11" s="3">
        <f t="shared" si="40"/>
        <v>0.108</v>
      </c>
      <c r="BA11" s="3">
        <f t="shared" si="41"/>
        <v>0</v>
      </c>
      <c r="BB11" s="3">
        <f t="shared" si="42"/>
        <v>77.530999999999992</v>
      </c>
      <c r="BD11" s="3">
        <f t="shared" si="6"/>
        <v>0.70699067909454061</v>
      </c>
      <c r="BE11" s="3">
        <f t="shared" si="7"/>
        <v>1.4649537976109985E-3</v>
      </c>
      <c r="BF11" s="3">
        <f t="shared" si="8"/>
        <v>0.11316202432326404</v>
      </c>
      <c r="BG11" s="3">
        <f t="shared" si="9"/>
        <v>2.0922429107178104E-3</v>
      </c>
      <c r="BH11" s="3">
        <f t="shared" si="10"/>
        <v>5.7054172930237748E-2</v>
      </c>
      <c r="BI11" s="3">
        <f t="shared" si="11"/>
        <v>0</v>
      </c>
      <c r="BJ11" s="3">
        <f t="shared" si="12"/>
        <v>0.57383312988160096</v>
      </c>
      <c r="BK11" s="3">
        <f t="shared" si="13"/>
        <v>2.6855738675473542E-2</v>
      </c>
      <c r="BL11" s="3">
        <f t="shared" si="14"/>
        <v>1.3533058725016705E-3</v>
      </c>
      <c r="BM11" s="3">
        <f t="shared" si="15"/>
        <v>9.7733650365229292E-4</v>
      </c>
      <c r="BN11" s="3">
        <f t="shared" si="43"/>
        <v>3.4850570113377291E-3</v>
      </c>
      <c r="BO11" s="3">
        <f t="shared" si="44"/>
        <v>0</v>
      </c>
      <c r="BP11" s="3">
        <f t="shared" si="45"/>
        <v>1.4872686410009377</v>
      </c>
      <c r="BQ11" s="3">
        <f t="shared" si="16"/>
        <v>2.6647612096169242</v>
      </c>
    </row>
    <row r="12" spans="1:69" s="25" customFormat="1" x14ac:dyDescent="0.15">
      <c r="A12" s="25" t="s">
        <v>76</v>
      </c>
      <c r="B12" s="25">
        <v>508</v>
      </c>
      <c r="C12" s="25">
        <f t="shared" si="46"/>
        <v>4.9999999999982947</v>
      </c>
      <c r="D12" s="26">
        <v>54.598999999999997</v>
      </c>
      <c r="E12" s="26">
        <v>3.2000000000000001E-2</v>
      </c>
      <c r="F12" s="26">
        <v>3.0009999999999999</v>
      </c>
      <c r="G12" s="26">
        <v>0.246</v>
      </c>
      <c r="H12" s="26">
        <v>5.7380000000000004</v>
      </c>
      <c r="I12" s="26">
        <v>32.981999999999999</v>
      </c>
      <c r="J12" s="26">
        <v>0.46200000000000002</v>
      </c>
      <c r="K12" s="26">
        <v>0.158</v>
      </c>
      <c r="L12" s="26">
        <v>0.1</v>
      </c>
      <c r="M12" s="26">
        <v>7.0000000000000001E-3</v>
      </c>
      <c r="N12" s="26"/>
      <c r="O12" s="25">
        <f t="shared" si="17"/>
        <v>97.324999999999989</v>
      </c>
      <c r="Q12" s="26">
        <v>47.069000000000003</v>
      </c>
      <c r="R12" s="26">
        <v>80.811999999999998</v>
      </c>
      <c r="S12" s="26">
        <v>11.041</v>
      </c>
      <c r="U12" s="26"/>
      <c r="V12" s="27">
        <v>12</v>
      </c>
      <c r="W12" s="27">
        <v>4</v>
      </c>
      <c r="X12" s="14">
        <v>0</v>
      </c>
      <c r="Z12" s="28">
        <f t="shared" si="18"/>
        <v>1.9324552608057481</v>
      </c>
      <c r="AA12" s="28">
        <f t="shared" si="19"/>
        <v>8.5200614704943045E-4</v>
      </c>
      <c r="AB12" s="28">
        <f t="shared" si="20"/>
        <v>0.12517593611691452</v>
      </c>
      <c r="AC12" s="28">
        <f t="shared" si="21"/>
        <v>6.8834279571441592E-3</v>
      </c>
      <c r="AD12" s="28">
        <f t="shared" si="22"/>
        <v>0</v>
      </c>
      <c r="AE12" s="28">
        <f t="shared" si="23"/>
        <v>0.16983403321395726</v>
      </c>
      <c r="AF12" s="28">
        <f t="shared" si="24"/>
        <v>1.7401200483192585</v>
      </c>
      <c r="AG12" s="28">
        <f t="shared" si="25"/>
        <v>1.7518978901480037E-2</v>
      </c>
      <c r="AH12" s="28">
        <f t="shared" si="26"/>
        <v>4.7362705641521034E-3</v>
      </c>
      <c r="AI12" s="28">
        <f t="shared" si="27"/>
        <v>2.8469244584254524E-3</v>
      </c>
      <c r="AJ12" s="28">
        <f t="shared" si="28"/>
        <v>4.8032905208642441E-4</v>
      </c>
      <c r="AK12" s="28">
        <f t="shared" si="29"/>
        <v>0</v>
      </c>
      <c r="AL12" s="28">
        <f t="shared" si="30"/>
        <v>4.0009032155362165</v>
      </c>
      <c r="AM12" s="28">
        <f t="shared" si="31"/>
        <v>0.91107952025861116</v>
      </c>
      <c r="AN12" s="29">
        <f t="shared" si="2"/>
        <v>0</v>
      </c>
      <c r="AP12" s="25">
        <f t="shared" si="32"/>
        <v>54.598999999999997</v>
      </c>
      <c r="AQ12" s="25">
        <f>E12</f>
        <v>3.2000000000000001E-2</v>
      </c>
      <c r="AR12" s="25">
        <f t="shared" si="34"/>
        <v>3.0009999999999999</v>
      </c>
      <c r="AS12" s="25">
        <f t="shared" si="35"/>
        <v>0.246</v>
      </c>
      <c r="AT12" s="25">
        <f t="shared" si="3"/>
        <v>0</v>
      </c>
      <c r="AU12" s="25">
        <f t="shared" si="4"/>
        <v>5.7380000000000004</v>
      </c>
      <c r="AV12" s="25">
        <f t="shared" si="36"/>
        <v>32.981999999999999</v>
      </c>
      <c r="AW12" s="25">
        <f t="shared" si="37"/>
        <v>0.46200000000000002</v>
      </c>
      <c r="AX12" s="25">
        <f t="shared" si="38"/>
        <v>0.158</v>
      </c>
      <c r="AY12" s="25">
        <f t="shared" si="39"/>
        <v>0.1</v>
      </c>
      <c r="AZ12" s="25">
        <f t="shared" si="40"/>
        <v>7.0000000000000001E-3</v>
      </c>
      <c r="BA12" s="25">
        <f t="shared" si="41"/>
        <v>0</v>
      </c>
      <c r="BB12" s="25">
        <f t="shared" si="42"/>
        <v>97.324999999999989</v>
      </c>
      <c r="BD12" s="25">
        <f t="shared" si="6"/>
        <v>0.90877163781624493</v>
      </c>
      <c r="BE12" s="25">
        <f t="shared" si="7"/>
        <v>4.0067112413292265E-4</v>
      </c>
      <c r="BF12" s="25">
        <f t="shared" si="8"/>
        <v>5.8866222047861905E-2</v>
      </c>
      <c r="BG12" s="25">
        <f t="shared" si="9"/>
        <v>3.237055069412461E-3</v>
      </c>
      <c r="BH12" s="25">
        <f t="shared" si="10"/>
        <v>7.9867490674238636E-2</v>
      </c>
      <c r="BI12" s="25">
        <f t="shared" si="11"/>
        <v>0</v>
      </c>
      <c r="BJ12" s="25">
        <f t="shared" si="12"/>
        <v>0.81832256527823266</v>
      </c>
      <c r="BK12" s="25">
        <f t="shared" si="13"/>
        <v>8.2386130598066255E-3</v>
      </c>
      <c r="BL12" s="25">
        <f t="shared" si="14"/>
        <v>2.2273159151589995E-3</v>
      </c>
      <c r="BM12" s="25">
        <f t="shared" si="15"/>
        <v>1.3388171282908124E-3</v>
      </c>
      <c r="BN12" s="25">
        <f t="shared" si="43"/>
        <v>2.258833248089269E-4</v>
      </c>
      <c r="BO12" s="25">
        <f t="shared" si="44"/>
        <v>0</v>
      </c>
      <c r="BP12" s="25">
        <f t="shared" si="45"/>
        <v>1.8814962714381889</v>
      </c>
      <c r="BQ12" s="25">
        <f t="shared" si="16"/>
        <v>2.1264475918828065</v>
      </c>
    </row>
    <row r="13" spans="1:69" s="25" customFormat="1" x14ac:dyDescent="0.15">
      <c r="A13" s="25" t="s">
        <v>77</v>
      </c>
      <c r="B13" s="25">
        <v>509</v>
      </c>
      <c r="C13" s="25">
        <f t="shared" si="46"/>
        <v>4.9999999999926104</v>
      </c>
      <c r="D13" s="26">
        <v>61.286999999999999</v>
      </c>
      <c r="E13" s="26">
        <v>3.7999999999999999E-2</v>
      </c>
      <c r="F13" s="26">
        <v>2.6579999999999999</v>
      </c>
      <c r="G13" s="26">
        <v>0.26</v>
      </c>
      <c r="H13" s="26">
        <v>6.0780000000000003</v>
      </c>
      <c r="I13" s="26">
        <v>37.564</v>
      </c>
      <c r="J13" s="26">
        <v>0.45500000000000002</v>
      </c>
      <c r="K13" s="26">
        <v>0.158</v>
      </c>
      <c r="L13" s="26">
        <v>8.6999999999999994E-2</v>
      </c>
      <c r="M13" s="26">
        <v>1.4E-2</v>
      </c>
      <c r="N13" s="26"/>
      <c r="O13" s="25">
        <f t="shared" si="17"/>
        <v>108.59899999999999</v>
      </c>
      <c r="Q13" s="26">
        <v>47.066000000000003</v>
      </c>
      <c r="R13" s="26">
        <v>80.808000000000007</v>
      </c>
      <c r="S13" s="26">
        <v>11.041</v>
      </c>
      <c r="U13" s="26"/>
      <c r="V13" s="27">
        <v>12</v>
      </c>
      <c r="W13" s="27">
        <v>4</v>
      </c>
      <c r="X13" s="14">
        <v>0</v>
      </c>
      <c r="Z13" s="28">
        <f t="shared" si="18"/>
        <v>1.9412968563077719</v>
      </c>
      <c r="AA13" s="28">
        <f t="shared" si="19"/>
        <v>9.054723122684182E-4</v>
      </c>
      <c r="AB13" s="28">
        <f t="shared" si="20"/>
        <v>9.9222155538989054E-2</v>
      </c>
      <c r="AC13" s="28">
        <f t="shared" si="21"/>
        <v>6.5109122275439401E-3</v>
      </c>
      <c r="AD13" s="28">
        <f t="shared" si="22"/>
        <v>0</v>
      </c>
      <c r="AE13" s="28">
        <f t="shared" si="23"/>
        <v>0.16099919466655974</v>
      </c>
      <c r="AF13" s="28">
        <f t="shared" si="24"/>
        <v>1.7736702583761064</v>
      </c>
      <c r="AG13" s="28">
        <f t="shared" si="25"/>
        <v>1.5441057463101949E-2</v>
      </c>
      <c r="AH13" s="28">
        <f t="shared" si="26"/>
        <v>4.2387258889629818E-3</v>
      </c>
      <c r="AI13" s="28">
        <f t="shared" si="27"/>
        <v>2.2166341746924401E-3</v>
      </c>
      <c r="AJ13" s="28">
        <f t="shared" si="28"/>
        <v>8.5974108139417972E-4</v>
      </c>
      <c r="AK13" s="28">
        <f t="shared" si="29"/>
        <v>0</v>
      </c>
      <c r="AL13" s="28">
        <f t="shared" si="30"/>
        <v>4.00536100803739</v>
      </c>
      <c r="AM13" s="28">
        <f t="shared" si="31"/>
        <v>0.91678206609746415</v>
      </c>
      <c r="AN13" s="29">
        <f t="shared" si="2"/>
        <v>0</v>
      </c>
      <c r="AP13" s="25">
        <f t="shared" si="32"/>
        <v>61.286999999999999</v>
      </c>
      <c r="AQ13" s="25">
        <f>E13</f>
        <v>3.7999999999999999E-2</v>
      </c>
      <c r="AR13" s="25">
        <f t="shared" si="34"/>
        <v>2.6579999999999999</v>
      </c>
      <c r="AS13" s="25">
        <f t="shared" si="35"/>
        <v>0.26</v>
      </c>
      <c r="AT13" s="25">
        <f t="shared" si="3"/>
        <v>0</v>
      </c>
      <c r="AU13" s="25">
        <f t="shared" si="4"/>
        <v>6.0780000000000003</v>
      </c>
      <c r="AV13" s="25">
        <f t="shared" si="36"/>
        <v>37.564</v>
      </c>
      <c r="AW13" s="25">
        <f t="shared" si="37"/>
        <v>0.45500000000000002</v>
      </c>
      <c r="AX13" s="25">
        <f t="shared" si="38"/>
        <v>0.158</v>
      </c>
      <c r="AY13" s="25">
        <f t="shared" si="39"/>
        <v>8.6999999999999994E-2</v>
      </c>
      <c r="AZ13" s="25">
        <f t="shared" si="40"/>
        <v>1.4E-2</v>
      </c>
      <c r="BA13" s="25">
        <f t="shared" si="41"/>
        <v>0</v>
      </c>
      <c r="BB13" s="25">
        <f t="shared" si="42"/>
        <v>108.59899999999999</v>
      </c>
      <c r="BD13" s="25">
        <f t="shared" si="6"/>
        <v>1.0200898801597869</v>
      </c>
      <c r="BE13" s="25">
        <f t="shared" si="7"/>
        <v>4.7579695990784566E-4</v>
      </c>
      <c r="BF13" s="25">
        <f t="shared" si="8"/>
        <v>5.2138093369948998E-2</v>
      </c>
      <c r="BG13" s="25">
        <f t="shared" si="9"/>
        <v>3.4212777156391867E-3</v>
      </c>
      <c r="BH13" s="25">
        <f t="shared" si="10"/>
        <v>8.4599966594287632E-2</v>
      </c>
      <c r="BI13" s="25">
        <f t="shared" si="11"/>
        <v>0</v>
      </c>
      <c r="BJ13" s="25">
        <f t="shared" si="12"/>
        <v>0.93200742350711085</v>
      </c>
      <c r="BK13" s="25">
        <f t="shared" si="13"/>
        <v>8.1137855892034951E-3</v>
      </c>
      <c r="BL13" s="25">
        <f t="shared" si="14"/>
        <v>2.2273159151589995E-3</v>
      </c>
      <c r="BM13" s="25">
        <f t="shared" si="15"/>
        <v>1.1647709016130068E-3</v>
      </c>
      <c r="BN13" s="25">
        <f t="shared" si="43"/>
        <v>4.517666496178538E-4</v>
      </c>
      <c r="BO13" s="25">
        <f t="shared" si="44"/>
        <v>0</v>
      </c>
      <c r="BP13" s="25">
        <f t="shared" si="45"/>
        <v>2.1046900773622745</v>
      </c>
      <c r="BQ13" s="25">
        <f t="shared" si="16"/>
        <v>1.9030645182007759</v>
      </c>
    </row>
    <row r="14" spans="1:69" s="25" customFormat="1" x14ac:dyDescent="0.15">
      <c r="A14" s="25" t="s">
        <v>78</v>
      </c>
      <c r="B14" s="25">
        <v>510</v>
      </c>
      <c r="C14" s="25">
        <f t="shared" si="46"/>
        <v>5.6568542494992942</v>
      </c>
      <c r="D14" s="26">
        <v>56.091999999999999</v>
      </c>
      <c r="E14" s="26">
        <v>4.2999999999999997E-2</v>
      </c>
      <c r="F14" s="26">
        <v>2.6749999999999998</v>
      </c>
      <c r="G14" s="26">
        <v>0.28000000000000003</v>
      </c>
      <c r="H14" s="26">
        <v>6.1159999999999997</v>
      </c>
      <c r="I14" s="26">
        <v>34.030999999999999</v>
      </c>
      <c r="J14" s="26">
        <v>0.45400000000000001</v>
      </c>
      <c r="K14" s="26">
        <v>0.155</v>
      </c>
      <c r="L14" s="26">
        <v>0.09</v>
      </c>
      <c r="M14" s="26">
        <v>2E-3</v>
      </c>
      <c r="N14" s="26"/>
      <c r="O14" s="25">
        <f t="shared" si="17"/>
        <v>99.937999999999988</v>
      </c>
      <c r="Q14" s="26">
        <v>47.061999999999998</v>
      </c>
      <c r="R14" s="26">
        <v>80.804000000000002</v>
      </c>
      <c r="S14" s="26">
        <v>11.041</v>
      </c>
      <c r="U14" s="26"/>
      <c r="V14" s="27">
        <v>12</v>
      </c>
      <c r="W14" s="27">
        <v>4</v>
      </c>
      <c r="X14" s="14">
        <v>0</v>
      </c>
      <c r="Z14" s="28">
        <f t="shared" si="18"/>
        <v>1.9359364650123694</v>
      </c>
      <c r="AA14" s="28">
        <f t="shared" si="19"/>
        <v>1.1164174617143995E-3</v>
      </c>
      <c r="AB14" s="28">
        <f t="shared" si="20"/>
        <v>0.10880379764418786</v>
      </c>
      <c r="AC14" s="28">
        <f t="shared" si="21"/>
        <v>7.6399956420752976E-3</v>
      </c>
      <c r="AD14" s="28">
        <f t="shared" si="22"/>
        <v>0</v>
      </c>
      <c r="AE14" s="28">
        <f t="shared" si="23"/>
        <v>0.17652128139242848</v>
      </c>
      <c r="AF14" s="28">
        <f t="shared" si="24"/>
        <v>1.7508234288313098</v>
      </c>
      <c r="AG14" s="28">
        <f t="shared" si="25"/>
        <v>1.6787579491156012E-2</v>
      </c>
      <c r="AH14" s="28">
        <f t="shared" si="26"/>
        <v>4.5308170940165154E-3</v>
      </c>
      <c r="AI14" s="28">
        <f t="shared" si="27"/>
        <v>2.4985259716061798E-3</v>
      </c>
      <c r="AJ14" s="28">
        <f t="shared" si="28"/>
        <v>1.3382468384275298E-4</v>
      </c>
      <c r="AK14" s="28">
        <f t="shared" si="29"/>
        <v>0</v>
      </c>
      <c r="AL14" s="28">
        <f t="shared" si="30"/>
        <v>4.004792133224707</v>
      </c>
      <c r="AM14" s="28">
        <f t="shared" si="31"/>
        <v>0.90841218986097372</v>
      </c>
      <c r="AN14" s="29">
        <f t="shared" si="2"/>
        <v>0</v>
      </c>
      <c r="AP14" s="25">
        <f t="shared" si="32"/>
        <v>56.091999999999999</v>
      </c>
      <c r="AQ14" s="25">
        <f>E14</f>
        <v>4.2999999999999997E-2</v>
      </c>
      <c r="AR14" s="25">
        <f t="shared" si="34"/>
        <v>2.6749999999999998</v>
      </c>
      <c r="AS14" s="25">
        <f t="shared" si="35"/>
        <v>0.28000000000000003</v>
      </c>
      <c r="AT14" s="25">
        <f t="shared" si="3"/>
        <v>0</v>
      </c>
      <c r="AU14" s="25">
        <f t="shared" si="4"/>
        <v>6.1159999999999997</v>
      </c>
      <c r="AV14" s="25">
        <f t="shared" si="36"/>
        <v>34.030999999999999</v>
      </c>
      <c r="AW14" s="25">
        <f t="shared" si="37"/>
        <v>0.45400000000000001</v>
      </c>
      <c r="AX14" s="25">
        <f t="shared" si="38"/>
        <v>0.155</v>
      </c>
      <c r="AY14" s="25">
        <f t="shared" si="39"/>
        <v>0.09</v>
      </c>
      <c r="AZ14" s="25">
        <f t="shared" si="40"/>
        <v>2E-3</v>
      </c>
      <c r="BA14" s="25">
        <f t="shared" si="41"/>
        <v>0</v>
      </c>
      <c r="BB14" s="25">
        <f t="shared" si="42"/>
        <v>99.937999999999988</v>
      </c>
      <c r="BD14" s="25">
        <f t="shared" si="6"/>
        <v>0.93362183754993344</v>
      </c>
      <c r="BE14" s="25">
        <f t="shared" si="7"/>
        <v>5.3840182305361472E-4</v>
      </c>
      <c r="BF14" s="25">
        <f t="shared" si="8"/>
        <v>5.2471557473519025E-2</v>
      </c>
      <c r="BG14" s="25">
        <f t="shared" si="9"/>
        <v>3.6844529245345088E-3</v>
      </c>
      <c r="BH14" s="25">
        <f t="shared" si="10"/>
        <v>8.5128890373587215E-2</v>
      </c>
      <c r="BI14" s="25">
        <f t="shared" si="11"/>
        <v>0</v>
      </c>
      <c r="BJ14" s="25">
        <f t="shared" si="12"/>
        <v>0.8443495003026964</v>
      </c>
      <c r="BK14" s="25">
        <f t="shared" si="13"/>
        <v>8.0959530934030469E-3</v>
      </c>
      <c r="BL14" s="25">
        <f t="shared" si="14"/>
        <v>2.1850251066433224E-3</v>
      </c>
      <c r="BM14" s="25">
        <f t="shared" si="15"/>
        <v>1.2049354154617311E-3</v>
      </c>
      <c r="BN14" s="25">
        <f t="shared" si="43"/>
        <v>6.453809280255054E-5</v>
      </c>
      <c r="BO14" s="25">
        <f t="shared" si="44"/>
        <v>0</v>
      </c>
      <c r="BP14" s="25">
        <f t="shared" si="45"/>
        <v>1.931345092155635</v>
      </c>
      <c r="BQ14" s="25">
        <f t="shared" si="16"/>
        <v>2.0735766743554009</v>
      </c>
    </row>
    <row r="15" spans="1:69" s="25" customFormat="1" x14ac:dyDescent="0.15">
      <c r="A15" s="25" t="s">
        <v>79</v>
      </c>
      <c r="B15" s="25">
        <v>511</v>
      </c>
      <c r="C15" s="25">
        <f t="shared" si="46"/>
        <v>5.0000000000039799</v>
      </c>
      <c r="D15" s="26">
        <v>56.15</v>
      </c>
      <c r="E15" s="26">
        <v>3.5999999999999997E-2</v>
      </c>
      <c r="F15" s="26">
        <v>2.698</v>
      </c>
      <c r="G15" s="26">
        <v>0.29099999999999998</v>
      </c>
      <c r="H15" s="26">
        <v>6.0229999999999997</v>
      </c>
      <c r="I15" s="26">
        <v>33.914000000000001</v>
      </c>
      <c r="J15" s="26">
        <v>0.46200000000000002</v>
      </c>
      <c r="K15" s="26">
        <v>0.16700000000000001</v>
      </c>
      <c r="L15" s="26">
        <v>7.9000000000000001E-2</v>
      </c>
      <c r="M15" s="26">
        <v>4.0000000000000001E-3</v>
      </c>
      <c r="N15" s="26"/>
      <c r="O15" s="25">
        <f t="shared" si="17"/>
        <v>99.823999999999998</v>
      </c>
      <c r="Q15" s="26">
        <v>47.058999999999997</v>
      </c>
      <c r="R15" s="26">
        <v>80.8</v>
      </c>
      <c r="S15" s="26">
        <v>11.041</v>
      </c>
      <c r="U15" s="26"/>
      <c r="V15" s="27">
        <v>12</v>
      </c>
      <c r="W15" s="27">
        <v>4</v>
      </c>
      <c r="X15" s="14">
        <v>0</v>
      </c>
      <c r="Z15" s="28">
        <f t="shared" si="18"/>
        <v>1.938843658969807</v>
      </c>
      <c r="AA15" s="28">
        <f t="shared" si="19"/>
        <v>9.3511176481350156E-4</v>
      </c>
      <c r="AB15" s="28">
        <f t="shared" si="20"/>
        <v>0.10979057718211373</v>
      </c>
      <c r="AC15" s="28">
        <f t="shared" si="21"/>
        <v>7.9438479639381172E-3</v>
      </c>
      <c r="AD15" s="28">
        <f t="shared" si="22"/>
        <v>0</v>
      </c>
      <c r="AE15" s="28">
        <f t="shared" si="23"/>
        <v>0.17391831254924578</v>
      </c>
      <c r="AF15" s="28">
        <f t="shared" si="24"/>
        <v>1.7456191978889919</v>
      </c>
      <c r="AG15" s="28">
        <f t="shared" si="25"/>
        <v>1.7091377239499411E-2</v>
      </c>
      <c r="AH15" s="28">
        <f t="shared" si="26"/>
        <v>4.8838707112168174E-3</v>
      </c>
      <c r="AI15" s="28">
        <f t="shared" si="27"/>
        <v>2.1941752159359606E-3</v>
      </c>
      <c r="AJ15" s="28">
        <f t="shared" si="28"/>
        <v>2.6777441358123531E-4</v>
      </c>
      <c r="AK15" s="28">
        <f t="shared" si="29"/>
        <v>0</v>
      </c>
      <c r="AL15" s="28">
        <f t="shared" si="30"/>
        <v>4.001487903899144</v>
      </c>
      <c r="AM15" s="28">
        <f t="shared" si="31"/>
        <v>0.90939572079029618</v>
      </c>
      <c r="AN15" s="29">
        <f t="shared" si="2"/>
        <v>0</v>
      </c>
      <c r="AP15" s="25">
        <f t="shared" si="32"/>
        <v>56.15</v>
      </c>
      <c r="AQ15" s="25">
        <f t="shared" si="33"/>
        <v>3.5999999999999997E-2</v>
      </c>
      <c r="AR15" s="25">
        <f t="shared" si="34"/>
        <v>2.698</v>
      </c>
      <c r="AS15" s="25">
        <f t="shared" si="35"/>
        <v>0.29099999999999998</v>
      </c>
      <c r="AT15" s="25">
        <f t="shared" si="3"/>
        <v>0</v>
      </c>
      <c r="AU15" s="25">
        <f t="shared" si="4"/>
        <v>6.0229999999999997</v>
      </c>
      <c r="AV15" s="25">
        <f t="shared" si="36"/>
        <v>33.914000000000001</v>
      </c>
      <c r="AW15" s="25">
        <f t="shared" si="37"/>
        <v>0.46200000000000002</v>
      </c>
      <c r="AX15" s="25">
        <f t="shared" si="38"/>
        <v>0.16700000000000001</v>
      </c>
      <c r="AY15" s="25">
        <f t="shared" si="39"/>
        <v>7.9000000000000001E-2</v>
      </c>
      <c r="AZ15" s="25">
        <f t="shared" si="40"/>
        <v>4.0000000000000001E-3</v>
      </c>
      <c r="BA15" s="25">
        <f t="shared" si="41"/>
        <v>0</v>
      </c>
      <c r="BB15" s="25">
        <f t="shared" si="42"/>
        <v>99.823999999999998</v>
      </c>
      <c r="BD15" s="25">
        <f t="shared" si="6"/>
        <v>0.93458721704394143</v>
      </c>
      <c r="BE15" s="25">
        <f t="shared" si="7"/>
        <v>4.5075501464953793E-4</v>
      </c>
      <c r="BF15" s="25">
        <f t="shared" si="8"/>
        <v>5.2922714790113776E-2</v>
      </c>
      <c r="BG15" s="25">
        <f t="shared" si="9"/>
        <v>3.8291992894269357E-3</v>
      </c>
      <c r="BH15" s="25">
        <f t="shared" si="10"/>
        <v>8.3834419018985584E-2</v>
      </c>
      <c r="BI15" s="25">
        <f t="shared" si="11"/>
        <v>0</v>
      </c>
      <c r="BJ15" s="25">
        <f t="shared" si="12"/>
        <v>0.84144659143914813</v>
      </c>
      <c r="BK15" s="25">
        <f t="shared" si="13"/>
        <v>8.2386130598066255E-3</v>
      </c>
      <c r="BL15" s="25">
        <f t="shared" si="14"/>
        <v>2.3541883407060312E-3</v>
      </c>
      <c r="BM15" s="25">
        <f t="shared" si="15"/>
        <v>1.0576655313497417E-3</v>
      </c>
      <c r="BN15" s="25">
        <f t="shared" si="43"/>
        <v>1.2907618560510108E-4</v>
      </c>
      <c r="BO15" s="25">
        <f t="shared" si="44"/>
        <v>0</v>
      </c>
      <c r="BP15" s="25">
        <f t="shared" si="45"/>
        <v>1.9288504397137332</v>
      </c>
      <c r="BQ15" s="25">
        <f t="shared" si="16"/>
        <v>2.0745454502387535</v>
      </c>
    </row>
    <row r="16" spans="1:69" s="25" customFormat="1" x14ac:dyDescent="0.15">
      <c r="A16" s="25" t="s">
        <v>80</v>
      </c>
      <c r="B16" s="25">
        <v>512</v>
      </c>
      <c r="C16" s="25">
        <f t="shared" si="46"/>
        <v>4.2426406871194464</v>
      </c>
      <c r="D16" s="26">
        <v>56.139000000000003</v>
      </c>
      <c r="E16" s="26">
        <v>0.04</v>
      </c>
      <c r="F16" s="26">
        <v>2.9079999999999999</v>
      </c>
      <c r="G16" s="26">
        <v>0.3</v>
      </c>
      <c r="H16" s="26">
        <v>6.1070000000000002</v>
      </c>
      <c r="I16" s="26">
        <v>33.896999999999998</v>
      </c>
      <c r="J16" s="26">
        <v>0.45700000000000002</v>
      </c>
      <c r="K16" s="26">
        <v>0.16200000000000001</v>
      </c>
      <c r="L16" s="26">
        <v>8.6999999999999994E-2</v>
      </c>
      <c r="M16" s="26">
        <v>7.0000000000000001E-3</v>
      </c>
      <c r="N16" s="26"/>
      <c r="O16" s="25">
        <f t="shared" si="17"/>
        <v>100.104</v>
      </c>
      <c r="Q16" s="26">
        <v>47.055999999999997</v>
      </c>
      <c r="R16" s="26">
        <v>80.796999999999997</v>
      </c>
      <c r="S16" s="26">
        <v>11.041</v>
      </c>
      <c r="U16" s="26"/>
      <c r="V16" s="27">
        <v>12</v>
      </c>
      <c r="W16" s="27">
        <v>4</v>
      </c>
      <c r="X16" s="14">
        <v>0</v>
      </c>
      <c r="Z16" s="28">
        <f t="shared" si="18"/>
        <v>1.9338943542253499</v>
      </c>
      <c r="AA16" s="28">
        <f t="shared" si="19"/>
        <v>1.0365638402379796E-3</v>
      </c>
      <c r="AB16" s="28">
        <f t="shared" si="20"/>
        <v>0.11805722434690583</v>
      </c>
      <c r="AC16" s="28">
        <f t="shared" si="21"/>
        <v>8.1702290609033303E-3</v>
      </c>
      <c r="AD16" s="28">
        <f t="shared" si="22"/>
        <v>0</v>
      </c>
      <c r="AE16" s="28">
        <f t="shared" si="23"/>
        <v>0.17592818127010423</v>
      </c>
      <c r="AF16" s="28">
        <f t="shared" si="24"/>
        <v>1.7406313462064578</v>
      </c>
      <c r="AG16" s="28">
        <f t="shared" si="25"/>
        <v>1.6866552703340407E-2</v>
      </c>
      <c r="AH16" s="28">
        <f t="shared" si="26"/>
        <v>4.7264791357028635E-3</v>
      </c>
      <c r="AI16" s="28">
        <f t="shared" si="27"/>
        <v>2.4106741435609737E-3</v>
      </c>
      <c r="AJ16" s="28">
        <f t="shared" si="28"/>
        <v>4.6750059588918596E-4</v>
      </c>
      <c r="AK16" s="28">
        <f t="shared" si="29"/>
        <v>0</v>
      </c>
      <c r="AL16" s="28">
        <f t="shared" si="30"/>
        <v>4.0021891055284531</v>
      </c>
      <c r="AM16" s="28">
        <f t="shared" si="31"/>
        <v>0.90820625253328813</v>
      </c>
      <c r="AN16" s="29">
        <f t="shared" si="2"/>
        <v>0</v>
      </c>
      <c r="AP16" s="25">
        <f t="shared" si="32"/>
        <v>56.139000000000003</v>
      </c>
      <c r="AQ16" s="25">
        <f t="shared" si="33"/>
        <v>0.04</v>
      </c>
      <c r="AR16" s="25">
        <f t="shared" si="34"/>
        <v>2.9079999999999999</v>
      </c>
      <c r="AS16" s="25">
        <f t="shared" si="35"/>
        <v>0.3</v>
      </c>
      <c r="AT16" s="25">
        <f t="shared" si="3"/>
        <v>0</v>
      </c>
      <c r="AU16" s="25">
        <f t="shared" si="4"/>
        <v>6.1070000000000002</v>
      </c>
      <c r="AV16" s="25">
        <f t="shared" si="36"/>
        <v>33.896999999999998</v>
      </c>
      <c r="AW16" s="25">
        <f t="shared" si="37"/>
        <v>0.45700000000000002</v>
      </c>
      <c r="AX16" s="25">
        <f t="shared" si="38"/>
        <v>0.16200000000000001</v>
      </c>
      <c r="AY16" s="25">
        <f t="shared" si="39"/>
        <v>8.6999999999999994E-2</v>
      </c>
      <c r="AZ16" s="25">
        <f t="shared" si="40"/>
        <v>7.0000000000000001E-3</v>
      </c>
      <c r="BA16" s="25">
        <f t="shared" si="41"/>
        <v>0</v>
      </c>
      <c r="BB16" s="25">
        <f t="shared" si="42"/>
        <v>100.104</v>
      </c>
      <c r="BD16" s="25">
        <f t="shared" si="6"/>
        <v>0.93440412782956062</v>
      </c>
      <c r="BE16" s="25">
        <f t="shared" si="7"/>
        <v>5.0083890516615327E-4</v>
      </c>
      <c r="BF16" s="25">
        <f t="shared" si="8"/>
        <v>5.7041977245978814E-2</v>
      </c>
      <c r="BG16" s="25">
        <f t="shared" si="9"/>
        <v>3.9476281334298305E-3</v>
      </c>
      <c r="BH16" s="25">
        <f t="shared" si="10"/>
        <v>8.5003618952174162E-2</v>
      </c>
      <c r="BI16" s="25">
        <f t="shared" si="11"/>
        <v>0</v>
      </c>
      <c r="BJ16" s="25">
        <f t="shared" si="12"/>
        <v>0.8410248012623931</v>
      </c>
      <c r="BK16" s="25">
        <f t="shared" si="13"/>
        <v>8.1494505808043897E-3</v>
      </c>
      <c r="BL16" s="25">
        <f t="shared" si="14"/>
        <v>2.2837036598465691E-3</v>
      </c>
      <c r="BM16" s="25">
        <f t="shared" si="15"/>
        <v>1.1647709016130068E-3</v>
      </c>
      <c r="BN16" s="25">
        <f t="shared" si="43"/>
        <v>2.258833248089269E-4</v>
      </c>
      <c r="BO16" s="25">
        <f t="shared" si="44"/>
        <v>0</v>
      </c>
      <c r="BP16" s="25">
        <f t="shared" si="45"/>
        <v>1.9337468007957757</v>
      </c>
      <c r="BQ16" s="25">
        <f t="shared" si="16"/>
        <v>2.0696551916111621</v>
      </c>
    </row>
    <row r="17" spans="1:69" s="25" customFormat="1" x14ac:dyDescent="0.15">
      <c r="A17" s="25" t="s">
        <v>81</v>
      </c>
      <c r="B17" s="25">
        <v>513</v>
      </c>
      <c r="C17" s="25">
        <f t="shared" si="46"/>
        <v>4.9999999999982947</v>
      </c>
      <c r="D17" s="26">
        <v>54.122</v>
      </c>
      <c r="E17" s="26">
        <v>6.3E-2</v>
      </c>
      <c r="F17" s="26">
        <v>3.6520000000000001</v>
      </c>
      <c r="G17" s="26">
        <v>0.314</v>
      </c>
      <c r="H17" s="26">
        <v>6.0140000000000002</v>
      </c>
      <c r="I17" s="26">
        <v>31.945</v>
      </c>
      <c r="J17" s="26">
        <v>0.45600000000000002</v>
      </c>
      <c r="K17" s="26">
        <v>0.156</v>
      </c>
      <c r="L17" s="26">
        <v>0.105</v>
      </c>
      <c r="M17" s="26">
        <v>0.02</v>
      </c>
      <c r="N17" s="26"/>
      <c r="O17" s="25">
        <f t="shared" si="17"/>
        <v>96.847000000000023</v>
      </c>
      <c r="Q17" s="26">
        <v>47.052</v>
      </c>
      <c r="R17" s="26">
        <v>80.793999999999997</v>
      </c>
      <c r="S17" s="26">
        <v>11.041</v>
      </c>
      <c r="U17" s="26"/>
      <c r="V17" s="27">
        <v>12</v>
      </c>
      <c r="W17" s="27">
        <v>4</v>
      </c>
      <c r="X17" s="14">
        <v>0</v>
      </c>
      <c r="Z17" s="28">
        <f t="shared" si="18"/>
        <v>1.92673836642022</v>
      </c>
      <c r="AA17" s="28">
        <f t="shared" si="19"/>
        <v>1.6871645751884005E-3</v>
      </c>
      <c r="AB17" s="28">
        <f t="shared" si="20"/>
        <v>0.15321799334105882</v>
      </c>
      <c r="AC17" s="28">
        <f t="shared" si="21"/>
        <v>8.8373786061670678E-3</v>
      </c>
      <c r="AD17" s="28">
        <f t="shared" si="22"/>
        <v>0</v>
      </c>
      <c r="AE17" s="28">
        <f t="shared" si="23"/>
        <v>0.17904069376405685</v>
      </c>
      <c r="AF17" s="28">
        <f t="shared" si="24"/>
        <v>1.6952324796615166</v>
      </c>
      <c r="AG17" s="28">
        <f t="shared" si="25"/>
        <v>1.7392251446192917E-2</v>
      </c>
      <c r="AH17" s="28">
        <f t="shared" si="26"/>
        <v>4.7035759832403752E-3</v>
      </c>
      <c r="AI17" s="28">
        <f t="shared" si="27"/>
        <v>3.0066951112199293E-3</v>
      </c>
      <c r="AJ17" s="28">
        <f t="shared" si="28"/>
        <v>1.3803682442362864E-3</v>
      </c>
      <c r="AK17" s="28">
        <f t="shared" si="29"/>
        <v>0</v>
      </c>
      <c r="AL17" s="28">
        <f t="shared" si="30"/>
        <v>3.9912369671530969</v>
      </c>
      <c r="AM17" s="28">
        <f t="shared" si="31"/>
        <v>0.90447460044640793</v>
      </c>
      <c r="AN17" s="29">
        <f t="shared" si="2"/>
        <v>0</v>
      </c>
      <c r="AP17" s="25">
        <f t="shared" si="32"/>
        <v>54.122</v>
      </c>
      <c r="AQ17" s="25">
        <f t="shared" si="33"/>
        <v>6.3E-2</v>
      </c>
      <c r="AR17" s="25">
        <f t="shared" si="34"/>
        <v>3.6520000000000001</v>
      </c>
      <c r="AS17" s="25">
        <f t="shared" si="35"/>
        <v>0.314</v>
      </c>
      <c r="AT17" s="25">
        <f t="shared" si="3"/>
        <v>0</v>
      </c>
      <c r="AU17" s="25">
        <f t="shared" si="4"/>
        <v>6.0140000000000002</v>
      </c>
      <c r="AV17" s="25">
        <f t="shared" si="36"/>
        <v>31.945</v>
      </c>
      <c r="AW17" s="25">
        <f t="shared" si="37"/>
        <v>0.45600000000000002</v>
      </c>
      <c r="AX17" s="25">
        <f t="shared" si="38"/>
        <v>0.156</v>
      </c>
      <c r="AY17" s="25">
        <f t="shared" si="39"/>
        <v>0.105</v>
      </c>
      <c r="AZ17" s="25">
        <f t="shared" si="40"/>
        <v>0.02</v>
      </c>
      <c r="BA17" s="25">
        <f t="shared" si="41"/>
        <v>0</v>
      </c>
      <c r="BB17" s="25">
        <f t="shared" si="42"/>
        <v>96.847000000000023</v>
      </c>
      <c r="BD17" s="25">
        <f t="shared" si="6"/>
        <v>0.90083222370173099</v>
      </c>
      <c r="BE17" s="25">
        <f t="shared" si="7"/>
        <v>7.8882127563669152E-4</v>
      </c>
      <c r="BF17" s="25">
        <f t="shared" si="8"/>
        <v>7.1635935661043551E-2</v>
      </c>
      <c r="BG17" s="25">
        <f t="shared" si="9"/>
        <v>4.1318507796565557E-3</v>
      </c>
      <c r="BH17" s="25">
        <f t="shared" si="10"/>
        <v>8.3709147597572531E-2</v>
      </c>
      <c r="BI17" s="25">
        <f t="shared" si="11"/>
        <v>0</v>
      </c>
      <c r="BJ17" s="25">
        <f t="shared" si="12"/>
        <v>0.79259336449618401</v>
      </c>
      <c r="BK17" s="25">
        <f t="shared" si="13"/>
        <v>8.1316180850039416E-3</v>
      </c>
      <c r="BL17" s="25">
        <f t="shared" si="14"/>
        <v>2.1991220428152145E-3</v>
      </c>
      <c r="BM17" s="25">
        <f t="shared" si="15"/>
        <v>1.4057579847053529E-3</v>
      </c>
      <c r="BN17" s="25">
        <f t="shared" si="43"/>
        <v>6.4538092802550549E-4</v>
      </c>
      <c r="BO17" s="25">
        <f t="shared" si="44"/>
        <v>0</v>
      </c>
      <c r="BP17" s="25">
        <f t="shared" si="45"/>
        <v>1.8660732225523744</v>
      </c>
      <c r="BQ17" s="25">
        <f t="shared" si="16"/>
        <v>2.1388426343174092</v>
      </c>
    </row>
    <row r="18" spans="1:69" s="25" customFormat="1" x14ac:dyDescent="0.15">
      <c r="A18" s="25" t="s">
        <v>82</v>
      </c>
      <c r="B18" s="25">
        <v>514</v>
      </c>
      <c r="C18" s="25">
        <f t="shared" si="46"/>
        <v>5.8309518948414594</v>
      </c>
      <c r="D18" s="26">
        <v>56.021999999999998</v>
      </c>
      <c r="E18" s="26">
        <v>5.7000000000000002E-2</v>
      </c>
      <c r="F18" s="26">
        <v>3.181</v>
      </c>
      <c r="G18" s="26">
        <v>0.32400000000000001</v>
      </c>
      <c r="H18" s="26">
        <v>6.0529999999999999</v>
      </c>
      <c r="I18" s="26">
        <v>33.753</v>
      </c>
      <c r="J18" s="26">
        <v>0.45200000000000001</v>
      </c>
      <c r="K18" s="26">
        <v>0.161</v>
      </c>
      <c r="L18" s="26">
        <v>8.5000000000000006E-2</v>
      </c>
      <c r="M18" s="26">
        <v>0</v>
      </c>
      <c r="N18" s="26"/>
      <c r="O18" s="25">
        <f t="shared" si="17"/>
        <v>100.08799999999999</v>
      </c>
      <c r="Q18" s="26">
        <v>47.048999999999999</v>
      </c>
      <c r="R18" s="26">
        <v>80.789000000000001</v>
      </c>
      <c r="S18" s="26">
        <v>11.041</v>
      </c>
      <c r="U18" s="26"/>
      <c r="V18" s="27">
        <v>12</v>
      </c>
      <c r="W18" s="27">
        <v>4</v>
      </c>
      <c r="X18" s="14">
        <v>0</v>
      </c>
      <c r="Z18" s="28">
        <f t="shared" si="18"/>
        <v>1.9295512313704068</v>
      </c>
      <c r="AA18" s="28">
        <f t="shared" si="19"/>
        <v>1.4768641576828364E-3</v>
      </c>
      <c r="AB18" s="28">
        <f t="shared" si="20"/>
        <v>0.12911939033279626</v>
      </c>
      <c r="AC18" s="28">
        <f t="shared" si="21"/>
        <v>8.822417779763711E-3</v>
      </c>
      <c r="AD18" s="28">
        <f t="shared" si="22"/>
        <v>0</v>
      </c>
      <c r="AE18" s="28">
        <f t="shared" si="23"/>
        <v>0.1743443182070685</v>
      </c>
      <c r="AF18" s="28">
        <f t="shared" si="24"/>
        <v>1.7329560471517846</v>
      </c>
      <c r="AG18" s="28">
        <f t="shared" si="25"/>
        <v>1.667931435915386E-2</v>
      </c>
      <c r="AH18" s="28">
        <f t="shared" si="26"/>
        <v>4.6965422994440223E-3</v>
      </c>
      <c r="AI18" s="28">
        <f t="shared" si="27"/>
        <v>2.3548747575301843E-3</v>
      </c>
      <c r="AJ18" s="28">
        <f t="shared" si="28"/>
        <v>0</v>
      </c>
      <c r="AK18" s="28">
        <f t="shared" si="29"/>
        <v>0</v>
      </c>
      <c r="AL18" s="28">
        <f t="shared" si="30"/>
        <v>4.0000010004156303</v>
      </c>
      <c r="AM18" s="28">
        <f t="shared" si="31"/>
        <v>0.90859105289676478</v>
      </c>
      <c r="AN18" s="29">
        <f t="shared" si="2"/>
        <v>0</v>
      </c>
      <c r="AP18" s="25">
        <f t="shared" si="32"/>
        <v>56.021999999999998</v>
      </c>
      <c r="AQ18" s="25">
        <f t="shared" si="33"/>
        <v>5.7000000000000002E-2</v>
      </c>
      <c r="AR18" s="25">
        <f t="shared" si="34"/>
        <v>3.181</v>
      </c>
      <c r="AS18" s="25">
        <f t="shared" si="35"/>
        <v>0.32400000000000001</v>
      </c>
      <c r="AT18" s="25">
        <f t="shared" si="3"/>
        <v>0</v>
      </c>
      <c r="AU18" s="25">
        <f t="shared" si="4"/>
        <v>6.0529999999999999</v>
      </c>
      <c r="AV18" s="25">
        <f t="shared" si="36"/>
        <v>33.753</v>
      </c>
      <c r="AW18" s="25">
        <f t="shared" si="37"/>
        <v>0.45200000000000001</v>
      </c>
      <c r="AX18" s="25">
        <f t="shared" si="38"/>
        <v>0.161</v>
      </c>
      <c r="AY18" s="25">
        <f t="shared" si="39"/>
        <v>8.5000000000000006E-2</v>
      </c>
      <c r="AZ18" s="25">
        <f t="shared" si="40"/>
        <v>0</v>
      </c>
      <c r="BA18" s="25">
        <f t="shared" si="41"/>
        <v>0</v>
      </c>
      <c r="BB18" s="25">
        <f t="shared" si="42"/>
        <v>100.08799999999999</v>
      </c>
      <c r="BD18" s="25">
        <f t="shared" si="6"/>
        <v>0.93245672436751004</v>
      </c>
      <c r="BE18" s="25">
        <f t="shared" si="7"/>
        <v>7.1369543986176851E-4</v>
      </c>
      <c r="BF18" s="25">
        <f t="shared" si="8"/>
        <v>6.2397018438603381E-2</v>
      </c>
      <c r="BG18" s="25">
        <f t="shared" si="9"/>
        <v>4.2634383841042177E-3</v>
      </c>
      <c r="BH18" s="25">
        <f t="shared" si="10"/>
        <v>8.4251990423695786E-2</v>
      </c>
      <c r="BI18" s="25">
        <f t="shared" si="11"/>
        <v>0</v>
      </c>
      <c r="BJ18" s="25">
        <f t="shared" si="12"/>
        <v>0.83745199035341056</v>
      </c>
      <c r="BK18" s="25">
        <f t="shared" si="13"/>
        <v>8.0602881018021523E-3</v>
      </c>
      <c r="BL18" s="25">
        <f t="shared" si="14"/>
        <v>2.2696067236746766E-3</v>
      </c>
      <c r="BM18" s="25">
        <f t="shared" si="15"/>
        <v>1.1379945590471907E-3</v>
      </c>
      <c r="BN18" s="25">
        <f t="shared" si="43"/>
        <v>0</v>
      </c>
      <c r="BO18" s="25">
        <f t="shared" si="44"/>
        <v>0</v>
      </c>
      <c r="BP18" s="25">
        <f t="shared" si="45"/>
        <v>1.9330027467917099</v>
      </c>
      <c r="BQ18" s="25">
        <f t="shared" si="16"/>
        <v>2.0693198739911827</v>
      </c>
    </row>
    <row r="19" spans="1:69" s="25" customFormat="1" x14ac:dyDescent="0.15">
      <c r="A19" s="25" t="s">
        <v>83</v>
      </c>
      <c r="B19" s="25">
        <v>515</v>
      </c>
      <c r="C19" s="25">
        <f t="shared" si="46"/>
        <v>4.9999999999982947</v>
      </c>
      <c r="D19" s="26">
        <v>55.597000000000001</v>
      </c>
      <c r="E19" s="26">
        <v>5.8000000000000003E-2</v>
      </c>
      <c r="F19" s="26">
        <v>3.0139999999999998</v>
      </c>
      <c r="G19" s="26">
        <v>0.33200000000000002</v>
      </c>
      <c r="H19" s="26">
        <v>6.0720000000000001</v>
      </c>
      <c r="I19" s="26">
        <v>33.573</v>
      </c>
      <c r="J19" s="26">
        <v>0.45</v>
      </c>
      <c r="K19" s="26">
        <v>0.161</v>
      </c>
      <c r="L19" s="26">
        <v>8.8999999999999996E-2</v>
      </c>
      <c r="M19" s="26">
        <v>2E-3</v>
      </c>
      <c r="N19" s="26"/>
      <c r="O19" s="25">
        <f t="shared" si="17"/>
        <v>99.348000000000013</v>
      </c>
      <c r="Q19" s="26">
        <v>47.045000000000002</v>
      </c>
      <c r="R19" s="26">
        <v>80.786000000000001</v>
      </c>
      <c r="S19" s="26">
        <v>11.041</v>
      </c>
      <c r="U19" s="26"/>
      <c r="V19" s="27">
        <v>12</v>
      </c>
      <c r="W19" s="27">
        <v>4</v>
      </c>
      <c r="X19" s="14">
        <v>0</v>
      </c>
      <c r="Z19" s="28">
        <f t="shared" si="18"/>
        <v>1.9302444570065118</v>
      </c>
      <c r="AA19" s="28">
        <f t="shared" si="19"/>
        <v>1.5148057324001162E-3</v>
      </c>
      <c r="AB19" s="28">
        <f t="shared" si="20"/>
        <v>0.12332022176253608</v>
      </c>
      <c r="AC19" s="28">
        <f t="shared" si="21"/>
        <v>9.1126343555097931E-3</v>
      </c>
      <c r="AD19" s="28">
        <f t="shared" si="22"/>
        <v>0</v>
      </c>
      <c r="AE19" s="28">
        <f t="shared" si="23"/>
        <v>0.17629181087666107</v>
      </c>
      <c r="AF19" s="28">
        <f t="shared" si="24"/>
        <v>1.7375150311077141</v>
      </c>
      <c r="AG19" s="28">
        <f t="shared" si="25"/>
        <v>1.6738460985739924E-2</v>
      </c>
      <c r="AH19" s="28">
        <f t="shared" si="26"/>
        <v>4.7341442801104713E-3</v>
      </c>
      <c r="AI19" s="28">
        <f t="shared" si="27"/>
        <v>2.4854334945648231E-3</v>
      </c>
      <c r="AJ19" s="28">
        <f t="shared" si="28"/>
        <v>1.3461920063214804E-4</v>
      </c>
      <c r="AK19" s="28">
        <f t="shared" si="29"/>
        <v>0</v>
      </c>
      <c r="AL19" s="28">
        <f t="shared" si="30"/>
        <v>4.002091618802381</v>
      </c>
      <c r="AM19" s="28">
        <f t="shared" si="31"/>
        <v>0.90788421955171361</v>
      </c>
      <c r="AN19" s="29">
        <f t="shared" si="2"/>
        <v>0</v>
      </c>
      <c r="AP19" s="25">
        <f t="shared" si="32"/>
        <v>55.597000000000001</v>
      </c>
      <c r="AQ19" s="25">
        <f t="shared" si="33"/>
        <v>5.8000000000000003E-2</v>
      </c>
      <c r="AR19" s="25">
        <f t="shared" si="34"/>
        <v>3.0139999999999998</v>
      </c>
      <c r="AS19" s="25">
        <f t="shared" si="35"/>
        <v>0.33200000000000002</v>
      </c>
      <c r="AT19" s="25">
        <f t="shared" si="3"/>
        <v>0</v>
      </c>
      <c r="AU19" s="25">
        <f t="shared" si="4"/>
        <v>6.0720000000000001</v>
      </c>
      <c r="AV19" s="25">
        <f t="shared" si="36"/>
        <v>33.573</v>
      </c>
      <c r="AW19" s="25">
        <f t="shared" si="37"/>
        <v>0.45</v>
      </c>
      <c r="AX19" s="25">
        <f t="shared" si="38"/>
        <v>0.161</v>
      </c>
      <c r="AY19" s="25">
        <f t="shared" si="39"/>
        <v>8.8999999999999996E-2</v>
      </c>
      <c r="AZ19" s="25">
        <f t="shared" si="40"/>
        <v>2E-3</v>
      </c>
      <c r="BA19" s="25">
        <f t="shared" si="41"/>
        <v>0</v>
      </c>
      <c r="BB19" s="25">
        <f t="shared" si="42"/>
        <v>99.348000000000013</v>
      </c>
      <c r="BD19" s="25">
        <f t="shared" si="6"/>
        <v>0.92538282290279628</v>
      </c>
      <c r="BE19" s="25">
        <f t="shared" si="7"/>
        <v>7.2621641249092229E-4</v>
      </c>
      <c r="BF19" s="25">
        <f t="shared" si="8"/>
        <v>5.9121224009415455E-2</v>
      </c>
      <c r="BG19" s="25">
        <f t="shared" si="9"/>
        <v>4.3687084676623461E-3</v>
      </c>
      <c r="BH19" s="25">
        <f t="shared" si="10"/>
        <v>8.4516452313345591E-2</v>
      </c>
      <c r="BI19" s="25">
        <f t="shared" si="11"/>
        <v>0</v>
      </c>
      <c r="BJ19" s="25">
        <f t="shared" si="12"/>
        <v>0.83298597671718222</v>
      </c>
      <c r="BK19" s="25">
        <f t="shared" si="13"/>
        <v>8.0246231102012577E-3</v>
      </c>
      <c r="BL19" s="25">
        <f t="shared" si="14"/>
        <v>2.2696067236746766E-3</v>
      </c>
      <c r="BM19" s="25">
        <f t="shared" si="15"/>
        <v>1.191547244178823E-3</v>
      </c>
      <c r="BN19" s="25">
        <f t="shared" si="43"/>
        <v>6.453809280255054E-5</v>
      </c>
      <c r="BO19" s="25">
        <f t="shared" si="44"/>
        <v>0</v>
      </c>
      <c r="BP19" s="25">
        <f t="shared" si="45"/>
        <v>1.91865171599375</v>
      </c>
      <c r="BQ19" s="25">
        <f t="shared" si="16"/>
        <v>2.0858874935149601</v>
      </c>
    </row>
    <row r="20" spans="1:69" s="25" customFormat="1" x14ac:dyDescent="0.15">
      <c r="A20" s="25" t="s">
        <v>84</v>
      </c>
      <c r="B20" s="25">
        <v>516</v>
      </c>
      <c r="C20" s="25">
        <f t="shared" si="46"/>
        <v>4.2426406871194464</v>
      </c>
      <c r="D20" s="26">
        <v>55.780999999999999</v>
      </c>
      <c r="E20" s="26">
        <v>5.8000000000000003E-2</v>
      </c>
      <c r="F20" s="26">
        <v>3.1080000000000001</v>
      </c>
      <c r="G20" s="26">
        <v>0.33400000000000002</v>
      </c>
      <c r="H20" s="26">
        <v>6.0739999999999998</v>
      </c>
      <c r="I20" s="26">
        <v>33.799999999999997</v>
      </c>
      <c r="J20" s="26">
        <v>0.44900000000000001</v>
      </c>
      <c r="K20" s="26">
        <v>0.16400000000000001</v>
      </c>
      <c r="L20" s="26">
        <v>8.8999999999999996E-2</v>
      </c>
      <c r="M20" s="26">
        <v>8.9999999999999993E-3</v>
      </c>
      <c r="N20" s="26"/>
      <c r="O20" s="25">
        <f t="shared" si="17"/>
        <v>99.866</v>
      </c>
      <c r="Q20" s="26">
        <v>47.042000000000002</v>
      </c>
      <c r="R20" s="26">
        <v>80.783000000000001</v>
      </c>
      <c r="S20" s="26">
        <v>11.041</v>
      </c>
      <c r="U20" s="26"/>
      <c r="V20" s="27">
        <v>12</v>
      </c>
      <c r="W20" s="27">
        <v>4</v>
      </c>
      <c r="X20" s="14">
        <v>0</v>
      </c>
      <c r="Z20" s="28">
        <f t="shared" si="18"/>
        <v>1.9267674331826525</v>
      </c>
      <c r="AA20" s="28">
        <f t="shared" si="19"/>
        <v>1.5070892955030806E-3</v>
      </c>
      <c r="AB20" s="28">
        <f t="shared" si="20"/>
        <v>0.12651852042748651</v>
      </c>
      <c r="AC20" s="28">
        <f t="shared" si="21"/>
        <v>9.1208302468476325E-3</v>
      </c>
      <c r="AD20" s="28">
        <f t="shared" si="22"/>
        <v>0</v>
      </c>
      <c r="AE20" s="28">
        <f t="shared" si="23"/>
        <v>0.17545154980902547</v>
      </c>
      <c r="AF20" s="28">
        <f t="shared" si="24"/>
        <v>1.7403522753069558</v>
      </c>
      <c r="AG20" s="28">
        <f t="shared" si="25"/>
        <v>1.6616187983012343E-2</v>
      </c>
      <c r="AH20" s="28">
        <f t="shared" si="26"/>
        <v>4.7977930037592263E-3</v>
      </c>
      <c r="AI20" s="28">
        <f t="shared" si="27"/>
        <v>2.4727726692772133E-3</v>
      </c>
      <c r="AJ20" s="28">
        <f t="shared" si="28"/>
        <v>6.0270052031157948E-4</v>
      </c>
      <c r="AK20" s="28">
        <f t="shared" si="29"/>
        <v>0</v>
      </c>
      <c r="AL20" s="28">
        <f t="shared" si="30"/>
        <v>4.0042071524448319</v>
      </c>
      <c r="AM20" s="28">
        <f t="shared" si="31"/>
        <v>0.90841883312431337</v>
      </c>
      <c r="AN20" s="29">
        <f t="shared" si="2"/>
        <v>0</v>
      </c>
      <c r="AP20" s="25">
        <f t="shared" si="32"/>
        <v>55.780999999999999</v>
      </c>
      <c r="AQ20" s="25">
        <f t="shared" si="33"/>
        <v>5.8000000000000003E-2</v>
      </c>
      <c r="AR20" s="25">
        <f t="shared" si="34"/>
        <v>3.1080000000000001</v>
      </c>
      <c r="AS20" s="25">
        <f t="shared" si="35"/>
        <v>0.33400000000000002</v>
      </c>
      <c r="AT20" s="25">
        <f t="shared" si="3"/>
        <v>0</v>
      </c>
      <c r="AU20" s="25">
        <f t="shared" si="4"/>
        <v>6.0739999999999998</v>
      </c>
      <c r="AV20" s="25">
        <f t="shared" si="36"/>
        <v>33.799999999999997</v>
      </c>
      <c r="AW20" s="25">
        <f t="shared" si="37"/>
        <v>0.44900000000000001</v>
      </c>
      <c r="AX20" s="25">
        <f t="shared" si="38"/>
        <v>0.16400000000000001</v>
      </c>
      <c r="AY20" s="25">
        <f t="shared" si="39"/>
        <v>8.8999999999999996E-2</v>
      </c>
      <c r="AZ20" s="25">
        <f t="shared" si="40"/>
        <v>8.9999999999999993E-3</v>
      </c>
      <c r="BA20" s="25">
        <f t="shared" si="41"/>
        <v>0</v>
      </c>
      <c r="BB20" s="25">
        <f t="shared" si="42"/>
        <v>99.866</v>
      </c>
      <c r="BD20" s="25">
        <f t="shared" si="6"/>
        <v>0.92844540612516646</v>
      </c>
      <c r="BE20" s="25">
        <f t="shared" si="7"/>
        <v>7.2621641249092229E-4</v>
      </c>
      <c r="BF20" s="25">
        <f t="shared" si="8"/>
        <v>6.0965084346802673E-2</v>
      </c>
      <c r="BG20" s="25">
        <f t="shared" si="9"/>
        <v>4.3950259885518787E-3</v>
      </c>
      <c r="BH20" s="25">
        <f t="shared" si="10"/>
        <v>8.4544290406992934E-2</v>
      </c>
      <c r="BI20" s="25">
        <f t="shared" si="11"/>
        <v>0</v>
      </c>
      <c r="BJ20" s="25">
        <f t="shared" si="12"/>
        <v>0.83861811613620341</v>
      </c>
      <c r="BK20" s="25">
        <f t="shared" si="13"/>
        <v>8.0067906144008112E-3</v>
      </c>
      <c r="BL20" s="25">
        <f t="shared" si="14"/>
        <v>2.3118975321903541E-3</v>
      </c>
      <c r="BM20" s="25">
        <f t="shared" si="15"/>
        <v>1.191547244178823E-3</v>
      </c>
      <c r="BN20" s="25">
        <f t="shared" si="43"/>
        <v>2.9042141761147743E-4</v>
      </c>
      <c r="BO20" s="25">
        <f t="shared" si="44"/>
        <v>0</v>
      </c>
      <c r="BP20" s="25">
        <f t="shared" si="45"/>
        <v>1.9294947962245896</v>
      </c>
      <c r="BQ20" s="25">
        <f t="shared" si="16"/>
        <v>2.075261959907742</v>
      </c>
    </row>
    <row r="21" spans="1:69" s="25" customFormat="1" x14ac:dyDescent="0.15">
      <c r="A21" s="25" t="s">
        <v>85</v>
      </c>
      <c r="B21" s="25">
        <v>517</v>
      </c>
      <c r="C21" s="25">
        <f t="shared" si="46"/>
        <v>5.0000000000039799</v>
      </c>
      <c r="D21" s="26">
        <v>55.709000000000003</v>
      </c>
      <c r="E21" s="26">
        <v>5.5E-2</v>
      </c>
      <c r="F21" s="26">
        <v>3.1869999999999998</v>
      </c>
      <c r="G21" s="26">
        <v>0.34599999999999997</v>
      </c>
      <c r="H21" s="26">
        <v>6.0880000000000001</v>
      </c>
      <c r="I21" s="26">
        <v>33.725000000000001</v>
      </c>
      <c r="J21" s="26">
        <v>0.45300000000000001</v>
      </c>
      <c r="K21" s="26">
        <v>0.16300000000000001</v>
      </c>
      <c r="L21" s="26">
        <v>8.3000000000000004E-2</v>
      </c>
      <c r="M21" s="26">
        <v>1.0999999999999999E-2</v>
      </c>
      <c r="N21" s="26"/>
      <c r="O21" s="25">
        <f t="shared" si="17"/>
        <v>99.819999999999979</v>
      </c>
      <c r="Q21" s="26">
        <v>47.039000000000001</v>
      </c>
      <c r="R21" s="26">
        <v>80.778999999999996</v>
      </c>
      <c r="S21" s="26">
        <v>11.041</v>
      </c>
      <c r="U21" s="26"/>
      <c r="V21" s="27">
        <v>12</v>
      </c>
      <c r="W21" s="27">
        <v>4</v>
      </c>
      <c r="X21" s="14">
        <v>0</v>
      </c>
      <c r="Z21" s="28">
        <f t="shared" si="18"/>
        <v>1.9253242267036237</v>
      </c>
      <c r="AA21" s="28">
        <f t="shared" si="19"/>
        <v>1.4299116106626668E-3</v>
      </c>
      <c r="AB21" s="28">
        <f t="shared" si="20"/>
        <v>0.12980477515671995</v>
      </c>
      <c r="AC21" s="28">
        <f t="shared" si="21"/>
        <v>9.453649931807917E-3</v>
      </c>
      <c r="AD21" s="28">
        <f t="shared" si="22"/>
        <v>0</v>
      </c>
      <c r="AE21" s="28">
        <f t="shared" si="23"/>
        <v>0.17595133911466246</v>
      </c>
      <c r="AF21" s="28">
        <f t="shared" si="24"/>
        <v>1.7374324754583748</v>
      </c>
      <c r="AG21" s="28">
        <f t="shared" si="25"/>
        <v>1.6773309836315392E-2</v>
      </c>
      <c r="AH21" s="28">
        <f t="shared" si="26"/>
        <v>4.771124777528838E-3</v>
      </c>
      <c r="AI21" s="28">
        <f t="shared" si="27"/>
        <v>2.3073197800898698E-3</v>
      </c>
      <c r="AJ21" s="28">
        <f t="shared" si="28"/>
        <v>7.3703354333287305E-4</v>
      </c>
      <c r="AK21" s="28">
        <f t="shared" si="29"/>
        <v>0</v>
      </c>
      <c r="AL21" s="28">
        <f t="shared" si="30"/>
        <v>4.003985165913118</v>
      </c>
      <c r="AM21" s="28">
        <f t="shared" si="31"/>
        <v>0.90804179601888957</v>
      </c>
      <c r="AN21" s="29">
        <f t="shared" si="2"/>
        <v>0</v>
      </c>
      <c r="AP21" s="25">
        <f t="shared" si="32"/>
        <v>55.709000000000003</v>
      </c>
      <c r="AQ21" s="25">
        <f t="shared" si="33"/>
        <v>5.5E-2</v>
      </c>
      <c r="AR21" s="25">
        <f t="shared" si="34"/>
        <v>3.1869999999999998</v>
      </c>
      <c r="AS21" s="25">
        <f t="shared" si="35"/>
        <v>0.34599999999999997</v>
      </c>
      <c r="AT21" s="25">
        <f t="shared" si="3"/>
        <v>0</v>
      </c>
      <c r="AU21" s="25">
        <f t="shared" si="4"/>
        <v>6.0880000000000001</v>
      </c>
      <c r="AV21" s="25">
        <f t="shared" si="36"/>
        <v>33.725000000000001</v>
      </c>
      <c r="AW21" s="25">
        <f t="shared" si="37"/>
        <v>0.45300000000000001</v>
      </c>
      <c r="AX21" s="25">
        <f t="shared" si="38"/>
        <v>0.16300000000000001</v>
      </c>
      <c r="AY21" s="25">
        <f t="shared" si="39"/>
        <v>8.3000000000000004E-2</v>
      </c>
      <c r="AZ21" s="25">
        <f t="shared" si="40"/>
        <v>1.0999999999999999E-2</v>
      </c>
      <c r="BA21" s="25">
        <f t="shared" si="41"/>
        <v>0</v>
      </c>
      <c r="BB21" s="25">
        <f t="shared" si="42"/>
        <v>99.819999999999979</v>
      </c>
      <c r="BD21" s="25">
        <f t="shared" si="6"/>
        <v>0.92724700399467386</v>
      </c>
      <c r="BE21" s="25">
        <f t="shared" si="7"/>
        <v>6.8865349460346084E-4</v>
      </c>
      <c r="BF21" s="25">
        <f t="shared" si="8"/>
        <v>6.2514711651628085E-2</v>
      </c>
      <c r="BG21" s="25">
        <f t="shared" si="9"/>
        <v>4.5529311138890714E-3</v>
      </c>
      <c r="BH21" s="25">
        <f t="shared" si="10"/>
        <v>8.473915706252437E-2</v>
      </c>
      <c r="BI21" s="25">
        <f t="shared" si="11"/>
        <v>0</v>
      </c>
      <c r="BJ21" s="25">
        <f t="shared" si="12"/>
        <v>0.83675727712110837</v>
      </c>
      <c r="BK21" s="25">
        <f t="shared" si="13"/>
        <v>8.0781205976026005E-3</v>
      </c>
      <c r="BL21" s="25">
        <f t="shared" si="14"/>
        <v>2.2978005960184616E-3</v>
      </c>
      <c r="BM21" s="25">
        <f t="shared" si="15"/>
        <v>1.1112182164813742E-3</v>
      </c>
      <c r="BN21" s="25">
        <f t="shared" si="43"/>
        <v>3.5495951041402795E-4</v>
      </c>
      <c r="BO21" s="25">
        <f t="shared" si="44"/>
        <v>0</v>
      </c>
      <c r="BP21" s="25">
        <f t="shared" si="45"/>
        <v>1.9283418333589437</v>
      </c>
      <c r="BQ21" s="25">
        <f t="shared" si="16"/>
        <v>2.0763876490397188</v>
      </c>
    </row>
    <row r="22" spans="1:69" s="25" customFormat="1" x14ac:dyDescent="0.15">
      <c r="A22" s="25" t="s">
        <v>86</v>
      </c>
      <c r="B22" s="25">
        <v>518</v>
      </c>
      <c r="C22" s="25">
        <f t="shared" si="46"/>
        <v>5.6568542494892453</v>
      </c>
      <c r="D22" s="26">
        <v>52.948999999999998</v>
      </c>
      <c r="E22" s="26">
        <v>6.2E-2</v>
      </c>
      <c r="F22" s="26">
        <v>2.9420000000000002</v>
      </c>
      <c r="G22" s="26">
        <v>0.35</v>
      </c>
      <c r="H22" s="26">
        <v>5.9989999999999997</v>
      </c>
      <c r="I22" s="26">
        <v>31.120999999999999</v>
      </c>
      <c r="J22" s="26">
        <v>0.45500000000000002</v>
      </c>
      <c r="K22" s="26">
        <v>0.161</v>
      </c>
      <c r="L22" s="26">
        <v>8.1000000000000003E-2</v>
      </c>
      <c r="M22" s="26">
        <v>2.5999999999999999E-2</v>
      </c>
      <c r="N22" s="26"/>
      <c r="O22" s="25">
        <f t="shared" si="17"/>
        <v>94.146000000000001</v>
      </c>
      <c r="Q22" s="26">
        <v>47.034999999999997</v>
      </c>
      <c r="R22" s="26">
        <v>80.775000000000006</v>
      </c>
      <c r="S22" s="26">
        <v>11.041</v>
      </c>
      <c r="U22" s="26"/>
      <c r="V22" s="27">
        <v>12</v>
      </c>
      <c r="W22" s="27">
        <v>4</v>
      </c>
      <c r="X22" s="14">
        <v>0</v>
      </c>
      <c r="Z22" s="28">
        <f t="shared" si="18"/>
        <v>1.9403688796280938</v>
      </c>
      <c r="AA22" s="28">
        <f t="shared" si="19"/>
        <v>1.7091737647176957E-3</v>
      </c>
      <c r="AB22" s="28">
        <f t="shared" si="20"/>
        <v>0.12705720557999967</v>
      </c>
      <c r="AC22" s="28">
        <f t="shared" si="21"/>
        <v>1.0140035775386372E-2</v>
      </c>
      <c r="AD22" s="28">
        <f t="shared" si="22"/>
        <v>0</v>
      </c>
      <c r="AE22" s="28">
        <f t="shared" si="23"/>
        <v>0.18384203554066247</v>
      </c>
      <c r="AF22" s="28">
        <f t="shared" si="24"/>
        <v>1.7000337584931469</v>
      </c>
      <c r="AG22" s="28">
        <f t="shared" si="25"/>
        <v>1.7864052619694096E-2</v>
      </c>
      <c r="AH22" s="28">
        <f t="shared" si="26"/>
        <v>4.9969737913318534E-3</v>
      </c>
      <c r="AI22" s="28">
        <f t="shared" si="27"/>
        <v>2.3876064366804323E-3</v>
      </c>
      <c r="AJ22" s="28">
        <f t="shared" si="28"/>
        <v>1.847208599563738E-3</v>
      </c>
      <c r="AK22" s="28">
        <f t="shared" si="29"/>
        <v>0</v>
      </c>
      <c r="AL22" s="28">
        <f t="shared" si="30"/>
        <v>3.9902469302292776</v>
      </c>
      <c r="AM22" s="28">
        <f t="shared" si="31"/>
        <v>0.90241286812915911</v>
      </c>
      <c r="AN22" s="29">
        <f t="shared" si="2"/>
        <v>0</v>
      </c>
      <c r="AP22" s="25">
        <f t="shared" si="32"/>
        <v>52.948999999999998</v>
      </c>
      <c r="AQ22" s="25">
        <f t="shared" si="33"/>
        <v>6.2E-2</v>
      </c>
      <c r="AR22" s="25">
        <f t="shared" si="34"/>
        <v>2.9420000000000002</v>
      </c>
      <c r="AS22" s="25">
        <f t="shared" si="35"/>
        <v>0.35</v>
      </c>
      <c r="AT22" s="25">
        <f t="shared" si="3"/>
        <v>0</v>
      </c>
      <c r="AU22" s="25">
        <f t="shared" si="4"/>
        <v>5.9989999999999997</v>
      </c>
      <c r="AV22" s="25">
        <f t="shared" si="36"/>
        <v>31.120999999999999</v>
      </c>
      <c r="AW22" s="25">
        <f t="shared" si="37"/>
        <v>0.45500000000000002</v>
      </c>
      <c r="AX22" s="25">
        <f t="shared" si="38"/>
        <v>0.161</v>
      </c>
      <c r="AY22" s="25">
        <f t="shared" si="39"/>
        <v>8.1000000000000003E-2</v>
      </c>
      <c r="AZ22" s="25">
        <f t="shared" si="40"/>
        <v>2.5999999999999999E-2</v>
      </c>
      <c r="BA22" s="25">
        <f t="shared" si="41"/>
        <v>0</v>
      </c>
      <c r="BB22" s="25">
        <f t="shared" si="42"/>
        <v>94.146000000000001</v>
      </c>
      <c r="BD22" s="25">
        <f t="shared" si="6"/>
        <v>0.88130825565912119</v>
      </c>
      <c r="BE22" s="25">
        <f t="shared" si="7"/>
        <v>7.7630030300753763E-4</v>
      </c>
      <c r="BF22" s="25">
        <f t="shared" si="8"/>
        <v>5.7708905453118874E-2</v>
      </c>
      <c r="BG22" s="25">
        <f t="shared" si="9"/>
        <v>4.6055661556681357E-3</v>
      </c>
      <c r="BH22" s="25">
        <f t="shared" si="10"/>
        <v>8.3500361895217423E-2</v>
      </c>
      <c r="BI22" s="25">
        <f t="shared" si="11"/>
        <v>0</v>
      </c>
      <c r="BJ22" s="25">
        <f t="shared" si="12"/>
        <v>0.7721489465170055</v>
      </c>
      <c r="BK22" s="25">
        <f t="shared" si="13"/>
        <v>8.1137855892034951E-3</v>
      </c>
      <c r="BL22" s="25">
        <f t="shared" si="14"/>
        <v>2.2696067236746766E-3</v>
      </c>
      <c r="BM22" s="25">
        <f t="shared" si="15"/>
        <v>1.084441873915558E-3</v>
      </c>
      <c r="BN22" s="25">
        <f t="shared" si="43"/>
        <v>8.3899520643315696E-4</v>
      </c>
      <c r="BO22" s="25">
        <f t="shared" si="44"/>
        <v>0</v>
      </c>
      <c r="BP22" s="25">
        <f t="shared" si="45"/>
        <v>1.8123551653763657</v>
      </c>
      <c r="BQ22" s="25">
        <f t="shared" si="16"/>
        <v>2.2016914821442497</v>
      </c>
    </row>
    <row r="23" spans="1:69" s="25" customFormat="1" x14ac:dyDescent="0.15">
      <c r="A23" s="25" t="s">
        <v>87</v>
      </c>
      <c r="B23" s="25">
        <v>519</v>
      </c>
      <c r="C23" s="25">
        <f t="shared" si="46"/>
        <v>5.0000000000039799</v>
      </c>
      <c r="D23" s="26">
        <v>55.631999999999998</v>
      </c>
      <c r="E23" s="26">
        <v>5.8000000000000003E-2</v>
      </c>
      <c r="F23" s="26">
        <v>3.2530000000000001</v>
      </c>
      <c r="G23" s="26">
        <v>0.36299999999999999</v>
      </c>
      <c r="H23" s="26">
        <v>6.09</v>
      </c>
      <c r="I23" s="26">
        <v>33.783000000000001</v>
      </c>
      <c r="J23" s="26">
        <v>0.46200000000000002</v>
      </c>
      <c r="K23" s="26">
        <v>0.17</v>
      </c>
      <c r="L23" s="26">
        <v>7.9000000000000001E-2</v>
      </c>
      <c r="M23" s="26">
        <v>2E-3</v>
      </c>
      <c r="N23" s="26"/>
      <c r="O23" s="25">
        <f t="shared" si="17"/>
        <v>99.891999999999996</v>
      </c>
      <c r="Q23" s="26">
        <v>47.031999999999996</v>
      </c>
      <c r="R23" s="26">
        <v>80.771000000000001</v>
      </c>
      <c r="S23" s="26">
        <v>11.041</v>
      </c>
      <c r="U23" s="26"/>
      <c r="V23" s="27">
        <v>12</v>
      </c>
      <c r="W23" s="27">
        <v>4</v>
      </c>
      <c r="X23" s="14">
        <v>0</v>
      </c>
      <c r="Z23" s="28">
        <f t="shared" si="18"/>
        <v>1.9217874175511438</v>
      </c>
      <c r="AA23" s="28">
        <f t="shared" si="19"/>
        <v>1.5072200266351503E-3</v>
      </c>
      <c r="AB23" s="28">
        <f t="shared" si="20"/>
        <v>0.1324325765031186</v>
      </c>
      <c r="AC23" s="28">
        <f t="shared" si="21"/>
        <v>9.9136184950800229E-3</v>
      </c>
      <c r="AD23" s="28">
        <f t="shared" si="22"/>
        <v>0</v>
      </c>
      <c r="AE23" s="28">
        <f t="shared" si="23"/>
        <v>0.17592897998386095</v>
      </c>
      <c r="AF23" s="28">
        <f t="shared" si="24"/>
        <v>1.7396278395923432</v>
      </c>
      <c r="AG23" s="28">
        <f t="shared" si="25"/>
        <v>1.7098763373918729E-2</v>
      </c>
      <c r="AH23" s="28">
        <f t="shared" si="26"/>
        <v>4.9737534225249638E-3</v>
      </c>
      <c r="AI23" s="28">
        <f t="shared" si="27"/>
        <v>2.1951234410472163E-3</v>
      </c>
      <c r="AJ23" s="28">
        <f t="shared" si="28"/>
        <v>1.3394506689706347E-4</v>
      </c>
      <c r="AK23" s="28">
        <f t="shared" si="29"/>
        <v>0</v>
      </c>
      <c r="AL23" s="28">
        <f t="shared" si="30"/>
        <v>4.0055992374565692</v>
      </c>
      <c r="AM23" s="28">
        <f t="shared" si="31"/>
        <v>0.90815778567049588</v>
      </c>
      <c r="AN23" s="29">
        <f t="shared" si="2"/>
        <v>0</v>
      </c>
      <c r="AP23" s="25">
        <f t="shared" si="32"/>
        <v>55.631999999999998</v>
      </c>
      <c r="AQ23" s="25">
        <f t="shared" si="33"/>
        <v>5.8000000000000003E-2</v>
      </c>
      <c r="AR23" s="25">
        <f t="shared" si="34"/>
        <v>3.2530000000000001</v>
      </c>
      <c r="AS23" s="25">
        <f t="shared" si="35"/>
        <v>0.36299999999999999</v>
      </c>
      <c r="AT23" s="25">
        <f t="shared" si="3"/>
        <v>0</v>
      </c>
      <c r="AU23" s="25">
        <f t="shared" si="4"/>
        <v>6.09</v>
      </c>
      <c r="AV23" s="25">
        <f t="shared" si="36"/>
        <v>33.783000000000001</v>
      </c>
      <c r="AW23" s="25">
        <f t="shared" si="37"/>
        <v>0.46200000000000002</v>
      </c>
      <c r="AX23" s="25">
        <f t="shared" si="38"/>
        <v>0.17</v>
      </c>
      <c r="AY23" s="25">
        <f t="shared" si="39"/>
        <v>7.9000000000000001E-2</v>
      </c>
      <c r="AZ23" s="25">
        <f t="shared" si="40"/>
        <v>2E-3</v>
      </c>
      <c r="BA23" s="25">
        <f t="shared" si="41"/>
        <v>0</v>
      </c>
      <c r="BB23" s="25">
        <f t="shared" si="42"/>
        <v>99.891999999999996</v>
      </c>
      <c r="BD23" s="25">
        <f t="shared" si="6"/>
        <v>0.92596537949400803</v>
      </c>
      <c r="BE23" s="25">
        <f t="shared" si="7"/>
        <v>7.2621641249092229E-4</v>
      </c>
      <c r="BF23" s="25">
        <f t="shared" si="8"/>
        <v>6.3809336994899962E-2</v>
      </c>
      <c r="BG23" s="25">
        <f t="shared" si="9"/>
        <v>4.7766300414500947E-3</v>
      </c>
      <c r="BH23" s="25">
        <f t="shared" si="10"/>
        <v>8.4766995156171712E-2</v>
      </c>
      <c r="BI23" s="25">
        <f t="shared" si="11"/>
        <v>0</v>
      </c>
      <c r="BJ23" s="25">
        <f t="shared" si="12"/>
        <v>0.8381963259594486</v>
      </c>
      <c r="BK23" s="25">
        <f t="shared" si="13"/>
        <v>8.2386130598066255E-3</v>
      </c>
      <c r="BL23" s="25">
        <f t="shared" si="14"/>
        <v>2.3964791492217083E-3</v>
      </c>
      <c r="BM23" s="25">
        <f t="shared" si="15"/>
        <v>1.0576655313497417E-3</v>
      </c>
      <c r="BN23" s="25">
        <f t="shared" si="43"/>
        <v>6.453809280255054E-5</v>
      </c>
      <c r="BO23" s="25">
        <f t="shared" si="44"/>
        <v>0</v>
      </c>
      <c r="BP23" s="25">
        <f t="shared" si="45"/>
        <v>1.9299981798916501</v>
      </c>
      <c r="BQ23" s="25">
        <f t="shared" si="16"/>
        <v>2.0754419766766019</v>
      </c>
    </row>
    <row r="24" spans="1:69" s="25" customFormat="1" x14ac:dyDescent="0.15">
      <c r="A24" s="25" t="s">
        <v>88</v>
      </c>
      <c r="B24" s="25">
        <v>520</v>
      </c>
      <c r="C24" s="25">
        <f t="shared" si="46"/>
        <v>4.9999999999982947</v>
      </c>
      <c r="D24" s="26">
        <v>56.177</v>
      </c>
      <c r="E24" s="26">
        <v>7.5999999999999998E-2</v>
      </c>
      <c r="F24" s="26">
        <v>3.399</v>
      </c>
      <c r="G24" s="26">
        <v>0.36399999999999999</v>
      </c>
      <c r="H24" s="26">
        <v>6.1360000000000001</v>
      </c>
      <c r="I24" s="26">
        <v>33.959000000000003</v>
      </c>
      <c r="J24" s="26">
        <v>0.46100000000000002</v>
      </c>
      <c r="K24" s="26">
        <v>0.159</v>
      </c>
      <c r="L24" s="26">
        <v>9.4E-2</v>
      </c>
      <c r="M24" s="26">
        <v>1.6E-2</v>
      </c>
      <c r="N24" s="26"/>
      <c r="O24" s="25">
        <f t="shared" si="17"/>
        <v>100.84100000000001</v>
      </c>
      <c r="Q24" s="26">
        <v>47.027999999999999</v>
      </c>
      <c r="R24" s="26">
        <v>80.768000000000001</v>
      </c>
      <c r="S24" s="26">
        <v>11.041</v>
      </c>
      <c r="U24" s="26"/>
      <c r="V24" s="27">
        <v>12</v>
      </c>
      <c r="W24" s="27">
        <v>4</v>
      </c>
      <c r="X24" s="14">
        <v>0</v>
      </c>
      <c r="Z24" s="28">
        <f t="shared" si="18"/>
        <v>1.9218872423612701</v>
      </c>
      <c r="AA24" s="28">
        <f t="shared" si="19"/>
        <v>1.9559193506469199E-3</v>
      </c>
      <c r="AB24" s="28">
        <f t="shared" si="20"/>
        <v>0.13704103132935225</v>
      </c>
      <c r="AC24" s="28">
        <f t="shared" si="21"/>
        <v>9.8449983843450824E-3</v>
      </c>
      <c r="AD24" s="28">
        <f t="shared" si="22"/>
        <v>0</v>
      </c>
      <c r="AE24" s="28">
        <f t="shared" si="23"/>
        <v>0.17554729087976317</v>
      </c>
      <c r="AF24" s="28">
        <f t="shared" si="24"/>
        <v>1.7318158796913596</v>
      </c>
      <c r="AG24" s="28">
        <f t="shared" si="25"/>
        <v>1.6897106473395779E-2</v>
      </c>
      <c r="AH24" s="28">
        <f t="shared" si="26"/>
        <v>4.6070310848096794E-3</v>
      </c>
      <c r="AI24" s="28">
        <f t="shared" si="27"/>
        <v>2.5867139094228357E-3</v>
      </c>
      <c r="AJ24" s="28">
        <f t="shared" si="28"/>
        <v>1.061219933736477E-3</v>
      </c>
      <c r="AK24" s="28">
        <f t="shared" si="29"/>
        <v>0</v>
      </c>
      <c r="AL24" s="28">
        <f t="shared" si="30"/>
        <v>4.0032444333981019</v>
      </c>
      <c r="AM24" s="28">
        <f t="shared" si="31"/>
        <v>0.90796336345993367</v>
      </c>
      <c r="AN24" s="29">
        <f t="shared" si="2"/>
        <v>0</v>
      </c>
      <c r="AP24" s="25">
        <f t="shared" si="32"/>
        <v>56.177</v>
      </c>
      <c r="AQ24" s="25">
        <f t="shared" si="33"/>
        <v>7.5999999999999998E-2</v>
      </c>
      <c r="AR24" s="25">
        <f t="shared" si="34"/>
        <v>3.399</v>
      </c>
      <c r="AS24" s="25">
        <f t="shared" si="35"/>
        <v>0.36399999999999999</v>
      </c>
      <c r="AT24" s="25">
        <f t="shared" si="3"/>
        <v>0</v>
      </c>
      <c r="AU24" s="25">
        <f t="shared" si="4"/>
        <v>6.1360000000000001</v>
      </c>
      <c r="AV24" s="25">
        <f t="shared" si="36"/>
        <v>33.959000000000003</v>
      </c>
      <c r="AW24" s="25">
        <f t="shared" si="37"/>
        <v>0.46100000000000002</v>
      </c>
      <c r="AX24" s="25">
        <f t="shared" si="38"/>
        <v>0.159</v>
      </c>
      <c r="AY24" s="25">
        <f t="shared" si="39"/>
        <v>9.4E-2</v>
      </c>
      <c r="AZ24" s="25">
        <f t="shared" si="40"/>
        <v>1.6E-2</v>
      </c>
      <c r="BA24" s="25">
        <f t="shared" si="41"/>
        <v>0</v>
      </c>
      <c r="BB24" s="25">
        <f t="shared" si="42"/>
        <v>100.84100000000001</v>
      </c>
      <c r="BD24" s="25">
        <f t="shared" si="6"/>
        <v>0.93503661784287617</v>
      </c>
      <c r="BE24" s="25">
        <f t="shared" si="7"/>
        <v>9.5159391981569131E-4</v>
      </c>
      <c r="BF24" s="25">
        <f t="shared" si="8"/>
        <v>6.667320517850138E-2</v>
      </c>
      <c r="BG24" s="25">
        <f t="shared" si="9"/>
        <v>4.789788801894861E-3</v>
      </c>
      <c r="BH24" s="25">
        <f t="shared" si="10"/>
        <v>8.5407271310060692E-2</v>
      </c>
      <c r="BI24" s="25">
        <f t="shared" si="11"/>
        <v>0</v>
      </c>
      <c r="BJ24" s="25">
        <f t="shared" si="12"/>
        <v>0.84256309484820524</v>
      </c>
      <c r="BK24" s="25">
        <f t="shared" si="13"/>
        <v>8.2207805640061773E-3</v>
      </c>
      <c r="BL24" s="25">
        <f t="shared" si="14"/>
        <v>2.241412851330892E-3</v>
      </c>
      <c r="BM24" s="25">
        <f t="shared" si="15"/>
        <v>1.2584881005933636E-3</v>
      </c>
      <c r="BN24" s="25">
        <f t="shared" si="43"/>
        <v>5.1630474242040432E-4</v>
      </c>
      <c r="BO24" s="25">
        <f t="shared" si="44"/>
        <v>0</v>
      </c>
      <c r="BP24" s="25">
        <f t="shared" si="45"/>
        <v>1.9476585581597046</v>
      </c>
      <c r="BQ24" s="25">
        <f t="shared" si="16"/>
        <v>2.055413879720617</v>
      </c>
    </row>
    <row r="25" spans="1:69" s="25" customFormat="1" x14ac:dyDescent="0.15">
      <c r="A25" s="25" t="s">
        <v>89</v>
      </c>
      <c r="B25" s="25">
        <v>521</v>
      </c>
      <c r="C25" s="25">
        <f t="shared" si="46"/>
        <v>5.0000000000039799</v>
      </c>
      <c r="D25" s="26">
        <v>20.611000000000001</v>
      </c>
      <c r="E25" s="26">
        <v>7.9000000000000001E-2</v>
      </c>
      <c r="F25" s="26">
        <v>0.91</v>
      </c>
      <c r="G25" s="26">
        <v>0.25800000000000001</v>
      </c>
      <c r="H25" s="26">
        <v>4.0579999999999998</v>
      </c>
      <c r="I25" s="26">
        <v>8.7669999999999995</v>
      </c>
      <c r="J25" s="26">
        <v>0.35199999999999998</v>
      </c>
      <c r="K25" s="26">
        <v>0.108</v>
      </c>
      <c r="L25" s="26">
        <v>0.08</v>
      </c>
      <c r="M25" s="26">
        <v>0.16</v>
      </c>
      <c r="N25" s="26"/>
      <c r="O25" s="25">
        <f t="shared" si="17"/>
        <v>35.382999999999988</v>
      </c>
      <c r="Q25" s="26">
        <v>47.024999999999999</v>
      </c>
      <c r="R25" s="26">
        <v>80.763999999999996</v>
      </c>
      <c r="S25" s="26">
        <v>11.041</v>
      </c>
      <c r="U25" s="26"/>
      <c r="V25" s="27">
        <v>12</v>
      </c>
      <c r="W25" s="27">
        <v>4</v>
      </c>
      <c r="X25" s="14">
        <v>0</v>
      </c>
      <c r="Z25" s="28">
        <f t="shared" si="18"/>
        <v>2.0472599484137528</v>
      </c>
      <c r="AA25" s="28">
        <f t="shared" si="19"/>
        <v>5.9029486917606322E-3</v>
      </c>
      <c r="AB25" s="28">
        <f t="shared" si="20"/>
        <v>0.1065234962325014</v>
      </c>
      <c r="AC25" s="28">
        <f t="shared" si="21"/>
        <v>2.0259957851285669E-2</v>
      </c>
      <c r="AD25" s="28">
        <f t="shared" si="22"/>
        <v>0</v>
      </c>
      <c r="AE25" s="28">
        <f t="shared" si="23"/>
        <v>0.33707410449031189</v>
      </c>
      <c r="AF25" s="28">
        <f t="shared" si="24"/>
        <v>1.2980828051047439</v>
      </c>
      <c r="AG25" s="28">
        <f t="shared" si="25"/>
        <v>3.7459212652441641E-2</v>
      </c>
      <c r="AH25" s="28">
        <f t="shared" si="26"/>
        <v>9.085573367423062E-3</v>
      </c>
      <c r="AI25" s="28">
        <f t="shared" si="27"/>
        <v>6.3916810881492732E-3</v>
      </c>
      <c r="AJ25" s="28">
        <f t="shared" si="28"/>
        <v>3.0811295920444931E-2</v>
      </c>
      <c r="AK25" s="28">
        <f t="shared" si="29"/>
        <v>0</v>
      </c>
      <c r="AL25" s="28">
        <f t="shared" si="30"/>
        <v>3.8988510238128153</v>
      </c>
      <c r="AM25" s="28">
        <f t="shared" si="31"/>
        <v>0.79385825145441991</v>
      </c>
      <c r="AN25" s="29">
        <f t="shared" si="2"/>
        <v>0</v>
      </c>
      <c r="AP25" s="25">
        <f t="shared" si="32"/>
        <v>20.611000000000001</v>
      </c>
      <c r="AQ25" s="25">
        <f t="shared" si="33"/>
        <v>7.9000000000000001E-2</v>
      </c>
      <c r="AR25" s="25">
        <f t="shared" si="34"/>
        <v>0.91</v>
      </c>
      <c r="AS25" s="25">
        <f t="shared" si="35"/>
        <v>0.25800000000000001</v>
      </c>
      <c r="AT25" s="25">
        <f t="shared" si="3"/>
        <v>0</v>
      </c>
      <c r="AU25" s="25">
        <f t="shared" si="4"/>
        <v>4.0579999999999998</v>
      </c>
      <c r="AV25" s="25">
        <f t="shared" si="36"/>
        <v>8.7669999999999995</v>
      </c>
      <c r="AW25" s="25">
        <f t="shared" si="37"/>
        <v>0.35199999999999998</v>
      </c>
      <c r="AX25" s="25">
        <f t="shared" si="38"/>
        <v>0.108</v>
      </c>
      <c r="AY25" s="25">
        <f t="shared" si="39"/>
        <v>0.08</v>
      </c>
      <c r="AZ25" s="25">
        <f t="shared" si="40"/>
        <v>0.16</v>
      </c>
      <c r="BA25" s="25">
        <f t="shared" si="41"/>
        <v>0</v>
      </c>
      <c r="BB25" s="25">
        <f t="shared" si="42"/>
        <v>35.382999999999988</v>
      </c>
      <c r="BD25" s="25">
        <f t="shared" si="6"/>
        <v>0.34305925432756329</v>
      </c>
      <c r="BE25" s="25">
        <f t="shared" si="7"/>
        <v>9.8915683770315287E-4</v>
      </c>
      <c r="BF25" s="25">
        <f t="shared" si="8"/>
        <v>1.7850137308748532E-2</v>
      </c>
      <c r="BG25" s="25">
        <f t="shared" si="9"/>
        <v>3.3949601947496546E-3</v>
      </c>
      <c r="BH25" s="25">
        <f t="shared" si="10"/>
        <v>5.6483492010467123E-2</v>
      </c>
      <c r="BI25" s="25">
        <f t="shared" si="11"/>
        <v>0</v>
      </c>
      <c r="BJ25" s="25">
        <f t="shared" si="12"/>
        <v>0.21751967527118626</v>
      </c>
      <c r="BK25" s="25">
        <f t="shared" si="13"/>
        <v>6.2770385217574285E-3</v>
      </c>
      <c r="BL25" s="25">
        <f t="shared" si="14"/>
        <v>1.5224691065643793E-3</v>
      </c>
      <c r="BM25" s="25">
        <f t="shared" si="15"/>
        <v>1.07105370263265E-3</v>
      </c>
      <c r="BN25" s="25">
        <f t="shared" si="43"/>
        <v>5.1630474242040439E-3</v>
      </c>
      <c r="BO25" s="25">
        <f t="shared" si="44"/>
        <v>0</v>
      </c>
      <c r="BP25" s="25">
        <f t="shared" si="45"/>
        <v>0.65333028470557641</v>
      </c>
      <c r="BQ25" s="25">
        <f t="shared" si="16"/>
        <v>5.967656964761451</v>
      </c>
    </row>
    <row r="26" spans="1:69" s="25" customFormat="1" x14ac:dyDescent="0.15">
      <c r="A26" s="25" t="s">
        <v>90</v>
      </c>
      <c r="B26" s="25">
        <v>522</v>
      </c>
      <c r="C26" s="25">
        <f t="shared" si="46"/>
        <v>5.6568542494842209</v>
      </c>
      <c r="D26" s="26">
        <v>57.188000000000002</v>
      </c>
      <c r="E26" s="26">
        <v>8.1000000000000003E-2</v>
      </c>
      <c r="F26" s="26">
        <v>3.331</v>
      </c>
      <c r="G26" s="26">
        <v>0.377</v>
      </c>
      <c r="H26" s="26">
        <v>6.0919999999999996</v>
      </c>
      <c r="I26" s="26">
        <v>34.695</v>
      </c>
      <c r="J26" s="26">
        <v>0.45600000000000002</v>
      </c>
      <c r="K26" s="26">
        <v>0.16700000000000001</v>
      </c>
      <c r="L26" s="26">
        <v>9.5000000000000001E-2</v>
      </c>
      <c r="M26" s="26">
        <v>8.0000000000000002E-3</v>
      </c>
      <c r="N26" s="26"/>
      <c r="O26" s="25">
        <f t="shared" si="17"/>
        <v>102.49000000000001</v>
      </c>
      <c r="Q26" s="26">
        <v>47.021000000000001</v>
      </c>
      <c r="R26" s="26">
        <v>80.760000000000005</v>
      </c>
      <c r="S26" s="26">
        <v>11.041</v>
      </c>
      <c r="U26" s="26"/>
      <c r="V26" s="27">
        <v>12</v>
      </c>
      <c r="W26" s="27">
        <v>4</v>
      </c>
      <c r="X26" s="14">
        <v>0</v>
      </c>
      <c r="Z26" s="28">
        <f t="shared" si="18"/>
        <v>1.9237917256011547</v>
      </c>
      <c r="AA26" s="28">
        <f t="shared" si="19"/>
        <v>2.0497748161275656E-3</v>
      </c>
      <c r="AB26" s="28">
        <f t="shared" si="20"/>
        <v>0.13205591827668944</v>
      </c>
      <c r="AC26" s="28">
        <f t="shared" si="21"/>
        <v>1.0026270073038633E-2</v>
      </c>
      <c r="AD26" s="28">
        <f t="shared" si="22"/>
        <v>0</v>
      </c>
      <c r="AE26" s="28">
        <f t="shared" si="23"/>
        <v>0.17137696934095042</v>
      </c>
      <c r="AF26" s="28">
        <f t="shared" si="24"/>
        <v>1.7397926808018043</v>
      </c>
      <c r="AG26" s="28">
        <f t="shared" si="25"/>
        <v>1.6434634161498422E-2</v>
      </c>
      <c r="AH26" s="28">
        <f t="shared" si="26"/>
        <v>4.7579981895755586E-3</v>
      </c>
      <c r="AI26" s="28">
        <f t="shared" si="27"/>
        <v>2.5705611120036879E-3</v>
      </c>
      <c r="AJ26" s="28">
        <f t="shared" si="28"/>
        <v>5.2174607002106318E-4</v>
      </c>
      <c r="AK26" s="28">
        <f t="shared" si="29"/>
        <v>0</v>
      </c>
      <c r="AL26" s="28">
        <f t="shared" si="30"/>
        <v>4.0033782784428631</v>
      </c>
      <c r="AM26" s="28">
        <f t="shared" si="31"/>
        <v>0.9103287511246585</v>
      </c>
      <c r="AN26" s="29">
        <f t="shared" si="2"/>
        <v>0</v>
      </c>
      <c r="AP26" s="25">
        <f t="shared" si="32"/>
        <v>57.188000000000002</v>
      </c>
      <c r="AQ26" s="25">
        <f t="shared" si="33"/>
        <v>8.1000000000000003E-2</v>
      </c>
      <c r="AR26" s="25">
        <f t="shared" si="34"/>
        <v>3.331</v>
      </c>
      <c r="AS26" s="25">
        <f t="shared" si="35"/>
        <v>0.377</v>
      </c>
      <c r="AT26" s="25">
        <f t="shared" si="3"/>
        <v>0</v>
      </c>
      <c r="AU26" s="25">
        <f t="shared" si="4"/>
        <v>6.0919999999999996</v>
      </c>
      <c r="AV26" s="25">
        <f t="shared" si="36"/>
        <v>34.695</v>
      </c>
      <c r="AW26" s="25">
        <f t="shared" si="37"/>
        <v>0.45600000000000002</v>
      </c>
      <c r="AX26" s="25">
        <f t="shared" si="38"/>
        <v>0.16700000000000001</v>
      </c>
      <c r="AY26" s="25">
        <f t="shared" si="39"/>
        <v>9.5000000000000001E-2</v>
      </c>
      <c r="AZ26" s="25">
        <f t="shared" si="40"/>
        <v>8.0000000000000002E-3</v>
      </c>
      <c r="BA26" s="25">
        <f t="shared" si="41"/>
        <v>0</v>
      </c>
      <c r="BB26" s="25">
        <f t="shared" si="42"/>
        <v>102.49000000000001</v>
      </c>
      <c r="BD26" s="25">
        <f t="shared" si="6"/>
        <v>0.95186418109187754</v>
      </c>
      <c r="BE26" s="25">
        <f t="shared" si="7"/>
        <v>1.0141987829614604E-3</v>
      </c>
      <c r="BF26" s="25">
        <f t="shared" si="8"/>
        <v>6.5339348764221261E-2</v>
      </c>
      <c r="BG26" s="25">
        <f t="shared" si="9"/>
        <v>4.9608526876768208E-3</v>
      </c>
      <c r="BH26" s="25">
        <f t="shared" si="10"/>
        <v>8.4794833249819054E-2</v>
      </c>
      <c r="BI26" s="25">
        <f t="shared" si="11"/>
        <v>0</v>
      </c>
      <c r="BJ26" s="25">
        <f t="shared" si="12"/>
        <v>0.86082412838300526</v>
      </c>
      <c r="BK26" s="25">
        <f t="shared" si="13"/>
        <v>8.1316180850039416E-3</v>
      </c>
      <c r="BL26" s="25">
        <f t="shared" si="14"/>
        <v>2.3541883407060312E-3</v>
      </c>
      <c r="BM26" s="25">
        <f t="shared" si="15"/>
        <v>1.2718762718762718E-3</v>
      </c>
      <c r="BN26" s="25">
        <f t="shared" si="43"/>
        <v>2.5815237121020216E-4</v>
      </c>
      <c r="BO26" s="25">
        <f t="shared" si="44"/>
        <v>0</v>
      </c>
      <c r="BP26" s="25">
        <f t="shared" si="45"/>
        <v>1.9808133780283577</v>
      </c>
      <c r="BQ26" s="25">
        <f t="shared" si="16"/>
        <v>2.0210779687017797</v>
      </c>
    </row>
    <row r="27" spans="1:69" s="25" customFormat="1" x14ac:dyDescent="0.15">
      <c r="A27" s="25" t="s">
        <v>91</v>
      </c>
      <c r="B27" s="25">
        <v>523</v>
      </c>
      <c r="C27" s="25">
        <f t="shared" si="46"/>
        <v>4.2426406871194464</v>
      </c>
      <c r="D27" s="26">
        <v>55.646999999999998</v>
      </c>
      <c r="E27" s="26">
        <v>7.6999999999999999E-2</v>
      </c>
      <c r="F27" s="26">
        <v>3.3679999999999999</v>
      </c>
      <c r="G27" s="26">
        <v>0.38200000000000001</v>
      </c>
      <c r="H27" s="26">
        <v>6.1109999999999998</v>
      </c>
      <c r="I27" s="26">
        <v>33.661000000000001</v>
      </c>
      <c r="J27" s="26">
        <v>0.45900000000000002</v>
      </c>
      <c r="K27" s="26">
        <v>0.16</v>
      </c>
      <c r="L27" s="26">
        <v>7.1999999999999995E-2</v>
      </c>
      <c r="M27" s="26">
        <v>5.0000000000000001E-3</v>
      </c>
      <c r="N27" s="26"/>
      <c r="O27" s="25">
        <f t="shared" si="17"/>
        <v>99.941999999999993</v>
      </c>
      <c r="Q27" s="26">
        <v>47.018000000000001</v>
      </c>
      <c r="R27" s="26">
        <v>80.757000000000005</v>
      </c>
      <c r="S27" s="26">
        <v>11.041</v>
      </c>
      <c r="U27" s="26"/>
      <c r="V27" s="27">
        <v>12</v>
      </c>
      <c r="W27" s="27">
        <v>4</v>
      </c>
      <c r="X27" s="14">
        <v>0</v>
      </c>
      <c r="Z27" s="28">
        <f t="shared" si="18"/>
        <v>1.9211364114651293</v>
      </c>
      <c r="AA27" s="28">
        <f t="shared" si="19"/>
        <v>1.999747500865665E-3</v>
      </c>
      <c r="AB27" s="28">
        <f t="shared" si="20"/>
        <v>0.13703093563280078</v>
      </c>
      <c r="AC27" s="28">
        <f t="shared" si="21"/>
        <v>1.0426167912854898E-2</v>
      </c>
      <c r="AD27" s="28">
        <f t="shared" si="22"/>
        <v>0</v>
      </c>
      <c r="AE27" s="28">
        <f t="shared" si="23"/>
        <v>0.17642825996516664</v>
      </c>
      <c r="AF27" s="28">
        <f t="shared" si="24"/>
        <v>1.7322913024890847</v>
      </c>
      <c r="AG27" s="28">
        <f t="shared" si="25"/>
        <v>1.6977400243976096E-2</v>
      </c>
      <c r="AH27" s="28">
        <f t="shared" si="26"/>
        <v>4.6783325266337725E-3</v>
      </c>
      <c r="AI27" s="28">
        <f t="shared" si="27"/>
        <v>1.9994020253447952E-3</v>
      </c>
      <c r="AJ27" s="28">
        <f t="shared" si="28"/>
        <v>3.3465899864190733E-4</v>
      </c>
      <c r="AK27" s="28">
        <f t="shared" si="29"/>
        <v>0</v>
      </c>
      <c r="AL27" s="28">
        <f t="shared" si="30"/>
        <v>4.0033026187604985</v>
      </c>
      <c r="AM27" s="28">
        <f t="shared" si="31"/>
        <v>0.90756721760722503</v>
      </c>
      <c r="AN27" s="29">
        <f t="shared" si="2"/>
        <v>0</v>
      </c>
      <c r="AP27" s="25">
        <f t="shared" si="32"/>
        <v>55.646999999999998</v>
      </c>
      <c r="AQ27" s="25">
        <f t="shared" si="33"/>
        <v>7.6999999999999999E-2</v>
      </c>
      <c r="AR27" s="25">
        <f t="shared" si="34"/>
        <v>3.3679999999999999</v>
      </c>
      <c r="AS27" s="25">
        <f t="shared" si="35"/>
        <v>0.38200000000000001</v>
      </c>
      <c r="AT27" s="25">
        <f t="shared" si="3"/>
        <v>0</v>
      </c>
      <c r="AU27" s="25">
        <f t="shared" si="4"/>
        <v>6.1109999999999989</v>
      </c>
      <c r="AV27" s="25">
        <f t="shared" si="36"/>
        <v>33.661000000000001</v>
      </c>
      <c r="AW27" s="25">
        <f t="shared" si="37"/>
        <v>0.45900000000000002</v>
      </c>
      <c r="AX27" s="25">
        <f t="shared" si="38"/>
        <v>0.16</v>
      </c>
      <c r="AY27" s="25">
        <f t="shared" si="39"/>
        <v>7.1999999999999995E-2</v>
      </c>
      <c r="AZ27" s="25">
        <f t="shared" si="40"/>
        <v>5.0000000000000001E-3</v>
      </c>
      <c r="BA27" s="25">
        <f t="shared" si="41"/>
        <v>0</v>
      </c>
      <c r="BB27" s="25">
        <f t="shared" si="42"/>
        <v>99.941999999999993</v>
      </c>
      <c r="BD27" s="25">
        <f t="shared" si="6"/>
        <v>0.92621504660452725</v>
      </c>
      <c r="BE27" s="25">
        <f t="shared" si="7"/>
        <v>9.6411489244484509E-4</v>
      </c>
      <c r="BF27" s="25">
        <f t="shared" si="8"/>
        <v>6.6065123577873683E-2</v>
      </c>
      <c r="BG27" s="25">
        <f t="shared" si="9"/>
        <v>5.0266464899006514E-3</v>
      </c>
      <c r="BH27" s="25">
        <f t="shared" si="10"/>
        <v>8.5059295139468846E-2</v>
      </c>
      <c r="BI27" s="25">
        <f t="shared" si="11"/>
        <v>0</v>
      </c>
      <c r="BJ27" s="25">
        <f t="shared" si="12"/>
        <v>0.83516936116156049</v>
      </c>
      <c r="BK27" s="25">
        <f t="shared" si="13"/>
        <v>8.1851155724052826E-3</v>
      </c>
      <c r="BL27" s="25">
        <f t="shared" si="14"/>
        <v>2.2555097875027845E-3</v>
      </c>
      <c r="BM27" s="25">
        <f t="shared" si="15"/>
        <v>9.639483323693849E-4</v>
      </c>
      <c r="BN27" s="25">
        <f t="shared" si="43"/>
        <v>1.6134523200637637E-4</v>
      </c>
      <c r="BO27" s="25">
        <f t="shared" si="44"/>
        <v>0</v>
      </c>
      <c r="BP27" s="25">
        <f t="shared" si="45"/>
        <v>1.9300655067900596</v>
      </c>
      <c r="BQ27" s="25">
        <f t="shared" si="16"/>
        <v>2.0741796610926908</v>
      </c>
    </row>
    <row r="28" spans="1:69" s="25" customFormat="1" x14ac:dyDescent="0.15">
      <c r="A28" s="25" t="s">
        <v>92</v>
      </c>
      <c r="B28" s="25">
        <v>524</v>
      </c>
      <c r="C28" s="25">
        <f t="shared" si="46"/>
        <v>5.6568542494942697</v>
      </c>
      <c r="D28" s="26">
        <v>55.094999999999999</v>
      </c>
      <c r="E28" s="26">
        <v>8.5999999999999993E-2</v>
      </c>
      <c r="F28" s="26">
        <v>3.4119999999999999</v>
      </c>
      <c r="G28" s="26">
        <v>0.39</v>
      </c>
      <c r="H28" s="26">
        <v>6.1040000000000001</v>
      </c>
      <c r="I28" s="26">
        <v>33.341000000000001</v>
      </c>
      <c r="J28" s="26">
        <v>0.46400000000000002</v>
      </c>
      <c r="K28" s="26">
        <v>0.17100000000000001</v>
      </c>
      <c r="L28" s="26">
        <v>7.8E-2</v>
      </c>
      <c r="M28" s="26">
        <v>2.1000000000000001E-2</v>
      </c>
      <c r="N28" s="26"/>
      <c r="O28" s="25">
        <f t="shared" si="17"/>
        <v>99.162000000000006</v>
      </c>
      <c r="Q28" s="26">
        <v>47.014000000000003</v>
      </c>
      <c r="R28" s="26">
        <v>80.753</v>
      </c>
      <c r="S28" s="26">
        <v>11.041</v>
      </c>
      <c r="U28" s="26"/>
      <c r="V28" s="27">
        <v>12</v>
      </c>
      <c r="W28" s="27">
        <v>4</v>
      </c>
      <c r="X28" s="14">
        <v>0</v>
      </c>
      <c r="Z28" s="28">
        <f t="shared" si="18"/>
        <v>1.9180939718550154</v>
      </c>
      <c r="AA28" s="28">
        <f t="shared" si="19"/>
        <v>2.2522890969195802E-3</v>
      </c>
      <c r="AB28" s="28">
        <f t="shared" si="20"/>
        <v>0.13998993387779621</v>
      </c>
      <c r="AC28" s="28">
        <f t="shared" si="21"/>
        <v>1.0734138750818351E-2</v>
      </c>
      <c r="AD28" s="28">
        <f t="shared" si="22"/>
        <v>0</v>
      </c>
      <c r="AE28" s="28">
        <f t="shared" si="23"/>
        <v>0.17770990626217784</v>
      </c>
      <c r="AF28" s="28">
        <f t="shared" si="24"/>
        <v>1.7302696029572759</v>
      </c>
      <c r="AG28" s="28">
        <f t="shared" si="25"/>
        <v>1.7306837980571199E-2</v>
      </c>
      <c r="AH28" s="28">
        <f t="shared" si="26"/>
        <v>5.0420652400785353E-3</v>
      </c>
      <c r="AI28" s="28">
        <f t="shared" si="27"/>
        <v>2.1842557097027844E-3</v>
      </c>
      <c r="AJ28" s="28">
        <f t="shared" si="28"/>
        <v>1.4174020068068039E-3</v>
      </c>
      <c r="AK28" s="28">
        <f t="shared" si="29"/>
        <v>0</v>
      </c>
      <c r="AL28" s="28">
        <f t="shared" si="30"/>
        <v>4.0050004037371627</v>
      </c>
      <c r="AM28" s="28">
        <f t="shared" si="31"/>
        <v>0.90685963585904639</v>
      </c>
      <c r="AN28" s="29">
        <f t="shared" si="2"/>
        <v>0</v>
      </c>
      <c r="AP28" s="25">
        <f t="shared" si="32"/>
        <v>55.094999999999999</v>
      </c>
      <c r="AQ28" s="25">
        <f t="shared" si="33"/>
        <v>8.5999999999999993E-2</v>
      </c>
      <c r="AR28" s="25">
        <f t="shared" si="34"/>
        <v>3.4119999999999999</v>
      </c>
      <c r="AS28" s="25">
        <f t="shared" si="35"/>
        <v>0.39</v>
      </c>
      <c r="AT28" s="25">
        <f t="shared" si="3"/>
        <v>0</v>
      </c>
      <c r="AU28" s="25">
        <f t="shared" si="4"/>
        <v>6.1040000000000001</v>
      </c>
      <c r="AV28" s="25">
        <f t="shared" si="36"/>
        <v>33.341000000000001</v>
      </c>
      <c r="AW28" s="25">
        <f t="shared" si="37"/>
        <v>0.46400000000000002</v>
      </c>
      <c r="AX28" s="25">
        <f t="shared" si="38"/>
        <v>0.17100000000000001</v>
      </c>
      <c r="AY28" s="25">
        <f t="shared" si="39"/>
        <v>7.8E-2</v>
      </c>
      <c r="AZ28" s="25">
        <f t="shared" si="40"/>
        <v>2.1000000000000001E-2</v>
      </c>
      <c r="BA28" s="25">
        <f t="shared" si="41"/>
        <v>0</v>
      </c>
      <c r="BB28" s="25">
        <f t="shared" si="42"/>
        <v>99.162000000000006</v>
      </c>
      <c r="BD28" s="25">
        <f t="shared" si="6"/>
        <v>0.9170272969374168</v>
      </c>
      <c r="BE28" s="25">
        <f t="shared" si="7"/>
        <v>1.0768036461072294E-3</v>
      </c>
      <c r="BF28" s="25">
        <f t="shared" si="8"/>
        <v>6.6928207140054929E-2</v>
      </c>
      <c r="BG28" s="25">
        <f t="shared" si="9"/>
        <v>5.1319165734587798E-3</v>
      </c>
      <c r="BH28" s="25">
        <f t="shared" si="10"/>
        <v>8.4961861811703149E-2</v>
      </c>
      <c r="BI28" s="25">
        <f t="shared" si="11"/>
        <v>0</v>
      </c>
      <c r="BJ28" s="25">
        <f t="shared" si="12"/>
        <v>0.8272297813638213</v>
      </c>
      <c r="BK28" s="25">
        <f t="shared" si="13"/>
        <v>8.2742780514075201E-3</v>
      </c>
      <c r="BL28" s="25">
        <f t="shared" si="14"/>
        <v>2.4105760853936008E-3</v>
      </c>
      <c r="BM28" s="25">
        <f t="shared" si="15"/>
        <v>1.0442773600668337E-3</v>
      </c>
      <c r="BN28" s="25">
        <f t="shared" si="43"/>
        <v>6.776499744267807E-4</v>
      </c>
      <c r="BO28" s="25">
        <f t="shared" si="44"/>
        <v>0</v>
      </c>
      <c r="BP28" s="25">
        <f t="shared" si="45"/>
        <v>1.9147626489438569</v>
      </c>
      <c r="BQ28" s="25">
        <f t="shared" si="16"/>
        <v>2.0916432676113863</v>
      </c>
    </row>
    <row r="29" spans="1:69" s="25" customFormat="1" x14ac:dyDescent="0.15">
      <c r="A29" s="25" t="s">
        <v>93</v>
      </c>
      <c r="B29" s="25">
        <v>525</v>
      </c>
      <c r="C29" s="25">
        <f t="shared" si="46"/>
        <v>5.0000000000039799</v>
      </c>
      <c r="D29" s="26">
        <v>56.41</v>
      </c>
      <c r="E29" s="26">
        <v>8.1000000000000003E-2</v>
      </c>
      <c r="F29" s="26">
        <v>3.419</v>
      </c>
      <c r="G29" s="26">
        <v>0.38600000000000001</v>
      </c>
      <c r="H29" s="26">
        <v>6.0529999999999999</v>
      </c>
      <c r="I29" s="26">
        <v>34.237000000000002</v>
      </c>
      <c r="J29" s="26">
        <v>0.48199999999999998</v>
      </c>
      <c r="K29" s="26">
        <v>0.157</v>
      </c>
      <c r="L29" s="26">
        <v>8.5000000000000006E-2</v>
      </c>
      <c r="M29" s="26">
        <v>1.7999999999999999E-2</v>
      </c>
      <c r="N29" s="26"/>
      <c r="O29" s="25">
        <f t="shared" si="17"/>
        <v>101.328</v>
      </c>
      <c r="Q29" s="26">
        <v>47.011000000000003</v>
      </c>
      <c r="R29" s="26">
        <v>80.748999999999995</v>
      </c>
      <c r="S29" s="26">
        <v>11.041</v>
      </c>
      <c r="U29" s="26"/>
      <c r="V29" s="27">
        <v>12</v>
      </c>
      <c r="W29" s="27">
        <v>4</v>
      </c>
      <c r="X29" s="14">
        <v>0</v>
      </c>
      <c r="Z29" s="28">
        <f t="shared" si="18"/>
        <v>1.920054995680722</v>
      </c>
      <c r="AA29" s="28">
        <f t="shared" si="19"/>
        <v>2.0740087180552156E-3</v>
      </c>
      <c r="AB29" s="28">
        <f t="shared" si="20"/>
        <v>0.13714714212892021</v>
      </c>
      <c r="AC29" s="28">
        <f t="shared" si="21"/>
        <v>1.0386991539666331E-2</v>
      </c>
      <c r="AD29" s="28">
        <f t="shared" si="22"/>
        <v>0</v>
      </c>
      <c r="AE29" s="28">
        <f t="shared" si="23"/>
        <v>0.17229301157511809</v>
      </c>
      <c r="AF29" s="28">
        <f t="shared" si="24"/>
        <v>1.7371236581945302</v>
      </c>
      <c r="AG29" s="28">
        <f t="shared" si="25"/>
        <v>1.7577077240977245E-2</v>
      </c>
      <c r="AH29" s="28">
        <f t="shared" si="26"/>
        <v>4.5259721609811395E-3</v>
      </c>
      <c r="AI29" s="28">
        <f t="shared" si="27"/>
        <v>2.3271676876513883E-3</v>
      </c>
      <c r="AJ29" s="28">
        <f t="shared" si="28"/>
        <v>1.1878076806153049E-3</v>
      </c>
      <c r="AK29" s="28">
        <f t="shared" si="29"/>
        <v>0</v>
      </c>
      <c r="AL29" s="28">
        <f t="shared" si="30"/>
        <v>4.0046978326072376</v>
      </c>
      <c r="AM29" s="28">
        <f t="shared" si="31"/>
        <v>0.90976667675374212</v>
      </c>
      <c r="AN29" s="29">
        <f t="shared" si="2"/>
        <v>0</v>
      </c>
      <c r="AP29" s="25">
        <f t="shared" si="32"/>
        <v>56.41</v>
      </c>
      <c r="AQ29" s="25">
        <f t="shared" si="33"/>
        <v>8.1000000000000003E-2</v>
      </c>
      <c r="AR29" s="25">
        <f t="shared" si="34"/>
        <v>3.419</v>
      </c>
      <c r="AS29" s="25">
        <f t="shared" si="35"/>
        <v>0.38600000000000001</v>
      </c>
      <c r="AT29" s="25">
        <f t="shared" si="3"/>
        <v>0</v>
      </c>
      <c r="AU29" s="25">
        <f t="shared" si="4"/>
        <v>6.0529999999999999</v>
      </c>
      <c r="AV29" s="25">
        <f t="shared" si="36"/>
        <v>34.237000000000002</v>
      </c>
      <c r="AW29" s="25">
        <f t="shared" si="37"/>
        <v>0.48199999999999998</v>
      </c>
      <c r="AX29" s="25">
        <f t="shared" si="38"/>
        <v>0.157</v>
      </c>
      <c r="AY29" s="25">
        <f t="shared" si="39"/>
        <v>8.5000000000000006E-2</v>
      </c>
      <c r="AZ29" s="25">
        <f t="shared" si="40"/>
        <v>1.7999999999999999E-2</v>
      </c>
      <c r="BA29" s="25">
        <f t="shared" si="41"/>
        <v>0</v>
      </c>
      <c r="BB29" s="25">
        <f t="shared" si="42"/>
        <v>101.328</v>
      </c>
      <c r="BD29" s="25">
        <f t="shared" si="6"/>
        <v>0.93891478029294273</v>
      </c>
      <c r="BE29" s="25">
        <f t="shared" si="7"/>
        <v>1.0141987829614604E-3</v>
      </c>
      <c r="BF29" s="25">
        <f t="shared" si="8"/>
        <v>6.7065515888583768E-2</v>
      </c>
      <c r="BG29" s="25">
        <f t="shared" si="9"/>
        <v>5.0792815316797156E-3</v>
      </c>
      <c r="BH29" s="25">
        <f t="shared" si="10"/>
        <v>8.4251990423695786E-2</v>
      </c>
      <c r="BI29" s="25">
        <f t="shared" si="11"/>
        <v>0</v>
      </c>
      <c r="BJ29" s="25">
        <f t="shared" si="12"/>
        <v>0.84946060479749108</v>
      </c>
      <c r="BK29" s="25">
        <f t="shared" si="13"/>
        <v>8.5952629758155701E-3</v>
      </c>
      <c r="BL29" s="25">
        <f t="shared" si="14"/>
        <v>2.213218978987107E-3</v>
      </c>
      <c r="BM29" s="25">
        <f t="shared" si="15"/>
        <v>1.1379945590471907E-3</v>
      </c>
      <c r="BN29" s="25">
        <f t="shared" si="43"/>
        <v>5.8084283522295485E-4</v>
      </c>
      <c r="BO29" s="25">
        <f t="shared" si="44"/>
        <v>0</v>
      </c>
      <c r="BP29" s="25">
        <f t="shared" si="45"/>
        <v>1.9583136910664276</v>
      </c>
      <c r="BQ29" s="25">
        <f t="shared" si="16"/>
        <v>2.0449725960024425</v>
      </c>
    </row>
    <row r="30" spans="1:69" s="25" customFormat="1" x14ac:dyDescent="0.15">
      <c r="A30" s="25" t="s">
        <v>94</v>
      </c>
      <c r="B30" s="25">
        <v>526</v>
      </c>
      <c r="C30" s="25">
        <f t="shared" si="46"/>
        <v>5.6568542494892453</v>
      </c>
      <c r="D30" s="26">
        <v>55.493000000000002</v>
      </c>
      <c r="E30" s="26">
        <v>8.5000000000000006E-2</v>
      </c>
      <c r="F30" s="26">
        <v>3.431</v>
      </c>
      <c r="G30" s="26">
        <v>0.39100000000000001</v>
      </c>
      <c r="H30" s="26">
        <v>6.0990000000000002</v>
      </c>
      <c r="I30" s="26">
        <v>33.581000000000003</v>
      </c>
      <c r="J30" s="26">
        <v>0.53600000000000003</v>
      </c>
      <c r="K30" s="26">
        <v>0.17299999999999999</v>
      </c>
      <c r="L30" s="26">
        <v>0.08</v>
      </c>
      <c r="M30" s="26">
        <v>1.0999999999999999E-2</v>
      </c>
      <c r="N30" s="26"/>
      <c r="O30" s="25">
        <f t="shared" si="17"/>
        <v>99.88</v>
      </c>
      <c r="Q30" s="26">
        <v>47.006999999999998</v>
      </c>
      <c r="R30" s="26">
        <v>80.745000000000005</v>
      </c>
      <c r="S30" s="26">
        <v>11.041</v>
      </c>
      <c r="U30" s="26"/>
      <c r="V30" s="27">
        <v>12</v>
      </c>
      <c r="W30" s="27">
        <v>4</v>
      </c>
      <c r="X30" s="14">
        <v>0</v>
      </c>
      <c r="Z30" s="28">
        <f t="shared" si="18"/>
        <v>1.917998872058208</v>
      </c>
      <c r="AA30" s="28">
        <f t="shared" si="19"/>
        <v>2.2100243539600519E-3</v>
      </c>
      <c r="AB30" s="28">
        <f t="shared" si="20"/>
        <v>0.13975294051603268</v>
      </c>
      <c r="AC30" s="28">
        <f t="shared" si="21"/>
        <v>1.0683948986716469E-2</v>
      </c>
      <c r="AD30" s="28">
        <f t="shared" si="22"/>
        <v>0</v>
      </c>
      <c r="AE30" s="28">
        <f t="shared" si="23"/>
        <v>0.17628209241273168</v>
      </c>
      <c r="AF30" s="28">
        <f t="shared" si="24"/>
        <v>1.7301399407851357</v>
      </c>
      <c r="AG30" s="28">
        <f t="shared" si="25"/>
        <v>1.9848010807878819E-2</v>
      </c>
      <c r="AH30" s="28">
        <f t="shared" si="26"/>
        <v>5.0642006438872808E-3</v>
      </c>
      <c r="AI30" s="28">
        <f t="shared" si="27"/>
        <v>2.2240846592773223E-3</v>
      </c>
      <c r="AJ30" s="28">
        <f t="shared" si="28"/>
        <v>7.3708722525858022E-4</v>
      </c>
      <c r="AK30" s="28">
        <f t="shared" si="29"/>
        <v>0</v>
      </c>
      <c r="AL30" s="28">
        <f t="shared" si="30"/>
        <v>4.0049412024490865</v>
      </c>
      <c r="AM30" s="28">
        <f t="shared" si="31"/>
        <v>0.90753249315051565</v>
      </c>
      <c r="AN30" s="29">
        <f t="shared" si="2"/>
        <v>0</v>
      </c>
      <c r="AP30" s="25">
        <f t="shared" si="32"/>
        <v>55.493000000000002</v>
      </c>
      <c r="AQ30" s="25">
        <f t="shared" si="33"/>
        <v>8.5000000000000006E-2</v>
      </c>
      <c r="AR30" s="25">
        <f t="shared" si="34"/>
        <v>3.431</v>
      </c>
      <c r="AS30" s="25">
        <f t="shared" si="35"/>
        <v>0.39100000000000001</v>
      </c>
      <c r="AT30" s="25">
        <f t="shared" si="3"/>
        <v>0</v>
      </c>
      <c r="AU30" s="25">
        <f t="shared" si="4"/>
        <v>6.0990000000000002</v>
      </c>
      <c r="AV30" s="25">
        <f t="shared" si="36"/>
        <v>33.581000000000003</v>
      </c>
      <c r="AW30" s="25">
        <f t="shared" si="37"/>
        <v>0.53600000000000003</v>
      </c>
      <c r="AX30" s="25">
        <f t="shared" si="38"/>
        <v>0.17299999999999999</v>
      </c>
      <c r="AY30" s="25">
        <f t="shared" si="39"/>
        <v>0.08</v>
      </c>
      <c r="AZ30" s="25">
        <f t="shared" si="40"/>
        <v>1.0999999999999999E-2</v>
      </c>
      <c r="BA30" s="25">
        <f t="shared" si="41"/>
        <v>0</v>
      </c>
      <c r="BB30" s="25">
        <f t="shared" si="42"/>
        <v>99.88</v>
      </c>
      <c r="BD30" s="25">
        <f t="shared" si="6"/>
        <v>0.92365179760319582</v>
      </c>
      <c r="BE30" s="25">
        <f t="shared" si="7"/>
        <v>1.0642826734780758E-3</v>
      </c>
      <c r="BF30" s="25">
        <f t="shared" si="8"/>
        <v>6.730090231463319E-2</v>
      </c>
      <c r="BG30" s="25">
        <f t="shared" si="9"/>
        <v>5.1450753339035461E-3</v>
      </c>
      <c r="BH30" s="25">
        <f t="shared" si="10"/>
        <v>8.489226657758478E-2</v>
      </c>
      <c r="BI30" s="25">
        <f t="shared" si="11"/>
        <v>0</v>
      </c>
      <c r="BJ30" s="25">
        <f t="shared" si="12"/>
        <v>0.83318446621212583</v>
      </c>
      <c r="BK30" s="25">
        <f t="shared" si="13"/>
        <v>9.5582177490397217E-3</v>
      </c>
      <c r="BL30" s="25">
        <f t="shared" si="14"/>
        <v>2.4387699577373854E-3</v>
      </c>
      <c r="BM30" s="25">
        <f t="shared" si="15"/>
        <v>1.07105370263265E-3</v>
      </c>
      <c r="BN30" s="25">
        <f t="shared" si="43"/>
        <v>3.5495951041402795E-4</v>
      </c>
      <c r="BO30" s="25">
        <f t="shared" si="44"/>
        <v>0</v>
      </c>
      <c r="BP30" s="25">
        <f t="shared" si="45"/>
        <v>1.9286617916347446</v>
      </c>
      <c r="BQ30" s="25">
        <f t="shared" si="16"/>
        <v>2.0765388829808646</v>
      </c>
    </row>
    <row r="31" spans="1:69" s="25" customFormat="1" x14ac:dyDescent="0.15">
      <c r="A31" s="25" t="s">
        <v>95</v>
      </c>
      <c r="B31" s="25">
        <v>527</v>
      </c>
      <c r="C31" s="25">
        <f t="shared" si="46"/>
        <v>4.2426406871194464</v>
      </c>
      <c r="D31" s="26">
        <v>55.542000000000002</v>
      </c>
      <c r="E31" s="26">
        <v>9.5000000000000001E-2</v>
      </c>
      <c r="F31" s="26">
        <v>3.4470000000000001</v>
      </c>
      <c r="G31" s="26">
        <v>0.39900000000000002</v>
      </c>
      <c r="H31" s="26">
        <v>6.093</v>
      </c>
      <c r="I31" s="26">
        <v>33.662999999999997</v>
      </c>
      <c r="J31" s="26">
        <v>0.46600000000000003</v>
      </c>
      <c r="K31" s="26">
        <v>0.154</v>
      </c>
      <c r="L31" s="26">
        <v>7.8E-2</v>
      </c>
      <c r="M31" s="26">
        <v>1.6E-2</v>
      </c>
      <c r="N31" s="26"/>
      <c r="O31" s="25">
        <f t="shared" si="17"/>
        <v>99.953000000000003</v>
      </c>
      <c r="Q31" s="26">
        <v>47.003999999999998</v>
      </c>
      <c r="R31" s="26">
        <v>80.742000000000004</v>
      </c>
      <c r="S31" s="26">
        <v>11.041</v>
      </c>
      <c r="U31" s="26"/>
      <c r="V31" s="27">
        <v>12</v>
      </c>
      <c r="W31" s="27">
        <v>4</v>
      </c>
      <c r="X31" s="14">
        <v>0</v>
      </c>
      <c r="Z31" s="28">
        <f t="shared" si="18"/>
        <v>1.917702000658388</v>
      </c>
      <c r="AA31" s="28">
        <f t="shared" si="19"/>
        <v>2.4674661453450123E-3</v>
      </c>
      <c r="AB31" s="28">
        <f t="shared" si="20"/>
        <v>0.14025907921842168</v>
      </c>
      <c r="AC31" s="28">
        <f t="shared" si="21"/>
        <v>1.0891241988148219E-2</v>
      </c>
      <c r="AD31" s="28">
        <f t="shared" si="22"/>
        <v>0</v>
      </c>
      <c r="AE31" s="28">
        <f t="shared" si="23"/>
        <v>0.17592607162639112</v>
      </c>
      <c r="AF31" s="28">
        <f t="shared" si="24"/>
        <v>1.7325664007790007</v>
      </c>
      <c r="AG31" s="28">
        <f t="shared" si="25"/>
        <v>1.7238027861581941E-2</v>
      </c>
      <c r="AH31" s="28">
        <f t="shared" si="26"/>
        <v>4.5033425733964714E-3</v>
      </c>
      <c r="AI31" s="28">
        <f t="shared" si="27"/>
        <v>2.1662341287882504E-3</v>
      </c>
      <c r="AJ31" s="28">
        <f t="shared" si="28"/>
        <v>1.0710152270415273E-3</v>
      </c>
      <c r="AK31" s="28">
        <f t="shared" si="29"/>
        <v>0</v>
      </c>
      <c r="AL31" s="28">
        <f t="shared" si="30"/>
        <v>4.0047908802065022</v>
      </c>
      <c r="AM31" s="28">
        <f t="shared" si="31"/>
        <v>0.90781935261989244</v>
      </c>
      <c r="AN31" s="29">
        <f t="shared" si="2"/>
        <v>0</v>
      </c>
      <c r="AP31" s="25">
        <f t="shared" si="32"/>
        <v>55.542000000000002</v>
      </c>
      <c r="AQ31" s="25">
        <f t="shared" si="33"/>
        <v>9.5000000000000001E-2</v>
      </c>
      <c r="AR31" s="25">
        <f t="shared" si="34"/>
        <v>3.4470000000000001</v>
      </c>
      <c r="AS31" s="25">
        <f t="shared" si="35"/>
        <v>0.39900000000000002</v>
      </c>
      <c r="AT31" s="25">
        <f t="shared" si="3"/>
        <v>0</v>
      </c>
      <c r="AU31" s="25">
        <f t="shared" si="4"/>
        <v>6.0930000000000009</v>
      </c>
      <c r="AV31" s="25">
        <f t="shared" si="36"/>
        <v>33.662999999999997</v>
      </c>
      <c r="AW31" s="25">
        <f t="shared" si="37"/>
        <v>0.46600000000000003</v>
      </c>
      <c r="AX31" s="25">
        <f t="shared" si="38"/>
        <v>0.154</v>
      </c>
      <c r="AY31" s="25">
        <f t="shared" si="39"/>
        <v>7.8E-2</v>
      </c>
      <c r="AZ31" s="25">
        <f t="shared" si="40"/>
        <v>1.6E-2</v>
      </c>
      <c r="BA31" s="25">
        <f t="shared" si="41"/>
        <v>0</v>
      </c>
      <c r="BB31" s="25">
        <f t="shared" si="42"/>
        <v>99.953000000000003</v>
      </c>
      <c r="BD31" s="25">
        <f t="shared" si="6"/>
        <v>0.9244673768308922</v>
      </c>
      <c r="BE31" s="25">
        <f t="shared" si="7"/>
        <v>1.1894923997696142E-3</v>
      </c>
      <c r="BF31" s="25">
        <f t="shared" si="8"/>
        <v>6.7614750882699109E-2</v>
      </c>
      <c r="BG31" s="25">
        <f t="shared" si="9"/>
        <v>5.2503454174616755E-3</v>
      </c>
      <c r="BH31" s="25">
        <f t="shared" si="10"/>
        <v>8.4808752296642739E-2</v>
      </c>
      <c r="BI31" s="25">
        <f t="shared" si="11"/>
        <v>0</v>
      </c>
      <c r="BJ31" s="25">
        <f t="shared" si="12"/>
        <v>0.83521898353529633</v>
      </c>
      <c r="BK31" s="25">
        <f t="shared" si="13"/>
        <v>8.3099430430084147E-3</v>
      </c>
      <c r="BL31" s="25">
        <f t="shared" si="14"/>
        <v>2.1709281704714299E-3</v>
      </c>
      <c r="BM31" s="25">
        <f t="shared" si="15"/>
        <v>1.0442773600668337E-3</v>
      </c>
      <c r="BN31" s="25">
        <f t="shared" si="43"/>
        <v>5.1630474242040432E-4</v>
      </c>
      <c r="BO31" s="25">
        <f t="shared" si="44"/>
        <v>0</v>
      </c>
      <c r="BP31" s="25">
        <f t="shared" si="45"/>
        <v>1.9305911546787287</v>
      </c>
      <c r="BQ31" s="25">
        <f t="shared" si="16"/>
        <v>2.0743858017276287</v>
      </c>
    </row>
    <row r="32" spans="1:69" s="25" customFormat="1" x14ac:dyDescent="0.15">
      <c r="A32" s="25" t="s">
        <v>96</v>
      </c>
      <c r="B32" s="25">
        <v>528</v>
      </c>
      <c r="C32" s="25">
        <f t="shared" si="46"/>
        <v>4.9999999999982947</v>
      </c>
      <c r="D32" s="26">
        <v>55.627000000000002</v>
      </c>
      <c r="E32" s="26">
        <v>8.8999999999999996E-2</v>
      </c>
      <c r="F32" s="26">
        <v>3.4790000000000001</v>
      </c>
      <c r="G32" s="26">
        <v>0.40400000000000003</v>
      </c>
      <c r="H32" s="26">
        <v>6.1449999999999996</v>
      </c>
      <c r="I32" s="26">
        <v>33.658999999999999</v>
      </c>
      <c r="J32" s="26">
        <v>0.53100000000000003</v>
      </c>
      <c r="K32" s="26">
        <v>0.16400000000000001</v>
      </c>
      <c r="L32" s="26">
        <v>8.3000000000000004E-2</v>
      </c>
      <c r="M32" s="26">
        <v>7.0000000000000001E-3</v>
      </c>
      <c r="N32" s="26"/>
      <c r="O32" s="25">
        <f t="shared" si="17"/>
        <v>100.188</v>
      </c>
      <c r="Q32" s="26">
        <v>47</v>
      </c>
      <c r="R32" s="26">
        <v>80.739000000000004</v>
      </c>
      <c r="S32" s="26">
        <v>11.041</v>
      </c>
      <c r="U32" s="26"/>
      <c r="V32" s="27">
        <v>12</v>
      </c>
      <c r="W32" s="27">
        <v>4</v>
      </c>
      <c r="X32" s="14">
        <v>0</v>
      </c>
      <c r="Z32" s="28">
        <f t="shared" si="18"/>
        <v>1.9169480082919907</v>
      </c>
      <c r="AA32" s="28">
        <f t="shared" si="19"/>
        <v>2.3071864479953488E-3</v>
      </c>
      <c r="AB32" s="28">
        <f t="shared" si="20"/>
        <v>0.1412892815831325</v>
      </c>
      <c r="AC32" s="28">
        <f t="shared" si="21"/>
        <v>1.1006543770792285E-2</v>
      </c>
      <c r="AD32" s="28">
        <f t="shared" si="22"/>
        <v>0</v>
      </c>
      <c r="AE32" s="28">
        <f t="shared" si="23"/>
        <v>0.17708672337155609</v>
      </c>
      <c r="AF32" s="28">
        <f t="shared" si="24"/>
        <v>1.7290333414866028</v>
      </c>
      <c r="AG32" s="28">
        <f t="shared" si="25"/>
        <v>1.9604748293985518E-2</v>
      </c>
      <c r="AH32" s="28">
        <f t="shared" si="26"/>
        <v>4.7865566212814759E-3</v>
      </c>
      <c r="AI32" s="28">
        <f t="shared" si="27"/>
        <v>2.3006681038965585E-3</v>
      </c>
      <c r="AJ32" s="28">
        <f t="shared" si="28"/>
        <v>4.6766922363418163E-4</v>
      </c>
      <c r="AK32" s="28">
        <f t="shared" si="29"/>
        <v>0</v>
      </c>
      <c r="AL32" s="28">
        <f t="shared" si="30"/>
        <v>4.004830727194868</v>
      </c>
      <c r="AM32" s="28">
        <f t="shared" si="31"/>
        <v>0.90709571414918522</v>
      </c>
      <c r="AN32" s="29">
        <f t="shared" si="2"/>
        <v>0</v>
      </c>
      <c r="AP32" s="25">
        <f t="shared" si="32"/>
        <v>55.627000000000002</v>
      </c>
      <c r="AQ32" s="25">
        <f t="shared" si="33"/>
        <v>8.8999999999999996E-2</v>
      </c>
      <c r="AR32" s="25">
        <f t="shared" si="34"/>
        <v>3.4790000000000001</v>
      </c>
      <c r="AS32" s="25">
        <f t="shared" si="35"/>
        <v>0.40400000000000003</v>
      </c>
      <c r="AT32" s="25">
        <f t="shared" si="3"/>
        <v>0</v>
      </c>
      <c r="AU32" s="25">
        <f t="shared" si="4"/>
        <v>6.1449999999999996</v>
      </c>
      <c r="AV32" s="25">
        <f t="shared" si="36"/>
        <v>33.658999999999999</v>
      </c>
      <c r="AW32" s="25">
        <f t="shared" si="37"/>
        <v>0.53100000000000003</v>
      </c>
      <c r="AX32" s="25">
        <f t="shared" si="38"/>
        <v>0.16400000000000001</v>
      </c>
      <c r="AY32" s="25">
        <f t="shared" si="39"/>
        <v>8.3000000000000004E-2</v>
      </c>
      <c r="AZ32" s="25">
        <f t="shared" si="40"/>
        <v>7.0000000000000001E-3</v>
      </c>
      <c r="BA32" s="25">
        <f t="shared" si="41"/>
        <v>0</v>
      </c>
      <c r="BB32" s="25">
        <f t="shared" si="42"/>
        <v>100.188</v>
      </c>
      <c r="BD32" s="25">
        <f t="shared" si="6"/>
        <v>0.92588215712383493</v>
      </c>
      <c r="BE32" s="25">
        <f t="shared" si="7"/>
        <v>1.1143665639946911E-3</v>
      </c>
      <c r="BF32" s="25">
        <f t="shared" si="8"/>
        <v>6.824244801883092E-2</v>
      </c>
      <c r="BG32" s="25">
        <f t="shared" si="9"/>
        <v>5.316139219685506E-3</v>
      </c>
      <c r="BH32" s="25">
        <f t="shared" si="10"/>
        <v>8.5532542731473746E-2</v>
      </c>
      <c r="BI32" s="25">
        <f t="shared" si="11"/>
        <v>0</v>
      </c>
      <c r="BJ32" s="25">
        <f t="shared" si="12"/>
        <v>0.83511973878782464</v>
      </c>
      <c r="BK32" s="25">
        <f t="shared" si="13"/>
        <v>9.4690552700374842E-3</v>
      </c>
      <c r="BL32" s="25">
        <f t="shared" si="14"/>
        <v>2.3118975321903541E-3</v>
      </c>
      <c r="BM32" s="25">
        <f t="shared" si="15"/>
        <v>1.1112182164813742E-3</v>
      </c>
      <c r="BN32" s="25">
        <f t="shared" si="43"/>
        <v>2.258833248089269E-4</v>
      </c>
      <c r="BO32" s="25">
        <f t="shared" si="44"/>
        <v>0</v>
      </c>
      <c r="BP32" s="25">
        <f t="shared" si="45"/>
        <v>1.9343254467891624</v>
      </c>
      <c r="BQ32" s="25">
        <f t="shared" si="16"/>
        <v>2.0704017174786129</v>
      </c>
    </row>
    <row r="33" spans="1:69" s="25" customFormat="1" x14ac:dyDescent="0.15">
      <c r="A33" s="25" t="s">
        <v>97</v>
      </c>
      <c r="B33" s="25">
        <v>529</v>
      </c>
      <c r="C33" s="25">
        <f t="shared" si="46"/>
        <v>5.8309518948536461</v>
      </c>
      <c r="D33" s="26">
        <v>55.56</v>
      </c>
      <c r="E33" s="26">
        <v>8.7999999999999995E-2</v>
      </c>
      <c r="F33" s="26">
        <v>3.5249999999999999</v>
      </c>
      <c r="G33" s="26">
        <v>0.41399999999999998</v>
      </c>
      <c r="H33" s="26">
        <v>6.1120000000000001</v>
      </c>
      <c r="I33" s="26">
        <v>33.597999999999999</v>
      </c>
      <c r="J33" s="26">
        <v>0.52300000000000002</v>
      </c>
      <c r="K33" s="26">
        <v>0.16300000000000001</v>
      </c>
      <c r="L33" s="26">
        <v>9.1999999999999998E-2</v>
      </c>
      <c r="M33" s="26">
        <v>1.9E-2</v>
      </c>
      <c r="N33" s="26"/>
      <c r="O33" s="25">
        <f t="shared" si="17"/>
        <v>100.09399999999999</v>
      </c>
      <c r="Q33" s="26">
        <v>46.997</v>
      </c>
      <c r="R33" s="26">
        <v>80.733999999999995</v>
      </c>
      <c r="S33" s="26">
        <v>11.041</v>
      </c>
      <c r="U33" s="26"/>
      <c r="V33" s="27">
        <v>12</v>
      </c>
      <c r="W33" s="27">
        <v>4</v>
      </c>
      <c r="X33" s="14">
        <v>0</v>
      </c>
      <c r="Z33" s="28">
        <f t="shared" si="18"/>
        <v>1.9163055029068747</v>
      </c>
      <c r="AA33" s="28">
        <f t="shared" si="19"/>
        <v>2.2832484526071721E-3</v>
      </c>
      <c r="AB33" s="28">
        <f t="shared" si="20"/>
        <v>0.14328202932269199</v>
      </c>
      <c r="AC33" s="28">
        <f t="shared" si="21"/>
        <v>1.1288799391585676E-2</v>
      </c>
      <c r="AD33" s="28">
        <f t="shared" si="22"/>
        <v>0</v>
      </c>
      <c r="AE33" s="28">
        <f t="shared" si="23"/>
        <v>0.17628902467943963</v>
      </c>
      <c r="AF33" s="28">
        <f t="shared" si="24"/>
        <v>1.7274019244608834</v>
      </c>
      <c r="AG33" s="28">
        <f t="shared" si="25"/>
        <v>1.9326190359426211E-2</v>
      </c>
      <c r="AH33" s="28">
        <f t="shared" si="26"/>
        <v>4.761510774624029E-3</v>
      </c>
      <c r="AI33" s="28">
        <f t="shared" si="27"/>
        <v>2.5523575967564727E-3</v>
      </c>
      <c r="AJ33" s="28">
        <f t="shared" si="28"/>
        <v>1.2704926769808919E-3</v>
      </c>
      <c r="AK33" s="28">
        <f t="shared" si="29"/>
        <v>0</v>
      </c>
      <c r="AL33" s="28">
        <f t="shared" si="30"/>
        <v>4.0047610806218703</v>
      </c>
      <c r="AM33" s="28">
        <f t="shared" si="31"/>
        <v>0.90739619539660632</v>
      </c>
      <c r="AN33" s="29">
        <f t="shared" si="2"/>
        <v>0</v>
      </c>
      <c r="AP33" s="25">
        <f t="shared" si="32"/>
        <v>55.56</v>
      </c>
      <c r="AQ33" s="25">
        <f t="shared" si="33"/>
        <v>8.7999999999999995E-2</v>
      </c>
      <c r="AR33" s="25">
        <f t="shared" si="34"/>
        <v>3.5249999999999999</v>
      </c>
      <c r="AS33" s="25">
        <f t="shared" si="35"/>
        <v>0.41399999999999998</v>
      </c>
      <c r="AT33" s="25">
        <f t="shared" si="3"/>
        <v>0</v>
      </c>
      <c r="AU33" s="25">
        <f t="shared" si="4"/>
        <v>6.1120000000000001</v>
      </c>
      <c r="AV33" s="25">
        <f t="shared" si="36"/>
        <v>33.597999999999999</v>
      </c>
      <c r="AW33" s="25">
        <f t="shared" si="37"/>
        <v>0.52300000000000002</v>
      </c>
      <c r="AX33" s="25">
        <f t="shared" si="38"/>
        <v>0.16300000000000001</v>
      </c>
      <c r="AY33" s="25">
        <f t="shared" si="39"/>
        <v>9.1999999999999998E-2</v>
      </c>
      <c r="AZ33" s="25">
        <f t="shared" si="40"/>
        <v>1.9E-2</v>
      </c>
      <c r="BA33" s="25">
        <f t="shared" si="41"/>
        <v>0</v>
      </c>
      <c r="BB33" s="25">
        <f t="shared" si="42"/>
        <v>100.09399999999999</v>
      </c>
      <c r="BD33" s="25">
        <f t="shared" si="6"/>
        <v>0.92476697736351543</v>
      </c>
      <c r="BE33" s="25">
        <f t="shared" si="7"/>
        <v>1.1018455913655372E-3</v>
      </c>
      <c r="BF33" s="25">
        <f t="shared" si="8"/>
        <v>6.9144762652020408E-2</v>
      </c>
      <c r="BG33" s="25">
        <f t="shared" si="9"/>
        <v>5.4477268241331662E-3</v>
      </c>
      <c r="BH33" s="25">
        <f t="shared" si="10"/>
        <v>8.5073214186292531E-2</v>
      </c>
      <c r="BI33" s="25">
        <f t="shared" si="11"/>
        <v>0</v>
      </c>
      <c r="BJ33" s="25">
        <f t="shared" si="12"/>
        <v>0.83360625638888053</v>
      </c>
      <c r="BK33" s="25">
        <f t="shared" si="13"/>
        <v>9.3263953036339074E-3</v>
      </c>
      <c r="BL33" s="25">
        <f t="shared" si="14"/>
        <v>2.2978005960184616E-3</v>
      </c>
      <c r="BM33" s="25">
        <f t="shared" si="15"/>
        <v>1.2317117580275473E-3</v>
      </c>
      <c r="BN33" s="25">
        <f t="shared" si="43"/>
        <v>6.1311188162423017E-4</v>
      </c>
      <c r="BO33" s="25">
        <f t="shared" si="44"/>
        <v>0</v>
      </c>
      <c r="BP33" s="25">
        <f t="shared" si="45"/>
        <v>1.9326098025455116</v>
      </c>
      <c r="BQ33" s="25">
        <f t="shared" si="16"/>
        <v>2.0722036467718685</v>
      </c>
    </row>
    <row r="34" spans="1:69" s="25" customFormat="1" x14ac:dyDescent="0.15">
      <c r="A34" s="25" t="s">
        <v>98</v>
      </c>
      <c r="B34" s="25">
        <v>530</v>
      </c>
      <c r="C34" s="25">
        <f t="shared" si="46"/>
        <v>4.9999999999982947</v>
      </c>
      <c r="D34" s="26">
        <v>55.625999999999998</v>
      </c>
      <c r="E34" s="26">
        <v>9.1999999999999998E-2</v>
      </c>
      <c r="F34" s="26">
        <v>3.4969999999999999</v>
      </c>
      <c r="G34" s="26">
        <v>0.41399999999999998</v>
      </c>
      <c r="H34" s="26">
        <v>6.0819999999999999</v>
      </c>
      <c r="I34" s="26">
        <v>33.673000000000002</v>
      </c>
      <c r="J34" s="26">
        <v>0.45900000000000002</v>
      </c>
      <c r="K34" s="26">
        <v>0.16</v>
      </c>
      <c r="L34" s="26">
        <v>8.4000000000000005E-2</v>
      </c>
      <c r="M34" s="26">
        <v>2.1999999999999999E-2</v>
      </c>
      <c r="N34" s="26"/>
      <c r="O34" s="25">
        <f t="shared" si="17"/>
        <v>100.10900000000001</v>
      </c>
      <c r="Q34" s="26">
        <v>46.993000000000002</v>
      </c>
      <c r="R34" s="26">
        <v>80.730999999999995</v>
      </c>
      <c r="S34" s="26">
        <v>11.041</v>
      </c>
      <c r="U34" s="26"/>
      <c r="V34" s="27">
        <v>12</v>
      </c>
      <c r="W34" s="27">
        <v>4</v>
      </c>
      <c r="X34" s="14">
        <v>0</v>
      </c>
      <c r="Z34" s="28">
        <f t="shared" si="18"/>
        <v>1.917473062221452</v>
      </c>
      <c r="AA34" s="28">
        <f t="shared" si="19"/>
        <v>2.38565290629115E-3</v>
      </c>
      <c r="AB34" s="28">
        <f t="shared" si="20"/>
        <v>0.1420617515998239</v>
      </c>
      <c r="AC34" s="28">
        <f t="shared" si="21"/>
        <v>1.128227511760406E-2</v>
      </c>
      <c r="AD34" s="28">
        <f t="shared" si="22"/>
        <v>0</v>
      </c>
      <c r="AE34" s="28">
        <f t="shared" si="23"/>
        <v>0.17532234690776718</v>
      </c>
      <c r="AF34" s="28">
        <f t="shared" si="24"/>
        <v>1.7302573947534636</v>
      </c>
      <c r="AG34" s="28">
        <f t="shared" si="25"/>
        <v>1.6951423729282846E-2</v>
      </c>
      <c r="AH34" s="28">
        <f t="shared" si="26"/>
        <v>4.6711743768657514E-3</v>
      </c>
      <c r="AI34" s="28">
        <f t="shared" si="27"/>
        <v>2.3290666135393932E-3</v>
      </c>
      <c r="AJ34" s="28">
        <f t="shared" si="28"/>
        <v>1.4702465749054281E-3</v>
      </c>
      <c r="AK34" s="28">
        <f t="shared" si="29"/>
        <v>0</v>
      </c>
      <c r="AL34" s="28">
        <f t="shared" si="30"/>
        <v>4.004204394800996</v>
      </c>
      <c r="AM34" s="28">
        <f t="shared" si="31"/>
        <v>0.90799527142594094</v>
      </c>
      <c r="AN34" s="29">
        <f t="shared" si="2"/>
        <v>0</v>
      </c>
      <c r="AP34" s="25">
        <f t="shared" si="32"/>
        <v>55.625999999999998</v>
      </c>
      <c r="AQ34" s="25">
        <f t="shared" si="33"/>
        <v>9.1999999999999998E-2</v>
      </c>
      <c r="AR34" s="25">
        <f t="shared" si="34"/>
        <v>3.4969999999999999</v>
      </c>
      <c r="AS34" s="25">
        <f t="shared" si="35"/>
        <v>0.41399999999999998</v>
      </c>
      <c r="AT34" s="25">
        <f t="shared" si="3"/>
        <v>0</v>
      </c>
      <c r="AU34" s="25">
        <f t="shared" si="4"/>
        <v>6.081999999999999</v>
      </c>
      <c r="AV34" s="25">
        <f t="shared" si="36"/>
        <v>33.673000000000002</v>
      </c>
      <c r="AW34" s="25">
        <f t="shared" si="37"/>
        <v>0.45900000000000002</v>
      </c>
      <c r="AX34" s="25">
        <f t="shared" si="38"/>
        <v>0.16</v>
      </c>
      <c r="AY34" s="25">
        <f t="shared" si="39"/>
        <v>8.4000000000000005E-2</v>
      </c>
      <c r="AZ34" s="25">
        <f t="shared" si="40"/>
        <v>2.1999999999999999E-2</v>
      </c>
      <c r="BA34" s="25">
        <f t="shared" si="41"/>
        <v>0</v>
      </c>
      <c r="BB34" s="25">
        <f t="shared" si="42"/>
        <v>100.10900000000001</v>
      </c>
      <c r="BD34" s="25">
        <f t="shared" si="6"/>
        <v>0.92586551264980022</v>
      </c>
      <c r="BE34" s="25">
        <f t="shared" si="7"/>
        <v>1.1519294818821526E-3</v>
      </c>
      <c r="BF34" s="25">
        <f t="shared" si="8"/>
        <v>6.8595527657905067E-2</v>
      </c>
      <c r="BG34" s="25">
        <f t="shared" si="9"/>
        <v>5.4477268241331662E-3</v>
      </c>
      <c r="BH34" s="25">
        <f t="shared" si="10"/>
        <v>8.4655642781582316E-2</v>
      </c>
      <c r="BI34" s="25">
        <f t="shared" si="11"/>
        <v>0</v>
      </c>
      <c r="BJ34" s="25">
        <f t="shared" si="12"/>
        <v>0.83546709540397579</v>
      </c>
      <c r="BK34" s="25">
        <f t="shared" si="13"/>
        <v>8.1851155724052826E-3</v>
      </c>
      <c r="BL34" s="25">
        <f t="shared" si="14"/>
        <v>2.2555097875027845E-3</v>
      </c>
      <c r="BM34" s="25">
        <f t="shared" si="15"/>
        <v>1.1246063877642825E-3</v>
      </c>
      <c r="BN34" s="25">
        <f t="shared" si="43"/>
        <v>7.099190208280559E-4</v>
      </c>
      <c r="BO34" s="25">
        <f t="shared" si="44"/>
        <v>0</v>
      </c>
      <c r="BP34" s="25">
        <f t="shared" si="45"/>
        <v>1.9334585855677791</v>
      </c>
      <c r="BQ34" s="25">
        <f t="shared" si="16"/>
        <v>2.0710060327592283</v>
      </c>
    </row>
    <row r="35" spans="1:69" s="25" customFormat="1" x14ac:dyDescent="0.15">
      <c r="A35" s="25" t="s">
        <v>99</v>
      </c>
      <c r="B35" s="25">
        <v>531</v>
      </c>
      <c r="C35" s="25">
        <f t="shared" si="46"/>
        <v>4.2426406871194464</v>
      </c>
      <c r="D35" s="26">
        <v>55.573999999999998</v>
      </c>
      <c r="E35" s="26">
        <v>9.9000000000000005E-2</v>
      </c>
      <c r="F35" s="26">
        <v>3.532</v>
      </c>
      <c r="G35" s="26">
        <v>0.41399999999999998</v>
      </c>
      <c r="H35" s="26">
        <v>6.1040000000000001</v>
      </c>
      <c r="I35" s="26">
        <v>33.735999999999997</v>
      </c>
      <c r="J35" s="26">
        <v>0.45</v>
      </c>
      <c r="K35" s="26">
        <v>0.16600000000000001</v>
      </c>
      <c r="L35" s="26">
        <v>8.1000000000000003E-2</v>
      </c>
      <c r="M35" s="26">
        <v>1.2E-2</v>
      </c>
      <c r="N35" s="26"/>
      <c r="O35" s="25">
        <f t="shared" si="17"/>
        <v>100.16800000000001</v>
      </c>
      <c r="Q35" s="26">
        <v>46.99</v>
      </c>
      <c r="R35" s="26">
        <v>80.727999999999994</v>
      </c>
      <c r="S35" s="26">
        <v>11.041</v>
      </c>
      <c r="U35" s="26"/>
      <c r="V35" s="27">
        <v>12</v>
      </c>
      <c r="W35" s="27">
        <v>4</v>
      </c>
      <c r="X35" s="14">
        <v>0</v>
      </c>
      <c r="Z35" s="28">
        <f t="shared" si="18"/>
        <v>1.9149759758061109</v>
      </c>
      <c r="AA35" s="28">
        <f t="shared" si="19"/>
        <v>2.5662257471102609E-3</v>
      </c>
      <c r="AB35" s="28">
        <f t="shared" si="20"/>
        <v>0.14343081328230856</v>
      </c>
      <c r="AC35" s="28">
        <f t="shared" si="21"/>
        <v>1.1278125395642741E-2</v>
      </c>
      <c r="AD35" s="28">
        <f t="shared" si="22"/>
        <v>0</v>
      </c>
      <c r="AE35" s="28">
        <f t="shared" si="23"/>
        <v>0.17589180997748127</v>
      </c>
      <c r="AF35" s="28">
        <f t="shared" si="24"/>
        <v>1.7328569993107841</v>
      </c>
      <c r="AG35" s="28">
        <f t="shared" si="25"/>
        <v>1.6612930238847485E-2</v>
      </c>
      <c r="AH35" s="28">
        <f t="shared" si="26"/>
        <v>4.8445608874305461E-3</v>
      </c>
      <c r="AI35" s="28">
        <f t="shared" si="27"/>
        <v>2.2450596061691385E-3</v>
      </c>
      <c r="AJ35" s="28">
        <f t="shared" si="28"/>
        <v>8.0165771183500262E-4</v>
      </c>
      <c r="AK35" s="28">
        <f t="shared" si="29"/>
        <v>0</v>
      </c>
      <c r="AL35" s="28">
        <f t="shared" si="30"/>
        <v>4.0055041579637205</v>
      </c>
      <c r="AM35" s="28">
        <f t="shared" si="31"/>
        <v>0.90784968188503135</v>
      </c>
      <c r="AN35" s="29">
        <f t="shared" si="2"/>
        <v>0</v>
      </c>
      <c r="AP35" s="25">
        <f t="shared" si="32"/>
        <v>55.573999999999998</v>
      </c>
      <c r="AQ35" s="25">
        <f t="shared" si="33"/>
        <v>9.9000000000000005E-2</v>
      </c>
      <c r="AR35" s="25">
        <f t="shared" si="34"/>
        <v>3.532</v>
      </c>
      <c r="AS35" s="25">
        <f t="shared" si="35"/>
        <v>0.41399999999999998</v>
      </c>
      <c r="AT35" s="25">
        <f t="shared" si="3"/>
        <v>0</v>
      </c>
      <c r="AU35" s="25">
        <f t="shared" si="4"/>
        <v>6.1040000000000001</v>
      </c>
      <c r="AV35" s="25">
        <f t="shared" si="36"/>
        <v>33.735999999999997</v>
      </c>
      <c r="AW35" s="25">
        <f t="shared" si="37"/>
        <v>0.45</v>
      </c>
      <c r="AX35" s="25">
        <f t="shared" si="38"/>
        <v>0.16600000000000001</v>
      </c>
      <c r="AY35" s="25">
        <f t="shared" si="39"/>
        <v>8.1000000000000003E-2</v>
      </c>
      <c r="AZ35" s="25">
        <f t="shared" si="40"/>
        <v>1.2E-2</v>
      </c>
      <c r="BA35" s="25">
        <f t="shared" si="41"/>
        <v>0</v>
      </c>
      <c r="BB35" s="25">
        <f t="shared" si="42"/>
        <v>100.16800000000001</v>
      </c>
      <c r="BD35" s="25">
        <f t="shared" si="6"/>
        <v>0.92500000000000004</v>
      </c>
      <c r="BE35" s="25">
        <f t="shared" si="7"/>
        <v>1.2395762902862296E-3</v>
      </c>
      <c r="BF35" s="25">
        <f t="shared" si="8"/>
        <v>6.9282071400549233E-2</v>
      </c>
      <c r="BG35" s="25">
        <f t="shared" si="9"/>
        <v>5.4477268241331662E-3</v>
      </c>
      <c r="BH35" s="25">
        <f t="shared" si="10"/>
        <v>8.4961861811703149E-2</v>
      </c>
      <c r="BI35" s="25">
        <f t="shared" si="11"/>
        <v>0</v>
      </c>
      <c r="BJ35" s="25">
        <f t="shared" si="12"/>
        <v>0.83703020017665553</v>
      </c>
      <c r="BK35" s="25">
        <f t="shared" si="13"/>
        <v>8.0246231102012577E-3</v>
      </c>
      <c r="BL35" s="25">
        <f t="shared" si="14"/>
        <v>2.3400914045341387E-3</v>
      </c>
      <c r="BM35" s="25">
        <f t="shared" si="15"/>
        <v>1.084441873915558E-3</v>
      </c>
      <c r="BN35" s="25">
        <f t="shared" si="43"/>
        <v>3.8722855681530327E-4</v>
      </c>
      <c r="BO35" s="25">
        <f t="shared" si="44"/>
        <v>0</v>
      </c>
      <c r="BP35" s="25">
        <f t="shared" si="45"/>
        <v>1.9347978214487935</v>
      </c>
      <c r="BQ35" s="25">
        <f t="shared" si="16"/>
        <v>2.0702442981687685</v>
      </c>
    </row>
    <row r="36" spans="1:69" s="25" customFormat="1" x14ac:dyDescent="0.15">
      <c r="A36" s="25" t="s">
        <v>100</v>
      </c>
      <c r="B36" s="25">
        <v>532</v>
      </c>
      <c r="C36" s="25">
        <f t="shared" si="46"/>
        <v>5.6568542494892453</v>
      </c>
      <c r="D36" s="26">
        <v>55.47</v>
      </c>
      <c r="E36" s="26">
        <v>0.10299999999999999</v>
      </c>
      <c r="F36" s="26">
        <v>3.5070000000000001</v>
      </c>
      <c r="G36" s="26">
        <v>0.435</v>
      </c>
      <c r="H36" s="26">
        <v>5.923</v>
      </c>
      <c r="I36" s="26">
        <v>32.823999999999998</v>
      </c>
      <c r="J36" s="26">
        <v>1.6639999999999999</v>
      </c>
      <c r="K36" s="26">
        <v>0.16800000000000001</v>
      </c>
      <c r="L36" s="26">
        <v>8.1000000000000003E-2</v>
      </c>
      <c r="M36" s="26">
        <v>3.5999999999999997E-2</v>
      </c>
      <c r="N36" s="26"/>
      <c r="O36" s="25">
        <f t="shared" si="17"/>
        <v>100.21100000000001</v>
      </c>
      <c r="Q36" s="26">
        <v>46.985999999999997</v>
      </c>
      <c r="R36" s="26">
        <v>80.724000000000004</v>
      </c>
      <c r="S36" s="26">
        <v>11.041</v>
      </c>
      <c r="U36" s="26"/>
      <c r="V36" s="27">
        <v>12</v>
      </c>
      <c r="W36" s="27">
        <v>4</v>
      </c>
      <c r="X36" s="14">
        <v>0</v>
      </c>
      <c r="Z36" s="28">
        <f t="shared" si="18"/>
        <v>1.9158650323874544</v>
      </c>
      <c r="AA36" s="28">
        <f t="shared" si="19"/>
        <v>2.6761592902701304E-3</v>
      </c>
      <c r="AB36" s="28">
        <f t="shared" si="20"/>
        <v>0.14274884526077941</v>
      </c>
      <c r="AC36" s="28">
        <f t="shared" si="21"/>
        <v>1.1877933969387447E-2</v>
      </c>
      <c r="AD36" s="28">
        <f t="shared" si="22"/>
        <v>0</v>
      </c>
      <c r="AE36" s="28">
        <f t="shared" si="23"/>
        <v>0.17107553132160927</v>
      </c>
      <c r="AF36" s="28">
        <f t="shared" si="24"/>
        <v>1.6899572268785197</v>
      </c>
      <c r="AG36" s="28">
        <f t="shared" si="25"/>
        <v>6.1574674030954055E-2</v>
      </c>
      <c r="AH36" s="28">
        <f t="shared" si="26"/>
        <v>4.91440205727785E-3</v>
      </c>
      <c r="AI36" s="28">
        <f t="shared" si="27"/>
        <v>2.2503130970752453E-3</v>
      </c>
      <c r="AJ36" s="28">
        <f t="shared" si="28"/>
        <v>2.4106008277329058E-3</v>
      </c>
      <c r="AK36" s="28">
        <f t="shared" si="29"/>
        <v>0</v>
      </c>
      <c r="AL36" s="28">
        <f t="shared" si="30"/>
        <v>4.0053507191210604</v>
      </c>
      <c r="AM36" s="28">
        <f t="shared" si="31"/>
        <v>0.90807494894014518</v>
      </c>
      <c r="AN36" s="29">
        <f t="shared" si="2"/>
        <v>0</v>
      </c>
      <c r="AP36" s="25">
        <f t="shared" si="32"/>
        <v>55.47</v>
      </c>
      <c r="AQ36" s="25">
        <f t="shared" si="33"/>
        <v>0.10299999999999999</v>
      </c>
      <c r="AR36" s="25">
        <f t="shared" si="34"/>
        <v>3.5070000000000001</v>
      </c>
      <c r="AS36" s="25">
        <f t="shared" si="35"/>
        <v>0.435</v>
      </c>
      <c r="AT36" s="25">
        <f t="shared" si="3"/>
        <v>0</v>
      </c>
      <c r="AU36" s="25">
        <f t="shared" si="4"/>
        <v>5.923</v>
      </c>
      <c r="AV36" s="25">
        <f t="shared" si="36"/>
        <v>32.823999999999998</v>
      </c>
      <c r="AW36" s="25">
        <f t="shared" si="37"/>
        <v>1.6639999999999999</v>
      </c>
      <c r="AX36" s="25">
        <f t="shared" si="38"/>
        <v>0.16800000000000001</v>
      </c>
      <c r="AY36" s="25">
        <f t="shared" si="39"/>
        <v>8.1000000000000003E-2</v>
      </c>
      <c r="AZ36" s="25">
        <f t="shared" si="40"/>
        <v>3.5999999999999997E-2</v>
      </c>
      <c r="BA36" s="25">
        <f t="shared" si="41"/>
        <v>0</v>
      </c>
      <c r="BB36" s="25">
        <f t="shared" si="42"/>
        <v>100.21100000000001</v>
      </c>
      <c r="BD36" s="25">
        <f t="shared" si="6"/>
        <v>0.92326897470039948</v>
      </c>
      <c r="BE36" s="25">
        <f t="shared" si="7"/>
        <v>1.2896601808028447E-3</v>
      </c>
      <c r="BF36" s="25">
        <f t="shared" si="8"/>
        <v>6.8791683012946261E-2</v>
      </c>
      <c r="BG36" s="25">
        <f t="shared" si="9"/>
        <v>5.7240607934732545E-3</v>
      </c>
      <c r="BH36" s="25">
        <f t="shared" si="10"/>
        <v>8.2442514336618242E-2</v>
      </c>
      <c r="BI36" s="25">
        <f t="shared" si="11"/>
        <v>0</v>
      </c>
      <c r="BJ36" s="25">
        <f t="shared" si="12"/>
        <v>0.81440239775309886</v>
      </c>
      <c r="BK36" s="25">
        <f t="shared" si="13"/>
        <v>2.9673273011944206E-2</v>
      </c>
      <c r="BL36" s="25">
        <f t="shared" si="14"/>
        <v>2.3682852768779237E-3</v>
      </c>
      <c r="BM36" s="25">
        <f t="shared" si="15"/>
        <v>1.084441873915558E-3</v>
      </c>
      <c r="BN36" s="25">
        <f t="shared" si="43"/>
        <v>1.1616856704459097E-3</v>
      </c>
      <c r="BO36" s="25">
        <f t="shared" si="44"/>
        <v>0</v>
      </c>
      <c r="BP36" s="25">
        <f t="shared" si="45"/>
        <v>1.9302069766105223</v>
      </c>
      <c r="BQ36" s="25">
        <f t="shared" si="16"/>
        <v>2.075088717249653</v>
      </c>
    </row>
    <row r="37" spans="1:69" s="25" customFormat="1" x14ac:dyDescent="0.15">
      <c r="A37" s="25" t="s">
        <v>101</v>
      </c>
      <c r="B37" s="25">
        <v>533</v>
      </c>
      <c r="C37" s="25">
        <f t="shared" si="46"/>
        <v>5.0000000000039799</v>
      </c>
      <c r="D37" s="26">
        <v>55.484000000000002</v>
      </c>
      <c r="E37" s="26">
        <v>9.7000000000000003E-2</v>
      </c>
      <c r="F37" s="26">
        <v>3.5539999999999998</v>
      </c>
      <c r="G37" s="26">
        <v>0.42599999999999999</v>
      </c>
      <c r="H37" s="26">
        <v>6.1479999999999997</v>
      </c>
      <c r="I37" s="26">
        <v>33.729999999999997</v>
      </c>
      <c r="J37" s="26">
        <v>0.45800000000000002</v>
      </c>
      <c r="K37" s="26">
        <v>0.157</v>
      </c>
      <c r="L37" s="26">
        <v>8.4000000000000005E-2</v>
      </c>
      <c r="M37" s="26">
        <v>1.0999999999999999E-2</v>
      </c>
      <c r="N37" s="26"/>
      <c r="O37" s="25">
        <f t="shared" si="17"/>
        <v>100.14899999999999</v>
      </c>
      <c r="Q37" s="26">
        <v>46.982999999999997</v>
      </c>
      <c r="R37" s="26">
        <v>80.72</v>
      </c>
      <c r="S37" s="26">
        <v>11.041</v>
      </c>
      <c r="U37" s="26"/>
      <c r="V37" s="27">
        <v>12</v>
      </c>
      <c r="W37" s="27">
        <v>4</v>
      </c>
      <c r="X37" s="14">
        <v>0</v>
      </c>
      <c r="Z37" s="28">
        <f t="shared" si="18"/>
        <v>1.9129694612187886</v>
      </c>
      <c r="AA37" s="28">
        <f t="shared" si="19"/>
        <v>2.5158225086028014E-3</v>
      </c>
      <c r="AB37" s="28">
        <f t="shared" si="20"/>
        <v>0.14440684853120925</v>
      </c>
      <c r="AC37" s="28">
        <f t="shared" si="21"/>
        <v>1.1611672482671797E-2</v>
      </c>
      <c r="AD37" s="28">
        <f t="shared" si="22"/>
        <v>0</v>
      </c>
      <c r="AE37" s="28">
        <f t="shared" si="23"/>
        <v>0.17726114593392997</v>
      </c>
      <c r="AF37" s="28">
        <f t="shared" si="24"/>
        <v>1.7335408449746312</v>
      </c>
      <c r="AG37" s="28">
        <f t="shared" si="25"/>
        <v>1.6917952697155555E-2</v>
      </c>
      <c r="AH37" s="28">
        <f t="shared" si="26"/>
        <v>4.5845275159136535E-3</v>
      </c>
      <c r="AI37" s="28">
        <f t="shared" si="27"/>
        <v>2.3295430674632979E-3</v>
      </c>
      <c r="AJ37" s="28">
        <f t="shared" si="28"/>
        <v>7.3527367060312483E-4</v>
      </c>
      <c r="AK37" s="28">
        <f t="shared" si="29"/>
        <v>0</v>
      </c>
      <c r="AL37" s="28">
        <f t="shared" si="30"/>
        <v>4.0068730926009692</v>
      </c>
      <c r="AM37" s="28">
        <f t="shared" si="31"/>
        <v>0.90723206968732295</v>
      </c>
      <c r="AN37" s="29">
        <f t="shared" si="2"/>
        <v>0</v>
      </c>
      <c r="AP37" s="25">
        <f t="shared" si="32"/>
        <v>55.484000000000002</v>
      </c>
      <c r="AQ37" s="25">
        <f t="shared" si="33"/>
        <v>9.7000000000000003E-2</v>
      </c>
      <c r="AR37" s="25">
        <f t="shared" si="34"/>
        <v>3.5539999999999998</v>
      </c>
      <c r="AS37" s="25">
        <f t="shared" si="35"/>
        <v>0.42599999999999999</v>
      </c>
      <c r="AT37" s="25">
        <f t="shared" si="3"/>
        <v>0</v>
      </c>
      <c r="AU37" s="25">
        <f t="shared" si="4"/>
        <v>6.1479999999999997</v>
      </c>
      <c r="AV37" s="25">
        <f t="shared" si="36"/>
        <v>33.729999999999997</v>
      </c>
      <c r="AW37" s="25">
        <f t="shared" si="37"/>
        <v>0.45800000000000002</v>
      </c>
      <c r="AX37" s="25">
        <f t="shared" si="38"/>
        <v>0.157</v>
      </c>
      <c r="AY37" s="25">
        <f t="shared" si="39"/>
        <v>8.4000000000000005E-2</v>
      </c>
      <c r="AZ37" s="25">
        <f t="shared" si="40"/>
        <v>1.0999999999999999E-2</v>
      </c>
      <c r="BA37" s="25">
        <f t="shared" si="41"/>
        <v>0</v>
      </c>
      <c r="BB37" s="25">
        <f t="shared" si="42"/>
        <v>100.14899999999999</v>
      </c>
      <c r="BD37" s="25">
        <f t="shared" si="6"/>
        <v>0.92350199733688421</v>
      </c>
      <c r="BE37" s="25">
        <f t="shared" si="7"/>
        <v>1.2145343450279218E-3</v>
      </c>
      <c r="BF37" s="25">
        <f t="shared" si="8"/>
        <v>6.9713613181639864E-2</v>
      </c>
      <c r="BG37" s="25">
        <f t="shared" si="9"/>
        <v>5.6056319494703598E-3</v>
      </c>
      <c r="BH37" s="25">
        <f t="shared" si="10"/>
        <v>8.5574299871944773E-2</v>
      </c>
      <c r="BI37" s="25">
        <f t="shared" si="11"/>
        <v>0</v>
      </c>
      <c r="BJ37" s="25">
        <f t="shared" si="12"/>
        <v>0.83688133305544798</v>
      </c>
      <c r="BK37" s="25">
        <f t="shared" si="13"/>
        <v>8.1672830766048362E-3</v>
      </c>
      <c r="BL37" s="25">
        <f t="shared" si="14"/>
        <v>2.213218978987107E-3</v>
      </c>
      <c r="BM37" s="25">
        <f t="shared" si="15"/>
        <v>1.1246063877642825E-3</v>
      </c>
      <c r="BN37" s="25">
        <f t="shared" si="43"/>
        <v>3.5495951041402795E-4</v>
      </c>
      <c r="BO37" s="25">
        <f t="shared" si="44"/>
        <v>0</v>
      </c>
      <c r="BP37" s="25">
        <f t="shared" si="45"/>
        <v>1.9343514776941857</v>
      </c>
      <c r="BQ37" s="25">
        <f t="shared" si="16"/>
        <v>2.0714296955883644</v>
      </c>
    </row>
    <row r="38" spans="1:69" s="25" customFormat="1" x14ac:dyDescent="0.15">
      <c r="A38" s="25" t="s">
        <v>102</v>
      </c>
      <c r="B38" s="25">
        <v>534</v>
      </c>
      <c r="C38" s="25">
        <f t="shared" si="46"/>
        <v>5.6568542494942697</v>
      </c>
      <c r="D38" s="26">
        <v>55.505000000000003</v>
      </c>
      <c r="E38" s="26">
        <v>9.8000000000000004E-2</v>
      </c>
      <c r="F38" s="26">
        <v>3.552</v>
      </c>
      <c r="G38" s="26">
        <v>0.42199999999999999</v>
      </c>
      <c r="H38" s="26">
        <v>6.1070000000000002</v>
      </c>
      <c r="I38" s="26">
        <v>33.588999999999999</v>
      </c>
      <c r="J38" s="26">
        <v>0.52300000000000002</v>
      </c>
      <c r="K38" s="26">
        <v>0.16500000000000001</v>
      </c>
      <c r="L38" s="26">
        <v>7.5999999999999998E-2</v>
      </c>
      <c r="M38" s="26">
        <v>1.2E-2</v>
      </c>
      <c r="N38" s="26"/>
      <c r="O38" s="25">
        <f t="shared" si="17"/>
        <v>100.04899999999999</v>
      </c>
      <c r="Q38" s="26">
        <v>46.978999999999999</v>
      </c>
      <c r="R38" s="26">
        <v>80.715999999999994</v>
      </c>
      <c r="S38" s="26">
        <v>11.041</v>
      </c>
      <c r="U38" s="26"/>
      <c r="V38" s="27">
        <v>12</v>
      </c>
      <c r="W38" s="27">
        <v>4</v>
      </c>
      <c r="X38" s="14">
        <v>0</v>
      </c>
      <c r="Z38" s="28">
        <f t="shared" si="18"/>
        <v>1.915215479827326</v>
      </c>
      <c r="AA38" s="28">
        <f t="shared" si="19"/>
        <v>2.5437803146742561E-3</v>
      </c>
      <c r="AB38" s="28">
        <f t="shared" si="20"/>
        <v>0.14444036800926768</v>
      </c>
      <c r="AC38" s="28">
        <f t="shared" si="21"/>
        <v>1.1511790885029851E-2</v>
      </c>
      <c r="AD38" s="28">
        <f t="shared" si="22"/>
        <v>0</v>
      </c>
      <c r="AE38" s="28">
        <f t="shared" si="23"/>
        <v>0.17621905830576576</v>
      </c>
      <c r="AF38" s="28">
        <f t="shared" si="24"/>
        <v>1.7276671449177068</v>
      </c>
      <c r="AG38" s="28">
        <f t="shared" si="25"/>
        <v>1.9334336797099949E-2</v>
      </c>
      <c r="AH38" s="28">
        <f t="shared" si="26"/>
        <v>4.8219659338248864E-3</v>
      </c>
      <c r="AI38" s="28">
        <f t="shared" si="27"/>
        <v>2.1093580878017628E-3</v>
      </c>
      <c r="AJ38" s="28">
        <f t="shared" si="28"/>
        <v>8.0275466471005038E-4</v>
      </c>
      <c r="AK38" s="28">
        <f t="shared" si="29"/>
        <v>0</v>
      </c>
      <c r="AL38" s="28">
        <f t="shared" si="30"/>
        <v>4.004666037743208</v>
      </c>
      <c r="AM38" s="28">
        <f t="shared" si="31"/>
        <v>0.9074424416714566</v>
      </c>
      <c r="AN38" s="29">
        <f t="shared" si="2"/>
        <v>0</v>
      </c>
      <c r="AP38" s="25">
        <f t="shared" si="32"/>
        <v>55.505000000000003</v>
      </c>
      <c r="AQ38" s="25">
        <f t="shared" si="33"/>
        <v>9.8000000000000004E-2</v>
      </c>
      <c r="AR38" s="25">
        <f t="shared" si="34"/>
        <v>3.552</v>
      </c>
      <c r="AS38" s="25">
        <f t="shared" si="35"/>
        <v>0.42199999999999999</v>
      </c>
      <c r="AT38" s="25">
        <f t="shared" si="3"/>
        <v>0</v>
      </c>
      <c r="AU38" s="25">
        <f t="shared" si="4"/>
        <v>6.1070000000000002</v>
      </c>
      <c r="AV38" s="25">
        <f t="shared" si="36"/>
        <v>33.588999999999999</v>
      </c>
      <c r="AW38" s="25">
        <f t="shared" si="37"/>
        <v>0.52300000000000002</v>
      </c>
      <c r="AX38" s="25">
        <f t="shared" si="38"/>
        <v>0.16500000000000001</v>
      </c>
      <c r="AY38" s="25">
        <f t="shared" si="39"/>
        <v>7.5999999999999998E-2</v>
      </c>
      <c r="AZ38" s="25">
        <f t="shared" si="40"/>
        <v>1.2E-2</v>
      </c>
      <c r="BA38" s="25">
        <f t="shared" si="41"/>
        <v>0</v>
      </c>
      <c r="BB38" s="25">
        <f t="shared" si="42"/>
        <v>100.04899999999999</v>
      </c>
      <c r="BD38" s="25">
        <f t="shared" si="6"/>
        <v>0.92385153129161124</v>
      </c>
      <c r="BE38" s="25">
        <f t="shared" si="7"/>
        <v>1.2270553176570757E-3</v>
      </c>
      <c r="BF38" s="25">
        <f t="shared" si="8"/>
        <v>6.9674382110631622E-2</v>
      </c>
      <c r="BG38" s="25">
        <f t="shared" si="9"/>
        <v>5.5529969076912947E-3</v>
      </c>
      <c r="BH38" s="25">
        <f t="shared" si="10"/>
        <v>8.5003618952174162E-2</v>
      </c>
      <c r="BI38" s="25">
        <f t="shared" si="11"/>
        <v>0</v>
      </c>
      <c r="BJ38" s="25">
        <f t="shared" si="12"/>
        <v>0.83338295570706911</v>
      </c>
      <c r="BK38" s="25">
        <f t="shared" si="13"/>
        <v>9.3263953036339074E-3</v>
      </c>
      <c r="BL38" s="25">
        <f t="shared" si="14"/>
        <v>2.3259944683622462E-3</v>
      </c>
      <c r="BM38" s="25">
        <f t="shared" si="15"/>
        <v>1.0175010175010174E-3</v>
      </c>
      <c r="BN38" s="25">
        <f t="shared" si="43"/>
        <v>3.8722855681530327E-4</v>
      </c>
      <c r="BO38" s="25">
        <f t="shared" si="44"/>
        <v>0</v>
      </c>
      <c r="BP38" s="25">
        <f t="shared" si="45"/>
        <v>1.9317496596331472</v>
      </c>
      <c r="BQ38" s="25">
        <f t="shared" si="16"/>
        <v>2.0730771286915726</v>
      </c>
    </row>
    <row r="39" spans="1:69" s="25" customFormat="1" x14ac:dyDescent="0.15">
      <c r="A39" s="25" t="s">
        <v>103</v>
      </c>
      <c r="B39" s="25">
        <v>535</v>
      </c>
      <c r="C39" s="25">
        <f t="shared" si="46"/>
        <v>4.2426406871194464</v>
      </c>
      <c r="D39" s="26">
        <v>55.445</v>
      </c>
      <c r="E39" s="26">
        <v>0.105</v>
      </c>
      <c r="F39" s="26">
        <v>3.5339999999999998</v>
      </c>
      <c r="G39" s="26">
        <v>0.437</v>
      </c>
      <c r="H39" s="26">
        <v>6.117</v>
      </c>
      <c r="I39" s="26">
        <v>33.646999999999998</v>
      </c>
      <c r="J39" s="26">
        <v>0.46100000000000002</v>
      </c>
      <c r="K39" s="26">
        <v>0.16600000000000001</v>
      </c>
      <c r="L39" s="26">
        <v>7.2999999999999995E-2</v>
      </c>
      <c r="M39" s="26">
        <v>1.2E-2</v>
      </c>
      <c r="N39" s="26"/>
      <c r="O39" s="25">
        <f t="shared" si="17"/>
        <v>99.996999999999986</v>
      </c>
      <c r="Q39" s="26">
        <v>46.975999999999999</v>
      </c>
      <c r="R39" s="26">
        <v>80.712999999999994</v>
      </c>
      <c r="S39" s="26">
        <v>11.041</v>
      </c>
      <c r="U39" s="26"/>
      <c r="V39" s="27">
        <v>12</v>
      </c>
      <c r="W39" s="27">
        <v>4</v>
      </c>
      <c r="X39" s="14">
        <v>0</v>
      </c>
      <c r="Z39" s="28">
        <f t="shared" si="18"/>
        <v>1.9142093521171362</v>
      </c>
      <c r="AA39" s="28">
        <f t="shared" si="19"/>
        <v>2.7269949590705885E-3</v>
      </c>
      <c r="AB39" s="28">
        <f t="shared" si="20"/>
        <v>0.14378834463629045</v>
      </c>
      <c r="AC39" s="28">
        <f t="shared" si="21"/>
        <v>1.1927608821168625E-2</v>
      </c>
      <c r="AD39" s="28">
        <f t="shared" si="22"/>
        <v>0</v>
      </c>
      <c r="AE39" s="28">
        <f t="shared" si="23"/>
        <v>0.17660579342500315</v>
      </c>
      <c r="AF39" s="28">
        <f t="shared" si="24"/>
        <v>1.7316130802473828</v>
      </c>
      <c r="AG39" s="28">
        <f t="shared" si="25"/>
        <v>1.7051791971185688E-2</v>
      </c>
      <c r="AH39" s="28">
        <f t="shared" si="26"/>
        <v>4.8538884492776591E-3</v>
      </c>
      <c r="AI39" s="28">
        <f t="shared" si="27"/>
        <v>2.0272209696354498E-3</v>
      </c>
      <c r="AJ39" s="28">
        <f t="shared" si="28"/>
        <v>8.0320119783117562E-4</v>
      </c>
      <c r="AK39" s="28">
        <f t="shared" si="29"/>
        <v>0</v>
      </c>
      <c r="AL39" s="28">
        <f t="shared" si="30"/>
        <v>4.0056072767939828</v>
      </c>
      <c r="AM39" s="28">
        <f t="shared" si="31"/>
        <v>0.90744992838000627</v>
      </c>
      <c r="AN39" s="29">
        <f t="shared" si="2"/>
        <v>0</v>
      </c>
      <c r="AP39" s="25">
        <f t="shared" si="32"/>
        <v>55.445</v>
      </c>
      <c r="AQ39" s="25">
        <f t="shared" si="33"/>
        <v>0.105</v>
      </c>
      <c r="AR39" s="25">
        <f t="shared" si="34"/>
        <v>3.5339999999999998</v>
      </c>
      <c r="AS39" s="25">
        <f t="shared" si="35"/>
        <v>0.437</v>
      </c>
      <c r="AT39" s="25">
        <f t="shared" si="3"/>
        <v>0</v>
      </c>
      <c r="AU39" s="25">
        <f t="shared" si="4"/>
        <v>6.117</v>
      </c>
      <c r="AV39" s="25">
        <f t="shared" si="36"/>
        <v>33.646999999999998</v>
      </c>
      <c r="AW39" s="25">
        <f t="shared" si="37"/>
        <v>0.46100000000000002</v>
      </c>
      <c r="AX39" s="25">
        <f t="shared" si="38"/>
        <v>0.16600000000000001</v>
      </c>
      <c r="AY39" s="25">
        <f t="shared" si="39"/>
        <v>7.2999999999999995E-2</v>
      </c>
      <c r="AZ39" s="25">
        <f t="shared" si="40"/>
        <v>1.2E-2</v>
      </c>
      <c r="BA39" s="25">
        <f t="shared" si="41"/>
        <v>0</v>
      </c>
      <c r="BB39" s="25">
        <f t="shared" si="42"/>
        <v>99.996999999999986</v>
      </c>
      <c r="BD39" s="25">
        <f t="shared" si="6"/>
        <v>0.92285286284953394</v>
      </c>
      <c r="BE39" s="25">
        <f t="shared" si="7"/>
        <v>1.3147021260611525E-3</v>
      </c>
      <c r="BF39" s="25">
        <f t="shared" si="8"/>
        <v>6.9321302471557475E-2</v>
      </c>
      <c r="BG39" s="25">
        <f t="shared" si="9"/>
        <v>5.7503783143627871E-3</v>
      </c>
      <c r="BH39" s="25">
        <f t="shared" si="10"/>
        <v>8.51428094204109E-2</v>
      </c>
      <c r="BI39" s="25">
        <f t="shared" si="11"/>
        <v>0</v>
      </c>
      <c r="BJ39" s="25">
        <f t="shared" si="12"/>
        <v>0.83482200454540934</v>
      </c>
      <c r="BK39" s="25">
        <f t="shared" si="13"/>
        <v>8.2207805640061773E-3</v>
      </c>
      <c r="BL39" s="25">
        <f t="shared" si="14"/>
        <v>2.3400914045341387E-3</v>
      </c>
      <c r="BM39" s="25">
        <f t="shared" si="15"/>
        <v>9.7733650365229292E-4</v>
      </c>
      <c r="BN39" s="25">
        <f t="shared" si="43"/>
        <v>3.8722855681530327E-4</v>
      </c>
      <c r="BO39" s="25">
        <f t="shared" si="44"/>
        <v>0</v>
      </c>
      <c r="BP39" s="25">
        <f t="shared" si="45"/>
        <v>1.9311294967563435</v>
      </c>
      <c r="BQ39" s="25">
        <f t="shared" si="16"/>
        <v>2.0742302800107772</v>
      </c>
    </row>
    <row r="40" spans="1:69" s="25" customFormat="1" x14ac:dyDescent="0.15">
      <c r="A40" s="25" t="s">
        <v>104</v>
      </c>
      <c r="B40" s="25">
        <v>536</v>
      </c>
      <c r="C40" s="25">
        <f t="shared" si="46"/>
        <v>5.6568542494842209</v>
      </c>
      <c r="D40" s="26">
        <v>55.514000000000003</v>
      </c>
      <c r="E40" s="26">
        <v>0.11799999999999999</v>
      </c>
      <c r="F40" s="26">
        <v>3.5249999999999999</v>
      </c>
      <c r="G40" s="26">
        <v>0.439</v>
      </c>
      <c r="H40" s="26">
        <v>6.1319999999999997</v>
      </c>
      <c r="I40" s="26">
        <v>33.484000000000002</v>
      </c>
      <c r="J40" s="26">
        <v>0.75900000000000001</v>
      </c>
      <c r="K40" s="26">
        <v>0.16700000000000001</v>
      </c>
      <c r="L40" s="26">
        <v>7.3999999999999996E-2</v>
      </c>
      <c r="M40" s="26">
        <v>1.4E-2</v>
      </c>
      <c r="N40" s="26"/>
      <c r="O40" s="25">
        <f t="shared" si="17"/>
        <v>100.22600000000001</v>
      </c>
      <c r="Q40" s="26">
        <v>46.972000000000001</v>
      </c>
      <c r="R40" s="26">
        <v>80.709000000000003</v>
      </c>
      <c r="S40" s="26">
        <v>11.041</v>
      </c>
      <c r="U40" s="26"/>
      <c r="V40" s="27">
        <v>12</v>
      </c>
      <c r="W40" s="27">
        <v>4</v>
      </c>
      <c r="X40" s="14">
        <v>0</v>
      </c>
      <c r="Z40" s="28">
        <f t="shared" si="18"/>
        <v>1.9139874855134271</v>
      </c>
      <c r="AA40" s="28">
        <f t="shared" si="19"/>
        <v>3.0604590316266299E-3</v>
      </c>
      <c r="AB40" s="28">
        <f t="shared" si="20"/>
        <v>0.14322729403606616</v>
      </c>
      <c r="AC40" s="28">
        <f t="shared" si="21"/>
        <v>1.196591731924076E-2</v>
      </c>
      <c r="AD40" s="28">
        <f t="shared" si="22"/>
        <v>0</v>
      </c>
      <c r="AE40" s="28">
        <f t="shared" si="23"/>
        <v>0.17679832198742054</v>
      </c>
      <c r="AF40" s="28">
        <f t="shared" si="24"/>
        <v>1.720883100417282</v>
      </c>
      <c r="AG40" s="28">
        <f t="shared" si="25"/>
        <v>2.8036280931158886E-2</v>
      </c>
      <c r="AH40" s="28">
        <f t="shared" si="26"/>
        <v>4.8764940793491742E-3</v>
      </c>
      <c r="AI40" s="28">
        <f t="shared" si="27"/>
        <v>2.0521990225037504E-3</v>
      </c>
      <c r="AJ40" s="28">
        <f t="shared" si="28"/>
        <v>9.3579487843703133E-4</v>
      </c>
      <c r="AK40" s="28">
        <f t="shared" si="29"/>
        <v>0</v>
      </c>
      <c r="AL40" s="28">
        <f t="shared" si="30"/>
        <v>4.005823347216511</v>
      </c>
      <c r="AM40" s="28">
        <f t="shared" si="31"/>
        <v>0.90683456142844809</v>
      </c>
      <c r="AN40" s="29">
        <f t="shared" si="2"/>
        <v>0</v>
      </c>
      <c r="AP40" s="25">
        <f t="shared" si="32"/>
        <v>55.514000000000003</v>
      </c>
      <c r="AQ40" s="25">
        <f t="shared" si="33"/>
        <v>0.11799999999999999</v>
      </c>
      <c r="AR40" s="25">
        <f t="shared" si="34"/>
        <v>3.5249999999999999</v>
      </c>
      <c r="AS40" s="25">
        <f t="shared" si="35"/>
        <v>0.439</v>
      </c>
      <c r="AT40" s="25">
        <f t="shared" si="3"/>
        <v>0</v>
      </c>
      <c r="AU40" s="25">
        <f t="shared" si="4"/>
        <v>6.1319999999999997</v>
      </c>
      <c r="AV40" s="25">
        <f t="shared" si="36"/>
        <v>33.484000000000002</v>
      </c>
      <c r="AW40" s="25">
        <f t="shared" si="37"/>
        <v>0.75900000000000001</v>
      </c>
      <c r="AX40" s="25">
        <f t="shared" si="38"/>
        <v>0.16700000000000001</v>
      </c>
      <c r="AY40" s="25">
        <f t="shared" si="39"/>
        <v>7.3999999999999996E-2</v>
      </c>
      <c r="AZ40" s="25">
        <f t="shared" si="40"/>
        <v>1.4E-2</v>
      </c>
      <c r="BA40" s="25">
        <f t="shared" si="41"/>
        <v>0</v>
      </c>
      <c r="BB40" s="25">
        <f t="shared" si="42"/>
        <v>100.22600000000001</v>
      </c>
      <c r="BD40" s="25">
        <f t="shared" si="6"/>
        <v>0.92400133155792286</v>
      </c>
      <c r="BE40" s="25">
        <f t="shared" si="7"/>
        <v>1.4774747702401521E-3</v>
      </c>
      <c r="BF40" s="25">
        <f t="shared" si="8"/>
        <v>6.9144762652020408E-2</v>
      </c>
      <c r="BG40" s="25">
        <f t="shared" si="9"/>
        <v>5.7766958352523188E-3</v>
      </c>
      <c r="BH40" s="25">
        <f t="shared" si="10"/>
        <v>8.5351595122765994E-2</v>
      </c>
      <c r="BI40" s="25">
        <f t="shared" si="11"/>
        <v>0</v>
      </c>
      <c r="BJ40" s="25">
        <f t="shared" si="12"/>
        <v>0.83077778108593603</v>
      </c>
      <c r="BK40" s="25">
        <f t="shared" si="13"/>
        <v>1.3534864312539455E-2</v>
      </c>
      <c r="BL40" s="25">
        <f t="shared" si="14"/>
        <v>2.3541883407060312E-3</v>
      </c>
      <c r="BM40" s="25">
        <f t="shared" si="15"/>
        <v>9.9072467493520116E-4</v>
      </c>
      <c r="BN40" s="25">
        <f t="shared" si="43"/>
        <v>4.517666496178538E-4</v>
      </c>
      <c r="BO40" s="25">
        <f t="shared" si="44"/>
        <v>0</v>
      </c>
      <c r="BP40" s="25">
        <f t="shared" si="45"/>
        <v>1.9338611850019363</v>
      </c>
      <c r="BQ40" s="25">
        <f t="shared" si="16"/>
        <v>2.0714120425414615</v>
      </c>
    </row>
    <row r="41" spans="1:69" s="25" customFormat="1" x14ac:dyDescent="0.15">
      <c r="A41" s="25" t="s">
        <v>105</v>
      </c>
      <c r="B41" s="25">
        <v>537</v>
      </c>
      <c r="C41" s="25">
        <f t="shared" si="46"/>
        <v>4.4721359550050446</v>
      </c>
      <c r="D41" s="26">
        <v>55.469000000000001</v>
      </c>
      <c r="E41" s="26">
        <v>8.7999999999999995E-2</v>
      </c>
      <c r="F41" s="26">
        <v>3.59</v>
      </c>
      <c r="G41" s="26">
        <v>0.433</v>
      </c>
      <c r="H41" s="26">
        <v>6.1680000000000001</v>
      </c>
      <c r="I41" s="26">
        <v>33.628999999999998</v>
      </c>
      <c r="J41" s="26">
        <v>0.46300000000000002</v>
      </c>
      <c r="K41" s="26">
        <v>0.16700000000000001</v>
      </c>
      <c r="L41" s="26">
        <v>7.5999999999999998E-2</v>
      </c>
      <c r="M41" s="26">
        <v>0</v>
      </c>
      <c r="N41" s="26"/>
      <c r="O41" s="25">
        <f t="shared" si="17"/>
        <v>100.083</v>
      </c>
      <c r="Q41" s="26">
        <v>46.97</v>
      </c>
      <c r="R41" s="26">
        <v>80.704999999999998</v>
      </c>
      <c r="S41" s="26">
        <v>11.041</v>
      </c>
      <c r="U41" s="26"/>
      <c r="V41" s="27">
        <v>12</v>
      </c>
      <c r="W41" s="27">
        <v>4</v>
      </c>
      <c r="X41" s="14">
        <v>0</v>
      </c>
      <c r="Z41" s="28">
        <f t="shared" si="18"/>
        <v>1.9136476388122694</v>
      </c>
      <c r="AA41" s="28">
        <f t="shared" si="19"/>
        <v>2.2838222501267791E-3</v>
      </c>
      <c r="AB41" s="28">
        <f t="shared" si="20"/>
        <v>0.14596078112289246</v>
      </c>
      <c r="AC41" s="28">
        <f t="shared" si="21"/>
        <v>1.1809851546721791E-2</v>
      </c>
      <c r="AD41" s="28">
        <f t="shared" si="22"/>
        <v>0</v>
      </c>
      <c r="AE41" s="28">
        <f t="shared" si="23"/>
        <v>0.17794894693030627</v>
      </c>
      <c r="AF41" s="28">
        <f t="shared" si="24"/>
        <v>1.7294302628950622</v>
      </c>
      <c r="AG41" s="28">
        <f t="shared" si="25"/>
        <v>1.7113336219358007E-2</v>
      </c>
      <c r="AH41" s="28">
        <f t="shared" si="26"/>
        <v>4.8795836327939776E-3</v>
      </c>
      <c r="AI41" s="28">
        <f t="shared" si="27"/>
        <v>2.1089991932676739E-3</v>
      </c>
      <c r="AJ41" s="28">
        <f t="shared" si="28"/>
        <v>0</v>
      </c>
      <c r="AK41" s="28">
        <f t="shared" si="29"/>
        <v>0</v>
      </c>
      <c r="AL41" s="28">
        <f t="shared" si="30"/>
        <v>4.0051832226027981</v>
      </c>
      <c r="AM41" s="28">
        <f t="shared" si="31"/>
        <v>0.90670499813899175</v>
      </c>
      <c r="AN41" s="29">
        <f t="shared" si="2"/>
        <v>0</v>
      </c>
      <c r="AP41" s="25">
        <f t="shared" si="32"/>
        <v>55.469000000000001</v>
      </c>
      <c r="AQ41" s="25">
        <f t="shared" si="33"/>
        <v>8.7999999999999995E-2</v>
      </c>
      <c r="AR41" s="25">
        <f t="shared" si="34"/>
        <v>3.59</v>
      </c>
      <c r="AS41" s="25">
        <f t="shared" si="35"/>
        <v>0.433</v>
      </c>
      <c r="AT41" s="25">
        <f t="shared" si="3"/>
        <v>0</v>
      </c>
      <c r="AU41" s="25">
        <f t="shared" si="4"/>
        <v>6.1680000000000001</v>
      </c>
      <c r="AV41" s="25">
        <f t="shared" si="36"/>
        <v>33.628999999999998</v>
      </c>
      <c r="AW41" s="25">
        <f t="shared" si="37"/>
        <v>0.46300000000000002</v>
      </c>
      <c r="AX41" s="25">
        <f t="shared" si="38"/>
        <v>0.16700000000000001</v>
      </c>
      <c r="AY41" s="25">
        <f t="shared" si="39"/>
        <v>7.5999999999999998E-2</v>
      </c>
      <c r="AZ41" s="25">
        <f t="shared" si="40"/>
        <v>0</v>
      </c>
      <c r="BA41" s="25">
        <f t="shared" si="41"/>
        <v>0</v>
      </c>
      <c r="BB41" s="25">
        <f t="shared" si="42"/>
        <v>100.083</v>
      </c>
      <c r="BD41" s="25">
        <f t="shared" si="6"/>
        <v>0.92325233022636488</v>
      </c>
      <c r="BE41" s="25">
        <f t="shared" si="7"/>
        <v>1.1018455913655372E-3</v>
      </c>
      <c r="BF41" s="25">
        <f t="shared" si="8"/>
        <v>7.0419772459788157E-2</v>
      </c>
      <c r="BG41" s="25">
        <f t="shared" si="9"/>
        <v>5.697743272583722E-3</v>
      </c>
      <c r="BH41" s="25">
        <f t="shared" si="10"/>
        <v>8.585268080841825E-2</v>
      </c>
      <c r="BI41" s="25">
        <f t="shared" si="11"/>
        <v>0</v>
      </c>
      <c r="BJ41" s="25">
        <f t="shared" si="12"/>
        <v>0.83437540318178649</v>
      </c>
      <c r="BK41" s="25">
        <f t="shared" si="13"/>
        <v>8.2564455556070719E-3</v>
      </c>
      <c r="BL41" s="25">
        <f t="shared" si="14"/>
        <v>2.3541883407060312E-3</v>
      </c>
      <c r="BM41" s="25">
        <f t="shared" si="15"/>
        <v>1.0175010175010174E-3</v>
      </c>
      <c r="BN41" s="25">
        <f t="shared" si="43"/>
        <v>0</v>
      </c>
      <c r="BO41" s="25">
        <f t="shared" si="44"/>
        <v>0</v>
      </c>
      <c r="BP41" s="25">
        <f t="shared" si="45"/>
        <v>1.9323279104541213</v>
      </c>
      <c r="BQ41" s="25">
        <f t="shared" si="16"/>
        <v>2.0727244071434701</v>
      </c>
    </row>
    <row r="42" spans="1:69" s="25" customFormat="1" x14ac:dyDescent="0.15">
      <c r="A42" s="25" t="s">
        <v>106</v>
      </c>
      <c r="B42" s="25">
        <v>538</v>
      </c>
      <c r="C42" s="25">
        <f t="shared" si="46"/>
        <v>5.6568542494942697</v>
      </c>
      <c r="D42" s="26">
        <v>55.603999999999999</v>
      </c>
      <c r="E42" s="26">
        <v>0.11</v>
      </c>
      <c r="F42" s="26">
        <v>3.5590000000000002</v>
      </c>
      <c r="G42" s="26">
        <v>0.441</v>
      </c>
      <c r="H42" s="26">
        <v>6.16</v>
      </c>
      <c r="I42" s="26">
        <v>33.506999999999998</v>
      </c>
      <c r="J42" s="26">
        <v>0.53400000000000003</v>
      </c>
      <c r="K42" s="26">
        <v>0.16800000000000001</v>
      </c>
      <c r="L42" s="26">
        <v>8.2000000000000003E-2</v>
      </c>
      <c r="M42" s="26">
        <v>8.9999999999999993E-3</v>
      </c>
      <c r="N42" s="26"/>
      <c r="O42" s="25">
        <f t="shared" si="17"/>
        <v>100.17400000000001</v>
      </c>
      <c r="Q42" s="26">
        <v>46.966000000000001</v>
      </c>
      <c r="R42" s="26">
        <v>80.700999999999993</v>
      </c>
      <c r="S42" s="26">
        <v>11.041</v>
      </c>
      <c r="U42" s="26"/>
      <c r="V42" s="27">
        <v>12</v>
      </c>
      <c r="W42" s="27">
        <v>4</v>
      </c>
      <c r="X42" s="14">
        <v>0</v>
      </c>
      <c r="Z42" s="28">
        <f t="shared" si="18"/>
        <v>1.9165451618231166</v>
      </c>
      <c r="AA42" s="28">
        <f t="shared" si="19"/>
        <v>2.8521587740864347E-3</v>
      </c>
      <c r="AB42" s="28">
        <f t="shared" si="20"/>
        <v>0.14456764408958508</v>
      </c>
      <c r="AC42" s="28">
        <f t="shared" si="21"/>
        <v>1.2017012611974897E-2</v>
      </c>
      <c r="AD42" s="28">
        <f t="shared" si="22"/>
        <v>0</v>
      </c>
      <c r="AE42" s="28">
        <f t="shared" si="23"/>
        <v>0.17755510144850628</v>
      </c>
      <c r="AF42" s="28">
        <f t="shared" si="24"/>
        <v>1.7215753361021104</v>
      </c>
      <c r="AG42" s="28">
        <f t="shared" si="25"/>
        <v>1.9719519766954241E-2</v>
      </c>
      <c r="AH42" s="28">
        <f t="shared" si="26"/>
        <v>4.9042992484025555E-3</v>
      </c>
      <c r="AI42" s="28">
        <f t="shared" si="27"/>
        <v>2.2734115345421331E-3</v>
      </c>
      <c r="AJ42" s="28">
        <f t="shared" si="28"/>
        <v>6.0141130547820886E-4</v>
      </c>
      <c r="AK42" s="28">
        <f t="shared" si="29"/>
        <v>0</v>
      </c>
      <c r="AL42" s="28">
        <f t="shared" si="30"/>
        <v>4.0026110567047573</v>
      </c>
      <c r="AM42" s="28">
        <f t="shared" si="31"/>
        <v>0.90650715825633021</v>
      </c>
      <c r="AN42" s="29">
        <f t="shared" si="2"/>
        <v>0</v>
      </c>
      <c r="AP42" s="25">
        <f t="shared" si="32"/>
        <v>55.603999999999999</v>
      </c>
      <c r="AQ42" s="25">
        <f t="shared" si="33"/>
        <v>0.11</v>
      </c>
      <c r="AR42" s="25">
        <f t="shared" si="34"/>
        <v>3.5590000000000002</v>
      </c>
      <c r="AS42" s="25">
        <f t="shared" si="35"/>
        <v>0.441</v>
      </c>
      <c r="AT42" s="25">
        <f t="shared" si="3"/>
        <v>0</v>
      </c>
      <c r="AU42" s="25">
        <f t="shared" si="4"/>
        <v>6.160000000000001</v>
      </c>
      <c r="AV42" s="25">
        <f t="shared" si="36"/>
        <v>33.506999999999998</v>
      </c>
      <c r="AW42" s="25">
        <f t="shared" si="37"/>
        <v>0.53400000000000003</v>
      </c>
      <c r="AX42" s="25">
        <f t="shared" si="38"/>
        <v>0.16800000000000001</v>
      </c>
      <c r="AY42" s="25">
        <f t="shared" si="39"/>
        <v>8.2000000000000003E-2</v>
      </c>
      <c r="AZ42" s="25">
        <f t="shared" si="40"/>
        <v>8.9999999999999993E-3</v>
      </c>
      <c r="BA42" s="25">
        <f t="shared" si="41"/>
        <v>0</v>
      </c>
      <c r="BB42" s="25">
        <f t="shared" si="42"/>
        <v>100.17400000000001</v>
      </c>
      <c r="BD42" s="25">
        <f t="shared" si="6"/>
        <v>0.92549933422103858</v>
      </c>
      <c r="BE42" s="25">
        <f t="shared" si="7"/>
        <v>1.3773069892069217E-3</v>
      </c>
      <c r="BF42" s="25">
        <f t="shared" si="8"/>
        <v>6.9811690859160461E-2</v>
      </c>
      <c r="BG42" s="25">
        <f t="shared" si="9"/>
        <v>5.8030133561418513E-3</v>
      </c>
      <c r="BH42" s="25">
        <f t="shared" si="10"/>
        <v>8.5741328433828867E-2</v>
      </c>
      <c r="BI42" s="25">
        <f t="shared" si="11"/>
        <v>0</v>
      </c>
      <c r="BJ42" s="25">
        <f t="shared" si="12"/>
        <v>0.83134843838389849</v>
      </c>
      <c r="BK42" s="25">
        <f t="shared" si="13"/>
        <v>9.522552757438827E-3</v>
      </c>
      <c r="BL42" s="25">
        <f t="shared" si="14"/>
        <v>2.3682852768779237E-3</v>
      </c>
      <c r="BM42" s="25">
        <f t="shared" si="15"/>
        <v>1.0978300451984662E-3</v>
      </c>
      <c r="BN42" s="25">
        <f t="shared" si="43"/>
        <v>2.9042141761147743E-4</v>
      </c>
      <c r="BO42" s="25">
        <f t="shared" si="44"/>
        <v>0</v>
      </c>
      <c r="BP42" s="25">
        <f t="shared" si="45"/>
        <v>1.9328602017404015</v>
      </c>
      <c r="BQ42" s="25">
        <f t="shared" si="16"/>
        <v>2.07082284228352</v>
      </c>
    </row>
    <row r="43" spans="1:69" s="25" customFormat="1" x14ac:dyDescent="0.15">
      <c r="A43" s="25" t="s">
        <v>107</v>
      </c>
      <c r="B43" s="25">
        <v>539</v>
      </c>
      <c r="C43" s="25">
        <f t="shared" si="46"/>
        <v>4.2426406871194464</v>
      </c>
      <c r="D43" s="26">
        <v>55.540999999999997</v>
      </c>
      <c r="E43" s="26">
        <v>0.115</v>
      </c>
      <c r="F43" s="26">
        <v>3.5609999999999999</v>
      </c>
      <c r="G43" s="26">
        <v>0.44400000000000001</v>
      </c>
      <c r="H43" s="26">
        <v>6.2160000000000002</v>
      </c>
      <c r="I43" s="26">
        <v>33.613999999999997</v>
      </c>
      <c r="J43" s="26">
        <v>0.46500000000000002</v>
      </c>
      <c r="K43" s="26">
        <v>0.16700000000000001</v>
      </c>
      <c r="L43" s="26">
        <v>8.1000000000000003E-2</v>
      </c>
      <c r="M43" s="26">
        <v>1.2E-2</v>
      </c>
      <c r="N43" s="26"/>
      <c r="O43" s="25">
        <f t="shared" si="17"/>
        <v>100.21599999999999</v>
      </c>
      <c r="Q43" s="26">
        <v>46.963000000000001</v>
      </c>
      <c r="R43" s="26">
        <v>80.697999999999993</v>
      </c>
      <c r="S43" s="26">
        <v>11.041</v>
      </c>
      <c r="U43" s="26"/>
      <c r="V43" s="27">
        <v>12</v>
      </c>
      <c r="W43" s="27">
        <v>4</v>
      </c>
      <c r="X43" s="14">
        <v>0</v>
      </c>
      <c r="Z43" s="28">
        <f t="shared" si="18"/>
        <v>1.9141287244071747</v>
      </c>
      <c r="AA43" s="28">
        <f t="shared" si="19"/>
        <v>2.9814207947846442E-3</v>
      </c>
      <c r="AB43" s="28">
        <f t="shared" si="20"/>
        <v>0.14463037500331227</v>
      </c>
      <c r="AC43" s="28">
        <f t="shared" si="21"/>
        <v>1.2097212805092331E-2</v>
      </c>
      <c r="AD43" s="28">
        <f t="shared" si="22"/>
        <v>0</v>
      </c>
      <c r="AE43" s="28">
        <f t="shared" si="23"/>
        <v>0.17914631172710155</v>
      </c>
      <c r="AF43" s="28">
        <f t="shared" si="24"/>
        <v>1.7268519491753478</v>
      </c>
      <c r="AG43" s="28">
        <f t="shared" si="25"/>
        <v>1.7169294618767716E-2</v>
      </c>
      <c r="AH43" s="28">
        <f t="shared" si="26"/>
        <v>4.8744831583630386E-3</v>
      </c>
      <c r="AI43" s="28">
        <f t="shared" si="27"/>
        <v>2.2453996391128671E-3</v>
      </c>
      <c r="AJ43" s="28">
        <f t="shared" si="28"/>
        <v>8.0177912956078091E-4</v>
      </c>
      <c r="AK43" s="28">
        <f t="shared" si="29"/>
        <v>0</v>
      </c>
      <c r="AL43" s="28">
        <f t="shared" si="30"/>
        <v>4.0049269504586187</v>
      </c>
      <c r="AM43" s="28">
        <f t="shared" si="31"/>
        <v>0.90600919455074447</v>
      </c>
      <c r="AN43" s="29">
        <f t="shared" si="2"/>
        <v>0</v>
      </c>
      <c r="AP43" s="25">
        <f t="shared" si="32"/>
        <v>55.540999999999997</v>
      </c>
      <c r="AQ43" s="25">
        <f t="shared" si="33"/>
        <v>0.115</v>
      </c>
      <c r="AR43" s="25">
        <f t="shared" si="34"/>
        <v>3.5609999999999999</v>
      </c>
      <c r="AS43" s="25">
        <f t="shared" si="35"/>
        <v>0.44400000000000001</v>
      </c>
      <c r="AT43" s="25">
        <f t="shared" si="3"/>
        <v>0</v>
      </c>
      <c r="AU43" s="25">
        <f t="shared" si="4"/>
        <v>6.2160000000000002</v>
      </c>
      <c r="AV43" s="25">
        <f t="shared" si="36"/>
        <v>33.613999999999997</v>
      </c>
      <c r="AW43" s="25">
        <f t="shared" si="37"/>
        <v>0.46500000000000002</v>
      </c>
      <c r="AX43" s="25">
        <f t="shared" si="38"/>
        <v>0.16700000000000001</v>
      </c>
      <c r="AY43" s="25">
        <f t="shared" si="39"/>
        <v>8.1000000000000003E-2</v>
      </c>
      <c r="AZ43" s="25">
        <f t="shared" si="40"/>
        <v>1.2E-2</v>
      </c>
      <c r="BA43" s="25">
        <f t="shared" si="41"/>
        <v>0</v>
      </c>
      <c r="BB43" s="25">
        <f t="shared" si="42"/>
        <v>100.21599999999999</v>
      </c>
      <c r="BD43" s="25">
        <f t="shared" si="6"/>
        <v>0.92445073235685749</v>
      </c>
      <c r="BE43" s="25">
        <f t="shared" si="7"/>
        <v>1.4399118523526909E-3</v>
      </c>
      <c r="BF43" s="25">
        <f t="shared" si="8"/>
        <v>6.9850921930168702E-2</v>
      </c>
      <c r="BG43" s="25">
        <f t="shared" si="9"/>
        <v>5.8424896374761493E-3</v>
      </c>
      <c r="BH43" s="25">
        <f t="shared" si="10"/>
        <v>8.6520795055954572E-2</v>
      </c>
      <c r="BI43" s="25">
        <f t="shared" si="11"/>
        <v>0</v>
      </c>
      <c r="BJ43" s="25">
        <f t="shared" si="12"/>
        <v>0.83400323537876753</v>
      </c>
      <c r="BK43" s="25">
        <f t="shared" si="13"/>
        <v>8.2921105472079665E-3</v>
      </c>
      <c r="BL43" s="25">
        <f t="shared" si="14"/>
        <v>2.3541883407060312E-3</v>
      </c>
      <c r="BM43" s="25">
        <f t="shared" si="15"/>
        <v>1.084441873915558E-3</v>
      </c>
      <c r="BN43" s="25">
        <f t="shared" si="43"/>
        <v>3.8722855681530327E-4</v>
      </c>
      <c r="BO43" s="25">
        <f t="shared" si="44"/>
        <v>0</v>
      </c>
      <c r="BP43" s="25">
        <f t="shared" si="45"/>
        <v>1.9342260555302222</v>
      </c>
      <c r="BQ43" s="25">
        <f t="shared" si="16"/>
        <v>2.070557853880612</v>
      </c>
    </row>
    <row r="44" spans="1:69" s="25" customFormat="1" x14ac:dyDescent="0.15">
      <c r="A44" s="25" t="s">
        <v>108</v>
      </c>
      <c r="B44" s="25">
        <v>540</v>
      </c>
      <c r="C44" s="25">
        <f t="shared" si="46"/>
        <v>4.9999999999982947</v>
      </c>
      <c r="D44" s="26">
        <v>55.585000000000001</v>
      </c>
      <c r="E44" s="26">
        <v>0.11899999999999999</v>
      </c>
      <c r="F44" s="26">
        <v>3.5710000000000002</v>
      </c>
      <c r="G44" s="26">
        <v>0.44500000000000001</v>
      </c>
      <c r="H44" s="26">
        <v>6.1509999999999998</v>
      </c>
      <c r="I44" s="26">
        <v>33.470999999999997</v>
      </c>
      <c r="J44" s="26">
        <v>0.629</v>
      </c>
      <c r="K44" s="26">
        <v>0.16200000000000001</v>
      </c>
      <c r="L44" s="26">
        <v>8.5000000000000006E-2</v>
      </c>
      <c r="M44" s="26">
        <v>1.2999999999999999E-2</v>
      </c>
      <c r="N44" s="26"/>
      <c r="O44" s="25">
        <f t="shared" si="17"/>
        <v>100.23099999999999</v>
      </c>
      <c r="Q44" s="26">
        <v>46.959000000000003</v>
      </c>
      <c r="R44" s="26">
        <v>80.694999999999993</v>
      </c>
      <c r="S44" s="26">
        <v>11.041</v>
      </c>
      <c r="U44" s="26"/>
      <c r="V44" s="27">
        <v>12</v>
      </c>
      <c r="W44" s="27">
        <v>4</v>
      </c>
      <c r="X44" s="14">
        <v>0</v>
      </c>
      <c r="Z44" s="28">
        <f t="shared" si="18"/>
        <v>1.9154138643984819</v>
      </c>
      <c r="AA44" s="28">
        <f t="shared" si="19"/>
        <v>3.0847499668525315E-3</v>
      </c>
      <c r="AB44" s="28">
        <f t="shared" si="20"/>
        <v>0.1450190179185103</v>
      </c>
      <c r="AC44" s="28">
        <f t="shared" si="21"/>
        <v>1.2122995174873481E-2</v>
      </c>
      <c r="AD44" s="28">
        <f t="shared" si="22"/>
        <v>0</v>
      </c>
      <c r="AE44" s="28">
        <f t="shared" si="23"/>
        <v>0.17725159974115431</v>
      </c>
      <c r="AF44" s="28">
        <f t="shared" si="24"/>
        <v>1.7192980402287452</v>
      </c>
      <c r="AG44" s="28">
        <f t="shared" si="25"/>
        <v>2.3221898181411099E-2</v>
      </c>
      <c r="AH44" s="28">
        <f t="shared" si="26"/>
        <v>4.7279697426831011E-3</v>
      </c>
      <c r="AI44" s="28">
        <f t="shared" si="27"/>
        <v>2.3559991329499376E-3</v>
      </c>
      <c r="AJ44" s="28">
        <f t="shared" si="28"/>
        <v>8.6848920462356198E-4</v>
      </c>
      <c r="AK44" s="28">
        <f t="shared" si="29"/>
        <v>0</v>
      </c>
      <c r="AL44" s="28">
        <f t="shared" si="30"/>
        <v>4.0033646236902847</v>
      </c>
      <c r="AM44" s="28">
        <f t="shared" si="31"/>
        <v>0.90653996288546002</v>
      </c>
      <c r="AN44" s="29">
        <f t="shared" si="2"/>
        <v>0</v>
      </c>
      <c r="AP44" s="25">
        <f t="shared" si="32"/>
        <v>55.585000000000001</v>
      </c>
      <c r="AQ44" s="25">
        <f t="shared" si="33"/>
        <v>0.11899999999999999</v>
      </c>
      <c r="AR44" s="25">
        <f t="shared" si="34"/>
        <v>3.5710000000000002</v>
      </c>
      <c r="AS44" s="25">
        <f t="shared" si="35"/>
        <v>0.44500000000000001</v>
      </c>
      <c r="AT44" s="25">
        <f t="shared" si="3"/>
        <v>0</v>
      </c>
      <c r="AU44" s="25">
        <f t="shared" si="4"/>
        <v>6.1509999999999998</v>
      </c>
      <c r="AV44" s="25">
        <f t="shared" si="36"/>
        <v>33.470999999999997</v>
      </c>
      <c r="AW44" s="25">
        <f t="shared" si="37"/>
        <v>0.629</v>
      </c>
      <c r="AX44" s="25">
        <f t="shared" si="38"/>
        <v>0.16200000000000001</v>
      </c>
      <c r="AY44" s="25">
        <f t="shared" si="39"/>
        <v>8.5000000000000006E-2</v>
      </c>
      <c r="AZ44" s="25">
        <f t="shared" si="40"/>
        <v>1.2999999999999999E-2</v>
      </c>
      <c r="BA44" s="25">
        <f t="shared" si="41"/>
        <v>0</v>
      </c>
      <c r="BB44" s="25">
        <f t="shared" si="42"/>
        <v>100.23099999999999</v>
      </c>
      <c r="BD44" s="25">
        <f t="shared" si="6"/>
        <v>0.92518308921438086</v>
      </c>
      <c r="BE44" s="25">
        <f t="shared" si="7"/>
        <v>1.489995742869306E-3</v>
      </c>
      <c r="BF44" s="25">
        <f t="shared" si="8"/>
        <v>7.0047077285209897E-2</v>
      </c>
      <c r="BG44" s="25">
        <f t="shared" si="9"/>
        <v>5.8556483979209156E-3</v>
      </c>
      <c r="BH44" s="25">
        <f t="shared" si="10"/>
        <v>8.56160570124158E-2</v>
      </c>
      <c r="BI44" s="25">
        <f t="shared" si="11"/>
        <v>0</v>
      </c>
      <c r="BJ44" s="25">
        <f t="shared" si="12"/>
        <v>0.8304552356566528</v>
      </c>
      <c r="BK44" s="25">
        <f t="shared" si="13"/>
        <v>1.1216639858481314E-2</v>
      </c>
      <c r="BL44" s="25">
        <f t="shared" si="14"/>
        <v>2.2837036598465691E-3</v>
      </c>
      <c r="BM44" s="25">
        <f t="shared" si="15"/>
        <v>1.1379945590471907E-3</v>
      </c>
      <c r="BN44" s="25">
        <f t="shared" si="43"/>
        <v>4.1949760321657848E-4</v>
      </c>
      <c r="BO44" s="25">
        <f t="shared" si="44"/>
        <v>0</v>
      </c>
      <c r="BP44" s="25">
        <f t="shared" si="45"/>
        <v>1.9337049389900414</v>
      </c>
      <c r="BQ44" s="25">
        <f t="shared" si="16"/>
        <v>2.070307906324742</v>
      </c>
    </row>
    <row r="45" spans="1:69" s="25" customFormat="1" x14ac:dyDescent="0.15">
      <c r="A45" s="25" t="s">
        <v>109</v>
      </c>
      <c r="B45" s="25">
        <v>541</v>
      </c>
      <c r="C45" s="25">
        <f t="shared" si="46"/>
        <v>5.8309518948414594</v>
      </c>
      <c r="D45" s="26">
        <v>55.414999999999999</v>
      </c>
      <c r="E45" s="26">
        <v>0.13700000000000001</v>
      </c>
      <c r="F45" s="26">
        <v>3.673</v>
      </c>
      <c r="G45" s="26">
        <v>0.46400000000000002</v>
      </c>
      <c r="H45" s="26">
        <v>5.97</v>
      </c>
      <c r="I45" s="26">
        <v>32.823999999999998</v>
      </c>
      <c r="J45" s="26">
        <v>1.4079999999999999</v>
      </c>
      <c r="K45" s="26">
        <v>0.161</v>
      </c>
      <c r="L45" s="26">
        <v>0.09</v>
      </c>
      <c r="M45" s="26">
        <v>2.1000000000000001E-2</v>
      </c>
      <c r="N45" s="26"/>
      <c r="O45" s="25">
        <f t="shared" si="17"/>
        <v>100.16300000000001</v>
      </c>
      <c r="Q45" s="26">
        <v>46.956000000000003</v>
      </c>
      <c r="R45" s="26">
        <v>80.69</v>
      </c>
      <c r="S45" s="26">
        <v>11.041</v>
      </c>
      <c r="U45" s="26"/>
      <c r="V45" s="27">
        <v>12</v>
      </c>
      <c r="W45" s="27">
        <v>4</v>
      </c>
      <c r="X45" s="14">
        <v>0</v>
      </c>
      <c r="Z45" s="28">
        <f t="shared" si="18"/>
        <v>1.9137363421197044</v>
      </c>
      <c r="AA45" s="28">
        <f t="shared" si="19"/>
        <v>3.5591256793669509E-3</v>
      </c>
      <c r="AB45" s="28">
        <f t="shared" si="20"/>
        <v>0.14948781288641355</v>
      </c>
      <c r="AC45" s="28">
        <f t="shared" si="21"/>
        <v>1.26682799454114E-2</v>
      </c>
      <c r="AD45" s="28">
        <f t="shared" si="22"/>
        <v>0</v>
      </c>
      <c r="AE45" s="28">
        <f t="shared" si="23"/>
        <v>0.17241240805856686</v>
      </c>
      <c r="AF45" s="28">
        <f t="shared" si="24"/>
        <v>1.6897549771474705</v>
      </c>
      <c r="AG45" s="28">
        <f t="shared" si="25"/>
        <v>5.2095411865924389E-2</v>
      </c>
      <c r="AH45" s="28">
        <f t="shared" si="26"/>
        <v>4.7090716678603439E-3</v>
      </c>
      <c r="AI45" s="28">
        <f t="shared" si="27"/>
        <v>2.5000486504399757E-3</v>
      </c>
      <c r="AJ45" s="28">
        <f t="shared" si="28"/>
        <v>1.4060155277178538E-3</v>
      </c>
      <c r="AK45" s="28">
        <f t="shared" si="29"/>
        <v>0</v>
      </c>
      <c r="AL45" s="28">
        <f t="shared" si="30"/>
        <v>4.0023294935488769</v>
      </c>
      <c r="AM45" s="28">
        <f t="shared" si="31"/>
        <v>0.90741304491298957</v>
      </c>
      <c r="AN45" s="29">
        <f t="shared" si="2"/>
        <v>0</v>
      </c>
      <c r="AP45" s="25">
        <f t="shared" si="32"/>
        <v>55.414999999999999</v>
      </c>
      <c r="AQ45" s="25">
        <f t="shared" si="33"/>
        <v>0.13700000000000001</v>
      </c>
      <c r="AR45" s="25">
        <f t="shared" si="34"/>
        <v>3.673</v>
      </c>
      <c r="AS45" s="25">
        <f t="shared" si="35"/>
        <v>0.46400000000000002</v>
      </c>
      <c r="AT45" s="25">
        <f t="shared" si="3"/>
        <v>0</v>
      </c>
      <c r="AU45" s="25">
        <f t="shared" si="4"/>
        <v>5.97</v>
      </c>
      <c r="AV45" s="25">
        <f t="shared" si="36"/>
        <v>32.823999999999998</v>
      </c>
      <c r="AW45" s="25">
        <f t="shared" si="37"/>
        <v>1.4079999999999999</v>
      </c>
      <c r="AX45" s="25">
        <f t="shared" si="38"/>
        <v>0.161</v>
      </c>
      <c r="AY45" s="25">
        <f t="shared" si="39"/>
        <v>0.09</v>
      </c>
      <c r="AZ45" s="25">
        <f t="shared" si="40"/>
        <v>2.1000000000000001E-2</v>
      </c>
      <c r="BA45" s="25">
        <f t="shared" si="41"/>
        <v>0</v>
      </c>
      <c r="BB45" s="25">
        <f t="shared" si="42"/>
        <v>100.16300000000001</v>
      </c>
      <c r="BD45" s="25">
        <f t="shared" si="6"/>
        <v>0.9223535286284954</v>
      </c>
      <c r="BE45" s="25">
        <f t="shared" si="7"/>
        <v>1.7153732501940752E-3</v>
      </c>
      <c r="BF45" s="25">
        <f t="shared" si="8"/>
        <v>7.2047861906630054E-2</v>
      </c>
      <c r="BG45" s="25">
        <f t="shared" si="9"/>
        <v>6.1056648463714714E-3</v>
      </c>
      <c r="BH45" s="25">
        <f t="shared" si="10"/>
        <v>8.3096709537330893E-2</v>
      </c>
      <c r="BI45" s="25">
        <f t="shared" si="11"/>
        <v>0</v>
      </c>
      <c r="BJ45" s="25">
        <f t="shared" si="12"/>
        <v>0.81440239775309886</v>
      </c>
      <c r="BK45" s="25">
        <f t="shared" si="13"/>
        <v>2.5108154087029714E-2</v>
      </c>
      <c r="BL45" s="25">
        <f t="shared" si="14"/>
        <v>2.2696067236746766E-3</v>
      </c>
      <c r="BM45" s="25">
        <f t="shared" si="15"/>
        <v>1.2049354154617311E-3</v>
      </c>
      <c r="BN45" s="25">
        <f t="shared" si="43"/>
        <v>6.776499744267807E-4</v>
      </c>
      <c r="BO45" s="25">
        <f t="shared" si="44"/>
        <v>0</v>
      </c>
      <c r="BP45" s="25">
        <f t="shared" si="45"/>
        <v>1.9289818821227138</v>
      </c>
      <c r="BQ45" s="25">
        <f t="shared" si="16"/>
        <v>2.0748403759731451</v>
      </c>
    </row>
    <row r="46" spans="1:69" s="25" customFormat="1" x14ac:dyDescent="0.15">
      <c r="A46" s="25" t="s">
        <v>110</v>
      </c>
      <c r="B46" s="25">
        <v>542</v>
      </c>
      <c r="C46" s="25">
        <f t="shared" si="46"/>
        <v>5.0000000000039799</v>
      </c>
      <c r="D46" s="26">
        <v>55.487000000000002</v>
      </c>
      <c r="E46" s="26">
        <v>0.115</v>
      </c>
      <c r="F46" s="26">
        <v>3.6360000000000001</v>
      </c>
      <c r="G46" s="26">
        <v>0.46100000000000002</v>
      </c>
      <c r="H46" s="26">
        <v>6.1749999999999998</v>
      </c>
      <c r="I46" s="26">
        <v>33.457000000000001</v>
      </c>
      <c r="J46" s="26">
        <v>0.66600000000000004</v>
      </c>
      <c r="K46" s="26">
        <v>0.16800000000000001</v>
      </c>
      <c r="L46" s="26">
        <v>0.08</v>
      </c>
      <c r="M46" s="26">
        <v>6.0000000000000001E-3</v>
      </c>
      <c r="N46" s="26"/>
      <c r="O46" s="25">
        <f t="shared" si="17"/>
        <v>100.25100000000002</v>
      </c>
      <c r="Q46" s="26">
        <v>46.951999999999998</v>
      </c>
      <c r="R46" s="26">
        <v>80.686999999999998</v>
      </c>
      <c r="S46" s="26">
        <v>11.041</v>
      </c>
      <c r="U46" s="26"/>
      <c r="V46" s="27">
        <v>12</v>
      </c>
      <c r="W46" s="27">
        <v>4</v>
      </c>
      <c r="X46" s="14">
        <v>0</v>
      </c>
      <c r="Z46" s="28">
        <f t="shared" si="18"/>
        <v>1.9124215484153111</v>
      </c>
      <c r="AA46" s="28">
        <f t="shared" si="19"/>
        <v>2.9816606544202091E-3</v>
      </c>
      <c r="AB46" s="28">
        <f t="shared" si="20"/>
        <v>0.14768838837516182</v>
      </c>
      <c r="AC46" s="28">
        <f t="shared" si="21"/>
        <v>1.2561404878438929E-2</v>
      </c>
      <c r="AD46" s="28">
        <f t="shared" si="22"/>
        <v>0</v>
      </c>
      <c r="AE46" s="28">
        <f t="shared" si="23"/>
        <v>0.17797900138404746</v>
      </c>
      <c r="AF46" s="28">
        <f t="shared" si="24"/>
        <v>1.7189246673781979</v>
      </c>
      <c r="AG46" s="28">
        <f t="shared" si="25"/>
        <v>2.4592839050260759E-2</v>
      </c>
      <c r="AH46" s="28">
        <f t="shared" si="26"/>
        <v>4.9040661877821365E-3</v>
      </c>
      <c r="AI46" s="28">
        <f t="shared" si="27"/>
        <v>2.217857071384559E-3</v>
      </c>
      <c r="AJ46" s="28">
        <f t="shared" si="28"/>
        <v>4.0092181692845294E-4</v>
      </c>
      <c r="AK46" s="28">
        <f t="shared" si="29"/>
        <v>0</v>
      </c>
      <c r="AL46" s="28">
        <f t="shared" si="30"/>
        <v>4.004672355211933</v>
      </c>
      <c r="AM46" s="28">
        <f t="shared" si="31"/>
        <v>0.90617393792053702</v>
      </c>
      <c r="AN46" s="29">
        <f t="shared" si="2"/>
        <v>0</v>
      </c>
      <c r="AP46" s="25">
        <f t="shared" si="32"/>
        <v>55.487000000000002</v>
      </c>
      <c r="AQ46" s="25">
        <f t="shared" si="33"/>
        <v>0.115</v>
      </c>
      <c r="AR46" s="25">
        <f t="shared" si="34"/>
        <v>3.6360000000000001</v>
      </c>
      <c r="AS46" s="25">
        <f t="shared" si="35"/>
        <v>0.46100000000000002</v>
      </c>
      <c r="AT46" s="25">
        <f t="shared" si="3"/>
        <v>0</v>
      </c>
      <c r="AU46" s="25">
        <f t="shared" si="4"/>
        <v>6.1749999999999998</v>
      </c>
      <c r="AV46" s="25">
        <f t="shared" si="36"/>
        <v>33.457000000000001</v>
      </c>
      <c r="AW46" s="25">
        <f t="shared" si="37"/>
        <v>0.66600000000000004</v>
      </c>
      <c r="AX46" s="25">
        <f t="shared" si="38"/>
        <v>0.16800000000000001</v>
      </c>
      <c r="AY46" s="25">
        <f t="shared" si="39"/>
        <v>0.08</v>
      </c>
      <c r="AZ46" s="25">
        <f t="shared" si="40"/>
        <v>6.0000000000000001E-3</v>
      </c>
      <c r="BA46" s="25">
        <f t="shared" si="41"/>
        <v>0</v>
      </c>
      <c r="BB46" s="25">
        <f t="shared" si="42"/>
        <v>100.25100000000002</v>
      </c>
      <c r="BD46" s="25">
        <f t="shared" si="6"/>
        <v>0.92355193075898812</v>
      </c>
      <c r="BE46" s="25">
        <f t="shared" si="7"/>
        <v>1.4399118523526909E-3</v>
      </c>
      <c r="BF46" s="25">
        <f t="shared" si="8"/>
        <v>7.1322087092977646E-2</v>
      </c>
      <c r="BG46" s="25">
        <f t="shared" si="9"/>
        <v>6.0661885650371734E-3</v>
      </c>
      <c r="BH46" s="25">
        <f t="shared" si="10"/>
        <v>8.5950114136183961E-2</v>
      </c>
      <c r="BI46" s="25">
        <f t="shared" si="11"/>
        <v>0</v>
      </c>
      <c r="BJ46" s="25">
        <f t="shared" si="12"/>
        <v>0.83010787904050176</v>
      </c>
      <c r="BK46" s="25">
        <f t="shared" si="13"/>
        <v>1.1876442203097862E-2</v>
      </c>
      <c r="BL46" s="25">
        <f t="shared" si="14"/>
        <v>2.3682852768779237E-3</v>
      </c>
      <c r="BM46" s="25">
        <f t="shared" si="15"/>
        <v>1.07105370263265E-3</v>
      </c>
      <c r="BN46" s="25">
        <f t="shared" si="43"/>
        <v>1.9361427840765164E-4</v>
      </c>
      <c r="BO46" s="25">
        <f t="shared" si="44"/>
        <v>0</v>
      </c>
      <c r="BP46" s="25">
        <f t="shared" si="45"/>
        <v>1.9339475069070573</v>
      </c>
      <c r="BQ46" s="25">
        <f t="shared" si="16"/>
        <v>2.0707244332689076</v>
      </c>
    </row>
    <row r="47" spans="1:69" s="25" customFormat="1" x14ac:dyDescent="0.15">
      <c r="A47" s="25" t="s">
        <v>111</v>
      </c>
      <c r="B47" s="25">
        <v>543</v>
      </c>
      <c r="C47" s="25">
        <f t="shared" si="46"/>
        <v>4.2426406871194464</v>
      </c>
      <c r="D47" s="26">
        <v>55.48</v>
      </c>
      <c r="E47" s="26">
        <v>0.122</v>
      </c>
      <c r="F47" s="26">
        <v>3.6150000000000002</v>
      </c>
      <c r="G47" s="26">
        <v>0.46100000000000002</v>
      </c>
      <c r="H47" s="26">
        <v>6.1970000000000001</v>
      </c>
      <c r="I47" s="26">
        <v>33.491</v>
      </c>
      <c r="J47" s="26">
        <v>0.53600000000000003</v>
      </c>
      <c r="K47" s="26">
        <v>0.16300000000000001</v>
      </c>
      <c r="L47" s="26">
        <v>8.5000000000000006E-2</v>
      </c>
      <c r="M47" s="26">
        <v>1.7000000000000001E-2</v>
      </c>
      <c r="N47" s="26"/>
      <c r="O47" s="25">
        <f t="shared" si="17"/>
        <v>100.16699999999999</v>
      </c>
      <c r="Q47" s="26">
        <v>46.948999999999998</v>
      </c>
      <c r="R47" s="26">
        <v>80.683999999999997</v>
      </c>
      <c r="S47" s="26">
        <v>11.041</v>
      </c>
      <c r="U47" s="26"/>
      <c r="V47" s="27">
        <v>12</v>
      </c>
      <c r="W47" s="27">
        <v>4</v>
      </c>
      <c r="X47" s="14">
        <v>0</v>
      </c>
      <c r="Z47" s="28">
        <f t="shared" si="18"/>
        <v>1.9132830804134588</v>
      </c>
      <c r="AA47" s="28">
        <f t="shared" si="19"/>
        <v>3.1649772993708569E-3</v>
      </c>
      <c r="AB47" s="28">
        <f t="shared" si="20"/>
        <v>0.14692008571739218</v>
      </c>
      <c r="AC47" s="28">
        <f t="shared" si="21"/>
        <v>1.2568649306426099E-2</v>
      </c>
      <c r="AD47" s="28">
        <f t="shared" si="22"/>
        <v>0</v>
      </c>
      <c r="AE47" s="28">
        <f t="shared" si="23"/>
        <v>0.17871610656384065</v>
      </c>
      <c r="AF47" s="28">
        <f t="shared" si="24"/>
        <v>1.7216638374844677</v>
      </c>
      <c r="AG47" s="28">
        <f t="shared" si="25"/>
        <v>1.98038497475229E-2</v>
      </c>
      <c r="AH47" s="28">
        <f t="shared" si="26"/>
        <v>4.7608559407312026E-3</v>
      </c>
      <c r="AI47" s="28">
        <f t="shared" si="27"/>
        <v>2.3578321662669085E-3</v>
      </c>
      <c r="AJ47" s="28">
        <f t="shared" si="28"/>
        <v>1.1366002715668779E-3</v>
      </c>
      <c r="AK47" s="28">
        <f t="shared" si="29"/>
        <v>0</v>
      </c>
      <c r="AL47" s="28">
        <f t="shared" si="30"/>
        <v>4.0043758749110436</v>
      </c>
      <c r="AM47" s="28">
        <f t="shared" si="31"/>
        <v>0.90595769697341233</v>
      </c>
      <c r="AN47" s="29">
        <f t="shared" si="2"/>
        <v>0</v>
      </c>
      <c r="AP47" s="25">
        <f t="shared" si="32"/>
        <v>55.48</v>
      </c>
      <c r="AQ47" s="25">
        <f t="shared" si="33"/>
        <v>0.122</v>
      </c>
      <c r="AR47" s="25">
        <f t="shared" si="34"/>
        <v>3.6150000000000002</v>
      </c>
      <c r="AS47" s="25">
        <f t="shared" si="35"/>
        <v>0.46100000000000002</v>
      </c>
      <c r="AT47" s="25">
        <f t="shared" si="3"/>
        <v>0</v>
      </c>
      <c r="AU47" s="25">
        <f t="shared" si="4"/>
        <v>6.1970000000000001</v>
      </c>
      <c r="AV47" s="25">
        <f t="shared" si="36"/>
        <v>33.491</v>
      </c>
      <c r="AW47" s="25">
        <f t="shared" si="37"/>
        <v>0.53600000000000003</v>
      </c>
      <c r="AX47" s="25">
        <f t="shared" si="38"/>
        <v>0.16300000000000001</v>
      </c>
      <c r="AY47" s="25">
        <f t="shared" si="39"/>
        <v>8.5000000000000006E-2</v>
      </c>
      <c r="AZ47" s="25">
        <f t="shared" si="40"/>
        <v>1.7000000000000001E-2</v>
      </c>
      <c r="BA47" s="25">
        <f t="shared" si="41"/>
        <v>0</v>
      </c>
      <c r="BB47" s="25">
        <f t="shared" si="42"/>
        <v>100.16699999999999</v>
      </c>
      <c r="BD47" s="25">
        <f t="shared" si="6"/>
        <v>0.9234354194407457</v>
      </c>
      <c r="BE47" s="25">
        <f t="shared" si="7"/>
        <v>1.5275586607567675E-3</v>
      </c>
      <c r="BF47" s="25">
        <f t="shared" si="8"/>
        <v>7.0910160847391143E-2</v>
      </c>
      <c r="BG47" s="25">
        <f t="shared" si="9"/>
        <v>6.0661885650371734E-3</v>
      </c>
      <c r="BH47" s="25">
        <f t="shared" si="10"/>
        <v>8.625633316630478E-2</v>
      </c>
      <c r="BI47" s="25">
        <f t="shared" si="11"/>
        <v>0</v>
      </c>
      <c r="BJ47" s="25">
        <f t="shared" si="12"/>
        <v>0.83095145939401149</v>
      </c>
      <c r="BK47" s="25">
        <f t="shared" si="13"/>
        <v>9.5582177490397217E-3</v>
      </c>
      <c r="BL47" s="25">
        <f t="shared" si="14"/>
        <v>2.2978005960184616E-3</v>
      </c>
      <c r="BM47" s="25">
        <f t="shared" si="15"/>
        <v>1.1379945590471907E-3</v>
      </c>
      <c r="BN47" s="25">
        <f t="shared" si="43"/>
        <v>5.4857378882167964E-4</v>
      </c>
      <c r="BO47" s="25">
        <f t="shared" si="44"/>
        <v>0</v>
      </c>
      <c r="BP47" s="25">
        <f t="shared" si="45"/>
        <v>1.9326897067671742</v>
      </c>
      <c r="BQ47" s="25">
        <f t="shared" si="16"/>
        <v>2.0719186638651874</v>
      </c>
    </row>
    <row r="48" spans="1:69" s="25" customFormat="1" x14ac:dyDescent="0.15">
      <c r="A48" s="25" t="s">
        <v>112</v>
      </c>
      <c r="B48" s="25">
        <v>544</v>
      </c>
      <c r="C48" s="25">
        <f t="shared" si="46"/>
        <v>6.4031242374279129</v>
      </c>
      <c r="D48" s="26">
        <v>55.484999999999999</v>
      </c>
      <c r="E48" s="26">
        <v>0.106</v>
      </c>
      <c r="F48" s="26">
        <v>3.6320000000000001</v>
      </c>
      <c r="G48" s="26">
        <v>0.46200000000000002</v>
      </c>
      <c r="H48" s="26">
        <v>6.1769999999999996</v>
      </c>
      <c r="I48" s="26">
        <v>33.613999999999997</v>
      </c>
      <c r="J48" s="26">
        <v>0.48199999999999998</v>
      </c>
      <c r="K48" s="26">
        <v>0.17</v>
      </c>
      <c r="L48" s="26">
        <v>7.3999999999999996E-2</v>
      </c>
      <c r="M48" s="26">
        <v>6.0000000000000001E-3</v>
      </c>
      <c r="N48" s="26"/>
      <c r="O48" s="25">
        <f t="shared" si="17"/>
        <v>100.208</v>
      </c>
      <c r="Q48" s="26">
        <v>46.945</v>
      </c>
      <c r="R48" s="26">
        <v>80.679000000000002</v>
      </c>
      <c r="S48" s="26">
        <v>11.041</v>
      </c>
      <c r="U48" s="26"/>
      <c r="V48" s="27">
        <v>12</v>
      </c>
      <c r="W48" s="27">
        <v>4</v>
      </c>
      <c r="X48" s="14">
        <v>0</v>
      </c>
      <c r="Z48" s="28">
        <f t="shared" si="18"/>
        <v>1.9122206468565839</v>
      </c>
      <c r="AA48" s="28">
        <f t="shared" si="19"/>
        <v>2.7481236408221799E-3</v>
      </c>
      <c r="AB48" s="28">
        <f t="shared" si="20"/>
        <v>0.14751573430179579</v>
      </c>
      <c r="AC48" s="28">
        <f t="shared" si="21"/>
        <v>1.258778431630082E-2</v>
      </c>
      <c r="AD48" s="28">
        <f t="shared" si="22"/>
        <v>0</v>
      </c>
      <c r="AE48" s="28">
        <f t="shared" si="23"/>
        <v>0.17802436029438976</v>
      </c>
      <c r="AF48" s="28">
        <f t="shared" si="24"/>
        <v>1.7268716992103659</v>
      </c>
      <c r="AG48" s="28">
        <f t="shared" si="25"/>
        <v>1.7797192805212057E-2</v>
      </c>
      <c r="AH48" s="28">
        <f t="shared" si="26"/>
        <v>4.9621054751175144E-3</v>
      </c>
      <c r="AI48" s="28">
        <f t="shared" si="27"/>
        <v>2.0513762180766524E-3</v>
      </c>
      <c r="AJ48" s="28">
        <f t="shared" si="28"/>
        <v>4.008941497611392E-4</v>
      </c>
      <c r="AK48" s="28">
        <f t="shared" si="29"/>
        <v>0</v>
      </c>
      <c r="AL48" s="28">
        <f t="shared" si="30"/>
        <v>4.0051799172684266</v>
      </c>
      <c r="AM48" s="28">
        <f t="shared" si="31"/>
        <v>0.90654379308198396</v>
      </c>
      <c r="AN48" s="29">
        <f t="shared" si="2"/>
        <v>0</v>
      </c>
      <c r="AP48" s="25">
        <f t="shared" si="32"/>
        <v>55.484999999999999</v>
      </c>
      <c r="AQ48" s="25">
        <f t="shared" si="33"/>
        <v>0.106</v>
      </c>
      <c r="AR48" s="25">
        <f t="shared" si="34"/>
        <v>3.6320000000000001</v>
      </c>
      <c r="AS48" s="25">
        <f t="shared" si="35"/>
        <v>0.46200000000000002</v>
      </c>
      <c r="AT48" s="25">
        <f t="shared" si="3"/>
        <v>0</v>
      </c>
      <c r="AU48" s="25">
        <f t="shared" si="4"/>
        <v>6.1769999999999996</v>
      </c>
      <c r="AV48" s="25">
        <f t="shared" si="36"/>
        <v>33.613999999999997</v>
      </c>
      <c r="AW48" s="25">
        <f t="shared" si="37"/>
        <v>0.48199999999999998</v>
      </c>
      <c r="AX48" s="25">
        <f t="shared" si="38"/>
        <v>0.17</v>
      </c>
      <c r="AY48" s="25">
        <f t="shared" si="39"/>
        <v>7.3999999999999996E-2</v>
      </c>
      <c r="AZ48" s="25">
        <f t="shared" si="40"/>
        <v>6.0000000000000001E-3</v>
      </c>
      <c r="BA48" s="25">
        <f t="shared" si="41"/>
        <v>0</v>
      </c>
      <c r="BB48" s="25">
        <f t="shared" si="42"/>
        <v>100.208</v>
      </c>
      <c r="BD48" s="25">
        <f t="shared" si="6"/>
        <v>0.92351864181091881</v>
      </c>
      <c r="BE48" s="25">
        <f t="shared" si="7"/>
        <v>1.3272230986903061E-3</v>
      </c>
      <c r="BF48" s="25">
        <f t="shared" si="8"/>
        <v>7.1243624950961162E-2</v>
      </c>
      <c r="BG48" s="25">
        <f t="shared" si="9"/>
        <v>6.0793473254819397E-3</v>
      </c>
      <c r="BH48" s="25">
        <f t="shared" si="10"/>
        <v>8.5977952229831303E-2</v>
      </c>
      <c r="BI48" s="25">
        <f t="shared" si="11"/>
        <v>0</v>
      </c>
      <c r="BJ48" s="25">
        <f t="shared" si="12"/>
        <v>0.83400323537876753</v>
      </c>
      <c r="BK48" s="25">
        <f t="shared" si="13"/>
        <v>8.5952629758155701E-3</v>
      </c>
      <c r="BL48" s="25">
        <f t="shared" si="14"/>
        <v>2.3964791492217083E-3</v>
      </c>
      <c r="BM48" s="25">
        <f t="shared" si="15"/>
        <v>9.9072467493520116E-4</v>
      </c>
      <c r="BN48" s="25">
        <f t="shared" si="43"/>
        <v>1.9361427840765164E-4</v>
      </c>
      <c r="BO48" s="25">
        <f t="shared" si="44"/>
        <v>0</v>
      </c>
      <c r="BP48" s="25">
        <f t="shared" si="45"/>
        <v>1.934326105873031</v>
      </c>
      <c r="BQ48" s="25">
        <f t="shared" si="16"/>
        <v>2.0705815348858891</v>
      </c>
    </row>
    <row r="49" spans="1:69" s="25" customFormat="1" x14ac:dyDescent="0.15">
      <c r="A49" s="25" t="s">
        <v>113</v>
      </c>
      <c r="B49" s="25">
        <v>545</v>
      </c>
      <c r="C49" s="25">
        <f t="shared" si="46"/>
        <v>4.2426406871194464</v>
      </c>
      <c r="D49" s="26">
        <v>55.460999999999999</v>
      </c>
      <c r="E49" s="26">
        <v>0.122</v>
      </c>
      <c r="F49" s="26">
        <v>3.633</v>
      </c>
      <c r="G49" s="26">
        <v>0.45800000000000002</v>
      </c>
      <c r="H49" s="26">
        <v>6.1779999999999999</v>
      </c>
      <c r="I49" s="26">
        <v>33.56</v>
      </c>
      <c r="J49" s="26">
        <v>0.53800000000000003</v>
      </c>
      <c r="K49" s="26">
        <v>0.16300000000000001</v>
      </c>
      <c r="L49" s="26">
        <v>6.9000000000000006E-2</v>
      </c>
      <c r="M49" s="26">
        <v>1.4E-2</v>
      </c>
      <c r="N49" s="26"/>
      <c r="O49" s="25">
        <f t="shared" si="17"/>
        <v>100.196</v>
      </c>
      <c r="Q49" s="26">
        <v>46.942</v>
      </c>
      <c r="R49" s="26">
        <v>80.676000000000002</v>
      </c>
      <c r="S49" s="26">
        <v>11.041</v>
      </c>
      <c r="U49" s="26"/>
      <c r="V49" s="27">
        <v>12</v>
      </c>
      <c r="W49" s="27">
        <v>4</v>
      </c>
      <c r="X49" s="14">
        <v>0</v>
      </c>
      <c r="Z49" s="28">
        <f t="shared" si="18"/>
        <v>1.9119290123449066</v>
      </c>
      <c r="AA49" s="28">
        <f t="shared" si="19"/>
        <v>3.1638208829862509E-3</v>
      </c>
      <c r="AB49" s="28">
        <f t="shared" si="20"/>
        <v>0.14759768919686073</v>
      </c>
      <c r="AC49" s="28">
        <f t="shared" si="21"/>
        <v>1.2482295226215877E-2</v>
      </c>
      <c r="AD49" s="28">
        <f t="shared" si="22"/>
        <v>0</v>
      </c>
      <c r="AE49" s="28">
        <f t="shared" si="23"/>
        <v>0.17810306412544835</v>
      </c>
      <c r="AF49" s="28">
        <f t="shared" si="24"/>
        <v>1.724580548090072</v>
      </c>
      <c r="AG49" s="28">
        <f t="shared" si="25"/>
        <v>1.9870481797879248E-2</v>
      </c>
      <c r="AH49" s="28">
        <f t="shared" si="26"/>
        <v>4.7591164237319166E-3</v>
      </c>
      <c r="AI49" s="28">
        <f t="shared" si="27"/>
        <v>1.9133055976734272E-3</v>
      </c>
      <c r="AJ49" s="28">
        <f t="shared" si="28"/>
        <v>9.3568174958963922E-4</v>
      </c>
      <c r="AK49" s="28">
        <f t="shared" si="29"/>
        <v>0</v>
      </c>
      <c r="AL49" s="28">
        <f t="shared" si="30"/>
        <v>4.0053350154353637</v>
      </c>
      <c r="AM49" s="28">
        <f t="shared" si="31"/>
        <v>0.90639375722689819</v>
      </c>
      <c r="AN49" s="29">
        <f t="shared" si="2"/>
        <v>0</v>
      </c>
      <c r="AP49" s="25">
        <f t="shared" si="32"/>
        <v>55.460999999999999</v>
      </c>
      <c r="AQ49" s="25">
        <f t="shared" si="33"/>
        <v>0.122</v>
      </c>
      <c r="AR49" s="25">
        <f t="shared" si="34"/>
        <v>3.633</v>
      </c>
      <c r="AS49" s="25">
        <f t="shared" si="35"/>
        <v>0.45800000000000002</v>
      </c>
      <c r="AT49" s="25">
        <f t="shared" si="3"/>
        <v>0</v>
      </c>
      <c r="AU49" s="25">
        <f t="shared" si="4"/>
        <v>6.177999999999999</v>
      </c>
      <c r="AV49" s="25">
        <f t="shared" si="36"/>
        <v>33.56</v>
      </c>
      <c r="AW49" s="25">
        <f t="shared" si="37"/>
        <v>0.53800000000000003</v>
      </c>
      <c r="AX49" s="25">
        <f t="shared" si="38"/>
        <v>0.16300000000000001</v>
      </c>
      <c r="AY49" s="25">
        <f t="shared" si="39"/>
        <v>6.9000000000000006E-2</v>
      </c>
      <c r="AZ49" s="25">
        <f t="shared" si="40"/>
        <v>1.4E-2</v>
      </c>
      <c r="BA49" s="25">
        <f t="shared" si="41"/>
        <v>0</v>
      </c>
      <c r="BB49" s="25">
        <f t="shared" si="42"/>
        <v>100.196</v>
      </c>
      <c r="BD49" s="25">
        <f t="shared" si="6"/>
        <v>0.92311917443408786</v>
      </c>
      <c r="BE49" s="25">
        <f t="shared" si="7"/>
        <v>1.5275586607567675E-3</v>
      </c>
      <c r="BF49" s="25">
        <f t="shared" si="8"/>
        <v>7.126324048646529E-2</v>
      </c>
      <c r="BG49" s="25">
        <f t="shared" si="9"/>
        <v>6.0267122837028755E-3</v>
      </c>
      <c r="BH49" s="25">
        <f t="shared" si="10"/>
        <v>8.5991871276654974E-2</v>
      </c>
      <c r="BI49" s="25">
        <f t="shared" si="11"/>
        <v>0</v>
      </c>
      <c r="BJ49" s="25">
        <f t="shared" si="12"/>
        <v>0.8326634312878991</v>
      </c>
      <c r="BK49" s="25">
        <f t="shared" si="13"/>
        <v>9.5938827406406163E-3</v>
      </c>
      <c r="BL49" s="25">
        <f t="shared" si="14"/>
        <v>2.2978005960184616E-3</v>
      </c>
      <c r="BM49" s="25">
        <f t="shared" si="15"/>
        <v>9.2378381852066061E-4</v>
      </c>
      <c r="BN49" s="25">
        <f t="shared" si="43"/>
        <v>4.517666496178538E-4</v>
      </c>
      <c r="BO49" s="25">
        <f t="shared" si="44"/>
        <v>0</v>
      </c>
      <c r="BP49" s="25">
        <f t="shared" si="45"/>
        <v>1.9338592222343642</v>
      </c>
      <c r="BQ49" s="25">
        <f t="shared" si="16"/>
        <v>2.0711616282014749</v>
      </c>
    </row>
    <row r="50" spans="1:69" s="25" customFormat="1" x14ac:dyDescent="0.15">
      <c r="A50" s="25" t="s">
        <v>114</v>
      </c>
      <c r="B50" s="25">
        <v>546</v>
      </c>
      <c r="C50" s="25">
        <f t="shared" si="46"/>
        <v>4.9999999999982947</v>
      </c>
      <c r="D50" s="26">
        <v>55.427</v>
      </c>
      <c r="E50" s="26">
        <v>0.11799999999999999</v>
      </c>
      <c r="F50" s="26">
        <v>3.7130000000000001</v>
      </c>
      <c r="G50" s="26">
        <v>0.46300000000000002</v>
      </c>
      <c r="H50" s="26">
        <v>6.1539999999999999</v>
      </c>
      <c r="I50" s="26">
        <v>33.612000000000002</v>
      </c>
      <c r="J50" s="26">
        <v>0.47099999999999997</v>
      </c>
      <c r="K50" s="26">
        <v>0.16900000000000001</v>
      </c>
      <c r="L50" s="26">
        <v>6.7000000000000004E-2</v>
      </c>
      <c r="M50" s="26">
        <v>1.0999999999999999E-2</v>
      </c>
      <c r="N50" s="26"/>
      <c r="O50" s="25">
        <f>SUM(D50:N50)</f>
        <v>100.20499999999998</v>
      </c>
      <c r="Q50" s="26">
        <v>46.938000000000002</v>
      </c>
      <c r="R50" s="26">
        <v>80.673000000000002</v>
      </c>
      <c r="S50" s="26">
        <v>11.041</v>
      </c>
      <c r="U50" s="26"/>
      <c r="V50" s="27">
        <v>12</v>
      </c>
      <c r="W50" s="27">
        <v>4</v>
      </c>
      <c r="X50" s="14">
        <v>0</v>
      </c>
      <c r="Z50" s="28">
        <f t="shared" si="18"/>
        <v>1.9101032899044572</v>
      </c>
      <c r="AA50" s="28">
        <f t="shared" si="19"/>
        <v>3.0590422630981961E-3</v>
      </c>
      <c r="AB50" s="28">
        <f t="shared" si="20"/>
        <v>0.15079624309716372</v>
      </c>
      <c r="AC50" s="28">
        <f t="shared" si="21"/>
        <v>1.2614248297453787E-2</v>
      </c>
      <c r="AD50" s="28">
        <f t="shared" si="22"/>
        <v>0</v>
      </c>
      <c r="AE50" s="28">
        <f t="shared" si="23"/>
        <v>0.17735048945417894</v>
      </c>
      <c r="AF50" s="28">
        <f t="shared" si="24"/>
        <v>1.7266618686362867</v>
      </c>
      <c r="AG50" s="28">
        <f t="shared" si="25"/>
        <v>1.7389954320421848E-2</v>
      </c>
      <c r="AH50" s="28">
        <f t="shared" si="26"/>
        <v>4.9326107107657896E-3</v>
      </c>
      <c r="AI50" s="28">
        <f t="shared" si="27"/>
        <v>1.8572119365631498E-3</v>
      </c>
      <c r="AJ50" s="28">
        <f t="shared" si="28"/>
        <v>7.3492702949415605E-4</v>
      </c>
      <c r="AK50" s="28">
        <f t="shared" si="29"/>
        <v>0</v>
      </c>
      <c r="AL50" s="28">
        <f t="shared" si="30"/>
        <v>4.0054998856498845</v>
      </c>
      <c r="AM50" s="28">
        <f t="shared" si="31"/>
        <v>0.90685433910101099</v>
      </c>
      <c r="AN50" s="29">
        <f t="shared" si="2"/>
        <v>0</v>
      </c>
      <c r="AP50" s="25">
        <f>D50</f>
        <v>55.427</v>
      </c>
      <c r="AQ50" s="25">
        <f t="shared" si="33"/>
        <v>0.11799999999999999</v>
      </c>
      <c r="AR50" s="25">
        <f t="shared" si="34"/>
        <v>3.7130000000000001</v>
      </c>
      <c r="AS50" s="25">
        <f t="shared" si="35"/>
        <v>0.46300000000000002</v>
      </c>
      <c r="AT50" s="25">
        <f t="shared" si="3"/>
        <v>0</v>
      </c>
      <c r="AU50" s="25">
        <f t="shared" si="4"/>
        <v>6.1539999999999999</v>
      </c>
      <c r="AV50" s="25">
        <f t="shared" ref="AV50:BA51" si="47">I50</f>
        <v>33.612000000000002</v>
      </c>
      <c r="AW50" s="25">
        <f t="shared" si="47"/>
        <v>0.47099999999999997</v>
      </c>
      <c r="AX50" s="25">
        <f t="shared" si="47"/>
        <v>0.16900000000000001</v>
      </c>
      <c r="AY50" s="25">
        <f t="shared" si="47"/>
        <v>6.7000000000000004E-2</v>
      </c>
      <c r="AZ50" s="25">
        <f t="shared" si="47"/>
        <v>1.0999999999999999E-2</v>
      </c>
      <c r="BA50" s="25">
        <f t="shared" si="47"/>
        <v>0</v>
      </c>
      <c r="BB50" s="25">
        <f>SUM(AP50:BA50)</f>
        <v>100.20499999999998</v>
      </c>
      <c r="BD50" s="25">
        <f t="shared" si="6"/>
        <v>0.92255326231691082</v>
      </c>
      <c r="BE50" s="25">
        <f t="shared" si="7"/>
        <v>1.4774747702401521E-3</v>
      </c>
      <c r="BF50" s="25">
        <f t="shared" si="8"/>
        <v>7.2832483326794831E-2</v>
      </c>
      <c r="BG50" s="25">
        <f t="shared" si="9"/>
        <v>6.092506085926706E-3</v>
      </c>
      <c r="BH50" s="25">
        <f t="shared" si="10"/>
        <v>8.5657814152886813E-2</v>
      </c>
      <c r="BI50" s="25">
        <f t="shared" si="11"/>
        <v>0</v>
      </c>
      <c r="BJ50" s="25">
        <f t="shared" si="12"/>
        <v>0.83395361300503168</v>
      </c>
      <c r="BK50" s="25">
        <f t="shared" si="13"/>
        <v>8.3991055220106487E-3</v>
      </c>
      <c r="BL50" s="25">
        <f t="shared" si="14"/>
        <v>2.3823822130498162E-3</v>
      </c>
      <c r="BM50" s="25">
        <f t="shared" si="15"/>
        <v>8.9700747595484434E-4</v>
      </c>
      <c r="BN50" s="25">
        <f t="shared" si="43"/>
        <v>3.5495951041402795E-4</v>
      </c>
      <c r="BO50" s="25">
        <f t="shared" si="44"/>
        <v>0</v>
      </c>
      <c r="BP50" s="25">
        <f>SUM(BD50:BO50)</f>
        <v>1.9346006083792202</v>
      </c>
      <c r="BQ50" s="25">
        <f t="shared" si="16"/>
        <v>2.0704531303779707</v>
      </c>
    </row>
    <row r="51" spans="1:69" s="25" customFormat="1" x14ac:dyDescent="0.15">
      <c r="A51" s="25" t="s">
        <v>115</v>
      </c>
      <c r="B51" s="25">
        <v>547</v>
      </c>
      <c r="C51" s="25">
        <f t="shared" si="46"/>
        <v>5.0000000000039799</v>
      </c>
      <c r="D51" s="26">
        <v>55.396000000000001</v>
      </c>
      <c r="E51" s="26">
        <v>0.11700000000000001</v>
      </c>
      <c r="F51" s="26">
        <v>3.7389999999999999</v>
      </c>
      <c r="G51" s="26">
        <v>0.46800000000000003</v>
      </c>
      <c r="H51" s="26">
        <v>6.1740000000000004</v>
      </c>
      <c r="I51" s="26">
        <v>33.469000000000001</v>
      </c>
      <c r="J51" s="26">
        <v>0.53800000000000003</v>
      </c>
      <c r="K51" s="26">
        <v>0.16700000000000001</v>
      </c>
      <c r="L51" s="26">
        <v>7.8E-2</v>
      </c>
      <c r="M51" s="26">
        <v>1.2999999999999999E-2</v>
      </c>
      <c r="N51" s="26"/>
      <c r="O51" s="25">
        <f t="shared" ref="O51:O64" si="48">SUM(D51:N51)</f>
        <v>100.15900000000001</v>
      </c>
      <c r="Q51" s="26">
        <v>46.935000000000002</v>
      </c>
      <c r="R51" s="26">
        <v>80.668999999999997</v>
      </c>
      <c r="S51" s="26">
        <v>11.041</v>
      </c>
      <c r="U51" s="26"/>
      <c r="V51" s="27">
        <v>12</v>
      </c>
      <c r="W51" s="27">
        <v>4</v>
      </c>
      <c r="X51" s="14">
        <v>0</v>
      </c>
      <c r="Z51" s="28">
        <f t="shared" ref="Z51:Z64" si="49">IFERROR(BD51*$BQ51,"NA")</f>
        <v>1.9104304648462924</v>
      </c>
      <c r="AA51" s="28">
        <f t="shared" ref="AA51:AA64" si="50">IFERROR(BE51*$BQ51,"NA")</f>
        <v>3.0353353538534037E-3</v>
      </c>
      <c r="AB51" s="28">
        <f t="shared" ref="AB51:AB64" si="51">IFERROR(BF51*$BQ51,"NA")</f>
        <v>0.15196318467668407</v>
      </c>
      <c r="AC51" s="28">
        <f t="shared" ref="AC51:AC64" si="52">IFERROR(BG51*$BQ51,"NA")</f>
        <v>1.2759791742659697E-2</v>
      </c>
      <c r="AD51" s="28">
        <f t="shared" ref="AD51:AD64" si="53">IFERROR(IF(OR($X51="spinel", $X51="Spinel", $X51="SPINEL"),((BH51+BI51)*BQ51-AE51),BI51*$BQ51),"NA")</f>
        <v>0</v>
      </c>
      <c r="AE51" s="28">
        <f t="shared" ref="AE51:AE64" si="54">IFERROR(IF(OR($X51="spinel", $X51="Spinel", $X51="SPINEL"),(1-AF51-AG51-AH51-AI51),BH51*$BQ51),"NA")</f>
        <v>0.17805692681622914</v>
      </c>
      <c r="AF51" s="28">
        <f t="shared" ref="AF51:AF64" si="55">IFERROR(BJ51*$BQ51,"NA")</f>
        <v>1.7205727034848513</v>
      </c>
      <c r="AG51" s="28">
        <f t="shared" ref="AG51:AG64" si="56">IFERROR(BK51*$BQ51,"NA")</f>
        <v>1.9878204698932832E-2</v>
      </c>
      <c r="AH51" s="28">
        <f t="shared" ref="AH51:AH64" si="57">IFERROR(BL51*$BQ51,"NA")</f>
        <v>4.8777996356114224E-3</v>
      </c>
      <c r="AI51" s="28">
        <f t="shared" ref="AI51:AI64" si="58">IFERROR(BM51*$BQ51,"NA")</f>
        <v>2.1637078216450662E-3</v>
      </c>
      <c r="AJ51" s="28">
        <f t="shared" ref="AJ51:AJ64" si="59">IFERROR(BN51*$BQ51,"NA")</f>
        <v>8.6918502684284801E-4</v>
      </c>
      <c r="AK51" s="28">
        <f t="shared" ref="AK51:AK64" si="60">IFERROR(BO51*$BQ51,"NA")</f>
        <v>0</v>
      </c>
      <c r="AL51" s="28">
        <f t="shared" ref="AL51:AL64" si="61">IFERROR(SUM(Z51:AK51),"NA")</f>
        <v>4.0046073041036028</v>
      </c>
      <c r="AM51" s="28">
        <f t="shared" ref="AM51:AM64" si="62">IFERROR(AF51/(AF51+AE51),"NA")</f>
        <v>0.90621818812129606</v>
      </c>
      <c r="AN51" s="29">
        <f t="shared" ref="AN51:AN64" si="63">IFERROR(AD51/(AD51+AE51),"NA")</f>
        <v>0</v>
      </c>
      <c r="AP51" s="25">
        <f t="shared" ref="AP51:AP64" si="64">D51</f>
        <v>55.396000000000001</v>
      </c>
      <c r="AQ51" s="25">
        <f t="shared" ref="AQ51:AQ64" si="65">E51</f>
        <v>0.11700000000000001</v>
      </c>
      <c r="AR51" s="25">
        <f t="shared" ref="AR51:AR64" si="66">F51</f>
        <v>3.7389999999999999</v>
      </c>
      <c r="AS51" s="25">
        <f t="shared" ref="AS51:AS64" si="67">G51</f>
        <v>0.46800000000000003</v>
      </c>
      <c r="AT51" s="25">
        <f t="shared" ref="AT51:AT64" si="68">BI51*AT$1/2</f>
        <v>0</v>
      </c>
      <c r="AU51" s="25">
        <f t="shared" ref="AU51:AU64" si="69">BH51*AU$1</f>
        <v>6.1740000000000004</v>
      </c>
      <c r="AV51" s="25">
        <f t="shared" si="47"/>
        <v>33.469000000000001</v>
      </c>
      <c r="AW51" s="25">
        <f t="shared" si="47"/>
        <v>0.53800000000000003</v>
      </c>
      <c r="AX51" s="25">
        <f t="shared" si="47"/>
        <v>0.16700000000000001</v>
      </c>
      <c r="AY51" s="25">
        <f t="shared" si="47"/>
        <v>7.8E-2</v>
      </c>
      <c r="AZ51" s="25">
        <f t="shared" si="47"/>
        <v>1.2999999999999999E-2</v>
      </c>
      <c r="BA51" s="25">
        <f t="shared" si="47"/>
        <v>0</v>
      </c>
      <c r="BB51" s="25">
        <f t="shared" ref="BB51:BB64" si="70">SUM(AP51:BA51)</f>
        <v>100.15900000000001</v>
      </c>
      <c r="BD51" s="25">
        <f t="shared" ref="BD51:BD64" si="71">D51/AP$1</f>
        <v>0.92203728362183757</v>
      </c>
      <c r="BE51" s="25">
        <f t="shared" ref="BE51:BE64" si="72">E51/AQ$1</f>
        <v>1.4649537976109985E-3</v>
      </c>
      <c r="BF51" s="25">
        <f t="shared" ref="BF51:BF64" si="73">F51/AR$1*2</f>
        <v>7.334248724990193E-2</v>
      </c>
      <c r="BG51" s="25">
        <f t="shared" ref="BG51:BG64" si="74">G51/AS$1*2</f>
        <v>6.1582998881505365E-3</v>
      </c>
      <c r="BH51" s="25">
        <f t="shared" ref="BH51:BH64" si="75">IF(OR($X51="spinel", $X51="Spinel", $X51="SPINEL"),H51/AU$1,H51/AU$1*(1-$X51))</f>
        <v>8.593619508936029E-2</v>
      </c>
      <c r="BI51" s="25">
        <f t="shared" ref="BI51:BI64" si="76">IF(OR($X51="spinel", $X51="Spinel", $X51="SPINEL"),0,H51/AU$1*$X51)</f>
        <v>0</v>
      </c>
      <c r="BJ51" s="25">
        <f t="shared" ref="BJ51:BJ64" si="77">I51/AV$1</f>
        <v>0.83040561328291695</v>
      </c>
      <c r="BK51" s="25">
        <f t="shared" ref="BK51:BK64" si="78">J51/AW$1</f>
        <v>9.5938827406406163E-3</v>
      </c>
      <c r="BL51" s="25">
        <f t="shared" ref="BL51:BL64" si="79">K51/AX$1</f>
        <v>2.3541883407060312E-3</v>
      </c>
      <c r="BM51" s="25">
        <f t="shared" ref="BM51:BM64" si="80">L51/AY$1</f>
        <v>1.0442773600668337E-3</v>
      </c>
      <c r="BN51" s="25">
        <f t="shared" ref="BN51:BN64" si="81">M51/AZ$1*2</f>
        <v>4.1949760321657848E-4</v>
      </c>
      <c r="BO51" s="25">
        <f t="shared" ref="BO51:BO64" si="82">N51/BA$1*2</f>
        <v>0</v>
      </c>
      <c r="BP51" s="25">
        <f t="shared" ref="BP51:BP64" si="83">SUM(BD51:BO51)</f>
        <v>1.9327566789744082</v>
      </c>
      <c r="BQ51" s="25">
        <f t="shared" ref="BQ51:BQ64" si="84">IFERROR(IF(OR($U51="Total",$U51="total", $U51="TOTAL"),$W51/$BP51,V51/(BD51*4+BE51*4+BF51*3+BG51*3+BH51*2+BI51*3+BJ51*2+BK51*2+BL51*2+BM51*2+BN51+BO51)),"NA")</f>
        <v>2.0719666100073155</v>
      </c>
    </row>
    <row r="52" spans="1:69" s="25" customFormat="1" x14ac:dyDescent="0.15">
      <c r="A52" s="25" t="s">
        <v>116</v>
      </c>
      <c r="B52" s="25">
        <v>548</v>
      </c>
      <c r="C52" s="25">
        <f t="shared" si="46"/>
        <v>5.6568542494892453</v>
      </c>
      <c r="D52" s="26">
        <v>55.381</v>
      </c>
      <c r="E52" s="26">
        <v>0.11600000000000001</v>
      </c>
      <c r="F52" s="26">
        <v>3.6819999999999999</v>
      </c>
      <c r="G52" s="26">
        <v>0.46899999999999997</v>
      </c>
      <c r="H52" s="26">
        <v>6.1970000000000001</v>
      </c>
      <c r="I52" s="26">
        <v>33.548000000000002</v>
      </c>
      <c r="J52" s="26">
        <v>0.52</v>
      </c>
      <c r="K52" s="26">
        <v>0.17399999999999999</v>
      </c>
      <c r="L52" s="26">
        <v>8.5000000000000006E-2</v>
      </c>
      <c r="M52" s="26">
        <v>0</v>
      </c>
      <c r="N52" s="26"/>
      <c r="O52" s="25">
        <f t="shared" si="48"/>
        <v>100.172</v>
      </c>
      <c r="Q52" s="26">
        <v>46.930999999999997</v>
      </c>
      <c r="R52" s="26">
        <v>80.665000000000006</v>
      </c>
      <c r="S52" s="26">
        <v>11.041</v>
      </c>
      <c r="U52" s="26"/>
      <c r="V52" s="27">
        <v>12</v>
      </c>
      <c r="W52" s="27">
        <v>4</v>
      </c>
      <c r="X52" s="14">
        <v>0</v>
      </c>
      <c r="Z52" s="28">
        <f t="shared" si="49"/>
        <v>1.9100713895563615</v>
      </c>
      <c r="AA52" s="28">
        <f t="shared" si="50"/>
        <v>3.0096416295437179E-3</v>
      </c>
      <c r="AB52" s="28">
        <f t="shared" si="51"/>
        <v>0.14965894626257767</v>
      </c>
      <c r="AC52" s="28">
        <f t="shared" si="52"/>
        <v>1.2788115597740094E-2</v>
      </c>
      <c r="AD52" s="28">
        <f t="shared" si="53"/>
        <v>0</v>
      </c>
      <c r="AE52" s="28">
        <f t="shared" si="54"/>
        <v>0.17873504828861767</v>
      </c>
      <c r="AF52" s="28">
        <f t="shared" si="55"/>
        <v>1.7247768087750128</v>
      </c>
      <c r="AG52" s="28">
        <f t="shared" si="56"/>
        <v>1.9214726364083248E-2</v>
      </c>
      <c r="AH52" s="28">
        <f t="shared" si="57"/>
        <v>5.0826793423174206E-3</v>
      </c>
      <c r="AI52" s="28">
        <f t="shared" si="58"/>
        <v>2.3580820676821893E-3</v>
      </c>
      <c r="AJ52" s="28">
        <f t="shared" si="59"/>
        <v>0</v>
      </c>
      <c r="AK52" s="28">
        <f t="shared" si="60"/>
        <v>0</v>
      </c>
      <c r="AL52" s="28">
        <f t="shared" si="61"/>
        <v>4.0056954378839364</v>
      </c>
      <c r="AM52" s="28">
        <f t="shared" si="62"/>
        <v>0.90610247704769464</v>
      </c>
      <c r="AN52" s="29">
        <f t="shared" si="63"/>
        <v>0</v>
      </c>
      <c r="AP52" s="25">
        <f t="shared" si="64"/>
        <v>55.381</v>
      </c>
      <c r="AQ52" s="25">
        <f t="shared" si="65"/>
        <v>0.11600000000000001</v>
      </c>
      <c r="AR52" s="25">
        <f t="shared" si="66"/>
        <v>3.6819999999999999</v>
      </c>
      <c r="AS52" s="25">
        <f t="shared" si="67"/>
        <v>0.46899999999999997</v>
      </c>
      <c r="AT52" s="25">
        <f t="shared" si="68"/>
        <v>0</v>
      </c>
      <c r="AU52" s="25">
        <f t="shared" si="69"/>
        <v>6.1970000000000001</v>
      </c>
      <c r="AV52" s="25">
        <f t="shared" ref="AV52:AV64" si="85">I52</f>
        <v>33.548000000000002</v>
      </c>
      <c r="AW52" s="25">
        <f t="shared" ref="AW52:AW64" si="86">J52</f>
        <v>0.52</v>
      </c>
      <c r="AX52" s="25">
        <f t="shared" ref="AX52:AX64" si="87">K52</f>
        <v>0.17399999999999999</v>
      </c>
      <c r="AY52" s="25">
        <f t="shared" ref="AY52:AY64" si="88">L52</f>
        <v>8.5000000000000006E-2</v>
      </c>
      <c r="AZ52" s="25">
        <f t="shared" ref="AZ52:AZ64" si="89">M52</f>
        <v>0</v>
      </c>
      <c r="BA52" s="25">
        <f t="shared" ref="BA52:BA64" si="90">N52</f>
        <v>0</v>
      </c>
      <c r="BB52" s="25">
        <f t="shared" si="70"/>
        <v>100.172</v>
      </c>
      <c r="BD52" s="25">
        <f t="shared" si="71"/>
        <v>0.92178761651131824</v>
      </c>
      <c r="BE52" s="25">
        <f t="shared" si="72"/>
        <v>1.4524328249818446E-3</v>
      </c>
      <c r="BF52" s="25">
        <f t="shared" si="73"/>
        <v>7.2224401726167134E-2</v>
      </c>
      <c r="BG52" s="25">
        <f t="shared" si="74"/>
        <v>6.1714586485953019E-3</v>
      </c>
      <c r="BH52" s="25">
        <f t="shared" si="75"/>
        <v>8.625633316630478E-2</v>
      </c>
      <c r="BI52" s="25">
        <f t="shared" si="76"/>
        <v>0</v>
      </c>
      <c r="BJ52" s="25">
        <f t="shared" si="77"/>
        <v>0.83236569704548391</v>
      </c>
      <c r="BK52" s="25">
        <f t="shared" si="78"/>
        <v>9.2728978162325646E-3</v>
      </c>
      <c r="BL52" s="25">
        <f t="shared" si="79"/>
        <v>2.4528668939092775E-3</v>
      </c>
      <c r="BM52" s="25">
        <f t="shared" si="80"/>
        <v>1.1379945590471907E-3</v>
      </c>
      <c r="BN52" s="25">
        <f t="shared" si="81"/>
        <v>0</v>
      </c>
      <c r="BO52" s="25">
        <f t="shared" si="82"/>
        <v>0</v>
      </c>
      <c r="BP52" s="25">
        <f t="shared" si="83"/>
        <v>1.9331216991920406</v>
      </c>
      <c r="BQ52" s="25">
        <f t="shared" si="84"/>
        <v>2.0721382619408497</v>
      </c>
    </row>
    <row r="53" spans="1:69" s="25" customFormat="1" x14ac:dyDescent="0.15">
      <c r="A53" s="25" t="s">
        <v>117</v>
      </c>
      <c r="B53" s="25">
        <v>549</v>
      </c>
      <c r="C53" s="25">
        <f t="shared" si="46"/>
        <v>5.0000000000039799</v>
      </c>
      <c r="D53" s="26">
        <v>55.557000000000002</v>
      </c>
      <c r="E53" s="26">
        <v>0.124</v>
      </c>
      <c r="F53" s="26">
        <v>3.6520000000000001</v>
      </c>
      <c r="G53" s="26">
        <v>0.46800000000000003</v>
      </c>
      <c r="H53" s="26">
        <v>6.2039999999999997</v>
      </c>
      <c r="I53" s="26">
        <v>33.57</v>
      </c>
      <c r="J53" s="26">
        <v>0.52400000000000002</v>
      </c>
      <c r="K53" s="26">
        <v>0.17</v>
      </c>
      <c r="L53" s="26">
        <v>8.7999999999999995E-2</v>
      </c>
      <c r="M53" s="26">
        <v>1.4E-2</v>
      </c>
      <c r="N53" s="26"/>
      <c r="O53" s="25">
        <f t="shared" si="48"/>
        <v>100.37100000000001</v>
      </c>
      <c r="Q53" s="26">
        <v>46.927999999999997</v>
      </c>
      <c r="R53" s="26">
        <v>80.661000000000001</v>
      </c>
      <c r="S53" s="26">
        <v>11.041</v>
      </c>
      <c r="U53" s="26"/>
      <c r="V53" s="27">
        <v>12</v>
      </c>
      <c r="W53" s="27">
        <v>4</v>
      </c>
      <c r="X53" s="14">
        <v>0</v>
      </c>
      <c r="Z53" s="28">
        <f t="shared" si="49"/>
        <v>1.9121258744894085</v>
      </c>
      <c r="AA53" s="28">
        <f t="shared" si="50"/>
        <v>3.2104607684699032E-3</v>
      </c>
      <c r="AB53" s="28">
        <f t="shared" si="51"/>
        <v>0.14812847564364623</v>
      </c>
      <c r="AC53" s="28">
        <f t="shared" si="52"/>
        <v>1.2734105677135052E-2</v>
      </c>
      <c r="AD53" s="28">
        <f t="shared" si="53"/>
        <v>0</v>
      </c>
      <c r="AE53" s="28">
        <f t="shared" si="54"/>
        <v>0.17856194211490103</v>
      </c>
      <c r="AF53" s="28">
        <f t="shared" si="55"/>
        <v>1.7222908599611599</v>
      </c>
      <c r="AG53" s="28">
        <f t="shared" si="56"/>
        <v>1.9321953531067065E-2</v>
      </c>
      <c r="AH53" s="28">
        <f t="shared" si="57"/>
        <v>4.9554291433515788E-3</v>
      </c>
      <c r="AI53" s="28">
        <f t="shared" si="58"/>
        <v>2.43619219771996E-3</v>
      </c>
      <c r="AJ53" s="28">
        <f t="shared" si="59"/>
        <v>9.3416110974204128E-4</v>
      </c>
      <c r="AK53" s="28">
        <f t="shared" si="60"/>
        <v>0</v>
      </c>
      <c r="AL53" s="28">
        <f t="shared" si="61"/>
        <v>4.0046994546366026</v>
      </c>
      <c r="AM53" s="28">
        <f t="shared" si="62"/>
        <v>0.90606219381117759</v>
      </c>
      <c r="AN53" s="29">
        <f t="shared" si="63"/>
        <v>0</v>
      </c>
      <c r="AP53" s="25">
        <f t="shared" si="64"/>
        <v>55.557000000000002</v>
      </c>
      <c r="AQ53" s="25">
        <f t="shared" si="65"/>
        <v>0.124</v>
      </c>
      <c r="AR53" s="25">
        <f t="shared" si="66"/>
        <v>3.6520000000000001</v>
      </c>
      <c r="AS53" s="25">
        <f t="shared" si="67"/>
        <v>0.46800000000000003</v>
      </c>
      <c r="AT53" s="25">
        <f t="shared" si="68"/>
        <v>0</v>
      </c>
      <c r="AU53" s="25">
        <f t="shared" si="69"/>
        <v>6.2039999999999997</v>
      </c>
      <c r="AV53" s="25">
        <f t="shared" si="85"/>
        <v>33.57</v>
      </c>
      <c r="AW53" s="25">
        <f t="shared" si="86"/>
        <v>0.52400000000000002</v>
      </c>
      <c r="AX53" s="25">
        <f t="shared" si="87"/>
        <v>0.17</v>
      </c>
      <c r="AY53" s="25">
        <f t="shared" si="88"/>
        <v>8.7999999999999995E-2</v>
      </c>
      <c r="AZ53" s="25">
        <f t="shared" si="89"/>
        <v>1.4E-2</v>
      </c>
      <c r="BA53" s="25">
        <f t="shared" si="90"/>
        <v>0</v>
      </c>
      <c r="BB53" s="25">
        <f t="shared" si="70"/>
        <v>100.37100000000001</v>
      </c>
      <c r="BD53" s="25">
        <f t="shared" si="71"/>
        <v>0.92471704394141152</v>
      </c>
      <c r="BE53" s="25">
        <f t="shared" si="72"/>
        <v>1.5526006060150753E-3</v>
      </c>
      <c r="BF53" s="25">
        <f t="shared" si="73"/>
        <v>7.1635935661043551E-2</v>
      </c>
      <c r="BG53" s="25">
        <f t="shared" si="74"/>
        <v>6.1582998881505365E-3</v>
      </c>
      <c r="BH53" s="25">
        <f t="shared" si="75"/>
        <v>8.6353766494070491E-2</v>
      </c>
      <c r="BI53" s="25">
        <f t="shared" si="76"/>
        <v>0</v>
      </c>
      <c r="BJ53" s="25">
        <f t="shared" si="77"/>
        <v>0.83291154315657845</v>
      </c>
      <c r="BK53" s="25">
        <f t="shared" si="78"/>
        <v>9.3442277994343539E-3</v>
      </c>
      <c r="BL53" s="25">
        <f t="shared" si="79"/>
        <v>2.3964791492217083E-3</v>
      </c>
      <c r="BM53" s="25">
        <f t="shared" si="80"/>
        <v>1.1781590728959148E-3</v>
      </c>
      <c r="BN53" s="25">
        <f t="shared" si="81"/>
        <v>4.517666496178538E-4</v>
      </c>
      <c r="BO53" s="25">
        <f t="shared" si="82"/>
        <v>0</v>
      </c>
      <c r="BP53" s="25">
        <f t="shared" si="83"/>
        <v>1.9366998224184395</v>
      </c>
      <c r="BQ53" s="25">
        <f t="shared" si="84"/>
        <v>2.0677956430211073</v>
      </c>
    </row>
    <row r="54" spans="1:69" s="25" customFormat="1" x14ac:dyDescent="0.15">
      <c r="A54" s="25" t="s">
        <v>118</v>
      </c>
      <c r="B54" s="25">
        <v>550</v>
      </c>
      <c r="C54" s="25">
        <f t="shared" si="46"/>
        <v>4.9999999999982947</v>
      </c>
      <c r="D54" s="26">
        <v>55.343000000000004</v>
      </c>
      <c r="E54" s="26">
        <v>0.125</v>
      </c>
      <c r="F54" s="26">
        <v>3.6659999999999999</v>
      </c>
      <c r="G54" s="26">
        <v>0.47099999999999997</v>
      </c>
      <c r="H54" s="26">
        <v>6.165</v>
      </c>
      <c r="I54" s="26">
        <v>33.566000000000003</v>
      </c>
      <c r="J54" s="26">
        <v>0.5</v>
      </c>
      <c r="K54" s="26">
        <v>0.16</v>
      </c>
      <c r="L54" s="26">
        <v>8.3000000000000004E-2</v>
      </c>
      <c r="M54" s="26">
        <v>8.0000000000000002E-3</v>
      </c>
      <c r="N54" s="26"/>
      <c r="O54" s="25">
        <f t="shared" si="48"/>
        <v>100.08699999999999</v>
      </c>
      <c r="Q54" s="26">
        <v>46.923999999999999</v>
      </c>
      <c r="R54" s="26">
        <v>80.658000000000001</v>
      </c>
      <c r="S54" s="26">
        <v>11.041</v>
      </c>
      <c r="U54" s="26"/>
      <c r="V54" s="27">
        <v>12</v>
      </c>
      <c r="W54" s="27">
        <v>4</v>
      </c>
      <c r="X54" s="14">
        <v>0</v>
      </c>
      <c r="Z54" s="28">
        <f t="shared" si="49"/>
        <v>1.9100282254191836</v>
      </c>
      <c r="AA54" s="28">
        <f t="shared" si="50"/>
        <v>3.2453018014328879E-3</v>
      </c>
      <c r="AB54" s="28">
        <f t="shared" si="51"/>
        <v>0.1491075523399128</v>
      </c>
      <c r="AC54" s="28">
        <f t="shared" si="52"/>
        <v>1.2851176830064669E-2</v>
      </c>
      <c r="AD54" s="28">
        <f t="shared" si="53"/>
        <v>0</v>
      </c>
      <c r="AE54" s="28">
        <f t="shared" si="54"/>
        <v>0.17793016782979998</v>
      </c>
      <c r="AF54" s="28">
        <f t="shared" si="55"/>
        <v>1.7268481178463773</v>
      </c>
      <c r="AG54" s="28">
        <f t="shared" si="56"/>
        <v>1.8487966537196022E-2</v>
      </c>
      <c r="AH54" s="28">
        <f t="shared" si="57"/>
        <v>4.676831548685827E-3</v>
      </c>
      <c r="AI54" s="28">
        <f t="shared" si="58"/>
        <v>2.3041267393782358E-3</v>
      </c>
      <c r="AJ54" s="28">
        <f t="shared" si="59"/>
        <v>5.3528260472797341E-4</v>
      </c>
      <c r="AK54" s="28">
        <f t="shared" si="60"/>
        <v>0</v>
      </c>
      <c r="AL54" s="28">
        <f t="shared" si="61"/>
        <v>4.0060147494967602</v>
      </c>
      <c r="AM54" s="28">
        <f t="shared" si="62"/>
        <v>0.90658746523528511</v>
      </c>
      <c r="AN54" s="29">
        <f t="shared" si="63"/>
        <v>0</v>
      </c>
      <c r="AP54" s="25">
        <f t="shared" si="64"/>
        <v>55.343000000000004</v>
      </c>
      <c r="AQ54" s="25">
        <f t="shared" si="65"/>
        <v>0.125</v>
      </c>
      <c r="AR54" s="25">
        <f t="shared" si="66"/>
        <v>3.6659999999999999</v>
      </c>
      <c r="AS54" s="25">
        <f t="shared" si="67"/>
        <v>0.47099999999999997</v>
      </c>
      <c r="AT54" s="25">
        <f t="shared" si="68"/>
        <v>0</v>
      </c>
      <c r="AU54" s="25">
        <f t="shared" si="69"/>
        <v>6.165</v>
      </c>
      <c r="AV54" s="25">
        <f t="shared" si="85"/>
        <v>33.566000000000003</v>
      </c>
      <c r="AW54" s="25">
        <f t="shared" si="86"/>
        <v>0.5</v>
      </c>
      <c r="AX54" s="25">
        <f t="shared" si="87"/>
        <v>0.16</v>
      </c>
      <c r="AY54" s="25">
        <f t="shared" si="88"/>
        <v>8.3000000000000004E-2</v>
      </c>
      <c r="AZ54" s="25">
        <f t="shared" si="89"/>
        <v>8.0000000000000002E-3</v>
      </c>
      <c r="BA54" s="25">
        <f t="shared" si="90"/>
        <v>0</v>
      </c>
      <c r="BB54" s="25">
        <f t="shared" si="70"/>
        <v>100.08699999999999</v>
      </c>
      <c r="BD54" s="25">
        <f t="shared" si="71"/>
        <v>0.9211551264980028</v>
      </c>
      <c r="BE54" s="25">
        <f t="shared" si="72"/>
        <v>1.5651215786442292E-3</v>
      </c>
      <c r="BF54" s="25">
        <f t="shared" si="73"/>
        <v>7.1910553158101215E-2</v>
      </c>
      <c r="BG54" s="25">
        <f t="shared" si="74"/>
        <v>6.1977761694848336E-3</v>
      </c>
      <c r="BH54" s="25">
        <f t="shared" si="75"/>
        <v>8.5810923667947223E-2</v>
      </c>
      <c r="BI54" s="25">
        <f t="shared" si="76"/>
        <v>0</v>
      </c>
      <c r="BJ54" s="25">
        <f t="shared" si="77"/>
        <v>0.83281229840910675</v>
      </c>
      <c r="BK54" s="25">
        <f t="shared" si="78"/>
        <v>8.91624790022362E-3</v>
      </c>
      <c r="BL54" s="25">
        <f t="shared" si="79"/>
        <v>2.2555097875027845E-3</v>
      </c>
      <c r="BM54" s="25">
        <f t="shared" si="80"/>
        <v>1.1112182164813742E-3</v>
      </c>
      <c r="BN54" s="25">
        <f t="shared" si="81"/>
        <v>2.5815237121020216E-4</v>
      </c>
      <c r="BO54" s="25">
        <f t="shared" si="82"/>
        <v>0</v>
      </c>
      <c r="BP54" s="25">
        <f t="shared" si="83"/>
        <v>1.9319929277567049</v>
      </c>
      <c r="BQ54" s="25">
        <f t="shared" si="84"/>
        <v>2.0735141893859121</v>
      </c>
    </row>
    <row r="55" spans="1:69" s="25" customFormat="1" x14ac:dyDescent="0.15">
      <c r="A55" s="25" t="s">
        <v>119</v>
      </c>
      <c r="B55" s="25">
        <v>551</v>
      </c>
      <c r="C55" s="25">
        <f t="shared" si="46"/>
        <v>5.0000000000039799</v>
      </c>
      <c r="D55" s="26">
        <v>55.405000000000001</v>
      </c>
      <c r="E55" s="26">
        <v>0.129</v>
      </c>
      <c r="F55" s="26">
        <v>3.6829999999999998</v>
      </c>
      <c r="G55" s="26">
        <v>0.48399999999999999</v>
      </c>
      <c r="H55" s="26">
        <v>6.1509999999999998</v>
      </c>
      <c r="I55" s="26">
        <v>33.402999999999999</v>
      </c>
      <c r="J55" s="26">
        <v>0.73099999999999998</v>
      </c>
      <c r="K55" s="26">
        <v>0.16300000000000001</v>
      </c>
      <c r="L55" s="26">
        <v>8.4000000000000005E-2</v>
      </c>
      <c r="M55" s="26">
        <v>1.2999999999999999E-2</v>
      </c>
      <c r="N55" s="26"/>
      <c r="O55" s="25">
        <f t="shared" si="48"/>
        <v>100.246</v>
      </c>
      <c r="Q55" s="26">
        <v>46.920999999999999</v>
      </c>
      <c r="R55" s="26">
        <v>80.653999999999996</v>
      </c>
      <c r="S55" s="26">
        <v>11.041</v>
      </c>
      <c r="U55" s="26"/>
      <c r="V55" s="27">
        <v>12</v>
      </c>
      <c r="W55" s="27">
        <v>4</v>
      </c>
      <c r="X55" s="14">
        <v>0</v>
      </c>
      <c r="Z55" s="28">
        <f t="shared" si="49"/>
        <v>1.9102288575472819</v>
      </c>
      <c r="AA55" s="28">
        <f t="shared" si="50"/>
        <v>3.3457550555256606E-3</v>
      </c>
      <c r="AB55" s="28">
        <f t="shared" si="51"/>
        <v>0.14964708242988853</v>
      </c>
      <c r="AC55" s="28">
        <f t="shared" si="52"/>
        <v>1.3192488026810454E-2</v>
      </c>
      <c r="AD55" s="28">
        <f t="shared" si="53"/>
        <v>0</v>
      </c>
      <c r="AE55" s="28">
        <f t="shared" si="54"/>
        <v>0.1773460782870456</v>
      </c>
      <c r="AF55" s="28">
        <f t="shared" si="55"/>
        <v>1.7167196555256834</v>
      </c>
      <c r="AG55" s="28">
        <f t="shared" si="56"/>
        <v>2.7001996321146669E-2</v>
      </c>
      <c r="AH55" s="28">
        <f t="shared" si="57"/>
        <v>4.7596903969825983E-3</v>
      </c>
      <c r="AI55" s="28">
        <f t="shared" si="58"/>
        <v>2.3295225153575237E-3</v>
      </c>
      <c r="AJ55" s="28">
        <f t="shared" si="59"/>
        <v>8.6895212624060205E-4</v>
      </c>
      <c r="AK55" s="28">
        <f t="shared" si="60"/>
        <v>0</v>
      </c>
      <c r="AL55" s="28">
        <f t="shared" si="61"/>
        <v>4.0054400782319632</v>
      </c>
      <c r="AM55" s="28">
        <f t="shared" si="62"/>
        <v>0.90636751664893367</v>
      </c>
      <c r="AN55" s="29">
        <f t="shared" si="63"/>
        <v>0</v>
      </c>
      <c r="AP55" s="25">
        <f t="shared" si="64"/>
        <v>55.405000000000001</v>
      </c>
      <c r="AQ55" s="25">
        <f t="shared" si="65"/>
        <v>0.129</v>
      </c>
      <c r="AR55" s="25">
        <f t="shared" si="66"/>
        <v>3.6829999999999998</v>
      </c>
      <c r="AS55" s="25">
        <f t="shared" si="67"/>
        <v>0.48399999999999999</v>
      </c>
      <c r="AT55" s="25">
        <f t="shared" si="68"/>
        <v>0</v>
      </c>
      <c r="AU55" s="25">
        <f t="shared" si="69"/>
        <v>6.1509999999999998</v>
      </c>
      <c r="AV55" s="25">
        <f t="shared" si="85"/>
        <v>33.402999999999999</v>
      </c>
      <c r="AW55" s="25">
        <f t="shared" si="86"/>
        <v>0.73099999999999998</v>
      </c>
      <c r="AX55" s="25">
        <f t="shared" si="87"/>
        <v>0.16300000000000001</v>
      </c>
      <c r="AY55" s="25">
        <f t="shared" si="88"/>
        <v>8.4000000000000005E-2</v>
      </c>
      <c r="AZ55" s="25">
        <f t="shared" si="89"/>
        <v>1.2999999999999999E-2</v>
      </c>
      <c r="BA55" s="25">
        <f t="shared" si="90"/>
        <v>0</v>
      </c>
      <c r="BB55" s="25">
        <f t="shared" si="70"/>
        <v>100.246</v>
      </c>
      <c r="BD55" s="25">
        <f t="shared" si="71"/>
        <v>0.92218708388814918</v>
      </c>
      <c r="BE55" s="25">
        <f t="shared" si="72"/>
        <v>1.6152054691608445E-3</v>
      </c>
      <c r="BF55" s="25">
        <f t="shared" si="73"/>
        <v>7.2244017261671248E-2</v>
      </c>
      <c r="BG55" s="25">
        <f t="shared" si="74"/>
        <v>6.3688400552667935E-3</v>
      </c>
      <c r="BH55" s="25">
        <f t="shared" si="75"/>
        <v>8.56160570124158E-2</v>
      </c>
      <c r="BI55" s="25">
        <f t="shared" si="76"/>
        <v>0</v>
      </c>
      <c r="BJ55" s="25">
        <f t="shared" si="77"/>
        <v>0.82876807494963323</v>
      </c>
      <c r="BK55" s="25">
        <f t="shared" si="78"/>
        <v>1.3035554430126932E-2</v>
      </c>
      <c r="BL55" s="25">
        <f t="shared" si="79"/>
        <v>2.2978005960184616E-3</v>
      </c>
      <c r="BM55" s="25">
        <f t="shared" si="80"/>
        <v>1.1246063877642825E-3</v>
      </c>
      <c r="BN55" s="25">
        <f t="shared" si="81"/>
        <v>4.1949760321657848E-4</v>
      </c>
      <c r="BO55" s="25">
        <f t="shared" si="82"/>
        <v>0</v>
      </c>
      <c r="BP55" s="25">
        <f t="shared" si="83"/>
        <v>1.9336767376534234</v>
      </c>
      <c r="BQ55" s="25">
        <f t="shared" si="84"/>
        <v>2.07141142065591</v>
      </c>
    </row>
    <row r="56" spans="1:69" s="25" customFormat="1" x14ac:dyDescent="0.15">
      <c r="A56" s="25" t="s">
        <v>120</v>
      </c>
      <c r="B56" s="25">
        <v>552</v>
      </c>
      <c r="C56" s="25">
        <f t="shared" si="46"/>
        <v>5.6568542494842209</v>
      </c>
      <c r="D56" s="26">
        <v>55.441000000000003</v>
      </c>
      <c r="E56" s="26">
        <v>0.128</v>
      </c>
      <c r="F56" s="26">
        <v>3.6869999999999998</v>
      </c>
      <c r="G56" s="26">
        <v>0.47799999999999998</v>
      </c>
      <c r="H56" s="26">
        <v>6.1890000000000001</v>
      </c>
      <c r="I56" s="26">
        <v>33.465000000000003</v>
      </c>
      <c r="J56" s="26">
        <v>0.66900000000000004</v>
      </c>
      <c r="K56" s="26">
        <v>0.17100000000000001</v>
      </c>
      <c r="L56" s="26">
        <v>7.9000000000000001E-2</v>
      </c>
      <c r="M56" s="26">
        <v>2E-3</v>
      </c>
      <c r="N56" s="26"/>
      <c r="O56" s="25">
        <f t="shared" si="48"/>
        <v>100.309</v>
      </c>
      <c r="Q56" s="26">
        <v>46.917000000000002</v>
      </c>
      <c r="R56" s="26">
        <v>80.650000000000006</v>
      </c>
      <c r="S56" s="26">
        <v>11.041</v>
      </c>
      <c r="U56" s="26"/>
      <c r="V56" s="27">
        <v>12</v>
      </c>
      <c r="W56" s="27">
        <v>4</v>
      </c>
      <c r="X56" s="14">
        <v>0</v>
      </c>
      <c r="Z56" s="28">
        <f t="shared" si="49"/>
        <v>1.9101494449451688</v>
      </c>
      <c r="AA56" s="28">
        <f t="shared" si="50"/>
        <v>3.3175253592188439E-3</v>
      </c>
      <c r="AB56" s="28">
        <f t="shared" si="51"/>
        <v>0.14970610870857218</v>
      </c>
      <c r="AC56" s="28">
        <f t="shared" si="52"/>
        <v>1.3019943294194919E-2</v>
      </c>
      <c r="AD56" s="28">
        <f t="shared" si="53"/>
        <v>0</v>
      </c>
      <c r="AE56" s="28">
        <f t="shared" si="54"/>
        <v>0.17831841448794161</v>
      </c>
      <c r="AF56" s="28">
        <f t="shared" si="55"/>
        <v>1.7187178384131701</v>
      </c>
      <c r="AG56" s="28">
        <f t="shared" si="56"/>
        <v>2.4694740320276083E-2</v>
      </c>
      <c r="AH56" s="28">
        <f t="shared" si="57"/>
        <v>4.9898450449393419E-3</v>
      </c>
      <c r="AI56" s="28">
        <f t="shared" si="58"/>
        <v>2.1893468299080533E-3</v>
      </c>
      <c r="AJ56" s="28">
        <f t="shared" si="59"/>
        <v>1.3359258167869033E-4</v>
      </c>
      <c r="AK56" s="28">
        <f t="shared" si="60"/>
        <v>0</v>
      </c>
      <c r="AL56" s="28">
        <f t="shared" si="61"/>
        <v>4.0052367999850693</v>
      </c>
      <c r="AM56" s="28">
        <f t="shared" si="62"/>
        <v>0.90600157787430702</v>
      </c>
      <c r="AN56" s="29">
        <f t="shared" si="63"/>
        <v>0</v>
      </c>
      <c r="AP56" s="25">
        <f t="shared" si="64"/>
        <v>55.441000000000003</v>
      </c>
      <c r="AQ56" s="25">
        <f t="shared" si="65"/>
        <v>0.128</v>
      </c>
      <c r="AR56" s="25">
        <f t="shared" si="66"/>
        <v>3.6869999999999998</v>
      </c>
      <c r="AS56" s="25">
        <f t="shared" si="67"/>
        <v>0.47799999999999998</v>
      </c>
      <c r="AT56" s="25">
        <f t="shared" si="68"/>
        <v>0</v>
      </c>
      <c r="AU56" s="25">
        <f t="shared" si="69"/>
        <v>6.1890000000000009</v>
      </c>
      <c r="AV56" s="25">
        <f t="shared" si="85"/>
        <v>33.465000000000003</v>
      </c>
      <c r="AW56" s="25">
        <f t="shared" si="86"/>
        <v>0.66900000000000004</v>
      </c>
      <c r="AX56" s="25">
        <f t="shared" si="87"/>
        <v>0.17100000000000001</v>
      </c>
      <c r="AY56" s="25">
        <f t="shared" si="88"/>
        <v>7.9000000000000001E-2</v>
      </c>
      <c r="AZ56" s="25">
        <f t="shared" si="89"/>
        <v>2E-3</v>
      </c>
      <c r="BA56" s="25">
        <f t="shared" si="90"/>
        <v>0</v>
      </c>
      <c r="BB56" s="25">
        <f t="shared" si="70"/>
        <v>100.309</v>
      </c>
      <c r="BD56" s="25">
        <f t="shared" si="71"/>
        <v>0.92278628495339554</v>
      </c>
      <c r="BE56" s="25">
        <f t="shared" si="72"/>
        <v>1.6026844965316906E-3</v>
      </c>
      <c r="BF56" s="25">
        <f t="shared" si="73"/>
        <v>7.2322479403687717E-2</v>
      </c>
      <c r="BG56" s="25">
        <f t="shared" si="74"/>
        <v>6.2898874925981967E-3</v>
      </c>
      <c r="BH56" s="25">
        <f t="shared" si="75"/>
        <v>8.6144980791715398E-2</v>
      </c>
      <c r="BI56" s="25">
        <f t="shared" si="76"/>
        <v>0</v>
      </c>
      <c r="BJ56" s="25">
        <f t="shared" si="77"/>
        <v>0.83030636853544537</v>
      </c>
      <c r="BK56" s="25">
        <f t="shared" si="78"/>
        <v>1.1929939690499203E-2</v>
      </c>
      <c r="BL56" s="25">
        <f t="shared" si="79"/>
        <v>2.4105760853936008E-3</v>
      </c>
      <c r="BM56" s="25">
        <f t="shared" si="80"/>
        <v>1.0576655313497417E-3</v>
      </c>
      <c r="BN56" s="25">
        <f t="shared" si="81"/>
        <v>6.453809280255054E-5</v>
      </c>
      <c r="BO56" s="25">
        <f t="shared" si="82"/>
        <v>0</v>
      </c>
      <c r="BP56" s="25">
        <f t="shared" si="83"/>
        <v>1.934915405073419</v>
      </c>
      <c r="BQ56" s="25">
        <f t="shared" si="84"/>
        <v>2.0699803151513452</v>
      </c>
    </row>
    <row r="57" spans="1:69" s="25" customFormat="1" x14ac:dyDescent="0.15">
      <c r="A57" s="25" t="s">
        <v>121</v>
      </c>
      <c r="B57" s="25">
        <v>553</v>
      </c>
      <c r="C57" s="25">
        <f t="shared" si="46"/>
        <v>5.0000000000039799</v>
      </c>
      <c r="D57" s="26">
        <v>55.426000000000002</v>
      </c>
      <c r="E57" s="26">
        <v>0.122</v>
      </c>
      <c r="F57" s="26">
        <v>3.6709999999999998</v>
      </c>
      <c r="G57" s="26">
        <v>0.47399999999999998</v>
      </c>
      <c r="H57" s="26">
        <v>6.22</v>
      </c>
      <c r="I57" s="26">
        <v>33.561999999999998</v>
      </c>
      <c r="J57" s="26">
        <v>0.47099999999999997</v>
      </c>
      <c r="K57" s="26">
        <v>0.17199999999999999</v>
      </c>
      <c r="L57" s="26">
        <v>8.8999999999999996E-2</v>
      </c>
      <c r="M57" s="26">
        <v>0.01</v>
      </c>
      <c r="N57" s="26"/>
      <c r="O57" s="25">
        <f t="shared" si="48"/>
        <v>100.217</v>
      </c>
      <c r="Q57" s="26">
        <v>46.914000000000001</v>
      </c>
      <c r="R57" s="26">
        <v>80.646000000000001</v>
      </c>
      <c r="S57" s="26">
        <v>11.041</v>
      </c>
      <c r="U57" s="26"/>
      <c r="V57" s="27">
        <v>12</v>
      </c>
      <c r="W57" s="27">
        <v>4</v>
      </c>
      <c r="X57" s="14">
        <v>0</v>
      </c>
      <c r="Z57" s="28">
        <f t="shared" si="49"/>
        <v>1.9106971655216203</v>
      </c>
      <c r="AA57" s="28">
        <f t="shared" si="50"/>
        <v>3.1637790271139819E-3</v>
      </c>
      <c r="AB57" s="28">
        <f t="shared" si="51"/>
        <v>0.14913954001352031</v>
      </c>
      <c r="AC57" s="28">
        <f t="shared" si="52"/>
        <v>1.2918187037701576E-2</v>
      </c>
      <c r="AD57" s="28">
        <f t="shared" si="53"/>
        <v>0</v>
      </c>
      <c r="AE57" s="28">
        <f t="shared" si="54"/>
        <v>0.17931149290543885</v>
      </c>
      <c r="AF57" s="28">
        <f t="shared" si="55"/>
        <v>1.7246605072917809</v>
      </c>
      <c r="AG57" s="28">
        <f t="shared" si="56"/>
        <v>1.7395674928706202E-2</v>
      </c>
      <c r="AH57" s="28">
        <f t="shared" si="57"/>
        <v>5.021823285946767E-3</v>
      </c>
      <c r="AI57" s="28">
        <f t="shared" si="58"/>
        <v>2.4678542813412027E-3</v>
      </c>
      <c r="AJ57" s="28">
        <f t="shared" si="59"/>
        <v>6.6833526496943283E-4</v>
      </c>
      <c r="AK57" s="28">
        <f t="shared" si="60"/>
        <v>0</v>
      </c>
      <c r="AL57" s="28">
        <f t="shared" si="61"/>
        <v>4.0054443595581404</v>
      </c>
      <c r="AM57" s="28">
        <f t="shared" si="62"/>
        <v>0.90582241078814962</v>
      </c>
      <c r="AN57" s="29">
        <f t="shared" si="63"/>
        <v>0</v>
      </c>
      <c r="AP57" s="25">
        <f t="shared" si="64"/>
        <v>55.426000000000002</v>
      </c>
      <c r="AQ57" s="25">
        <f t="shared" si="65"/>
        <v>0.122</v>
      </c>
      <c r="AR57" s="25">
        <f t="shared" si="66"/>
        <v>3.6709999999999998</v>
      </c>
      <c r="AS57" s="25">
        <f t="shared" si="67"/>
        <v>0.47399999999999998</v>
      </c>
      <c r="AT57" s="25">
        <f t="shared" si="68"/>
        <v>0</v>
      </c>
      <c r="AU57" s="25">
        <f t="shared" si="69"/>
        <v>6.22</v>
      </c>
      <c r="AV57" s="25">
        <f t="shared" si="85"/>
        <v>33.561999999999998</v>
      </c>
      <c r="AW57" s="25">
        <f t="shared" si="86"/>
        <v>0.47099999999999997</v>
      </c>
      <c r="AX57" s="25">
        <f t="shared" si="87"/>
        <v>0.17199999999999999</v>
      </c>
      <c r="AY57" s="25">
        <f t="shared" si="88"/>
        <v>8.8999999999999996E-2</v>
      </c>
      <c r="AZ57" s="25">
        <f t="shared" si="89"/>
        <v>0.01</v>
      </c>
      <c r="BA57" s="25">
        <f t="shared" si="90"/>
        <v>0</v>
      </c>
      <c r="BB57" s="25">
        <f t="shared" si="70"/>
        <v>100.217</v>
      </c>
      <c r="BD57" s="25">
        <f t="shared" si="71"/>
        <v>0.92253661784287622</v>
      </c>
      <c r="BE57" s="25">
        <f t="shared" si="72"/>
        <v>1.5275586607567675E-3</v>
      </c>
      <c r="BF57" s="25">
        <f t="shared" si="73"/>
        <v>7.2008630835621812E-2</v>
      </c>
      <c r="BG57" s="25">
        <f t="shared" si="74"/>
        <v>6.2372524508191324E-3</v>
      </c>
      <c r="BH57" s="25">
        <f t="shared" si="75"/>
        <v>8.657647124324927E-2</v>
      </c>
      <c r="BI57" s="25">
        <f t="shared" si="76"/>
        <v>0</v>
      </c>
      <c r="BJ57" s="25">
        <f t="shared" si="77"/>
        <v>0.83271305366163484</v>
      </c>
      <c r="BK57" s="25">
        <f t="shared" si="78"/>
        <v>8.3991055220106487E-3</v>
      </c>
      <c r="BL57" s="25">
        <f t="shared" si="79"/>
        <v>2.4246730215654929E-3</v>
      </c>
      <c r="BM57" s="25">
        <f t="shared" si="80"/>
        <v>1.191547244178823E-3</v>
      </c>
      <c r="BN57" s="25">
        <f t="shared" si="81"/>
        <v>3.2269046401275274E-4</v>
      </c>
      <c r="BO57" s="25">
        <f t="shared" si="82"/>
        <v>0</v>
      </c>
      <c r="BP57" s="25">
        <f t="shared" si="83"/>
        <v>1.9339376009467262</v>
      </c>
      <c r="BQ57" s="25">
        <f t="shared" si="84"/>
        <v>2.071134227700699</v>
      </c>
    </row>
    <row r="58" spans="1:69" s="25" customFormat="1" x14ac:dyDescent="0.15">
      <c r="A58" s="25" t="s">
        <v>122</v>
      </c>
      <c r="B58" s="25">
        <v>554</v>
      </c>
      <c r="C58" s="25">
        <f t="shared" si="46"/>
        <v>5.0000000000039799</v>
      </c>
      <c r="D58" s="26">
        <v>55.073</v>
      </c>
      <c r="E58" s="26">
        <v>0.17199999999999999</v>
      </c>
      <c r="F58" s="26">
        <v>3.7850000000000001</v>
      </c>
      <c r="G58" s="26">
        <v>0.502</v>
      </c>
      <c r="H58" s="26">
        <v>5.8449999999999998</v>
      </c>
      <c r="I58" s="26">
        <v>32.088999999999999</v>
      </c>
      <c r="J58" s="26">
        <v>2.4529999999999998</v>
      </c>
      <c r="K58" s="26">
        <v>0.156</v>
      </c>
      <c r="L58" s="26">
        <v>7.2999999999999995E-2</v>
      </c>
      <c r="M58" s="26">
        <v>3.6999999999999998E-2</v>
      </c>
      <c r="N58" s="26"/>
      <c r="O58" s="25">
        <f t="shared" si="48"/>
        <v>100.18500000000002</v>
      </c>
      <c r="Q58" s="26">
        <v>46.91</v>
      </c>
      <c r="R58" s="26">
        <v>80.643000000000001</v>
      </c>
      <c r="S58" s="26">
        <v>11.041</v>
      </c>
      <c r="U58" s="26"/>
      <c r="V58" s="27">
        <v>12</v>
      </c>
      <c r="W58" s="27">
        <v>4</v>
      </c>
      <c r="X58" s="14">
        <v>0</v>
      </c>
      <c r="Z58" s="28">
        <f t="shared" si="49"/>
        <v>1.9070984993328912</v>
      </c>
      <c r="AA58" s="28">
        <f t="shared" si="50"/>
        <v>4.4805448297148276E-3</v>
      </c>
      <c r="AB58" s="28">
        <f t="shared" si="51"/>
        <v>0.15446509881958578</v>
      </c>
      <c r="AC58" s="28">
        <f t="shared" si="52"/>
        <v>1.3743046365637751E-2</v>
      </c>
      <c r="AD58" s="28">
        <f t="shared" si="53"/>
        <v>0</v>
      </c>
      <c r="AE58" s="28">
        <f t="shared" si="54"/>
        <v>0.16926155452832528</v>
      </c>
      <c r="AF58" s="28">
        <f t="shared" si="55"/>
        <v>1.6564107363963252</v>
      </c>
      <c r="AG58" s="28">
        <f t="shared" si="56"/>
        <v>9.1006831145654596E-2</v>
      </c>
      <c r="AH58" s="28">
        <f t="shared" si="57"/>
        <v>4.575237525647465E-3</v>
      </c>
      <c r="AI58" s="28">
        <f t="shared" si="58"/>
        <v>2.0333326480465787E-3</v>
      </c>
      <c r="AJ58" s="28">
        <f t="shared" si="59"/>
        <v>2.4840033059056752E-3</v>
      </c>
      <c r="AK58" s="28">
        <f t="shared" si="60"/>
        <v>0</v>
      </c>
      <c r="AL58" s="28">
        <f t="shared" si="61"/>
        <v>4.0055588848977344</v>
      </c>
      <c r="AM58" s="28">
        <f t="shared" si="62"/>
        <v>0.90728809580464231</v>
      </c>
      <c r="AN58" s="29">
        <f t="shared" si="63"/>
        <v>0</v>
      </c>
      <c r="AP58" s="25">
        <f t="shared" si="64"/>
        <v>55.073</v>
      </c>
      <c r="AQ58" s="25">
        <f t="shared" si="65"/>
        <v>0.17199999999999999</v>
      </c>
      <c r="AR58" s="25">
        <f t="shared" si="66"/>
        <v>3.7850000000000001</v>
      </c>
      <c r="AS58" s="25">
        <f t="shared" si="67"/>
        <v>0.502</v>
      </c>
      <c r="AT58" s="25">
        <f t="shared" si="68"/>
        <v>0</v>
      </c>
      <c r="AU58" s="25">
        <f t="shared" si="69"/>
        <v>5.8450000000000006</v>
      </c>
      <c r="AV58" s="25">
        <f t="shared" si="85"/>
        <v>32.088999999999999</v>
      </c>
      <c r="AW58" s="25">
        <f t="shared" si="86"/>
        <v>2.4529999999999998</v>
      </c>
      <c r="AX58" s="25">
        <f t="shared" si="87"/>
        <v>0.156</v>
      </c>
      <c r="AY58" s="25">
        <f t="shared" si="88"/>
        <v>7.2999999999999995E-2</v>
      </c>
      <c r="AZ58" s="25">
        <f t="shared" si="89"/>
        <v>3.6999999999999998E-2</v>
      </c>
      <c r="BA58" s="25">
        <f t="shared" si="90"/>
        <v>0</v>
      </c>
      <c r="BB58" s="25">
        <f t="shared" si="70"/>
        <v>100.18500000000002</v>
      </c>
      <c r="BD58" s="25">
        <f t="shared" si="71"/>
        <v>0.91666111850865517</v>
      </c>
      <c r="BE58" s="25">
        <f t="shared" si="72"/>
        <v>2.1536072922144589E-3</v>
      </c>
      <c r="BF58" s="25">
        <f t="shared" si="73"/>
        <v>7.4244801883091419E-2</v>
      </c>
      <c r="BG58" s="25">
        <f t="shared" si="74"/>
        <v>6.605697743272583E-3</v>
      </c>
      <c r="BH58" s="25">
        <f t="shared" si="75"/>
        <v>8.1356828684371704E-2</v>
      </c>
      <c r="BI58" s="25">
        <f t="shared" si="76"/>
        <v>0</v>
      </c>
      <c r="BJ58" s="25">
        <f t="shared" si="77"/>
        <v>0.79616617540516665</v>
      </c>
      <c r="BK58" s="25">
        <f t="shared" si="78"/>
        <v>4.3743112198497074E-2</v>
      </c>
      <c r="BL58" s="25">
        <f t="shared" si="79"/>
        <v>2.1991220428152145E-3</v>
      </c>
      <c r="BM58" s="25">
        <f t="shared" si="80"/>
        <v>9.7733650365229292E-4</v>
      </c>
      <c r="BN58" s="25">
        <f t="shared" si="81"/>
        <v>1.193954716847185E-3</v>
      </c>
      <c r="BO58" s="25">
        <f t="shared" si="82"/>
        <v>0</v>
      </c>
      <c r="BP58" s="25">
        <f t="shared" si="83"/>
        <v>1.9253017549785838</v>
      </c>
      <c r="BQ58" s="25">
        <f t="shared" si="84"/>
        <v>2.0804836823837469</v>
      </c>
    </row>
    <row r="59" spans="1:69" s="25" customFormat="1" x14ac:dyDescent="0.15">
      <c r="A59" s="25" t="s">
        <v>123</v>
      </c>
      <c r="B59" s="25">
        <v>555</v>
      </c>
      <c r="C59" s="25">
        <f t="shared" si="46"/>
        <v>4.2426406871194464</v>
      </c>
      <c r="D59" s="26">
        <v>55.44</v>
      </c>
      <c r="E59" s="26">
        <v>0.124</v>
      </c>
      <c r="F59" s="26">
        <v>3.6850000000000001</v>
      </c>
      <c r="G59" s="26">
        <v>0.47899999999999998</v>
      </c>
      <c r="H59" s="26">
        <v>6.1689999999999996</v>
      </c>
      <c r="I59" s="26">
        <v>33.466999999999999</v>
      </c>
      <c r="J59" s="26">
        <v>0.48</v>
      </c>
      <c r="K59" s="26">
        <v>0.17499999999999999</v>
      </c>
      <c r="L59" s="26">
        <v>7.3999999999999996E-2</v>
      </c>
      <c r="M59" s="26">
        <v>1.4999999999999999E-2</v>
      </c>
      <c r="N59" s="26"/>
      <c r="O59" s="25">
        <f t="shared" si="48"/>
        <v>100.108</v>
      </c>
      <c r="Q59" s="26">
        <v>46.906999999999996</v>
      </c>
      <c r="R59" s="26">
        <v>80.64</v>
      </c>
      <c r="S59" s="26">
        <v>11.041</v>
      </c>
      <c r="U59" s="26"/>
      <c r="V59" s="27">
        <v>12</v>
      </c>
      <c r="W59" s="27">
        <v>4</v>
      </c>
      <c r="X59" s="14">
        <v>0</v>
      </c>
      <c r="Z59" s="28">
        <f t="shared" si="49"/>
        <v>1.9124720946156357</v>
      </c>
      <c r="AA59" s="28">
        <f t="shared" si="50"/>
        <v>3.2178186221478418E-3</v>
      </c>
      <c r="AB59" s="28">
        <f t="shared" si="51"/>
        <v>0.14980953997642235</v>
      </c>
      <c r="AC59" s="28">
        <f t="shared" si="52"/>
        <v>1.3063282038358224E-2</v>
      </c>
      <c r="AD59" s="28">
        <f t="shared" si="53"/>
        <v>0</v>
      </c>
      <c r="AE59" s="28">
        <f t="shared" si="54"/>
        <v>0.17796150726997192</v>
      </c>
      <c r="AF59" s="28">
        <f t="shared" si="55"/>
        <v>1.7209415996670321</v>
      </c>
      <c r="AG59" s="28">
        <f t="shared" si="56"/>
        <v>1.7740063790389681E-2</v>
      </c>
      <c r="AH59" s="28">
        <f t="shared" si="57"/>
        <v>5.1128681270933857E-3</v>
      </c>
      <c r="AI59" s="28">
        <f t="shared" si="58"/>
        <v>2.0533112611685425E-3</v>
      </c>
      <c r="AJ59" s="28">
        <f t="shared" si="59"/>
        <v>1.0031807732139466E-3</v>
      </c>
      <c r="AK59" s="28">
        <f t="shared" si="60"/>
        <v>0</v>
      </c>
      <c r="AL59" s="28">
        <f t="shared" si="61"/>
        <v>4.0033752661414344</v>
      </c>
      <c r="AM59" s="28">
        <f t="shared" si="62"/>
        <v>0.90628194423409525</v>
      </c>
      <c r="AN59" s="29">
        <f t="shared" si="63"/>
        <v>0</v>
      </c>
      <c r="AP59" s="25">
        <f t="shared" si="64"/>
        <v>55.44</v>
      </c>
      <c r="AQ59" s="25">
        <f t="shared" si="65"/>
        <v>0.124</v>
      </c>
      <c r="AR59" s="25">
        <f t="shared" si="66"/>
        <v>3.6850000000000001</v>
      </c>
      <c r="AS59" s="25">
        <f t="shared" si="67"/>
        <v>0.47899999999999998</v>
      </c>
      <c r="AT59" s="25">
        <f t="shared" si="68"/>
        <v>0</v>
      </c>
      <c r="AU59" s="25">
        <f t="shared" si="69"/>
        <v>6.1690000000000005</v>
      </c>
      <c r="AV59" s="25">
        <f t="shared" si="85"/>
        <v>33.466999999999999</v>
      </c>
      <c r="AW59" s="25">
        <f t="shared" si="86"/>
        <v>0.48</v>
      </c>
      <c r="AX59" s="25">
        <f t="shared" si="87"/>
        <v>0.17499999999999999</v>
      </c>
      <c r="AY59" s="25">
        <f t="shared" si="88"/>
        <v>7.3999999999999996E-2</v>
      </c>
      <c r="AZ59" s="25">
        <f t="shared" si="89"/>
        <v>1.4999999999999999E-2</v>
      </c>
      <c r="BA59" s="25">
        <f t="shared" si="90"/>
        <v>0</v>
      </c>
      <c r="BB59" s="25">
        <f t="shared" si="70"/>
        <v>100.108</v>
      </c>
      <c r="BD59" s="25">
        <f t="shared" si="71"/>
        <v>0.92276964047936083</v>
      </c>
      <c r="BE59" s="25">
        <f t="shared" si="72"/>
        <v>1.5526006060150753E-3</v>
      </c>
      <c r="BF59" s="25">
        <f t="shared" si="73"/>
        <v>7.2283248332679489E-2</v>
      </c>
      <c r="BG59" s="25">
        <f t="shared" si="74"/>
        <v>6.303046253042963E-3</v>
      </c>
      <c r="BH59" s="25">
        <f t="shared" si="75"/>
        <v>8.5866599855241921E-2</v>
      </c>
      <c r="BI59" s="25">
        <f t="shared" si="76"/>
        <v>0</v>
      </c>
      <c r="BJ59" s="25">
        <f t="shared" si="77"/>
        <v>0.83035599090918111</v>
      </c>
      <c r="BK59" s="25">
        <f t="shared" si="78"/>
        <v>8.5595979842146754E-3</v>
      </c>
      <c r="BL59" s="25">
        <f t="shared" si="79"/>
        <v>2.46696383008117E-3</v>
      </c>
      <c r="BM59" s="25">
        <f t="shared" si="80"/>
        <v>9.9072467493520116E-4</v>
      </c>
      <c r="BN59" s="25">
        <f t="shared" si="81"/>
        <v>4.8403569601912906E-4</v>
      </c>
      <c r="BO59" s="25">
        <f t="shared" si="82"/>
        <v>0</v>
      </c>
      <c r="BP59" s="25">
        <f t="shared" si="83"/>
        <v>1.9316324486207714</v>
      </c>
      <c r="BQ59" s="25">
        <f t="shared" si="84"/>
        <v>2.0725346941649962</v>
      </c>
    </row>
    <row r="60" spans="1:69" s="25" customFormat="1" x14ac:dyDescent="0.15">
      <c r="A60" s="25" t="s">
        <v>124</v>
      </c>
      <c r="B60" s="25">
        <v>556</v>
      </c>
      <c r="C60" s="25">
        <f t="shared" si="46"/>
        <v>6.4031242374279129</v>
      </c>
      <c r="D60" s="26">
        <v>55.335999999999999</v>
      </c>
      <c r="E60" s="26">
        <v>0.14000000000000001</v>
      </c>
      <c r="F60" s="26">
        <v>3.7330000000000001</v>
      </c>
      <c r="G60" s="26">
        <v>0.48899999999999999</v>
      </c>
      <c r="H60" s="26">
        <v>6.149</v>
      </c>
      <c r="I60" s="26">
        <v>33.335000000000001</v>
      </c>
      <c r="J60" s="26">
        <v>0.57099999999999995</v>
      </c>
      <c r="K60" s="26">
        <v>0.17</v>
      </c>
      <c r="L60" s="26">
        <v>7.8E-2</v>
      </c>
      <c r="M60" s="26">
        <v>8.0000000000000002E-3</v>
      </c>
      <c r="N60" s="26"/>
      <c r="O60" s="25">
        <f t="shared" si="48"/>
        <v>100.00899999999999</v>
      </c>
      <c r="Q60" s="26">
        <v>46.902999999999999</v>
      </c>
      <c r="R60" s="26">
        <v>80.635000000000005</v>
      </c>
      <c r="S60" s="26">
        <v>11.041</v>
      </c>
      <c r="U60" s="26"/>
      <c r="V60" s="27">
        <v>12</v>
      </c>
      <c r="W60" s="27">
        <v>4</v>
      </c>
      <c r="X60" s="14">
        <v>0</v>
      </c>
      <c r="Z60" s="28">
        <f t="shared" si="49"/>
        <v>1.9112031778398351</v>
      </c>
      <c r="AA60" s="28">
        <f t="shared" si="50"/>
        <v>3.6374340008903431E-3</v>
      </c>
      <c r="AB60" s="28">
        <f t="shared" si="51"/>
        <v>0.15194526782423062</v>
      </c>
      <c r="AC60" s="28">
        <f t="shared" si="52"/>
        <v>1.335220095443195E-2</v>
      </c>
      <c r="AD60" s="28">
        <f t="shared" si="53"/>
        <v>0</v>
      </c>
      <c r="AE60" s="28">
        <f t="shared" si="54"/>
        <v>0.17760001946419621</v>
      </c>
      <c r="AF60" s="28">
        <f t="shared" si="55"/>
        <v>1.7162360465447462</v>
      </c>
      <c r="AG60" s="28">
        <f t="shared" si="56"/>
        <v>2.1128918058602515E-2</v>
      </c>
      <c r="AH60" s="28">
        <f t="shared" si="57"/>
        <v>4.9728192609226462E-3</v>
      </c>
      <c r="AI60" s="28">
        <f t="shared" si="58"/>
        <v>2.1669300029471604E-3</v>
      </c>
      <c r="AJ60" s="28">
        <f t="shared" si="59"/>
        <v>5.3567963828262863E-4</v>
      </c>
      <c r="AK60" s="28">
        <f t="shared" si="60"/>
        <v>0</v>
      </c>
      <c r="AL60" s="28">
        <f t="shared" si="61"/>
        <v>4.0027784935890862</v>
      </c>
      <c r="AM60" s="28">
        <f t="shared" si="62"/>
        <v>0.9062220734667551</v>
      </c>
      <c r="AN60" s="29">
        <f t="shared" si="63"/>
        <v>0</v>
      </c>
      <c r="AP60" s="25">
        <f t="shared" si="64"/>
        <v>55.335999999999999</v>
      </c>
      <c r="AQ60" s="25">
        <f t="shared" si="65"/>
        <v>0.14000000000000001</v>
      </c>
      <c r="AR60" s="25">
        <f t="shared" si="66"/>
        <v>3.7330000000000001</v>
      </c>
      <c r="AS60" s="25">
        <f t="shared" si="67"/>
        <v>0.48899999999999999</v>
      </c>
      <c r="AT60" s="25">
        <f t="shared" si="68"/>
        <v>0</v>
      </c>
      <c r="AU60" s="25">
        <f t="shared" si="69"/>
        <v>6.149</v>
      </c>
      <c r="AV60" s="25">
        <f t="shared" si="85"/>
        <v>33.335000000000001</v>
      </c>
      <c r="AW60" s="25">
        <f t="shared" si="86"/>
        <v>0.57099999999999995</v>
      </c>
      <c r="AX60" s="25">
        <f t="shared" si="87"/>
        <v>0.17</v>
      </c>
      <c r="AY60" s="25">
        <f t="shared" si="88"/>
        <v>7.8E-2</v>
      </c>
      <c r="AZ60" s="25">
        <f t="shared" si="89"/>
        <v>8.0000000000000002E-3</v>
      </c>
      <c r="BA60" s="25">
        <f t="shared" si="90"/>
        <v>0</v>
      </c>
      <c r="BB60" s="25">
        <f t="shared" si="70"/>
        <v>100.00899999999999</v>
      </c>
      <c r="BD60" s="25">
        <f t="shared" si="71"/>
        <v>0.92103861517976027</v>
      </c>
      <c r="BE60" s="25">
        <f t="shared" si="72"/>
        <v>1.7529361680815368E-3</v>
      </c>
      <c r="BF60" s="25">
        <f t="shared" si="73"/>
        <v>7.3224794036877219E-2</v>
      </c>
      <c r="BG60" s="25">
        <f t="shared" si="74"/>
        <v>6.434633857490624E-3</v>
      </c>
      <c r="BH60" s="25">
        <f t="shared" si="75"/>
        <v>8.5588218918768444E-2</v>
      </c>
      <c r="BI60" s="25">
        <f t="shared" si="76"/>
        <v>0</v>
      </c>
      <c r="BJ60" s="25">
        <f t="shared" si="77"/>
        <v>0.82708091424261376</v>
      </c>
      <c r="BK60" s="25">
        <f t="shared" si="78"/>
        <v>1.0182355102055373E-2</v>
      </c>
      <c r="BL60" s="25">
        <f t="shared" si="79"/>
        <v>2.3964791492217083E-3</v>
      </c>
      <c r="BM60" s="25">
        <f t="shared" si="80"/>
        <v>1.0442773600668337E-3</v>
      </c>
      <c r="BN60" s="25">
        <f t="shared" si="81"/>
        <v>2.5815237121020216E-4</v>
      </c>
      <c r="BO60" s="25">
        <f t="shared" si="82"/>
        <v>0</v>
      </c>
      <c r="BP60" s="25">
        <f t="shared" si="83"/>
        <v>1.9290013763861458</v>
      </c>
      <c r="BQ60" s="25">
        <f t="shared" si="84"/>
        <v>2.0750521708222007</v>
      </c>
    </row>
    <row r="61" spans="1:69" s="25" customFormat="1" x14ac:dyDescent="0.15">
      <c r="A61" s="25" t="s">
        <v>125</v>
      </c>
      <c r="B61" s="25">
        <v>557</v>
      </c>
      <c r="C61" s="25">
        <f t="shared" si="46"/>
        <v>4.2426406871194464</v>
      </c>
      <c r="D61" s="26">
        <v>55.392000000000003</v>
      </c>
      <c r="E61" s="26">
        <v>0.13500000000000001</v>
      </c>
      <c r="F61" s="26">
        <v>3.71</v>
      </c>
      <c r="G61" s="26">
        <v>0.48599999999999999</v>
      </c>
      <c r="H61" s="26">
        <v>6.1230000000000002</v>
      </c>
      <c r="I61" s="26">
        <v>33.284999999999997</v>
      </c>
      <c r="J61" s="26">
        <v>0.66200000000000003</v>
      </c>
      <c r="K61" s="26">
        <v>0.16500000000000001</v>
      </c>
      <c r="L61" s="26">
        <v>0.08</v>
      </c>
      <c r="M61" s="26">
        <v>1.9E-2</v>
      </c>
      <c r="N61" s="26"/>
      <c r="O61" s="25">
        <f t="shared" si="48"/>
        <v>100.05700000000002</v>
      </c>
      <c r="Q61" s="26">
        <v>46.9</v>
      </c>
      <c r="R61" s="26">
        <v>80.632000000000005</v>
      </c>
      <c r="S61" s="26">
        <v>11.041</v>
      </c>
      <c r="U61" s="26"/>
      <c r="V61" s="27">
        <v>12</v>
      </c>
      <c r="W61" s="27">
        <v>4</v>
      </c>
      <c r="X61" s="14">
        <v>0</v>
      </c>
      <c r="Z61" s="28">
        <f t="shared" si="49"/>
        <v>1.9123720364892565</v>
      </c>
      <c r="AA61" s="28">
        <f t="shared" si="50"/>
        <v>3.5061225914083311E-3</v>
      </c>
      <c r="AB61" s="28">
        <f t="shared" si="51"/>
        <v>0.15094868740753814</v>
      </c>
      <c r="AC61" s="28">
        <f t="shared" si="52"/>
        <v>1.3264977337818326E-2</v>
      </c>
      <c r="AD61" s="28">
        <f t="shared" si="53"/>
        <v>0</v>
      </c>
      <c r="AE61" s="28">
        <f t="shared" si="54"/>
        <v>0.17677832626033493</v>
      </c>
      <c r="AF61" s="28">
        <f t="shared" si="55"/>
        <v>1.7129763359135364</v>
      </c>
      <c r="AG61" s="28">
        <f t="shared" si="56"/>
        <v>2.4486424955527282E-2</v>
      </c>
      <c r="AH61" s="28">
        <f t="shared" si="57"/>
        <v>4.8246291890840769E-3</v>
      </c>
      <c r="AI61" s="28">
        <f t="shared" si="58"/>
        <v>2.221603287146465E-3</v>
      </c>
      <c r="AJ61" s="28">
        <f t="shared" si="59"/>
        <v>1.2717302300126721E-3</v>
      </c>
      <c r="AK61" s="28">
        <f t="shared" si="60"/>
        <v>0</v>
      </c>
      <c r="AL61" s="28">
        <f t="shared" si="61"/>
        <v>4.0026508736616622</v>
      </c>
      <c r="AM61" s="28">
        <f t="shared" si="62"/>
        <v>0.90645435103359995</v>
      </c>
      <c r="AN61" s="29">
        <f t="shared" si="63"/>
        <v>0</v>
      </c>
      <c r="AP61" s="25">
        <f t="shared" si="64"/>
        <v>55.392000000000003</v>
      </c>
      <c r="AQ61" s="25">
        <f t="shared" si="65"/>
        <v>0.13500000000000001</v>
      </c>
      <c r="AR61" s="25">
        <f t="shared" si="66"/>
        <v>3.71</v>
      </c>
      <c r="AS61" s="25">
        <f t="shared" si="67"/>
        <v>0.48599999999999999</v>
      </c>
      <c r="AT61" s="25">
        <f t="shared" si="68"/>
        <v>0</v>
      </c>
      <c r="AU61" s="25">
        <f t="shared" si="69"/>
        <v>6.1230000000000002</v>
      </c>
      <c r="AV61" s="25">
        <f t="shared" si="85"/>
        <v>33.284999999999997</v>
      </c>
      <c r="AW61" s="25">
        <f t="shared" si="86"/>
        <v>0.66200000000000003</v>
      </c>
      <c r="AX61" s="25">
        <f t="shared" si="87"/>
        <v>0.16500000000000001</v>
      </c>
      <c r="AY61" s="25">
        <f t="shared" si="88"/>
        <v>0.08</v>
      </c>
      <c r="AZ61" s="25">
        <f t="shared" si="89"/>
        <v>1.9E-2</v>
      </c>
      <c r="BA61" s="25">
        <f t="shared" si="90"/>
        <v>0</v>
      </c>
      <c r="BB61" s="25">
        <f t="shared" si="70"/>
        <v>100.05700000000002</v>
      </c>
      <c r="BD61" s="25">
        <f t="shared" si="71"/>
        <v>0.92197070572569917</v>
      </c>
      <c r="BE61" s="25">
        <f t="shared" si="72"/>
        <v>1.6903313049357676E-3</v>
      </c>
      <c r="BF61" s="25">
        <f t="shared" si="73"/>
        <v>7.2773636720282461E-2</v>
      </c>
      <c r="BG61" s="25">
        <f t="shared" si="74"/>
        <v>6.3951575761563252E-3</v>
      </c>
      <c r="BH61" s="25">
        <f t="shared" si="75"/>
        <v>8.5226323701352941E-2</v>
      </c>
      <c r="BI61" s="25">
        <f t="shared" si="76"/>
        <v>0</v>
      </c>
      <c r="BJ61" s="25">
        <f t="shared" si="77"/>
        <v>0.82584035489921681</v>
      </c>
      <c r="BK61" s="25">
        <f t="shared" si="78"/>
        <v>1.1805112219896073E-2</v>
      </c>
      <c r="BL61" s="25">
        <f t="shared" si="79"/>
        <v>2.3259944683622462E-3</v>
      </c>
      <c r="BM61" s="25">
        <f t="shared" si="80"/>
        <v>1.07105370263265E-3</v>
      </c>
      <c r="BN61" s="25">
        <f t="shared" si="81"/>
        <v>6.1311188162423017E-4</v>
      </c>
      <c r="BO61" s="25">
        <f t="shared" si="82"/>
        <v>0</v>
      </c>
      <c r="BP61" s="25">
        <f t="shared" si="83"/>
        <v>1.9297117822001586</v>
      </c>
      <c r="BQ61" s="25">
        <f t="shared" si="84"/>
        <v>2.0742221250771684</v>
      </c>
    </row>
    <row r="62" spans="1:69" s="25" customFormat="1" x14ac:dyDescent="0.15">
      <c r="A62" s="25" t="s">
        <v>126</v>
      </c>
      <c r="B62" s="25">
        <v>558</v>
      </c>
      <c r="C62" s="25">
        <f t="shared" si="46"/>
        <v>4.2426406871194464</v>
      </c>
      <c r="D62" s="26">
        <v>55.319000000000003</v>
      </c>
      <c r="E62" s="26">
        <v>0.13700000000000001</v>
      </c>
      <c r="F62" s="26">
        <v>3.7189999999999999</v>
      </c>
      <c r="G62" s="26">
        <v>0.48599999999999999</v>
      </c>
      <c r="H62" s="26">
        <v>6.1710000000000003</v>
      </c>
      <c r="I62" s="26">
        <v>33.497</v>
      </c>
      <c r="J62" s="26">
        <v>0.495</v>
      </c>
      <c r="K62" s="26">
        <v>0.16200000000000001</v>
      </c>
      <c r="L62" s="26">
        <v>7.5999999999999998E-2</v>
      </c>
      <c r="M62" s="26">
        <v>8.0000000000000002E-3</v>
      </c>
      <c r="N62" s="26"/>
      <c r="O62" s="25">
        <f t="shared" si="48"/>
        <v>100.07000000000001</v>
      </c>
      <c r="Q62" s="26">
        <v>46.896999999999998</v>
      </c>
      <c r="R62" s="26">
        <v>80.629000000000005</v>
      </c>
      <c r="S62" s="26">
        <v>11.041</v>
      </c>
      <c r="U62" s="26"/>
      <c r="V62" s="27">
        <v>12</v>
      </c>
      <c r="W62" s="27">
        <v>4</v>
      </c>
      <c r="X62" s="14">
        <v>0</v>
      </c>
      <c r="Z62" s="28">
        <f t="shared" si="49"/>
        <v>1.9094810816486922</v>
      </c>
      <c r="AA62" s="28">
        <f t="shared" si="50"/>
        <v>3.5573745724659855E-3</v>
      </c>
      <c r="AB62" s="28">
        <f t="shared" si="51"/>
        <v>0.15128550188729945</v>
      </c>
      <c r="AC62" s="28">
        <f t="shared" si="52"/>
        <v>1.3262402771966867E-2</v>
      </c>
      <c r="AD62" s="28">
        <f t="shared" si="53"/>
        <v>0</v>
      </c>
      <c r="AE62" s="28">
        <f t="shared" si="54"/>
        <v>0.17812956418730769</v>
      </c>
      <c r="AF62" s="28">
        <f t="shared" si="55"/>
        <v>1.7235521006165393</v>
      </c>
      <c r="AG62" s="28">
        <f t="shared" si="56"/>
        <v>1.830578226801978E-2</v>
      </c>
      <c r="AH62" s="28">
        <f t="shared" si="57"/>
        <v>4.7359892837704901E-3</v>
      </c>
      <c r="AI62" s="28">
        <f t="shared" si="58"/>
        <v>2.1101134967021705E-3</v>
      </c>
      <c r="AJ62" s="28">
        <f t="shared" si="59"/>
        <v>5.3536143288993986E-4</v>
      </c>
      <c r="AK62" s="28">
        <f t="shared" si="60"/>
        <v>0</v>
      </c>
      <c r="AL62" s="28">
        <f t="shared" si="61"/>
        <v>4.0049552721656543</v>
      </c>
      <c r="AM62" s="28">
        <f t="shared" si="62"/>
        <v>0.90633050342540833</v>
      </c>
      <c r="AN62" s="29">
        <f t="shared" si="63"/>
        <v>0</v>
      </c>
      <c r="AP62" s="25">
        <f t="shared" si="64"/>
        <v>55.319000000000003</v>
      </c>
      <c r="AQ62" s="25">
        <f t="shared" si="65"/>
        <v>0.13700000000000001</v>
      </c>
      <c r="AR62" s="25">
        <f t="shared" si="66"/>
        <v>3.7189999999999999</v>
      </c>
      <c r="AS62" s="25">
        <f t="shared" si="67"/>
        <v>0.48599999999999999</v>
      </c>
      <c r="AT62" s="25">
        <f t="shared" si="68"/>
        <v>0</v>
      </c>
      <c r="AU62" s="25">
        <f t="shared" si="69"/>
        <v>6.1710000000000003</v>
      </c>
      <c r="AV62" s="25">
        <f t="shared" si="85"/>
        <v>33.497</v>
      </c>
      <c r="AW62" s="25">
        <f t="shared" si="86"/>
        <v>0.495</v>
      </c>
      <c r="AX62" s="25">
        <f t="shared" si="87"/>
        <v>0.16200000000000001</v>
      </c>
      <c r="AY62" s="25">
        <f t="shared" si="88"/>
        <v>7.5999999999999998E-2</v>
      </c>
      <c r="AZ62" s="25">
        <f t="shared" si="89"/>
        <v>8.0000000000000002E-3</v>
      </c>
      <c r="BA62" s="25">
        <f t="shared" si="90"/>
        <v>0</v>
      </c>
      <c r="BB62" s="25">
        <f t="shared" si="70"/>
        <v>100.07000000000001</v>
      </c>
      <c r="BD62" s="25">
        <f t="shared" si="71"/>
        <v>0.92075565912117185</v>
      </c>
      <c r="BE62" s="25">
        <f t="shared" si="72"/>
        <v>1.7153732501940752E-3</v>
      </c>
      <c r="BF62" s="25">
        <f t="shared" si="73"/>
        <v>7.2950176539819542E-2</v>
      </c>
      <c r="BG62" s="25">
        <f t="shared" si="74"/>
        <v>6.3951575761563252E-3</v>
      </c>
      <c r="BH62" s="25">
        <f t="shared" si="75"/>
        <v>8.5894437948889277E-2</v>
      </c>
      <c r="BI62" s="25">
        <f t="shared" si="76"/>
        <v>0</v>
      </c>
      <c r="BJ62" s="25">
        <f t="shared" si="77"/>
        <v>0.83110032651521915</v>
      </c>
      <c r="BK62" s="25">
        <f t="shared" si="78"/>
        <v>8.8270854212213843E-3</v>
      </c>
      <c r="BL62" s="25">
        <f t="shared" si="79"/>
        <v>2.2837036598465691E-3</v>
      </c>
      <c r="BM62" s="25">
        <f t="shared" si="80"/>
        <v>1.0175010175010174E-3</v>
      </c>
      <c r="BN62" s="25">
        <f t="shared" si="81"/>
        <v>2.5815237121020216E-4</v>
      </c>
      <c r="BO62" s="25">
        <f t="shared" si="82"/>
        <v>0</v>
      </c>
      <c r="BP62" s="25">
        <f t="shared" si="83"/>
        <v>1.9311975734212297</v>
      </c>
      <c r="BQ62" s="25">
        <f t="shared" si="84"/>
        <v>2.0738195445588934</v>
      </c>
    </row>
    <row r="63" spans="1:69" s="25" customFormat="1" x14ac:dyDescent="0.15">
      <c r="A63" s="25" t="s">
        <v>127</v>
      </c>
      <c r="B63" s="25">
        <v>559</v>
      </c>
      <c r="C63" s="25">
        <f t="shared" si="46"/>
        <v>5.8309518948536461</v>
      </c>
      <c r="D63" s="26">
        <v>55.363</v>
      </c>
      <c r="E63" s="26">
        <v>0.13800000000000001</v>
      </c>
      <c r="F63" s="26">
        <v>3.7189999999999999</v>
      </c>
      <c r="G63" s="26">
        <v>0.48399999999999999</v>
      </c>
      <c r="H63" s="26">
        <v>6.0970000000000004</v>
      </c>
      <c r="I63" s="26">
        <v>33.402000000000001</v>
      </c>
      <c r="J63" s="26">
        <v>0.49</v>
      </c>
      <c r="K63" s="26">
        <v>0.17</v>
      </c>
      <c r="L63" s="26">
        <v>8.3000000000000004E-2</v>
      </c>
      <c r="M63" s="26">
        <v>0.01</v>
      </c>
      <c r="N63" s="26"/>
      <c r="O63" s="25">
        <f t="shared" si="48"/>
        <v>99.956000000000003</v>
      </c>
      <c r="Q63" s="26">
        <v>46.893999999999998</v>
      </c>
      <c r="R63" s="26">
        <v>80.623999999999995</v>
      </c>
      <c r="S63" s="26">
        <v>11.041</v>
      </c>
      <c r="U63" s="26"/>
      <c r="V63" s="27">
        <v>12</v>
      </c>
      <c r="W63" s="27">
        <v>4</v>
      </c>
      <c r="X63" s="14">
        <v>0</v>
      </c>
      <c r="Z63" s="28">
        <f t="shared" si="49"/>
        <v>1.9121810491291524</v>
      </c>
      <c r="AA63" s="28">
        <f t="shared" si="50"/>
        <v>3.5855556778708162E-3</v>
      </c>
      <c r="AB63" s="28">
        <f t="shared" si="51"/>
        <v>0.15137901165422657</v>
      </c>
      <c r="AC63" s="28">
        <f t="shared" si="52"/>
        <v>1.321598875670825E-2</v>
      </c>
      <c r="AD63" s="28">
        <f t="shared" si="53"/>
        <v>0</v>
      </c>
      <c r="AE63" s="28">
        <f t="shared" si="54"/>
        <v>0.17610229224718779</v>
      </c>
      <c r="AF63" s="28">
        <f t="shared" si="55"/>
        <v>1.7197262862691869</v>
      </c>
      <c r="AG63" s="28">
        <f t="shared" si="56"/>
        <v>1.8132075913235318E-2</v>
      </c>
      <c r="AH63" s="28">
        <f t="shared" si="57"/>
        <v>4.972937178035805E-3</v>
      </c>
      <c r="AI63" s="28">
        <f t="shared" si="58"/>
        <v>2.3058904490971771E-3</v>
      </c>
      <c r="AJ63" s="28">
        <f t="shared" si="59"/>
        <v>6.6961542561628346E-4</v>
      </c>
      <c r="AK63" s="28">
        <f t="shared" si="60"/>
        <v>0</v>
      </c>
      <c r="AL63" s="28">
        <f t="shared" si="61"/>
        <v>4.0022707027003168</v>
      </c>
      <c r="AM63" s="28">
        <f t="shared" si="62"/>
        <v>0.90711064584488921</v>
      </c>
      <c r="AN63" s="29">
        <f t="shared" si="63"/>
        <v>0</v>
      </c>
      <c r="AP63" s="25">
        <f t="shared" si="64"/>
        <v>55.363</v>
      </c>
      <c r="AQ63" s="25">
        <f t="shared" si="65"/>
        <v>0.13800000000000001</v>
      </c>
      <c r="AR63" s="25">
        <f t="shared" si="66"/>
        <v>3.7189999999999999</v>
      </c>
      <c r="AS63" s="25">
        <f t="shared" si="67"/>
        <v>0.48399999999999999</v>
      </c>
      <c r="AT63" s="25">
        <f t="shared" si="68"/>
        <v>0</v>
      </c>
      <c r="AU63" s="25">
        <f t="shared" si="69"/>
        <v>6.0970000000000004</v>
      </c>
      <c r="AV63" s="25">
        <f t="shared" si="85"/>
        <v>33.402000000000001</v>
      </c>
      <c r="AW63" s="25">
        <f t="shared" si="86"/>
        <v>0.49</v>
      </c>
      <c r="AX63" s="25">
        <f t="shared" si="87"/>
        <v>0.17</v>
      </c>
      <c r="AY63" s="25">
        <f t="shared" si="88"/>
        <v>8.3000000000000004E-2</v>
      </c>
      <c r="AZ63" s="25">
        <f t="shared" si="89"/>
        <v>0.01</v>
      </c>
      <c r="BA63" s="25">
        <f t="shared" si="90"/>
        <v>0</v>
      </c>
      <c r="BB63" s="25">
        <f t="shared" si="70"/>
        <v>99.956000000000003</v>
      </c>
      <c r="BD63" s="25">
        <f t="shared" si="71"/>
        <v>0.92148801597869512</v>
      </c>
      <c r="BE63" s="25">
        <f t="shared" si="72"/>
        <v>1.7278942228232291E-3</v>
      </c>
      <c r="BF63" s="25">
        <f t="shared" si="73"/>
        <v>7.2950176539819542E-2</v>
      </c>
      <c r="BG63" s="25">
        <f t="shared" si="74"/>
        <v>6.3688400552667935E-3</v>
      </c>
      <c r="BH63" s="25">
        <f t="shared" si="75"/>
        <v>8.4864428483937437E-2</v>
      </c>
      <c r="BI63" s="25">
        <f t="shared" si="76"/>
        <v>0</v>
      </c>
      <c r="BJ63" s="25">
        <f t="shared" si="77"/>
        <v>0.8287432637627653</v>
      </c>
      <c r="BK63" s="25">
        <f t="shared" si="78"/>
        <v>8.7379229422191469E-3</v>
      </c>
      <c r="BL63" s="25">
        <f t="shared" si="79"/>
        <v>2.3964791492217083E-3</v>
      </c>
      <c r="BM63" s="25">
        <f t="shared" si="80"/>
        <v>1.1112182164813742E-3</v>
      </c>
      <c r="BN63" s="25">
        <f t="shared" si="81"/>
        <v>3.2269046401275274E-4</v>
      </c>
      <c r="BO63" s="25">
        <f t="shared" si="82"/>
        <v>0</v>
      </c>
      <c r="BP63" s="25">
        <f t="shared" si="83"/>
        <v>1.9287109298152425</v>
      </c>
      <c r="BQ63" s="25">
        <f t="shared" si="84"/>
        <v>2.0751013751364535</v>
      </c>
    </row>
    <row r="64" spans="1:69" s="25" customFormat="1" x14ac:dyDescent="0.15">
      <c r="A64" s="25" t="s">
        <v>128</v>
      </c>
      <c r="B64" s="25">
        <v>560</v>
      </c>
      <c r="C64" s="25">
        <f t="shared" si="46"/>
        <v>4.9999999999982947</v>
      </c>
      <c r="D64" s="26">
        <v>55.353999999999999</v>
      </c>
      <c r="E64" s="26">
        <v>0.14199999999999999</v>
      </c>
      <c r="F64" s="26">
        <v>3.7320000000000002</v>
      </c>
      <c r="G64" s="26">
        <v>0.49</v>
      </c>
      <c r="H64" s="26">
        <v>6.0309999999999997</v>
      </c>
      <c r="I64" s="26">
        <v>33.037999999999997</v>
      </c>
      <c r="J64" s="26">
        <v>0.91</v>
      </c>
      <c r="K64" s="26">
        <v>0.17100000000000001</v>
      </c>
      <c r="L64" s="26">
        <v>7.6999999999999999E-2</v>
      </c>
      <c r="M64" s="26">
        <v>1.4E-2</v>
      </c>
      <c r="N64" s="26"/>
      <c r="O64" s="25">
        <f t="shared" si="48"/>
        <v>99.959000000000003</v>
      </c>
      <c r="Q64" s="26">
        <v>46.89</v>
      </c>
      <c r="R64" s="26">
        <v>80.620999999999995</v>
      </c>
      <c r="S64" s="26">
        <v>11.041</v>
      </c>
      <c r="U64" s="26"/>
      <c r="V64" s="27">
        <v>12</v>
      </c>
      <c r="W64" s="27">
        <v>4</v>
      </c>
      <c r="X64" s="14">
        <v>0</v>
      </c>
      <c r="Z64" s="28">
        <f t="shared" si="49"/>
        <v>1.9132998180498704</v>
      </c>
      <c r="AA64" s="28">
        <f t="shared" si="50"/>
        <v>3.6922436763566595E-3</v>
      </c>
      <c r="AB64" s="28">
        <f t="shared" si="51"/>
        <v>0.15202175739414828</v>
      </c>
      <c r="AC64" s="28">
        <f t="shared" si="52"/>
        <v>1.3389828221963405E-2</v>
      </c>
      <c r="AD64" s="28">
        <f t="shared" si="53"/>
        <v>0</v>
      </c>
      <c r="AE64" s="28">
        <f t="shared" si="54"/>
        <v>0.17432624240946726</v>
      </c>
      <c r="AF64" s="28">
        <f t="shared" si="55"/>
        <v>1.7022574098288181</v>
      </c>
      <c r="AG64" s="28">
        <f t="shared" si="56"/>
        <v>3.3699035222402862E-2</v>
      </c>
      <c r="AH64" s="28">
        <f t="shared" si="57"/>
        <v>5.0059301860314164E-3</v>
      </c>
      <c r="AI64" s="28">
        <f t="shared" si="58"/>
        <v>2.1407991806839284E-3</v>
      </c>
      <c r="AJ64" s="28">
        <f t="shared" si="59"/>
        <v>9.3816259194948052E-4</v>
      </c>
      <c r="AK64" s="28">
        <f t="shared" si="60"/>
        <v>0</v>
      </c>
      <c r="AL64" s="28">
        <f t="shared" si="61"/>
        <v>4.0007712267616924</v>
      </c>
      <c r="AM64" s="28">
        <f t="shared" si="62"/>
        <v>0.90710446496667474</v>
      </c>
      <c r="AN64" s="29">
        <f t="shared" si="63"/>
        <v>0</v>
      </c>
      <c r="AP64" s="25">
        <f t="shared" si="64"/>
        <v>55.353999999999999</v>
      </c>
      <c r="AQ64" s="25">
        <f t="shared" si="65"/>
        <v>0.14199999999999999</v>
      </c>
      <c r="AR64" s="25">
        <f t="shared" si="66"/>
        <v>3.7320000000000002</v>
      </c>
      <c r="AS64" s="25">
        <f t="shared" si="67"/>
        <v>0.49</v>
      </c>
      <c r="AT64" s="25">
        <f t="shared" si="68"/>
        <v>0</v>
      </c>
      <c r="AU64" s="25">
        <f t="shared" si="69"/>
        <v>6.0309999999999997</v>
      </c>
      <c r="AV64" s="25">
        <f t="shared" si="85"/>
        <v>33.037999999999997</v>
      </c>
      <c r="AW64" s="25">
        <f t="shared" si="86"/>
        <v>0.91</v>
      </c>
      <c r="AX64" s="25">
        <f t="shared" si="87"/>
        <v>0.17100000000000001</v>
      </c>
      <c r="AY64" s="25">
        <f t="shared" si="88"/>
        <v>7.6999999999999999E-2</v>
      </c>
      <c r="AZ64" s="25">
        <f t="shared" si="89"/>
        <v>1.4E-2</v>
      </c>
      <c r="BA64" s="25">
        <f t="shared" si="90"/>
        <v>0</v>
      </c>
      <c r="BB64" s="25">
        <f t="shared" si="70"/>
        <v>99.959000000000003</v>
      </c>
      <c r="BD64" s="25">
        <f t="shared" si="71"/>
        <v>0.9213382157123835</v>
      </c>
      <c r="BE64" s="25">
        <f t="shared" si="72"/>
        <v>1.7779781133398442E-3</v>
      </c>
      <c r="BF64" s="25">
        <f t="shared" si="73"/>
        <v>7.3205178501373092E-2</v>
      </c>
      <c r="BG64" s="25">
        <f t="shared" si="74"/>
        <v>6.4477926179353903E-3</v>
      </c>
      <c r="BH64" s="25">
        <f t="shared" si="75"/>
        <v>8.3945771393574967E-2</v>
      </c>
      <c r="BI64" s="25">
        <f t="shared" si="76"/>
        <v>0</v>
      </c>
      <c r="BJ64" s="25">
        <f t="shared" si="77"/>
        <v>0.81971199174283693</v>
      </c>
      <c r="BK64" s="25">
        <f t="shared" si="78"/>
        <v>1.622757117840699E-2</v>
      </c>
      <c r="BL64" s="25">
        <f t="shared" si="79"/>
        <v>2.4105760853936008E-3</v>
      </c>
      <c r="BM64" s="25">
        <f t="shared" si="80"/>
        <v>1.0308891887839255E-3</v>
      </c>
      <c r="BN64" s="25">
        <f t="shared" si="81"/>
        <v>4.517666496178538E-4</v>
      </c>
      <c r="BO64" s="25">
        <f t="shared" si="82"/>
        <v>0</v>
      </c>
      <c r="BP64" s="25">
        <f t="shared" si="83"/>
        <v>1.9265477311836463</v>
      </c>
      <c r="BQ64" s="25">
        <f t="shared" si="84"/>
        <v>2.0766530525063449</v>
      </c>
    </row>
    <row r="65" spans="1:69" s="25" customFormat="1" x14ac:dyDescent="0.15">
      <c r="A65" s="25" t="s">
        <v>129</v>
      </c>
      <c r="B65" s="25">
        <v>561</v>
      </c>
      <c r="C65" s="25">
        <f t="shared" si="46"/>
        <v>4.2426406871194464</v>
      </c>
      <c r="D65" s="26">
        <v>55.378</v>
      </c>
      <c r="E65" s="26">
        <v>0.14599999999999999</v>
      </c>
      <c r="F65" s="26">
        <v>3.6949999999999998</v>
      </c>
      <c r="G65" s="26">
        <v>0.48399999999999999</v>
      </c>
      <c r="H65" s="26">
        <v>6.0890000000000004</v>
      </c>
      <c r="I65" s="26">
        <v>33.277000000000001</v>
      </c>
      <c r="J65" s="26">
        <v>0.51400000000000001</v>
      </c>
      <c r="K65" s="26">
        <v>0.16500000000000001</v>
      </c>
      <c r="L65" s="26">
        <v>7.2999999999999995E-2</v>
      </c>
      <c r="M65" s="26">
        <v>1.2E-2</v>
      </c>
      <c r="N65" s="26"/>
      <c r="O65" s="25">
        <f t="shared" ref="O65:O71" si="91">SUM(D65:N65)</f>
        <v>99.832999999999998</v>
      </c>
      <c r="Q65" s="26">
        <v>46.887</v>
      </c>
      <c r="R65" s="26">
        <v>80.617999999999995</v>
      </c>
      <c r="S65" s="26">
        <v>11.041</v>
      </c>
      <c r="U65" s="26"/>
      <c r="V65" s="27">
        <v>12</v>
      </c>
      <c r="W65" s="27">
        <v>4</v>
      </c>
      <c r="X65" s="14">
        <v>0</v>
      </c>
      <c r="Z65" s="28">
        <f t="shared" ref="Z65:Z71" si="92">IFERROR(BD65*$BQ65,"NA")</f>
        <v>1.9146614279372742</v>
      </c>
      <c r="AA65" s="28">
        <f t="shared" ref="AA65:AA71" si="93">IFERROR(BE65*$BQ65,"NA")</f>
        <v>3.7973057529024873E-3</v>
      </c>
      <c r="AB65" s="28">
        <f t="shared" ref="AB65:AB71" si="94">IFERROR(BF65*$BQ65,"NA")</f>
        <v>0.15055641220577243</v>
      </c>
      <c r="AC65" s="28">
        <f t="shared" ref="AC65:AC71" si="95">IFERROR(BG65*$BQ65,"NA")</f>
        <v>1.3229547427910639E-2</v>
      </c>
      <c r="AD65" s="28">
        <f t="shared" ref="AD65:AD71" si="96">IFERROR(IF(OR($X65="spinel", $X65="Spinel", $X65="SPINEL"),((BH65+BI65)*BQ65-AE65),BI65*$BQ65),"NA")</f>
        <v>0</v>
      </c>
      <c r="AE65" s="28">
        <f t="shared" ref="AE65:AE71" si="97">IFERROR(IF(OR($X65="spinel", $X65="Spinel", $X65="SPINEL"),(1-AF65-AG65-AH65-AI65),BH65*$BQ65),"NA")</f>
        <v>0.17605165623883304</v>
      </c>
      <c r="AF65" s="28">
        <f t="shared" ref="AF65:AF71" si="98">IFERROR(BJ65*$BQ65,"NA")</f>
        <v>1.7150482854097808</v>
      </c>
      <c r="AG65" s="28">
        <f t="shared" ref="AG65:AG71" si="99">IFERROR(BK65*$BQ65,"NA")</f>
        <v>1.9039690949694894E-2</v>
      </c>
      <c r="AH65" s="28">
        <f t="shared" ref="AH65:AH71" si="100">IFERROR(BL65*$BQ65,"NA")</f>
        <v>4.8316261468693894E-3</v>
      </c>
      <c r="AI65" s="28">
        <f t="shared" ref="AI65:AI71" si="101">IFERROR(BM65*$BQ65,"NA")</f>
        <v>2.0301529816883958E-3</v>
      </c>
      <c r="AJ65" s="28">
        <f t="shared" ref="AJ65:AJ71" si="102">IFERROR(BN65*$BQ65,"NA")</f>
        <v>8.0436288450877816E-4</v>
      </c>
      <c r="AK65" s="28">
        <f t="shared" ref="AK65:AK71" si="103">IFERROR(BO65*$BQ65,"NA")</f>
        <v>0</v>
      </c>
      <c r="AL65" s="28">
        <f t="shared" ref="AL65:AL71" si="104">IFERROR(SUM(Z65:AK65),"NA")</f>
        <v>4.0000504679352353</v>
      </c>
      <c r="AM65" s="28">
        <f t="shared" ref="AM65:AM71" si="105">IFERROR(AF65/(AF65+AE65),"NA")</f>
        <v>0.90690515484583245</v>
      </c>
      <c r="AN65" s="29">
        <f t="shared" ref="AN65:AN71" si="106">IFERROR(AD65/(AD65+AE65),"NA")</f>
        <v>0</v>
      </c>
      <c r="AP65" s="25">
        <f t="shared" ref="AP65:AP71" si="107">D65</f>
        <v>55.378</v>
      </c>
      <c r="AQ65" s="25">
        <f t="shared" ref="AQ65:AQ71" si="108">E65</f>
        <v>0.14599999999999999</v>
      </c>
      <c r="AR65" s="25">
        <f t="shared" ref="AR65:AR71" si="109">F65</f>
        <v>3.6949999999999998</v>
      </c>
      <c r="AS65" s="25">
        <f t="shared" ref="AS65:AS71" si="110">G65</f>
        <v>0.48399999999999999</v>
      </c>
      <c r="AT65" s="25">
        <f t="shared" ref="AT65:AT71" si="111">BI65*AT$1/2</f>
        <v>0</v>
      </c>
      <c r="AU65" s="25">
        <f t="shared" ref="AU65:AU71" si="112">BH65*AU$1</f>
        <v>6.0890000000000004</v>
      </c>
      <c r="AV65" s="25">
        <f t="shared" ref="AV65:AV71" si="113">I65</f>
        <v>33.277000000000001</v>
      </c>
      <c r="AW65" s="25">
        <f t="shared" ref="AW65:AW71" si="114">J65</f>
        <v>0.51400000000000001</v>
      </c>
      <c r="AX65" s="25">
        <f t="shared" ref="AX65:AX71" si="115">K65</f>
        <v>0.16500000000000001</v>
      </c>
      <c r="AY65" s="25">
        <f t="shared" ref="AY65:AY71" si="116">L65</f>
        <v>7.2999999999999995E-2</v>
      </c>
      <c r="AZ65" s="25">
        <f t="shared" ref="AZ65:AZ71" si="117">M65</f>
        <v>1.2E-2</v>
      </c>
      <c r="BA65" s="25">
        <f t="shared" ref="BA65:BA71" si="118">N65</f>
        <v>0</v>
      </c>
      <c r="BB65" s="25">
        <f t="shared" ref="BB65:BB71" si="119">SUM(AP65:BA65)</f>
        <v>99.832999999999998</v>
      </c>
      <c r="BD65" s="25">
        <f t="shared" ref="BD65:BD71" si="120">D65/AP$1</f>
        <v>0.92173768308921444</v>
      </c>
      <c r="BE65" s="25">
        <f t="shared" ref="BE65:BE71" si="121">E65/AQ$1</f>
        <v>1.8280620038564595E-3</v>
      </c>
      <c r="BF65" s="25">
        <f t="shared" ref="BF65:BF71" si="122">F65/AR$1*2</f>
        <v>7.247940368772067E-2</v>
      </c>
      <c r="BG65" s="25">
        <f t="shared" ref="BG65:BG71" si="123">G65/AS$1*2</f>
        <v>6.3688400552667935E-3</v>
      </c>
      <c r="BH65" s="25">
        <f t="shared" ref="BH65:BH71" si="124">IF(OR($X65="spinel", $X65="Spinel", $X65="SPINEL"),H65/AU$1,H65/AU$1*(1-$X65))</f>
        <v>8.4753076109348041E-2</v>
      </c>
      <c r="BI65" s="25">
        <f t="shared" ref="BI65:BI71" si="125">IF(OR($X65="spinel", $X65="Spinel", $X65="SPINEL"),0,H65/AU$1*$X65)</f>
        <v>0</v>
      </c>
      <c r="BJ65" s="25">
        <f t="shared" ref="BJ65:BJ71" si="126">I65/AV$1</f>
        <v>0.82564186540427353</v>
      </c>
      <c r="BK65" s="25">
        <f t="shared" ref="BK65:BK71" si="127">J65/AW$1</f>
        <v>9.1659028414298807E-3</v>
      </c>
      <c r="BL65" s="25">
        <f t="shared" ref="BL65:BL71" si="128">K65/AX$1</f>
        <v>2.3259944683622462E-3</v>
      </c>
      <c r="BM65" s="25">
        <f t="shared" ref="BM65:BM71" si="129">L65/AY$1</f>
        <v>9.7733650365229292E-4</v>
      </c>
      <c r="BN65" s="25">
        <f t="shared" ref="BN65:BN71" si="130">M65/AZ$1*2</f>
        <v>3.8722855681530327E-4</v>
      </c>
      <c r="BO65" s="25">
        <f t="shared" ref="BO65:BO71" si="131">N65/BA$1*2</f>
        <v>0</v>
      </c>
      <c r="BP65" s="25">
        <f t="shared" ref="BP65:BP71" si="132">SUM(BD65:BO65)</f>
        <v>1.9256653927199399</v>
      </c>
      <c r="BQ65" s="25">
        <f t="shared" ref="BQ65:BQ71" si="133">IFERROR(IF(OR($U65="Total",$U65="total", $U65="TOTAL"),$W65/$BP65,V65/(BD65*4+BE65*4+BF65*3+BG65*3+BH65*2+BI65*3+BJ65*2+BK65*2+BL65*2+BM65*2+BN65+BO65)),"NA")</f>
        <v>2.0772302826117128</v>
      </c>
    </row>
    <row r="66" spans="1:69" s="25" customFormat="1" x14ac:dyDescent="0.15">
      <c r="A66" s="25" t="s">
        <v>130</v>
      </c>
      <c r="B66" s="25">
        <v>562</v>
      </c>
      <c r="C66" s="25">
        <f t="shared" si="46"/>
        <v>5.6568542494842209</v>
      </c>
      <c r="D66" s="26">
        <v>55.253</v>
      </c>
      <c r="E66" s="26">
        <v>0.14699999999999999</v>
      </c>
      <c r="F66" s="26">
        <v>3.762</v>
      </c>
      <c r="G66" s="26">
        <v>0.504</v>
      </c>
      <c r="H66" s="26">
        <v>5.931</v>
      </c>
      <c r="I66" s="26">
        <v>32.716000000000001</v>
      </c>
      <c r="J66" s="26">
        <v>1.399</v>
      </c>
      <c r="K66" s="26">
        <v>0.16</v>
      </c>
      <c r="L66" s="26">
        <v>7.0000000000000007E-2</v>
      </c>
      <c r="M66" s="26">
        <v>2.9000000000000001E-2</v>
      </c>
      <c r="N66" s="26"/>
      <c r="O66" s="25">
        <f t="shared" si="91"/>
        <v>99.970999999999975</v>
      </c>
      <c r="Q66" s="26">
        <v>46.883000000000003</v>
      </c>
      <c r="R66" s="26">
        <v>80.614000000000004</v>
      </c>
      <c r="S66" s="26">
        <v>11.041</v>
      </c>
      <c r="U66" s="26"/>
      <c r="V66" s="27">
        <v>12</v>
      </c>
      <c r="W66" s="27">
        <v>4</v>
      </c>
      <c r="X66" s="14">
        <v>0</v>
      </c>
      <c r="Z66" s="28">
        <f t="shared" si="92"/>
        <v>1.9116254274631117</v>
      </c>
      <c r="AA66" s="28">
        <f t="shared" si="93"/>
        <v>3.8258880706907258E-3</v>
      </c>
      <c r="AB66" s="28">
        <f t="shared" si="94"/>
        <v>0.15338956626602152</v>
      </c>
      <c r="AC66" s="28">
        <f t="shared" si="95"/>
        <v>1.3785495360955798E-2</v>
      </c>
      <c r="AD66" s="28">
        <f t="shared" si="96"/>
        <v>0</v>
      </c>
      <c r="AE66" s="28">
        <f t="shared" si="97"/>
        <v>0.17159881291679988</v>
      </c>
      <c r="AF66" s="28">
        <f t="shared" si="98"/>
        <v>1.6872700535667189</v>
      </c>
      <c r="AG66" s="28">
        <f t="shared" si="99"/>
        <v>5.1856918281562442E-2</v>
      </c>
      <c r="AH66" s="28">
        <f t="shared" si="100"/>
        <v>4.6883667292250035E-3</v>
      </c>
      <c r="AI66" s="28">
        <f t="shared" si="101"/>
        <v>1.9480323255086835E-3</v>
      </c>
      <c r="AJ66" s="28">
        <f t="shared" si="102"/>
        <v>1.9451853442288517E-3</v>
      </c>
      <c r="AK66" s="28">
        <f t="shared" si="103"/>
        <v>0</v>
      </c>
      <c r="AL66" s="28">
        <f t="shared" si="104"/>
        <v>4.0019337463248235</v>
      </c>
      <c r="AM66" s="28">
        <f t="shared" si="105"/>
        <v>0.90768643447053976</v>
      </c>
      <c r="AN66" s="29">
        <f t="shared" si="106"/>
        <v>0</v>
      </c>
      <c r="AP66" s="25">
        <f t="shared" si="107"/>
        <v>55.253</v>
      </c>
      <c r="AQ66" s="25">
        <f t="shared" si="108"/>
        <v>0.14699999999999999</v>
      </c>
      <c r="AR66" s="25">
        <f t="shared" si="109"/>
        <v>3.762</v>
      </c>
      <c r="AS66" s="25">
        <f t="shared" si="110"/>
        <v>0.504</v>
      </c>
      <c r="AT66" s="25">
        <f t="shared" si="111"/>
        <v>0</v>
      </c>
      <c r="AU66" s="25">
        <f t="shared" si="112"/>
        <v>5.931</v>
      </c>
      <c r="AV66" s="25">
        <f t="shared" si="113"/>
        <v>32.716000000000001</v>
      </c>
      <c r="AW66" s="25">
        <f t="shared" si="114"/>
        <v>1.399</v>
      </c>
      <c r="AX66" s="25">
        <f t="shared" si="115"/>
        <v>0.16</v>
      </c>
      <c r="AY66" s="25">
        <f t="shared" si="116"/>
        <v>7.0000000000000007E-2</v>
      </c>
      <c r="AZ66" s="25">
        <f t="shared" si="117"/>
        <v>2.9000000000000001E-2</v>
      </c>
      <c r="BA66" s="25">
        <f t="shared" si="118"/>
        <v>0</v>
      </c>
      <c r="BB66" s="25">
        <f t="shared" si="119"/>
        <v>99.970999999999975</v>
      </c>
      <c r="BD66" s="25">
        <f t="shared" si="120"/>
        <v>0.91965712383488685</v>
      </c>
      <c r="BE66" s="25">
        <f t="shared" si="121"/>
        <v>1.8405829764856134E-3</v>
      </c>
      <c r="BF66" s="25">
        <f t="shared" si="122"/>
        <v>7.3793644566496674E-2</v>
      </c>
      <c r="BG66" s="25">
        <f t="shared" si="123"/>
        <v>6.6320152641621156E-3</v>
      </c>
      <c r="BH66" s="25">
        <f t="shared" si="124"/>
        <v>8.2553866711207624E-2</v>
      </c>
      <c r="BI66" s="25">
        <f t="shared" si="125"/>
        <v>0</v>
      </c>
      <c r="BJ66" s="25">
        <f t="shared" si="126"/>
        <v>0.8117227895713619</v>
      </c>
      <c r="BK66" s="25">
        <f t="shared" si="127"/>
        <v>2.4947661624825691E-2</v>
      </c>
      <c r="BL66" s="25">
        <f t="shared" si="128"/>
        <v>2.2555097875027845E-3</v>
      </c>
      <c r="BM66" s="25">
        <f t="shared" si="129"/>
        <v>9.3717198980356874E-4</v>
      </c>
      <c r="BN66" s="25">
        <f t="shared" si="130"/>
        <v>9.3580234563698291E-4</v>
      </c>
      <c r="BO66" s="25">
        <f t="shared" si="131"/>
        <v>0</v>
      </c>
      <c r="BP66" s="25">
        <f t="shared" si="132"/>
        <v>1.9252761686723696</v>
      </c>
      <c r="BQ66" s="25">
        <f t="shared" si="133"/>
        <v>2.0786284126107857</v>
      </c>
    </row>
    <row r="67" spans="1:69" s="25" customFormat="1" x14ac:dyDescent="0.15">
      <c r="A67" s="25" t="s">
        <v>131</v>
      </c>
      <c r="B67" s="25">
        <v>563</v>
      </c>
      <c r="C67" s="25">
        <f t="shared" si="46"/>
        <v>5.0000000000039799</v>
      </c>
      <c r="D67" s="26">
        <v>55.356999999999999</v>
      </c>
      <c r="E67" s="26">
        <v>0.13500000000000001</v>
      </c>
      <c r="F67" s="26">
        <v>3.7</v>
      </c>
      <c r="G67" s="26">
        <v>0.49299999999999999</v>
      </c>
      <c r="H67" s="26">
        <v>6.1059999999999999</v>
      </c>
      <c r="I67" s="26">
        <v>33.298000000000002</v>
      </c>
      <c r="J67" s="26">
        <v>0.48099999999999998</v>
      </c>
      <c r="K67" s="26">
        <v>0.16900000000000001</v>
      </c>
      <c r="L67" s="26">
        <v>7.8E-2</v>
      </c>
      <c r="M67" s="26">
        <v>6.0000000000000001E-3</v>
      </c>
      <c r="N67" s="26"/>
      <c r="O67" s="25">
        <f t="shared" si="91"/>
        <v>99.822999999999993</v>
      </c>
      <c r="Q67" s="26">
        <v>46.88</v>
      </c>
      <c r="R67" s="26">
        <v>80.61</v>
      </c>
      <c r="S67" s="26">
        <v>11.041</v>
      </c>
      <c r="U67" s="26"/>
      <c r="V67" s="27">
        <v>12</v>
      </c>
      <c r="W67" s="27">
        <v>4</v>
      </c>
      <c r="X67" s="14">
        <v>0</v>
      </c>
      <c r="Z67" s="28">
        <f t="shared" si="92"/>
        <v>1.9142362804050557</v>
      </c>
      <c r="AA67" s="28">
        <f t="shared" si="93"/>
        <v>3.5117594174094162E-3</v>
      </c>
      <c r="AB67" s="28">
        <f t="shared" si="94"/>
        <v>0.15078384511486503</v>
      </c>
      <c r="AC67" s="28">
        <f t="shared" si="95"/>
        <v>1.3477670077904194E-2</v>
      </c>
      <c r="AD67" s="28">
        <f t="shared" si="96"/>
        <v>0</v>
      </c>
      <c r="AE67" s="28">
        <f t="shared" si="97"/>
        <v>0.17657093503143534</v>
      </c>
      <c r="AF67" s="28">
        <f t="shared" si="98"/>
        <v>1.7164004104231718</v>
      </c>
      <c r="AG67" s="28">
        <f t="shared" si="99"/>
        <v>1.7820099632191513E-2</v>
      </c>
      <c r="AH67" s="28">
        <f t="shared" si="100"/>
        <v>4.9495345368784369E-3</v>
      </c>
      <c r="AI67" s="28">
        <f t="shared" si="101"/>
        <v>2.1695456049910301E-3</v>
      </c>
      <c r="AJ67" s="28">
        <f t="shared" si="102"/>
        <v>4.0224467449523826E-4</v>
      </c>
      <c r="AK67" s="28">
        <f t="shared" si="103"/>
        <v>0</v>
      </c>
      <c r="AL67" s="28">
        <f t="shared" si="104"/>
        <v>4.0003223249183977</v>
      </c>
      <c r="AM67" s="28">
        <f t="shared" si="105"/>
        <v>0.90672286960105519</v>
      </c>
      <c r="AN67" s="29">
        <f t="shared" si="106"/>
        <v>0</v>
      </c>
      <c r="AP67" s="25">
        <f t="shared" si="107"/>
        <v>55.356999999999999</v>
      </c>
      <c r="AQ67" s="25">
        <f t="shared" si="108"/>
        <v>0.13500000000000001</v>
      </c>
      <c r="AR67" s="25">
        <f t="shared" si="109"/>
        <v>3.7</v>
      </c>
      <c r="AS67" s="25">
        <f t="shared" si="110"/>
        <v>0.49299999999999999</v>
      </c>
      <c r="AT67" s="25">
        <f t="shared" si="111"/>
        <v>0</v>
      </c>
      <c r="AU67" s="25">
        <f t="shared" si="112"/>
        <v>6.1059999999999999</v>
      </c>
      <c r="AV67" s="25">
        <f t="shared" si="113"/>
        <v>33.298000000000002</v>
      </c>
      <c r="AW67" s="25">
        <f t="shared" si="114"/>
        <v>0.48099999999999998</v>
      </c>
      <c r="AX67" s="25">
        <f t="shared" si="115"/>
        <v>0.16900000000000001</v>
      </c>
      <c r="AY67" s="25">
        <f t="shared" si="116"/>
        <v>7.8E-2</v>
      </c>
      <c r="AZ67" s="25">
        <f t="shared" si="117"/>
        <v>6.0000000000000001E-3</v>
      </c>
      <c r="BA67" s="25">
        <f t="shared" si="118"/>
        <v>0</v>
      </c>
      <c r="BB67" s="25">
        <f t="shared" si="119"/>
        <v>99.822999999999993</v>
      </c>
      <c r="BD67" s="25">
        <f t="shared" si="120"/>
        <v>0.92138814913448741</v>
      </c>
      <c r="BE67" s="25">
        <f t="shared" si="121"/>
        <v>1.6903313049357676E-3</v>
      </c>
      <c r="BF67" s="25">
        <f t="shared" si="122"/>
        <v>7.2577481365241281E-2</v>
      </c>
      <c r="BG67" s="25">
        <f t="shared" si="123"/>
        <v>6.4872688992696883E-3</v>
      </c>
      <c r="BH67" s="25">
        <f t="shared" si="124"/>
        <v>8.4989699905350491E-2</v>
      </c>
      <c r="BI67" s="25">
        <f t="shared" si="125"/>
        <v>0</v>
      </c>
      <c r="BJ67" s="25">
        <f t="shared" si="126"/>
        <v>0.82616290032850015</v>
      </c>
      <c r="BK67" s="25">
        <f t="shared" si="127"/>
        <v>8.5774304800151219E-3</v>
      </c>
      <c r="BL67" s="25">
        <f t="shared" si="128"/>
        <v>2.3823822130498162E-3</v>
      </c>
      <c r="BM67" s="25">
        <f t="shared" si="129"/>
        <v>1.0442773600668337E-3</v>
      </c>
      <c r="BN67" s="25">
        <f t="shared" si="130"/>
        <v>1.9361427840765164E-4</v>
      </c>
      <c r="BO67" s="25">
        <f t="shared" si="131"/>
        <v>0</v>
      </c>
      <c r="BP67" s="25">
        <f t="shared" si="132"/>
        <v>1.9254935352693241</v>
      </c>
      <c r="BQ67" s="25">
        <f t="shared" si="133"/>
        <v>2.0775568713394104</v>
      </c>
    </row>
    <row r="68" spans="1:69" s="25" customFormat="1" x14ac:dyDescent="0.15">
      <c r="A68" s="25" t="s">
        <v>132</v>
      </c>
      <c r="B68" s="25">
        <v>564</v>
      </c>
      <c r="C68" s="25">
        <f t="shared" si="46"/>
        <v>5.6568542494992942</v>
      </c>
      <c r="D68" s="26">
        <v>55.328000000000003</v>
      </c>
      <c r="E68" s="26">
        <v>0.14499999999999999</v>
      </c>
      <c r="F68" s="26">
        <v>3.742</v>
      </c>
      <c r="G68" s="26">
        <v>0.51500000000000001</v>
      </c>
      <c r="H68" s="26">
        <v>5.968</v>
      </c>
      <c r="I68" s="26">
        <v>32.86</v>
      </c>
      <c r="J68" s="26">
        <v>1.0880000000000001</v>
      </c>
      <c r="K68" s="26">
        <v>0.16</v>
      </c>
      <c r="L68" s="26">
        <v>7.5999999999999998E-2</v>
      </c>
      <c r="M68" s="26">
        <v>2.3E-2</v>
      </c>
      <c r="N68" s="26"/>
      <c r="O68" s="25">
        <f t="shared" si="91"/>
        <v>99.904999999999987</v>
      </c>
      <c r="Q68" s="26">
        <v>46.875999999999998</v>
      </c>
      <c r="R68" s="26">
        <v>80.605999999999995</v>
      </c>
      <c r="S68" s="26">
        <v>11.041</v>
      </c>
      <c r="U68" s="26"/>
      <c r="V68" s="27">
        <v>12</v>
      </c>
      <c r="W68" s="27">
        <v>4</v>
      </c>
      <c r="X68" s="14">
        <v>0</v>
      </c>
      <c r="Z68" s="28">
        <f t="shared" si="92"/>
        <v>1.913821995161838</v>
      </c>
      <c r="AA68" s="28">
        <f t="shared" si="93"/>
        <v>3.7730500164399922E-3</v>
      </c>
      <c r="AB68" s="28">
        <f t="shared" si="94"/>
        <v>0.15254235467564464</v>
      </c>
      <c r="AC68" s="28">
        <f t="shared" si="95"/>
        <v>1.4083438565213515E-2</v>
      </c>
      <c r="AD68" s="28">
        <f t="shared" si="96"/>
        <v>0</v>
      </c>
      <c r="AE68" s="28">
        <f t="shared" si="97"/>
        <v>0.17263339212684597</v>
      </c>
      <c r="AF68" s="28">
        <f t="shared" si="98"/>
        <v>1.6943440142007362</v>
      </c>
      <c r="AG68" s="28">
        <f t="shared" si="99"/>
        <v>4.0320649541027237E-2</v>
      </c>
      <c r="AH68" s="28">
        <f t="shared" si="100"/>
        <v>4.6873913034425237E-3</v>
      </c>
      <c r="AI68" s="28">
        <f t="shared" si="101"/>
        <v>2.1145664927301054E-3</v>
      </c>
      <c r="AJ68" s="28">
        <f t="shared" si="102"/>
        <v>1.5424122347530659E-3</v>
      </c>
      <c r="AK68" s="28">
        <f t="shared" si="103"/>
        <v>0</v>
      </c>
      <c r="AL68" s="28">
        <f t="shared" si="104"/>
        <v>3.9998632643186713</v>
      </c>
      <c r="AM68" s="28">
        <f t="shared" si="105"/>
        <v>0.90753321837652945</v>
      </c>
      <c r="AN68" s="29">
        <f t="shared" si="106"/>
        <v>0</v>
      </c>
      <c r="AP68" s="25">
        <f t="shared" si="107"/>
        <v>55.328000000000003</v>
      </c>
      <c r="AQ68" s="25">
        <f t="shared" si="108"/>
        <v>0.14499999999999999</v>
      </c>
      <c r="AR68" s="25">
        <f t="shared" si="109"/>
        <v>3.742</v>
      </c>
      <c r="AS68" s="25">
        <f t="shared" si="110"/>
        <v>0.51500000000000001</v>
      </c>
      <c r="AT68" s="25">
        <f t="shared" si="111"/>
        <v>0</v>
      </c>
      <c r="AU68" s="25">
        <f t="shared" si="112"/>
        <v>5.968</v>
      </c>
      <c r="AV68" s="25">
        <f t="shared" si="113"/>
        <v>32.86</v>
      </c>
      <c r="AW68" s="25">
        <f t="shared" si="114"/>
        <v>1.0880000000000001</v>
      </c>
      <c r="AX68" s="25">
        <f t="shared" si="115"/>
        <v>0.16</v>
      </c>
      <c r="AY68" s="25">
        <f t="shared" si="116"/>
        <v>7.5999999999999998E-2</v>
      </c>
      <c r="AZ68" s="25">
        <f t="shared" si="117"/>
        <v>2.3E-2</v>
      </c>
      <c r="BA68" s="25">
        <f t="shared" si="118"/>
        <v>0</v>
      </c>
      <c r="BB68" s="25">
        <f t="shared" si="119"/>
        <v>99.904999999999987</v>
      </c>
      <c r="BD68" s="25">
        <f t="shared" si="120"/>
        <v>0.92090545938748347</v>
      </c>
      <c r="BE68" s="25">
        <f t="shared" si="121"/>
        <v>1.8155410312273056E-3</v>
      </c>
      <c r="BF68" s="25">
        <f t="shared" si="122"/>
        <v>7.3401333856414286E-2</v>
      </c>
      <c r="BG68" s="25">
        <f t="shared" si="123"/>
        <v>6.7767616290545429E-3</v>
      </c>
      <c r="BH68" s="25">
        <f t="shared" si="124"/>
        <v>8.3068871443683537E-2</v>
      </c>
      <c r="BI68" s="25">
        <f t="shared" si="125"/>
        <v>0</v>
      </c>
      <c r="BJ68" s="25">
        <f t="shared" si="126"/>
        <v>0.81529560048034455</v>
      </c>
      <c r="BK68" s="25">
        <f t="shared" si="127"/>
        <v>1.9401755430886597E-2</v>
      </c>
      <c r="BL68" s="25">
        <f t="shared" si="128"/>
        <v>2.2555097875027845E-3</v>
      </c>
      <c r="BM68" s="25">
        <f t="shared" si="129"/>
        <v>1.0175010175010174E-3</v>
      </c>
      <c r="BN68" s="25">
        <f t="shared" si="130"/>
        <v>7.4218806722933122E-4</v>
      </c>
      <c r="BO68" s="25">
        <f t="shared" si="131"/>
        <v>0</v>
      </c>
      <c r="BP68" s="25">
        <f t="shared" si="132"/>
        <v>1.9246805221313275</v>
      </c>
      <c r="BQ68" s="25">
        <f t="shared" si="133"/>
        <v>2.0781959490551478</v>
      </c>
    </row>
    <row r="69" spans="1:69" s="25" customFormat="1" x14ac:dyDescent="0.15">
      <c r="A69" s="25" t="s">
        <v>133</v>
      </c>
      <c r="B69" s="25">
        <v>565</v>
      </c>
      <c r="C69" s="25">
        <f t="shared" si="46"/>
        <v>4.2426406871194464</v>
      </c>
      <c r="D69" s="26">
        <v>55.302999999999997</v>
      </c>
      <c r="E69" s="26">
        <v>0.13600000000000001</v>
      </c>
      <c r="F69" s="26">
        <v>3.7240000000000002</v>
      </c>
      <c r="G69" s="26">
        <v>0.504</v>
      </c>
      <c r="H69" s="26">
        <v>6.0810000000000004</v>
      </c>
      <c r="I69" s="26">
        <v>33.286000000000001</v>
      </c>
      <c r="J69" s="26">
        <v>0.45800000000000002</v>
      </c>
      <c r="K69" s="26">
        <v>0.159</v>
      </c>
      <c r="L69" s="26">
        <v>7.8E-2</v>
      </c>
      <c r="M69" s="26">
        <v>1.4E-2</v>
      </c>
      <c r="N69" s="26"/>
      <c r="O69" s="25">
        <f t="shared" si="91"/>
        <v>99.742999999999995</v>
      </c>
      <c r="Q69" s="26">
        <v>46.872999999999998</v>
      </c>
      <c r="R69" s="26">
        <v>80.602999999999994</v>
      </c>
      <c r="S69" s="26">
        <v>11.041</v>
      </c>
      <c r="U69" s="26"/>
      <c r="V69" s="27">
        <v>12</v>
      </c>
      <c r="W69" s="27">
        <v>4</v>
      </c>
      <c r="X69" s="14">
        <v>0</v>
      </c>
      <c r="Z69" s="28">
        <f t="shared" si="92"/>
        <v>1.9136392254483177</v>
      </c>
      <c r="AA69" s="28">
        <f t="shared" si="93"/>
        <v>3.5401223514567701E-3</v>
      </c>
      <c r="AB69" s="28">
        <f t="shared" si="94"/>
        <v>0.15186270758582754</v>
      </c>
      <c r="AC69" s="28">
        <f t="shared" si="95"/>
        <v>1.3787540928351417E-2</v>
      </c>
      <c r="AD69" s="28">
        <f t="shared" si="96"/>
        <v>0</v>
      </c>
      <c r="AE69" s="28">
        <f t="shared" si="97"/>
        <v>0.17596479859529346</v>
      </c>
      <c r="AF69" s="28">
        <f t="shared" si="98"/>
        <v>1.7169215276452201</v>
      </c>
      <c r="AG69" s="28">
        <f t="shared" si="99"/>
        <v>1.6979265759628454E-2</v>
      </c>
      <c r="AH69" s="28">
        <f t="shared" si="100"/>
        <v>4.6597557746969184E-3</v>
      </c>
      <c r="AI69" s="28">
        <f t="shared" si="101"/>
        <v>2.1709866863961862E-3</v>
      </c>
      <c r="AJ69" s="28">
        <f t="shared" si="102"/>
        <v>9.3919433589501695E-4</v>
      </c>
      <c r="AK69" s="28">
        <f t="shared" si="103"/>
        <v>0</v>
      </c>
      <c r="AL69" s="28">
        <f t="shared" si="104"/>
        <v>4.0004651251110834</v>
      </c>
      <c r="AM69" s="28">
        <f t="shared" si="105"/>
        <v>0.90703889813352956</v>
      </c>
      <c r="AN69" s="29">
        <f t="shared" si="106"/>
        <v>0</v>
      </c>
      <c r="AP69" s="25">
        <f t="shared" si="107"/>
        <v>55.302999999999997</v>
      </c>
      <c r="AQ69" s="25">
        <f t="shared" si="108"/>
        <v>0.13600000000000001</v>
      </c>
      <c r="AR69" s="25">
        <f t="shared" si="109"/>
        <v>3.7240000000000002</v>
      </c>
      <c r="AS69" s="25">
        <f t="shared" si="110"/>
        <v>0.504</v>
      </c>
      <c r="AT69" s="25">
        <f t="shared" si="111"/>
        <v>0</v>
      </c>
      <c r="AU69" s="25">
        <f t="shared" si="112"/>
        <v>6.0810000000000004</v>
      </c>
      <c r="AV69" s="25">
        <f t="shared" si="113"/>
        <v>33.286000000000001</v>
      </c>
      <c r="AW69" s="25">
        <f t="shared" si="114"/>
        <v>0.45800000000000002</v>
      </c>
      <c r="AX69" s="25">
        <f t="shared" si="115"/>
        <v>0.159</v>
      </c>
      <c r="AY69" s="25">
        <f t="shared" si="116"/>
        <v>7.8E-2</v>
      </c>
      <c r="AZ69" s="25">
        <f t="shared" si="117"/>
        <v>1.4E-2</v>
      </c>
      <c r="BA69" s="25">
        <f t="shared" si="118"/>
        <v>0</v>
      </c>
      <c r="BB69" s="25">
        <f t="shared" si="119"/>
        <v>99.742999999999995</v>
      </c>
      <c r="BD69" s="25">
        <f t="shared" si="120"/>
        <v>0.92048934753661782</v>
      </c>
      <c r="BE69" s="25">
        <f t="shared" si="121"/>
        <v>1.7028522775649213E-3</v>
      </c>
      <c r="BF69" s="25">
        <f t="shared" si="122"/>
        <v>7.3048254217340139E-2</v>
      </c>
      <c r="BG69" s="25">
        <f t="shared" si="123"/>
        <v>6.6320152641621156E-3</v>
      </c>
      <c r="BH69" s="25">
        <f t="shared" si="124"/>
        <v>8.4641723734758659E-2</v>
      </c>
      <c r="BI69" s="25">
        <f t="shared" si="125"/>
        <v>0</v>
      </c>
      <c r="BJ69" s="25">
        <f t="shared" si="126"/>
        <v>0.82586516608608496</v>
      </c>
      <c r="BK69" s="25">
        <f t="shared" si="127"/>
        <v>8.1672830766048362E-3</v>
      </c>
      <c r="BL69" s="25">
        <f t="shared" si="128"/>
        <v>2.241412851330892E-3</v>
      </c>
      <c r="BM69" s="25">
        <f t="shared" si="129"/>
        <v>1.0442773600668337E-3</v>
      </c>
      <c r="BN69" s="25">
        <f t="shared" si="130"/>
        <v>4.517666496178538E-4</v>
      </c>
      <c r="BO69" s="25">
        <f t="shared" si="131"/>
        <v>0</v>
      </c>
      <c r="BP69" s="25">
        <f t="shared" si="132"/>
        <v>1.924284099054149</v>
      </c>
      <c r="BQ69" s="25">
        <f t="shared" si="133"/>
        <v>2.0789368508929882</v>
      </c>
    </row>
    <row r="70" spans="1:69" s="25" customFormat="1" x14ac:dyDescent="0.15">
      <c r="A70" s="25" t="s">
        <v>134</v>
      </c>
      <c r="B70" s="25">
        <v>566</v>
      </c>
      <c r="C70" s="25">
        <f t="shared" ref="C70:C133" si="134">SQRT((Q69-Q70)^2+(R69-R70)^2)*1000</f>
        <v>5.6568542494842209</v>
      </c>
      <c r="D70" s="26">
        <v>55.302999999999997</v>
      </c>
      <c r="E70" s="26">
        <v>0.13900000000000001</v>
      </c>
      <c r="F70" s="26">
        <v>3.714</v>
      </c>
      <c r="G70" s="26">
        <v>0.501</v>
      </c>
      <c r="H70" s="26">
        <v>6.0339999999999998</v>
      </c>
      <c r="I70" s="26">
        <v>33.167000000000002</v>
      </c>
      <c r="J70" s="26">
        <v>0.56899999999999995</v>
      </c>
      <c r="K70" s="26">
        <v>0.16500000000000001</v>
      </c>
      <c r="L70" s="26">
        <v>8.5000000000000006E-2</v>
      </c>
      <c r="M70" s="26">
        <v>1.9E-2</v>
      </c>
      <c r="N70" s="26"/>
      <c r="O70" s="25">
        <f t="shared" si="91"/>
        <v>99.696000000000012</v>
      </c>
      <c r="Q70" s="26">
        <v>46.869</v>
      </c>
      <c r="R70" s="26">
        <v>80.599000000000004</v>
      </c>
      <c r="S70" s="26">
        <v>11.041</v>
      </c>
      <c r="U70" s="26"/>
      <c r="V70" s="27">
        <v>12</v>
      </c>
      <c r="W70" s="27">
        <v>4</v>
      </c>
      <c r="X70" s="14">
        <v>0</v>
      </c>
      <c r="Z70" s="28">
        <f t="shared" si="92"/>
        <v>1.9147316826604792</v>
      </c>
      <c r="AA70" s="28">
        <f t="shared" si="93"/>
        <v>3.6202788491083993E-3</v>
      </c>
      <c r="AB70" s="28">
        <f t="shared" si="94"/>
        <v>0.15154137547953334</v>
      </c>
      <c r="AC70" s="28">
        <f t="shared" si="95"/>
        <v>1.3713296404109185E-2</v>
      </c>
      <c r="AD70" s="28">
        <f t="shared" si="96"/>
        <v>0</v>
      </c>
      <c r="AE70" s="28">
        <f t="shared" si="97"/>
        <v>0.17470444635003404</v>
      </c>
      <c r="AF70" s="28">
        <f t="shared" si="98"/>
        <v>1.7117600526538757</v>
      </c>
      <c r="AG70" s="28">
        <f t="shared" si="99"/>
        <v>2.110637030251138E-2</v>
      </c>
      <c r="AH70" s="28">
        <f t="shared" si="100"/>
        <v>4.8383561571732807E-3</v>
      </c>
      <c r="AI70" s="28">
        <f t="shared" si="101"/>
        <v>2.3671694221493607E-3</v>
      </c>
      <c r="AJ70" s="28">
        <f t="shared" si="102"/>
        <v>1.2753485392342297E-3</v>
      </c>
      <c r="AK70" s="28">
        <f t="shared" si="103"/>
        <v>0</v>
      </c>
      <c r="AL70" s="28">
        <f t="shared" si="104"/>
        <v>3.9996583768182083</v>
      </c>
      <c r="AM70" s="28">
        <f t="shared" si="105"/>
        <v>0.9073905464734261</v>
      </c>
      <c r="AN70" s="29">
        <f t="shared" si="106"/>
        <v>0</v>
      </c>
      <c r="AP70" s="25">
        <f t="shared" si="107"/>
        <v>55.302999999999997</v>
      </c>
      <c r="AQ70" s="25">
        <f t="shared" si="108"/>
        <v>0.13900000000000001</v>
      </c>
      <c r="AR70" s="25">
        <f t="shared" si="109"/>
        <v>3.714</v>
      </c>
      <c r="AS70" s="25">
        <f t="shared" si="110"/>
        <v>0.501</v>
      </c>
      <c r="AT70" s="25">
        <f t="shared" si="111"/>
        <v>0</v>
      </c>
      <c r="AU70" s="25">
        <f t="shared" si="112"/>
        <v>6.0339999999999998</v>
      </c>
      <c r="AV70" s="25">
        <f t="shared" si="113"/>
        <v>33.167000000000002</v>
      </c>
      <c r="AW70" s="25">
        <f t="shared" si="114"/>
        <v>0.56899999999999995</v>
      </c>
      <c r="AX70" s="25">
        <f t="shared" si="115"/>
        <v>0.16500000000000001</v>
      </c>
      <c r="AY70" s="25">
        <f t="shared" si="116"/>
        <v>8.5000000000000006E-2</v>
      </c>
      <c r="AZ70" s="25">
        <f t="shared" si="117"/>
        <v>1.9E-2</v>
      </c>
      <c r="BA70" s="25">
        <f t="shared" si="118"/>
        <v>0</v>
      </c>
      <c r="BB70" s="25">
        <f t="shared" si="119"/>
        <v>99.696000000000012</v>
      </c>
      <c r="BD70" s="25">
        <f t="shared" si="120"/>
        <v>0.92048934753661782</v>
      </c>
      <c r="BE70" s="25">
        <f t="shared" si="121"/>
        <v>1.7404151954523829E-3</v>
      </c>
      <c r="BF70" s="25">
        <f t="shared" si="122"/>
        <v>7.2852098862298945E-2</v>
      </c>
      <c r="BG70" s="25">
        <f t="shared" si="123"/>
        <v>6.5925389828278176E-3</v>
      </c>
      <c r="BH70" s="25">
        <f t="shared" si="124"/>
        <v>8.3987528534045994E-2</v>
      </c>
      <c r="BI70" s="25">
        <f t="shared" si="125"/>
        <v>0</v>
      </c>
      <c r="BJ70" s="25">
        <f t="shared" si="126"/>
        <v>0.82291263484880062</v>
      </c>
      <c r="BK70" s="25">
        <f t="shared" si="127"/>
        <v>1.0146690110454479E-2</v>
      </c>
      <c r="BL70" s="25">
        <f t="shared" si="128"/>
        <v>2.3259944683622462E-3</v>
      </c>
      <c r="BM70" s="25">
        <f t="shared" si="129"/>
        <v>1.1379945590471907E-3</v>
      </c>
      <c r="BN70" s="25">
        <f t="shared" si="130"/>
        <v>6.1311188162423017E-4</v>
      </c>
      <c r="BO70" s="25">
        <f t="shared" si="131"/>
        <v>0</v>
      </c>
      <c r="BP70" s="25">
        <f t="shared" si="132"/>
        <v>1.9227983549795316</v>
      </c>
      <c r="BQ70" s="25">
        <f t="shared" si="133"/>
        <v>2.0801236731143264</v>
      </c>
    </row>
    <row r="71" spans="1:69" s="25" customFormat="1" x14ac:dyDescent="0.15">
      <c r="A71" s="25" t="s">
        <v>135</v>
      </c>
      <c r="B71" s="25">
        <v>567</v>
      </c>
      <c r="C71" s="25">
        <f t="shared" si="134"/>
        <v>5.0000000000039799</v>
      </c>
      <c r="D71" s="26">
        <v>55.305</v>
      </c>
      <c r="E71" s="26">
        <v>0.13700000000000001</v>
      </c>
      <c r="F71" s="26">
        <v>3.726</v>
      </c>
      <c r="G71" s="26">
        <v>0.5</v>
      </c>
      <c r="H71" s="26">
        <v>6.069</v>
      </c>
      <c r="I71" s="26">
        <v>33.243000000000002</v>
      </c>
      <c r="J71" s="26">
        <v>0.57199999999999995</v>
      </c>
      <c r="K71" s="26">
        <v>0.16700000000000001</v>
      </c>
      <c r="L71" s="26">
        <v>8.2000000000000003E-2</v>
      </c>
      <c r="M71" s="26">
        <v>3.3000000000000002E-2</v>
      </c>
      <c r="N71" s="26"/>
      <c r="O71" s="25">
        <f t="shared" si="91"/>
        <v>99.833999999999989</v>
      </c>
      <c r="Q71" s="26">
        <v>46.866</v>
      </c>
      <c r="R71" s="26">
        <v>80.594999999999999</v>
      </c>
      <c r="S71" s="26">
        <v>11.041</v>
      </c>
      <c r="U71" s="26"/>
      <c r="V71" s="27">
        <v>12</v>
      </c>
      <c r="W71" s="27">
        <v>4</v>
      </c>
      <c r="X71" s="14">
        <v>0</v>
      </c>
      <c r="Z71" s="28">
        <f t="shared" si="92"/>
        <v>1.9128180687555818</v>
      </c>
      <c r="AA71" s="28">
        <f t="shared" si="93"/>
        <v>3.5644934926983719E-3</v>
      </c>
      <c r="AB71" s="28">
        <f t="shared" si="94"/>
        <v>0.15187357368347146</v>
      </c>
      <c r="AC71" s="28">
        <f t="shared" si="95"/>
        <v>1.3671752189221445E-2</v>
      </c>
      <c r="AD71" s="28">
        <f t="shared" si="96"/>
        <v>0</v>
      </c>
      <c r="AE71" s="28">
        <f t="shared" si="97"/>
        <v>0.17553584982587481</v>
      </c>
      <c r="AF71" s="28">
        <f t="shared" si="98"/>
        <v>1.7139057750373556</v>
      </c>
      <c r="AG71" s="28">
        <f t="shared" si="99"/>
        <v>2.1195679898089907E-2</v>
      </c>
      <c r="AH71" s="28">
        <f t="shared" si="100"/>
        <v>4.8919318405388585E-3</v>
      </c>
      <c r="AI71" s="28">
        <f t="shared" si="101"/>
        <v>2.2812574766197134E-3</v>
      </c>
      <c r="AJ71" s="28">
        <f t="shared" si="102"/>
        <v>2.2127852318422018E-3</v>
      </c>
      <c r="AK71" s="28">
        <f t="shared" si="103"/>
        <v>0</v>
      </c>
      <c r="AL71" s="28">
        <f t="shared" si="104"/>
        <v>4.0019511674312938</v>
      </c>
      <c r="AM71" s="28">
        <f t="shared" si="105"/>
        <v>0.90709644187150729</v>
      </c>
      <c r="AN71" s="29">
        <f t="shared" si="106"/>
        <v>0</v>
      </c>
      <c r="AP71" s="25">
        <f t="shared" si="107"/>
        <v>55.305</v>
      </c>
      <c r="AQ71" s="25">
        <f t="shared" si="108"/>
        <v>0.13700000000000001</v>
      </c>
      <c r="AR71" s="25">
        <f t="shared" si="109"/>
        <v>3.726</v>
      </c>
      <c r="AS71" s="25">
        <f t="shared" si="110"/>
        <v>0.5</v>
      </c>
      <c r="AT71" s="25">
        <f t="shared" si="111"/>
        <v>0</v>
      </c>
      <c r="AU71" s="25">
        <f t="shared" si="112"/>
        <v>6.069</v>
      </c>
      <c r="AV71" s="25">
        <f t="shared" si="113"/>
        <v>33.243000000000002</v>
      </c>
      <c r="AW71" s="25">
        <f t="shared" si="114"/>
        <v>0.57199999999999995</v>
      </c>
      <c r="AX71" s="25">
        <f t="shared" si="115"/>
        <v>0.16700000000000001</v>
      </c>
      <c r="AY71" s="25">
        <f t="shared" si="116"/>
        <v>8.2000000000000003E-2</v>
      </c>
      <c r="AZ71" s="25">
        <f t="shared" si="117"/>
        <v>3.3000000000000002E-2</v>
      </c>
      <c r="BA71" s="25">
        <f t="shared" si="118"/>
        <v>0</v>
      </c>
      <c r="BB71" s="25">
        <f t="shared" si="119"/>
        <v>99.833999999999989</v>
      </c>
      <c r="BD71" s="25">
        <f t="shared" si="120"/>
        <v>0.92052263648468713</v>
      </c>
      <c r="BE71" s="25">
        <f t="shared" si="121"/>
        <v>1.7153732501940752E-3</v>
      </c>
      <c r="BF71" s="25">
        <f t="shared" si="122"/>
        <v>7.3087485288348381E-2</v>
      </c>
      <c r="BG71" s="25">
        <f t="shared" si="123"/>
        <v>6.5793802223830513E-3</v>
      </c>
      <c r="BH71" s="25">
        <f t="shared" si="124"/>
        <v>8.4474695172874564E-2</v>
      </c>
      <c r="BI71" s="25">
        <f t="shared" si="125"/>
        <v>0</v>
      </c>
      <c r="BJ71" s="25">
        <f t="shared" si="126"/>
        <v>0.82479828505076369</v>
      </c>
      <c r="BK71" s="25">
        <f t="shared" si="127"/>
        <v>1.020018759785582E-2</v>
      </c>
      <c r="BL71" s="25">
        <f t="shared" si="128"/>
        <v>2.3541883407060312E-3</v>
      </c>
      <c r="BM71" s="25">
        <f t="shared" si="129"/>
        <v>1.0978300451984662E-3</v>
      </c>
      <c r="BN71" s="25">
        <f t="shared" si="130"/>
        <v>1.064878531242084E-3</v>
      </c>
      <c r="BO71" s="25">
        <f t="shared" si="131"/>
        <v>0</v>
      </c>
      <c r="BP71" s="25">
        <f t="shared" si="132"/>
        <v>1.9258949399842535</v>
      </c>
      <c r="BQ71" s="25">
        <f t="shared" si="133"/>
        <v>2.0779696152397675</v>
      </c>
    </row>
    <row r="72" spans="1:69" s="25" customFormat="1" x14ac:dyDescent="0.15">
      <c r="A72" s="25" t="s">
        <v>136</v>
      </c>
      <c r="B72" s="25">
        <v>568</v>
      </c>
      <c r="C72" s="25">
        <f t="shared" si="134"/>
        <v>5.6568542494942697</v>
      </c>
      <c r="D72" s="26">
        <v>55.109000000000002</v>
      </c>
      <c r="E72" s="26">
        <v>0.154</v>
      </c>
      <c r="F72" s="26">
        <v>3.778</v>
      </c>
      <c r="G72" s="26">
        <v>0.51600000000000001</v>
      </c>
      <c r="H72" s="26">
        <v>5.976</v>
      </c>
      <c r="I72" s="26">
        <v>32.884</v>
      </c>
      <c r="J72" s="26">
        <v>0.92200000000000004</v>
      </c>
      <c r="K72" s="26">
        <v>0.161</v>
      </c>
      <c r="L72" s="26">
        <v>7.9000000000000001E-2</v>
      </c>
      <c r="M72" s="26">
        <v>0.02</v>
      </c>
      <c r="N72" s="26"/>
      <c r="O72" s="25">
        <f t="shared" ref="O72:O99" si="135">SUM(D72:N72)</f>
        <v>99.59899999999999</v>
      </c>
      <c r="Q72" s="26">
        <v>46.862000000000002</v>
      </c>
      <c r="R72" s="26">
        <v>80.590999999999994</v>
      </c>
      <c r="S72" s="26">
        <v>11.041</v>
      </c>
      <c r="U72" s="26"/>
      <c r="V72" s="27">
        <v>12</v>
      </c>
      <c r="W72" s="27">
        <v>4</v>
      </c>
      <c r="X72" s="14">
        <v>0</v>
      </c>
      <c r="Z72" s="28">
        <f t="shared" ref="Z72:Z99" si="136">IFERROR(BD72*$BQ72,"NA")</f>
        <v>1.9116984310325651</v>
      </c>
      <c r="AA72" s="28">
        <f t="shared" ref="AA72:AA99" si="137">IFERROR(BE72*$BQ72,"NA")</f>
        <v>4.0186997908687938E-3</v>
      </c>
      <c r="AB72" s="28">
        <f t="shared" ref="AB72:AB99" si="138">IFERROR(BF72*$BQ72,"NA")</f>
        <v>0.15445035103983451</v>
      </c>
      <c r="AC72" s="28">
        <f t="shared" ref="AC72:AC99" si="139">IFERROR(BG72*$BQ72,"NA")</f>
        <v>1.4151141043004708E-2</v>
      </c>
      <c r="AD72" s="28">
        <f t="shared" ref="AD72:AD99" si="140">IFERROR(IF(OR($X72="spinel", $X72="Spinel", $X72="SPINEL"),((BH72+BI72)*BQ72-AE72),BI72*$BQ72),"NA")</f>
        <v>0</v>
      </c>
      <c r="AE72" s="28">
        <f t="shared" ref="AE72:AE99" si="141">IFERROR(IF(OR($X72="spinel", $X72="Spinel", $X72="SPINEL"),(1-AF72-AG72-AH72-AI72),BH72*$BQ72),"NA")</f>
        <v>0.17335918710644546</v>
      </c>
      <c r="AF72" s="28">
        <f t="shared" ref="AF72:AF99" si="142">IFERROR(BJ72*$BQ72,"NA")</f>
        <v>1.7004307753754773</v>
      </c>
      <c r="AG72" s="28">
        <f t="shared" ref="AG72:AG99" si="143">IFERROR(BK72*$BQ72,"NA")</f>
        <v>3.4266506401092474E-2</v>
      </c>
      <c r="AH72" s="28">
        <f t="shared" ref="AH72:AH99" si="144">IFERROR(BL72*$BQ72,"NA")</f>
        <v>4.7301769411821504E-3</v>
      </c>
      <c r="AI72" s="28">
        <f t="shared" ref="AI72:AI99" si="145">IFERROR(BM72*$BQ72,"NA")</f>
        <v>2.204322473883732E-3</v>
      </c>
      <c r="AJ72" s="28">
        <f t="shared" ref="AJ72:AJ99" si="146">IFERROR(BN72*$BQ72,"NA")</f>
        <v>1.3450638615849306E-3</v>
      </c>
      <c r="AK72" s="28">
        <f t="shared" ref="AK72:AK99" si="147">IFERROR(BO72*$BQ72,"NA")</f>
        <v>0</v>
      </c>
      <c r="AL72" s="28">
        <f t="shared" ref="AL72:AL99" si="148">IFERROR(SUM(Z72:AK72),"NA")</f>
        <v>4.0006546550659392</v>
      </c>
      <c r="AM72" s="28">
        <f t="shared" ref="AM72:AM99" si="149">IFERROR(AF72/(AF72+AE72),"NA")</f>
        <v>0.90748206011477239</v>
      </c>
      <c r="AN72" s="29">
        <f t="shared" ref="AN72:AN99" si="150">IFERROR(AD72/(AD72+AE72),"NA")</f>
        <v>0</v>
      </c>
      <c r="AP72" s="25">
        <f t="shared" ref="AP72:AP99" si="151">D72</f>
        <v>55.109000000000002</v>
      </c>
      <c r="AQ72" s="25">
        <f t="shared" ref="AQ72:AQ99" si="152">E72</f>
        <v>0.154</v>
      </c>
      <c r="AR72" s="25">
        <f t="shared" ref="AR72:AR99" si="153">F72</f>
        <v>3.778</v>
      </c>
      <c r="AS72" s="25">
        <f t="shared" ref="AS72:AS99" si="154">G72</f>
        <v>0.51600000000000001</v>
      </c>
      <c r="AT72" s="25">
        <f t="shared" ref="AT72:AT99" si="155">BI72*AT$1/2</f>
        <v>0</v>
      </c>
      <c r="AU72" s="25">
        <f t="shared" ref="AU72:AU99" si="156">BH72*AU$1</f>
        <v>5.976</v>
      </c>
      <c r="AV72" s="25">
        <f t="shared" ref="AV72:AV99" si="157">I72</f>
        <v>32.884</v>
      </c>
      <c r="AW72" s="25">
        <f t="shared" ref="AW72:AW99" si="158">J72</f>
        <v>0.92200000000000004</v>
      </c>
      <c r="AX72" s="25">
        <f t="shared" ref="AX72:AX99" si="159">K72</f>
        <v>0.161</v>
      </c>
      <c r="AY72" s="25">
        <f t="shared" ref="AY72:AY99" si="160">L72</f>
        <v>7.9000000000000001E-2</v>
      </c>
      <c r="AZ72" s="25">
        <f t="shared" ref="AZ72:AZ99" si="161">M72</f>
        <v>0.02</v>
      </c>
      <c r="BA72" s="25">
        <f t="shared" ref="BA72:BA99" si="162">N72</f>
        <v>0</v>
      </c>
      <c r="BB72" s="25">
        <f t="shared" ref="BB72:BB99" si="163">SUM(AP72:BA72)</f>
        <v>99.59899999999999</v>
      </c>
      <c r="BD72" s="25">
        <f t="shared" ref="BD72:BD99" si="164">D72/AP$1</f>
        <v>0.91726031957390153</v>
      </c>
      <c r="BE72" s="25">
        <f t="shared" ref="BE72:BE99" si="165">E72/AQ$1</f>
        <v>1.9282297848896902E-3</v>
      </c>
      <c r="BF72" s="25">
        <f t="shared" ref="BF72:BF99" si="166">F72/AR$1*2</f>
        <v>7.410749313456258E-2</v>
      </c>
      <c r="BG72" s="25">
        <f t="shared" ref="BG72:BG99" si="167">G72/AS$1*2</f>
        <v>6.7899203894993092E-3</v>
      </c>
      <c r="BH72" s="25">
        <f t="shared" ref="BH72:BH99" si="168">IF(OR($X72="spinel", $X72="Spinel", $X72="SPINEL"),H72/AU$1,H72/AU$1*(1-$X72))</f>
        <v>8.3180223818272933E-2</v>
      </c>
      <c r="BI72" s="25">
        <f t="shared" ref="BI72:BI99" si="169">IF(OR($X72="spinel", $X72="Spinel", $X72="SPINEL"),0,H72/AU$1*$X72)</f>
        <v>0</v>
      </c>
      <c r="BJ72" s="25">
        <f t="shared" ref="BJ72:BJ99" si="170">I72/AV$1</f>
        <v>0.81589106896517505</v>
      </c>
      <c r="BK72" s="25">
        <f t="shared" ref="BK72:BK99" si="171">J72/AW$1</f>
        <v>1.6441561128012355E-2</v>
      </c>
      <c r="BL72" s="25">
        <f t="shared" ref="BL72:BL99" si="172">K72/AX$1</f>
        <v>2.2696067236746766E-3</v>
      </c>
      <c r="BM72" s="25">
        <f t="shared" ref="BM72:BM99" si="173">L72/AY$1</f>
        <v>1.0576655313497417E-3</v>
      </c>
      <c r="BN72" s="25">
        <f t="shared" ref="BN72:BN99" si="174">M72/AZ$1*2</f>
        <v>6.4538092802550549E-4</v>
      </c>
      <c r="BO72" s="25">
        <f t="shared" ref="BO72:BO99" si="175">N72/BA$1*2</f>
        <v>0</v>
      </c>
      <c r="BP72" s="25">
        <f t="shared" ref="BP72:BP99" si="176">SUM(BD72:BO72)</f>
        <v>1.9195714699773634</v>
      </c>
      <c r="BQ72" s="25">
        <f t="shared" ref="BQ72:BQ99" si="177">IFERROR(IF(OR($U72="Total",$U72="total", $U72="TOTAL"),$W72/$BP72,V72/(BD72*4+BE72*4+BF72*3+BG72*3+BH72*2+BI72*3+BJ72*2+BK72*2+BL72*2+BM72*2+BN72+BO72)),"NA")</f>
        <v>2.0841394642696565</v>
      </c>
    </row>
    <row r="73" spans="1:69" s="25" customFormat="1" x14ac:dyDescent="0.15">
      <c r="A73" s="25" t="s">
        <v>137</v>
      </c>
      <c r="B73" s="25">
        <v>569</v>
      </c>
      <c r="C73" s="25">
        <f t="shared" si="134"/>
        <v>4.2426406871194464</v>
      </c>
      <c r="D73" s="26">
        <v>55.264000000000003</v>
      </c>
      <c r="E73" s="26">
        <v>0.13700000000000001</v>
      </c>
      <c r="F73" s="26">
        <v>3.722</v>
      </c>
      <c r="G73" s="26">
        <v>0.504</v>
      </c>
      <c r="H73" s="26">
        <v>6.0789999999999997</v>
      </c>
      <c r="I73" s="26">
        <v>33.261000000000003</v>
      </c>
      <c r="J73" s="26">
        <v>0.48599999999999999</v>
      </c>
      <c r="K73" s="26">
        <v>0.159</v>
      </c>
      <c r="L73" s="26">
        <v>7.0000000000000007E-2</v>
      </c>
      <c r="M73" s="26">
        <v>8.9999999999999993E-3</v>
      </c>
      <c r="N73" s="26"/>
      <c r="O73" s="25">
        <f t="shared" si="135"/>
        <v>99.691000000000017</v>
      </c>
      <c r="Q73" s="26">
        <v>46.859000000000002</v>
      </c>
      <c r="R73" s="26">
        <v>80.587999999999994</v>
      </c>
      <c r="S73" s="26">
        <v>11.041</v>
      </c>
      <c r="U73" s="26"/>
      <c r="V73" s="27">
        <v>12</v>
      </c>
      <c r="W73" s="27">
        <v>4</v>
      </c>
      <c r="X73" s="14">
        <v>0</v>
      </c>
      <c r="Z73" s="28">
        <f t="shared" si="136"/>
        <v>1.9133959896569916</v>
      </c>
      <c r="AA73" s="28">
        <f t="shared" si="137"/>
        <v>3.5682157086889886E-3</v>
      </c>
      <c r="AB73" s="28">
        <f t="shared" si="138"/>
        <v>0.15186895518937668</v>
      </c>
      <c r="AC73" s="28">
        <f t="shared" si="139"/>
        <v>1.3795517123268097E-2</v>
      </c>
      <c r="AD73" s="28">
        <f t="shared" si="140"/>
        <v>0</v>
      </c>
      <c r="AE73" s="28">
        <f t="shared" si="141"/>
        <v>0.17600868842024212</v>
      </c>
      <c r="AF73" s="28">
        <f t="shared" si="142"/>
        <v>1.7166245112461209</v>
      </c>
      <c r="AG73" s="28">
        <f t="shared" si="143"/>
        <v>1.8027722615868231E-2</v>
      </c>
      <c r="AH73" s="28">
        <f t="shared" si="144"/>
        <v>4.6624514780508556E-3</v>
      </c>
      <c r="AI73" s="28">
        <f t="shared" si="145"/>
        <v>1.9494485036315398E-3</v>
      </c>
      <c r="AJ73" s="28">
        <f t="shared" si="146"/>
        <v>6.0411707151417603E-4</v>
      </c>
      <c r="AK73" s="28">
        <f t="shared" si="147"/>
        <v>0</v>
      </c>
      <c r="AL73" s="28">
        <f t="shared" si="148"/>
        <v>4.0005056170137525</v>
      </c>
      <c r="AM73" s="28">
        <f t="shared" si="149"/>
        <v>0.90700327540948278</v>
      </c>
      <c r="AN73" s="29">
        <f t="shared" si="150"/>
        <v>0</v>
      </c>
      <c r="AP73" s="25">
        <f t="shared" si="151"/>
        <v>55.264000000000003</v>
      </c>
      <c r="AQ73" s="25">
        <f t="shared" si="152"/>
        <v>0.13700000000000001</v>
      </c>
      <c r="AR73" s="25">
        <f t="shared" si="153"/>
        <v>3.722</v>
      </c>
      <c r="AS73" s="25">
        <f t="shared" si="154"/>
        <v>0.504</v>
      </c>
      <c r="AT73" s="25">
        <f t="shared" si="155"/>
        <v>0</v>
      </c>
      <c r="AU73" s="25">
        <f t="shared" si="156"/>
        <v>6.0789999999999997</v>
      </c>
      <c r="AV73" s="25">
        <f t="shared" si="157"/>
        <v>33.261000000000003</v>
      </c>
      <c r="AW73" s="25">
        <f t="shared" si="158"/>
        <v>0.48599999999999999</v>
      </c>
      <c r="AX73" s="25">
        <f t="shared" si="159"/>
        <v>0.159</v>
      </c>
      <c r="AY73" s="25">
        <f t="shared" si="160"/>
        <v>7.0000000000000007E-2</v>
      </c>
      <c r="AZ73" s="25">
        <f t="shared" si="161"/>
        <v>8.9999999999999993E-3</v>
      </c>
      <c r="BA73" s="25">
        <f t="shared" si="162"/>
        <v>0</v>
      </c>
      <c r="BB73" s="25">
        <f t="shared" si="163"/>
        <v>99.691000000000017</v>
      </c>
      <c r="BD73" s="25">
        <f t="shared" si="164"/>
        <v>0.91984021304926766</v>
      </c>
      <c r="BE73" s="25">
        <f t="shared" si="165"/>
        <v>1.7153732501940752E-3</v>
      </c>
      <c r="BF73" s="25">
        <f t="shared" si="166"/>
        <v>7.3009023146331897E-2</v>
      </c>
      <c r="BG73" s="25">
        <f t="shared" si="167"/>
        <v>6.6320152641621156E-3</v>
      </c>
      <c r="BH73" s="25">
        <f t="shared" si="168"/>
        <v>8.4613885641111303E-2</v>
      </c>
      <c r="BI73" s="25">
        <f t="shared" si="169"/>
        <v>0</v>
      </c>
      <c r="BJ73" s="25">
        <f t="shared" si="170"/>
        <v>0.82524488641438654</v>
      </c>
      <c r="BK73" s="25">
        <f t="shared" si="171"/>
        <v>8.6665929590173576E-3</v>
      </c>
      <c r="BL73" s="25">
        <f t="shared" si="172"/>
        <v>2.241412851330892E-3</v>
      </c>
      <c r="BM73" s="25">
        <f t="shared" si="173"/>
        <v>9.3717198980356874E-4</v>
      </c>
      <c r="BN73" s="25">
        <f t="shared" si="174"/>
        <v>2.9042141761147743E-4</v>
      </c>
      <c r="BO73" s="25">
        <f t="shared" si="175"/>
        <v>0</v>
      </c>
      <c r="BP73" s="25">
        <f t="shared" si="176"/>
        <v>1.9231909959832165</v>
      </c>
      <c r="BQ73" s="25">
        <f t="shared" si="177"/>
        <v>2.0801395313149982</v>
      </c>
    </row>
    <row r="74" spans="1:69" s="25" customFormat="1" x14ac:dyDescent="0.15">
      <c r="A74" s="25" t="s">
        <v>138</v>
      </c>
      <c r="B74" s="25">
        <v>570</v>
      </c>
      <c r="C74" s="25">
        <f t="shared" si="134"/>
        <v>5.0000000000039799</v>
      </c>
      <c r="D74" s="26">
        <v>55.28</v>
      </c>
      <c r="E74" s="26">
        <v>0.14000000000000001</v>
      </c>
      <c r="F74" s="26">
        <v>3.734</v>
      </c>
      <c r="G74" s="26">
        <v>0.50900000000000001</v>
      </c>
      <c r="H74" s="26">
        <v>6.0910000000000002</v>
      </c>
      <c r="I74" s="26">
        <v>33.295000000000002</v>
      </c>
      <c r="J74" s="26">
        <v>0.499</v>
      </c>
      <c r="K74" s="26">
        <v>0.16400000000000001</v>
      </c>
      <c r="L74" s="26">
        <v>8.1000000000000003E-2</v>
      </c>
      <c r="M74" s="26">
        <v>5.0000000000000001E-3</v>
      </c>
      <c r="N74" s="26"/>
      <c r="O74" s="25">
        <f t="shared" si="135"/>
        <v>99.798000000000002</v>
      </c>
      <c r="Q74" s="26">
        <v>46.854999999999997</v>
      </c>
      <c r="R74" s="26">
        <v>80.584999999999994</v>
      </c>
      <c r="S74" s="26">
        <v>11.041</v>
      </c>
      <c r="U74" s="26"/>
      <c r="V74" s="27">
        <v>12</v>
      </c>
      <c r="W74" s="27">
        <v>4</v>
      </c>
      <c r="X74" s="14">
        <v>0</v>
      </c>
      <c r="Z74" s="28">
        <f t="shared" si="136"/>
        <v>1.9123222211981723</v>
      </c>
      <c r="AA74" s="28">
        <f t="shared" si="137"/>
        <v>3.6432507506653938E-3</v>
      </c>
      <c r="AB74" s="28">
        <f t="shared" si="138"/>
        <v>0.15222901724291971</v>
      </c>
      <c r="AC74" s="28">
        <f t="shared" si="139"/>
        <v>1.3920528512815215E-2</v>
      </c>
      <c r="AD74" s="28">
        <f t="shared" si="140"/>
        <v>0</v>
      </c>
      <c r="AE74" s="28">
        <f t="shared" si="141"/>
        <v>0.17620614768317908</v>
      </c>
      <c r="AF74" s="28">
        <f t="shared" si="142"/>
        <v>1.7169178669877103</v>
      </c>
      <c r="AG74" s="28">
        <f t="shared" si="143"/>
        <v>1.8494203720708025E-2</v>
      </c>
      <c r="AH74" s="28">
        <f t="shared" si="144"/>
        <v>4.8049795383206424E-3</v>
      </c>
      <c r="AI74" s="28">
        <f t="shared" si="145"/>
        <v>2.2538719567409085E-3</v>
      </c>
      <c r="AJ74" s="28">
        <f t="shared" si="146"/>
        <v>3.3533516412456764E-4</v>
      </c>
      <c r="AK74" s="28">
        <f t="shared" si="147"/>
        <v>0</v>
      </c>
      <c r="AL74" s="28">
        <f t="shared" si="148"/>
        <v>4.0011274227553555</v>
      </c>
      <c r="AM74" s="28">
        <f t="shared" si="149"/>
        <v>0.90692308252514997</v>
      </c>
      <c r="AN74" s="29">
        <f t="shared" si="150"/>
        <v>0</v>
      </c>
      <c r="AP74" s="25">
        <f t="shared" si="151"/>
        <v>55.28</v>
      </c>
      <c r="AQ74" s="25">
        <f t="shared" si="152"/>
        <v>0.14000000000000001</v>
      </c>
      <c r="AR74" s="25">
        <f t="shared" si="153"/>
        <v>3.734</v>
      </c>
      <c r="AS74" s="25">
        <f t="shared" si="154"/>
        <v>0.50900000000000001</v>
      </c>
      <c r="AT74" s="25">
        <f t="shared" si="155"/>
        <v>0</v>
      </c>
      <c r="AU74" s="25">
        <f t="shared" si="156"/>
        <v>6.0910000000000002</v>
      </c>
      <c r="AV74" s="25">
        <f t="shared" si="157"/>
        <v>33.295000000000002</v>
      </c>
      <c r="AW74" s="25">
        <f t="shared" si="158"/>
        <v>0.499</v>
      </c>
      <c r="AX74" s="25">
        <f t="shared" si="159"/>
        <v>0.16400000000000001</v>
      </c>
      <c r="AY74" s="25">
        <f t="shared" si="160"/>
        <v>8.1000000000000003E-2</v>
      </c>
      <c r="AZ74" s="25">
        <f t="shared" si="161"/>
        <v>5.0000000000000001E-3</v>
      </c>
      <c r="BA74" s="25">
        <f t="shared" si="162"/>
        <v>0</v>
      </c>
      <c r="BB74" s="25">
        <f t="shared" si="163"/>
        <v>99.798000000000002</v>
      </c>
      <c r="BD74" s="25">
        <f t="shared" si="164"/>
        <v>0.92010652463382159</v>
      </c>
      <c r="BE74" s="25">
        <f t="shared" si="165"/>
        <v>1.7529361680815368E-3</v>
      </c>
      <c r="BF74" s="25">
        <f t="shared" si="166"/>
        <v>7.3244409572381333E-2</v>
      </c>
      <c r="BG74" s="25">
        <f t="shared" si="167"/>
        <v>6.6978090663859461E-3</v>
      </c>
      <c r="BH74" s="25">
        <f t="shared" si="168"/>
        <v>8.4780914202995383E-2</v>
      </c>
      <c r="BI74" s="25">
        <f t="shared" si="169"/>
        <v>0</v>
      </c>
      <c r="BJ74" s="25">
        <f t="shared" si="170"/>
        <v>0.82608846676789638</v>
      </c>
      <c r="BK74" s="25">
        <f t="shared" si="171"/>
        <v>8.8984154044231718E-3</v>
      </c>
      <c r="BL74" s="25">
        <f t="shared" si="172"/>
        <v>2.3118975321903541E-3</v>
      </c>
      <c r="BM74" s="25">
        <f t="shared" si="173"/>
        <v>1.084441873915558E-3</v>
      </c>
      <c r="BN74" s="25">
        <f t="shared" si="174"/>
        <v>1.6134523200637637E-4</v>
      </c>
      <c r="BO74" s="25">
        <f t="shared" si="175"/>
        <v>0</v>
      </c>
      <c r="BP74" s="25">
        <f t="shared" si="176"/>
        <v>1.9251271604540974</v>
      </c>
      <c r="BQ74" s="25">
        <f t="shared" si="177"/>
        <v>2.0783704603760165</v>
      </c>
    </row>
    <row r="75" spans="1:69" s="25" customFormat="1" x14ac:dyDescent="0.15">
      <c r="A75" s="25" t="s">
        <v>139</v>
      </c>
      <c r="B75" s="25">
        <v>571</v>
      </c>
      <c r="C75" s="25">
        <f t="shared" si="134"/>
        <v>5.8309518948414594</v>
      </c>
      <c r="D75" s="26">
        <v>55.3</v>
      </c>
      <c r="E75" s="26">
        <v>0.13700000000000001</v>
      </c>
      <c r="F75" s="26">
        <v>3.6859999999999999</v>
      </c>
      <c r="G75" s="26">
        <v>0.502</v>
      </c>
      <c r="H75" s="26">
        <v>6.1029999999999998</v>
      </c>
      <c r="I75" s="26">
        <v>33.253</v>
      </c>
      <c r="J75" s="26">
        <v>0.48799999999999999</v>
      </c>
      <c r="K75" s="26">
        <v>0.17100000000000001</v>
      </c>
      <c r="L75" s="26">
        <v>0.08</v>
      </c>
      <c r="M75" s="26">
        <v>1.0999999999999999E-2</v>
      </c>
      <c r="N75" s="26"/>
      <c r="O75" s="25">
        <f t="shared" si="135"/>
        <v>99.730999999999995</v>
      </c>
      <c r="Q75" s="26">
        <v>46.851999999999997</v>
      </c>
      <c r="R75" s="26">
        <v>80.58</v>
      </c>
      <c r="S75" s="26">
        <v>11.041</v>
      </c>
      <c r="U75" s="26"/>
      <c r="V75" s="27">
        <v>12</v>
      </c>
      <c r="W75" s="27">
        <v>4</v>
      </c>
      <c r="X75" s="14">
        <v>0</v>
      </c>
      <c r="Z75" s="28">
        <f t="shared" si="136"/>
        <v>1.9142400859539723</v>
      </c>
      <c r="AA75" s="28">
        <f t="shared" si="137"/>
        <v>3.5674659163238819E-3</v>
      </c>
      <c r="AB75" s="28">
        <f t="shared" si="138"/>
        <v>0.15036844166315858</v>
      </c>
      <c r="AC75" s="28">
        <f t="shared" si="139"/>
        <v>1.3737885646751423E-2</v>
      </c>
      <c r="AD75" s="28">
        <f t="shared" si="140"/>
        <v>0</v>
      </c>
      <c r="AE75" s="28">
        <f t="shared" si="141"/>
        <v>0.17666644296875494</v>
      </c>
      <c r="AF75" s="28">
        <f t="shared" si="142"/>
        <v>1.7158509963140289</v>
      </c>
      <c r="AG75" s="28">
        <f t="shared" si="143"/>
        <v>1.8098107004045176E-2</v>
      </c>
      <c r="AH75" s="28">
        <f t="shared" si="144"/>
        <v>5.0132809418440942E-3</v>
      </c>
      <c r="AI75" s="28">
        <f t="shared" si="145"/>
        <v>2.2274729877373193E-3</v>
      </c>
      <c r="AJ75" s="28">
        <f t="shared" si="146"/>
        <v>7.3821015626411828E-4</v>
      </c>
      <c r="AK75" s="28">
        <f t="shared" si="147"/>
        <v>0</v>
      </c>
      <c r="AL75" s="28">
        <f t="shared" si="148"/>
        <v>4.0005083895528815</v>
      </c>
      <c r="AM75" s="28">
        <f t="shared" si="149"/>
        <v>0.90665003169761693</v>
      </c>
      <c r="AN75" s="29">
        <f t="shared" si="150"/>
        <v>0</v>
      </c>
      <c r="AP75" s="25">
        <f t="shared" si="151"/>
        <v>55.3</v>
      </c>
      <c r="AQ75" s="25">
        <f t="shared" si="152"/>
        <v>0.13700000000000001</v>
      </c>
      <c r="AR75" s="25">
        <f t="shared" si="153"/>
        <v>3.6859999999999999</v>
      </c>
      <c r="AS75" s="25">
        <f t="shared" si="154"/>
        <v>0.502</v>
      </c>
      <c r="AT75" s="25">
        <f t="shared" si="155"/>
        <v>0</v>
      </c>
      <c r="AU75" s="25">
        <f t="shared" si="156"/>
        <v>6.1029999999999998</v>
      </c>
      <c r="AV75" s="25">
        <f t="shared" si="157"/>
        <v>33.253</v>
      </c>
      <c r="AW75" s="25">
        <f t="shared" si="158"/>
        <v>0.48799999999999999</v>
      </c>
      <c r="AX75" s="25">
        <f t="shared" si="159"/>
        <v>0.17100000000000001</v>
      </c>
      <c r="AY75" s="25">
        <f t="shared" si="160"/>
        <v>0.08</v>
      </c>
      <c r="AZ75" s="25">
        <f t="shared" si="161"/>
        <v>1.0999999999999999E-2</v>
      </c>
      <c r="BA75" s="25">
        <f t="shared" si="162"/>
        <v>0</v>
      </c>
      <c r="BB75" s="25">
        <f t="shared" si="163"/>
        <v>99.730999999999995</v>
      </c>
      <c r="BD75" s="25">
        <f t="shared" si="164"/>
        <v>0.92043941411451391</v>
      </c>
      <c r="BE75" s="25">
        <f t="shared" si="165"/>
        <v>1.7153732501940752E-3</v>
      </c>
      <c r="BF75" s="25">
        <f t="shared" si="166"/>
        <v>7.2302863868183603E-2</v>
      </c>
      <c r="BG75" s="25">
        <f t="shared" si="167"/>
        <v>6.605697743272583E-3</v>
      </c>
      <c r="BH75" s="25">
        <f t="shared" si="168"/>
        <v>8.4947942764879464E-2</v>
      </c>
      <c r="BI75" s="25">
        <f t="shared" si="169"/>
        <v>0</v>
      </c>
      <c r="BJ75" s="25">
        <f t="shared" si="170"/>
        <v>0.82504639691944304</v>
      </c>
      <c r="BK75" s="25">
        <f t="shared" si="171"/>
        <v>8.7022579506182522E-3</v>
      </c>
      <c r="BL75" s="25">
        <f t="shared" si="172"/>
        <v>2.4105760853936008E-3</v>
      </c>
      <c r="BM75" s="25">
        <f t="shared" si="173"/>
        <v>1.07105370263265E-3</v>
      </c>
      <c r="BN75" s="25">
        <f t="shared" si="174"/>
        <v>3.5495951041402795E-4</v>
      </c>
      <c r="BO75" s="25">
        <f t="shared" si="175"/>
        <v>0</v>
      </c>
      <c r="BP75" s="25">
        <f t="shared" si="176"/>
        <v>1.923596535909545</v>
      </c>
      <c r="BQ75" s="25">
        <f t="shared" si="177"/>
        <v>2.0797024297308258</v>
      </c>
    </row>
    <row r="76" spans="1:69" s="25" customFormat="1" x14ac:dyDescent="0.15">
      <c r="A76" s="25" t="s">
        <v>140</v>
      </c>
      <c r="B76" s="25">
        <v>572</v>
      </c>
      <c r="C76" s="25">
        <f t="shared" si="134"/>
        <v>4.9999999999982947</v>
      </c>
      <c r="D76" s="26">
        <v>55.295999999999999</v>
      </c>
      <c r="E76" s="26">
        <v>0.154</v>
      </c>
      <c r="F76" s="26">
        <v>3.7810000000000001</v>
      </c>
      <c r="G76" s="26">
        <v>0.51300000000000001</v>
      </c>
      <c r="H76" s="26">
        <v>6.0209999999999999</v>
      </c>
      <c r="I76" s="26">
        <v>32.798999999999999</v>
      </c>
      <c r="J76" s="26">
        <v>1.097</v>
      </c>
      <c r="K76" s="26">
        <v>0.16700000000000001</v>
      </c>
      <c r="L76" s="26">
        <v>6.9000000000000006E-2</v>
      </c>
      <c r="M76" s="26">
        <v>1.6E-2</v>
      </c>
      <c r="N76" s="26"/>
      <c r="O76" s="25">
        <f t="shared" si="135"/>
        <v>99.912999999999997</v>
      </c>
      <c r="Q76" s="26">
        <v>46.847999999999999</v>
      </c>
      <c r="R76" s="26">
        <v>80.576999999999998</v>
      </c>
      <c r="S76" s="26">
        <v>11.041</v>
      </c>
      <c r="U76" s="26"/>
      <c r="V76" s="27">
        <v>12</v>
      </c>
      <c r="W76" s="27">
        <v>4</v>
      </c>
      <c r="X76" s="14">
        <v>0</v>
      </c>
      <c r="Z76" s="28">
        <f t="shared" si="136"/>
        <v>1.913016648932454</v>
      </c>
      <c r="AA76" s="28">
        <f t="shared" si="137"/>
        <v>4.0078710890878583E-3</v>
      </c>
      <c r="AB76" s="28">
        <f t="shared" si="138"/>
        <v>0.15415648651476832</v>
      </c>
      <c r="AC76" s="28">
        <f t="shared" si="139"/>
        <v>1.403095730168164E-2</v>
      </c>
      <c r="AD76" s="28">
        <f t="shared" si="140"/>
        <v>0</v>
      </c>
      <c r="AE76" s="28">
        <f t="shared" si="141"/>
        <v>0.1741939552008219</v>
      </c>
      <c r="AF76" s="28">
        <f t="shared" si="142"/>
        <v>1.6914653271273437</v>
      </c>
      <c r="AG76" s="28">
        <f t="shared" si="143"/>
        <v>4.0660593660922541E-2</v>
      </c>
      <c r="AH76" s="28">
        <f t="shared" si="144"/>
        <v>4.8932359944451288E-3</v>
      </c>
      <c r="AI76" s="28">
        <f t="shared" si="145"/>
        <v>1.9201064561026617E-3</v>
      </c>
      <c r="AJ76" s="28">
        <f t="shared" si="146"/>
        <v>1.0731515852111326E-3</v>
      </c>
      <c r="AK76" s="28">
        <f t="shared" si="147"/>
        <v>0</v>
      </c>
      <c r="AL76" s="28">
        <f t="shared" si="148"/>
        <v>3.9994183338628382</v>
      </c>
      <c r="AM76" s="28">
        <f t="shared" si="149"/>
        <v>0.90663142147614206</v>
      </c>
      <c r="AN76" s="29">
        <f t="shared" si="150"/>
        <v>0</v>
      </c>
      <c r="AP76" s="25">
        <f t="shared" si="151"/>
        <v>55.295999999999999</v>
      </c>
      <c r="AQ76" s="25">
        <f t="shared" si="152"/>
        <v>0.154</v>
      </c>
      <c r="AR76" s="25">
        <f t="shared" si="153"/>
        <v>3.7810000000000001</v>
      </c>
      <c r="AS76" s="25">
        <f t="shared" si="154"/>
        <v>0.51300000000000001</v>
      </c>
      <c r="AT76" s="25">
        <f t="shared" si="155"/>
        <v>0</v>
      </c>
      <c r="AU76" s="25">
        <f t="shared" si="156"/>
        <v>6.0209999999999999</v>
      </c>
      <c r="AV76" s="25">
        <f t="shared" si="157"/>
        <v>32.798999999999999</v>
      </c>
      <c r="AW76" s="25">
        <f t="shared" si="158"/>
        <v>1.097</v>
      </c>
      <c r="AX76" s="25">
        <f t="shared" si="159"/>
        <v>0.16700000000000001</v>
      </c>
      <c r="AY76" s="25">
        <f t="shared" si="160"/>
        <v>6.9000000000000006E-2</v>
      </c>
      <c r="AZ76" s="25">
        <f t="shared" si="161"/>
        <v>1.6E-2</v>
      </c>
      <c r="BA76" s="25">
        <f t="shared" si="162"/>
        <v>0</v>
      </c>
      <c r="BB76" s="25">
        <f t="shared" si="163"/>
        <v>99.912999999999997</v>
      </c>
      <c r="BD76" s="25">
        <f t="shared" si="164"/>
        <v>0.92037283621837551</v>
      </c>
      <c r="BE76" s="25">
        <f t="shared" si="165"/>
        <v>1.9282297848896902E-3</v>
      </c>
      <c r="BF76" s="25">
        <f t="shared" si="166"/>
        <v>7.4166339741074935E-2</v>
      </c>
      <c r="BG76" s="25">
        <f t="shared" si="167"/>
        <v>6.7504441081650103E-3</v>
      </c>
      <c r="BH76" s="25">
        <f t="shared" si="168"/>
        <v>8.3806580925338242E-2</v>
      </c>
      <c r="BI76" s="25">
        <f t="shared" si="169"/>
        <v>0</v>
      </c>
      <c r="BJ76" s="25">
        <f t="shared" si="170"/>
        <v>0.81378211808140055</v>
      </c>
      <c r="BK76" s="25">
        <f t="shared" si="171"/>
        <v>1.956224789309062E-2</v>
      </c>
      <c r="BL76" s="25">
        <f t="shared" si="172"/>
        <v>2.3541883407060312E-3</v>
      </c>
      <c r="BM76" s="25">
        <f t="shared" si="173"/>
        <v>9.2378381852066061E-4</v>
      </c>
      <c r="BN76" s="25">
        <f t="shared" si="174"/>
        <v>5.1630474242040432E-4</v>
      </c>
      <c r="BO76" s="25">
        <f t="shared" si="175"/>
        <v>0</v>
      </c>
      <c r="BP76" s="25">
        <f t="shared" si="176"/>
        <v>1.9241630736539819</v>
      </c>
      <c r="BQ76" s="25">
        <f t="shared" si="177"/>
        <v>2.0785235870200709</v>
      </c>
    </row>
    <row r="77" spans="1:69" s="25" customFormat="1" x14ac:dyDescent="0.15">
      <c r="A77" s="25" t="s">
        <v>141</v>
      </c>
      <c r="B77" s="25">
        <v>573</v>
      </c>
      <c r="C77" s="25">
        <f t="shared" si="134"/>
        <v>4.2426406871194464</v>
      </c>
      <c r="D77" s="26">
        <v>55.235999999999997</v>
      </c>
      <c r="E77" s="26">
        <v>0.13700000000000001</v>
      </c>
      <c r="F77" s="26">
        <v>3.7629999999999999</v>
      </c>
      <c r="G77" s="26">
        <v>0.51</v>
      </c>
      <c r="H77" s="26">
        <v>6.0780000000000003</v>
      </c>
      <c r="I77" s="26">
        <v>33.152000000000001</v>
      </c>
      <c r="J77" s="26">
        <v>0.49099999999999999</v>
      </c>
      <c r="K77" s="26">
        <v>0.16300000000000001</v>
      </c>
      <c r="L77" s="26">
        <v>6.5000000000000002E-2</v>
      </c>
      <c r="M77" s="26">
        <v>6.0000000000000001E-3</v>
      </c>
      <c r="N77" s="26"/>
      <c r="O77" s="25">
        <f t="shared" si="135"/>
        <v>99.600999999999985</v>
      </c>
      <c r="Q77" s="26">
        <v>46.844999999999999</v>
      </c>
      <c r="R77" s="26">
        <v>80.573999999999998</v>
      </c>
      <c r="S77" s="26">
        <v>11.041</v>
      </c>
      <c r="U77" s="26"/>
      <c r="V77" s="27">
        <v>12</v>
      </c>
      <c r="W77" s="27">
        <v>4</v>
      </c>
      <c r="X77" s="14">
        <v>0</v>
      </c>
      <c r="Z77" s="28">
        <f t="shared" si="136"/>
        <v>1.9139496821989932</v>
      </c>
      <c r="AA77" s="28">
        <f t="shared" si="137"/>
        <v>3.571057576049337E-3</v>
      </c>
      <c r="AB77" s="28">
        <f t="shared" si="138"/>
        <v>0.15366416706703789</v>
      </c>
      <c r="AC77" s="28">
        <f t="shared" si="139"/>
        <v>1.3970867563613792E-2</v>
      </c>
      <c r="AD77" s="28">
        <f t="shared" si="140"/>
        <v>0</v>
      </c>
      <c r="AE77" s="28">
        <f t="shared" si="141"/>
        <v>0.17611989204441145</v>
      </c>
      <c r="AF77" s="28">
        <f t="shared" si="142"/>
        <v>1.7123616484742734</v>
      </c>
      <c r="AG77" s="28">
        <f t="shared" si="143"/>
        <v>1.8227698716554844E-2</v>
      </c>
      <c r="AH77" s="28">
        <f t="shared" si="144"/>
        <v>4.7835526324862768E-3</v>
      </c>
      <c r="AI77" s="28">
        <f t="shared" si="145"/>
        <v>1.8116438981727707E-3</v>
      </c>
      <c r="AJ77" s="28">
        <f t="shared" si="146"/>
        <v>4.0306547607685088E-4</v>
      </c>
      <c r="AK77" s="28">
        <f t="shared" si="147"/>
        <v>0</v>
      </c>
      <c r="AL77" s="28">
        <f t="shared" si="148"/>
        <v>3.9988632756476696</v>
      </c>
      <c r="AM77" s="28">
        <f t="shared" si="149"/>
        <v>0.90673994515401046</v>
      </c>
      <c r="AN77" s="29">
        <f t="shared" si="150"/>
        <v>0</v>
      </c>
      <c r="AP77" s="25">
        <f t="shared" si="151"/>
        <v>55.235999999999997</v>
      </c>
      <c r="AQ77" s="25">
        <f t="shared" si="152"/>
        <v>0.13700000000000001</v>
      </c>
      <c r="AR77" s="25">
        <f t="shared" si="153"/>
        <v>3.7629999999999999</v>
      </c>
      <c r="AS77" s="25">
        <f t="shared" si="154"/>
        <v>0.51</v>
      </c>
      <c r="AT77" s="25">
        <f t="shared" si="155"/>
        <v>0</v>
      </c>
      <c r="AU77" s="25">
        <f t="shared" si="156"/>
        <v>6.0780000000000003</v>
      </c>
      <c r="AV77" s="25">
        <f t="shared" si="157"/>
        <v>33.152000000000001</v>
      </c>
      <c r="AW77" s="25">
        <f t="shared" si="158"/>
        <v>0.49099999999999999</v>
      </c>
      <c r="AX77" s="25">
        <f t="shared" si="159"/>
        <v>0.16300000000000001</v>
      </c>
      <c r="AY77" s="25">
        <f t="shared" si="160"/>
        <v>6.5000000000000002E-2</v>
      </c>
      <c r="AZ77" s="25">
        <f t="shared" si="161"/>
        <v>6.0000000000000001E-3</v>
      </c>
      <c r="BA77" s="25">
        <f t="shared" si="162"/>
        <v>0</v>
      </c>
      <c r="BB77" s="25">
        <f t="shared" si="163"/>
        <v>99.600999999999985</v>
      </c>
      <c r="BD77" s="25">
        <f t="shared" si="164"/>
        <v>0.91937416777629821</v>
      </c>
      <c r="BE77" s="25">
        <f t="shared" si="165"/>
        <v>1.7153732501940752E-3</v>
      </c>
      <c r="BF77" s="25">
        <f t="shared" si="166"/>
        <v>7.3813260102000788E-2</v>
      </c>
      <c r="BG77" s="25">
        <f t="shared" si="167"/>
        <v>6.7109678268307124E-3</v>
      </c>
      <c r="BH77" s="25">
        <f t="shared" si="168"/>
        <v>8.4599966594287632E-2</v>
      </c>
      <c r="BI77" s="25">
        <f t="shared" si="169"/>
        <v>0</v>
      </c>
      <c r="BJ77" s="25">
        <f t="shared" si="170"/>
        <v>0.82254046704578165</v>
      </c>
      <c r="BK77" s="25">
        <f t="shared" si="171"/>
        <v>8.755755438019595E-3</v>
      </c>
      <c r="BL77" s="25">
        <f t="shared" si="172"/>
        <v>2.2978005960184616E-3</v>
      </c>
      <c r="BM77" s="25">
        <f t="shared" si="173"/>
        <v>8.7023113338902808E-4</v>
      </c>
      <c r="BN77" s="25">
        <f t="shared" si="174"/>
        <v>1.9361427840765164E-4</v>
      </c>
      <c r="BO77" s="25">
        <f t="shared" si="175"/>
        <v>0</v>
      </c>
      <c r="BP77" s="25">
        <f t="shared" si="176"/>
        <v>1.9208716040412275</v>
      </c>
      <c r="BQ77" s="25">
        <f t="shared" si="177"/>
        <v>2.0817962362682945</v>
      </c>
    </row>
    <row r="78" spans="1:69" s="25" customFormat="1" x14ac:dyDescent="0.15">
      <c r="A78" s="25" t="s">
        <v>142</v>
      </c>
      <c r="B78" s="25">
        <v>574</v>
      </c>
      <c r="C78" s="25">
        <f t="shared" si="134"/>
        <v>5.6568542494942697</v>
      </c>
      <c r="D78" s="26">
        <v>55.353999999999999</v>
      </c>
      <c r="E78" s="26">
        <v>0.13800000000000001</v>
      </c>
      <c r="F78" s="26">
        <v>3.73</v>
      </c>
      <c r="G78" s="26">
        <v>0.51700000000000002</v>
      </c>
      <c r="H78" s="26">
        <v>6.0789999999999997</v>
      </c>
      <c r="I78" s="26">
        <v>33.222999999999999</v>
      </c>
      <c r="J78" s="26">
        <v>0.53300000000000003</v>
      </c>
      <c r="K78" s="26">
        <v>0.17</v>
      </c>
      <c r="L78" s="26">
        <v>0.08</v>
      </c>
      <c r="M78" s="26">
        <v>0.02</v>
      </c>
      <c r="N78" s="26"/>
      <c r="O78" s="25">
        <f t="shared" si="135"/>
        <v>99.843999999999994</v>
      </c>
      <c r="Q78" s="26">
        <v>46.841000000000001</v>
      </c>
      <c r="R78" s="26">
        <v>80.569999999999993</v>
      </c>
      <c r="S78" s="26">
        <v>11.041</v>
      </c>
      <c r="U78" s="26"/>
      <c r="V78" s="27">
        <v>12</v>
      </c>
      <c r="W78" s="27">
        <v>4</v>
      </c>
      <c r="X78" s="14">
        <v>0</v>
      </c>
      <c r="Z78" s="28">
        <f t="shared" si="136"/>
        <v>1.9139409706243258</v>
      </c>
      <c r="AA78" s="28">
        <f t="shared" si="137"/>
        <v>3.5894392412773183E-3</v>
      </c>
      <c r="AB78" s="28">
        <f t="shared" si="138"/>
        <v>0.15199120372234301</v>
      </c>
      <c r="AC78" s="28">
        <f t="shared" si="139"/>
        <v>1.4132369296556759E-2</v>
      </c>
      <c r="AD78" s="28">
        <f t="shared" si="140"/>
        <v>0</v>
      </c>
      <c r="AE78" s="28">
        <f t="shared" si="141"/>
        <v>0.17577256608967076</v>
      </c>
      <c r="AF78" s="28">
        <f t="shared" si="142"/>
        <v>1.7123630176329454</v>
      </c>
      <c r="AG78" s="28">
        <f t="shared" si="143"/>
        <v>1.9744620610366317E-2</v>
      </c>
      <c r="AH78" s="28">
        <f t="shared" si="144"/>
        <v>4.97832343293812E-3</v>
      </c>
      <c r="AI78" s="28">
        <f t="shared" si="145"/>
        <v>2.2249522794650311E-3</v>
      </c>
      <c r="AJ78" s="28">
        <f t="shared" si="146"/>
        <v>1.3406813901152301E-3</v>
      </c>
      <c r="AK78" s="28">
        <f t="shared" si="147"/>
        <v>0</v>
      </c>
      <c r="AL78" s="28">
        <f t="shared" si="148"/>
        <v>4.0000781443200042</v>
      </c>
      <c r="AM78" s="28">
        <f t="shared" si="149"/>
        <v>0.90690680923288336</v>
      </c>
      <c r="AN78" s="29">
        <f t="shared" si="150"/>
        <v>0</v>
      </c>
      <c r="AP78" s="25">
        <f t="shared" si="151"/>
        <v>55.353999999999999</v>
      </c>
      <c r="AQ78" s="25">
        <f t="shared" si="152"/>
        <v>0.13800000000000001</v>
      </c>
      <c r="AR78" s="25">
        <f t="shared" si="153"/>
        <v>3.73</v>
      </c>
      <c r="AS78" s="25">
        <f t="shared" si="154"/>
        <v>0.51700000000000002</v>
      </c>
      <c r="AT78" s="25">
        <f t="shared" si="155"/>
        <v>0</v>
      </c>
      <c r="AU78" s="25">
        <f t="shared" si="156"/>
        <v>6.0789999999999997</v>
      </c>
      <c r="AV78" s="25">
        <f t="shared" si="157"/>
        <v>33.222999999999999</v>
      </c>
      <c r="AW78" s="25">
        <f t="shared" si="158"/>
        <v>0.53300000000000003</v>
      </c>
      <c r="AX78" s="25">
        <f t="shared" si="159"/>
        <v>0.17</v>
      </c>
      <c r="AY78" s="25">
        <f t="shared" si="160"/>
        <v>0.08</v>
      </c>
      <c r="AZ78" s="25">
        <f t="shared" si="161"/>
        <v>0.02</v>
      </c>
      <c r="BA78" s="25">
        <f t="shared" si="162"/>
        <v>0</v>
      </c>
      <c r="BB78" s="25">
        <f t="shared" si="163"/>
        <v>99.843999999999994</v>
      </c>
      <c r="BD78" s="25">
        <f t="shared" si="164"/>
        <v>0.9213382157123835</v>
      </c>
      <c r="BE78" s="25">
        <f t="shared" si="165"/>
        <v>1.7278942228232291E-3</v>
      </c>
      <c r="BF78" s="25">
        <f t="shared" si="166"/>
        <v>7.316594743036485E-2</v>
      </c>
      <c r="BG78" s="25">
        <f t="shared" si="167"/>
        <v>6.8030791499440755E-3</v>
      </c>
      <c r="BH78" s="25">
        <f t="shared" si="168"/>
        <v>8.4613885641111303E-2</v>
      </c>
      <c r="BI78" s="25">
        <f t="shared" si="169"/>
        <v>0</v>
      </c>
      <c r="BJ78" s="25">
        <f t="shared" si="170"/>
        <v>0.82430206131340489</v>
      </c>
      <c r="BK78" s="25">
        <f t="shared" si="171"/>
        <v>9.5047202616383789E-3</v>
      </c>
      <c r="BL78" s="25">
        <f t="shared" si="172"/>
        <v>2.3964791492217083E-3</v>
      </c>
      <c r="BM78" s="25">
        <f t="shared" si="173"/>
        <v>1.07105370263265E-3</v>
      </c>
      <c r="BN78" s="25">
        <f t="shared" si="174"/>
        <v>6.4538092802550549E-4</v>
      </c>
      <c r="BO78" s="25">
        <f t="shared" si="175"/>
        <v>0</v>
      </c>
      <c r="BP78" s="25">
        <f t="shared" si="176"/>
        <v>1.9255687175115501</v>
      </c>
      <c r="BQ78" s="25">
        <f t="shared" si="177"/>
        <v>2.0773489452453209</v>
      </c>
    </row>
    <row r="79" spans="1:69" s="25" customFormat="1" x14ac:dyDescent="0.15">
      <c r="A79" s="25" t="s">
        <v>143</v>
      </c>
      <c r="B79" s="25">
        <v>575</v>
      </c>
      <c r="C79" s="25">
        <f t="shared" si="134"/>
        <v>4.9999999999926104</v>
      </c>
      <c r="D79" s="26">
        <v>55.069000000000003</v>
      </c>
      <c r="E79" s="26">
        <v>0.191</v>
      </c>
      <c r="F79" s="26">
        <v>3.81</v>
      </c>
      <c r="G79" s="26">
        <v>0.53600000000000003</v>
      </c>
      <c r="H79" s="26">
        <v>5.7140000000000004</v>
      </c>
      <c r="I79" s="26">
        <v>31.474</v>
      </c>
      <c r="J79" s="26">
        <v>2.8719999999999999</v>
      </c>
      <c r="K79" s="26">
        <v>0.159</v>
      </c>
      <c r="L79" s="26">
        <v>8.4000000000000005E-2</v>
      </c>
      <c r="M79" s="26">
        <v>6.0999999999999999E-2</v>
      </c>
      <c r="N79" s="26"/>
      <c r="O79" s="25">
        <f t="shared" si="135"/>
        <v>99.970000000000027</v>
      </c>
      <c r="Q79" s="26">
        <v>46.838000000000001</v>
      </c>
      <c r="R79" s="26">
        <v>80.566000000000003</v>
      </c>
      <c r="S79" s="26">
        <v>11.041</v>
      </c>
      <c r="U79" s="26"/>
      <c r="V79" s="27">
        <v>12</v>
      </c>
      <c r="W79" s="27">
        <v>4</v>
      </c>
      <c r="X79" s="14">
        <v>0</v>
      </c>
      <c r="Z79" s="28">
        <f t="shared" si="136"/>
        <v>1.9117888356252111</v>
      </c>
      <c r="AA79" s="28">
        <f t="shared" si="137"/>
        <v>4.9880877890779007E-3</v>
      </c>
      <c r="AB79" s="28">
        <f t="shared" si="138"/>
        <v>0.15587906763263165</v>
      </c>
      <c r="AC79" s="28">
        <f t="shared" si="139"/>
        <v>1.4711007783875121E-2</v>
      </c>
      <c r="AD79" s="28">
        <f t="shared" si="140"/>
        <v>0</v>
      </c>
      <c r="AE79" s="28">
        <f t="shared" si="141"/>
        <v>0.16588701283243568</v>
      </c>
      <c r="AF79" s="28">
        <f t="shared" si="142"/>
        <v>1.6287789016962053</v>
      </c>
      <c r="AG79" s="28">
        <f t="shared" si="143"/>
        <v>0.10682163498975131</v>
      </c>
      <c r="AH79" s="28">
        <f t="shared" si="144"/>
        <v>4.6750311891861542E-3</v>
      </c>
      <c r="AI79" s="28">
        <f t="shared" si="145"/>
        <v>2.3456499480826085E-3</v>
      </c>
      <c r="AJ79" s="28">
        <f t="shared" si="146"/>
        <v>4.1056187820028549E-3</v>
      </c>
      <c r="AK79" s="28">
        <f t="shared" si="147"/>
        <v>0</v>
      </c>
      <c r="AL79" s="28">
        <f t="shared" si="148"/>
        <v>3.9999808482684598</v>
      </c>
      <c r="AM79" s="28">
        <f t="shared" si="149"/>
        <v>0.907566633160242</v>
      </c>
      <c r="AN79" s="29">
        <f t="shared" si="150"/>
        <v>0</v>
      </c>
      <c r="AP79" s="25">
        <f t="shared" si="151"/>
        <v>55.069000000000003</v>
      </c>
      <c r="AQ79" s="25">
        <f t="shared" si="152"/>
        <v>0.191</v>
      </c>
      <c r="AR79" s="25">
        <f t="shared" si="153"/>
        <v>3.81</v>
      </c>
      <c r="AS79" s="25">
        <f t="shared" si="154"/>
        <v>0.53600000000000003</v>
      </c>
      <c r="AT79" s="25">
        <f t="shared" si="155"/>
        <v>0</v>
      </c>
      <c r="AU79" s="25">
        <f t="shared" si="156"/>
        <v>5.7140000000000004</v>
      </c>
      <c r="AV79" s="25">
        <f t="shared" si="157"/>
        <v>31.474</v>
      </c>
      <c r="AW79" s="25">
        <f t="shared" si="158"/>
        <v>2.8719999999999999</v>
      </c>
      <c r="AX79" s="25">
        <f t="shared" si="159"/>
        <v>0.159</v>
      </c>
      <c r="AY79" s="25">
        <f t="shared" si="160"/>
        <v>8.4000000000000005E-2</v>
      </c>
      <c r="AZ79" s="25">
        <f t="shared" si="161"/>
        <v>6.0999999999999999E-2</v>
      </c>
      <c r="BA79" s="25">
        <f t="shared" si="162"/>
        <v>0</v>
      </c>
      <c r="BB79" s="25">
        <f t="shared" si="163"/>
        <v>99.970000000000027</v>
      </c>
      <c r="BD79" s="25">
        <f t="shared" si="164"/>
        <v>0.91659454061251666</v>
      </c>
      <c r="BE79" s="25">
        <f t="shared" si="165"/>
        <v>2.3915057721683821E-3</v>
      </c>
      <c r="BF79" s="25">
        <f t="shared" si="166"/>
        <v>7.473519027069439E-2</v>
      </c>
      <c r="BG79" s="25">
        <f t="shared" si="167"/>
        <v>7.0530955983946313E-3</v>
      </c>
      <c r="BH79" s="25">
        <f t="shared" si="168"/>
        <v>7.9533433550470475E-2</v>
      </c>
      <c r="BI79" s="25">
        <f t="shared" si="169"/>
        <v>0</v>
      </c>
      <c r="BJ79" s="25">
        <f t="shared" si="170"/>
        <v>0.7809072954813866</v>
      </c>
      <c r="BK79" s="25">
        <f t="shared" si="171"/>
        <v>5.1214927938884471E-2</v>
      </c>
      <c r="BL79" s="25">
        <f t="shared" si="172"/>
        <v>2.241412851330892E-3</v>
      </c>
      <c r="BM79" s="25">
        <f t="shared" si="173"/>
        <v>1.1246063877642825E-3</v>
      </c>
      <c r="BN79" s="25">
        <f t="shared" si="174"/>
        <v>1.9684118304777913E-3</v>
      </c>
      <c r="BO79" s="25">
        <f t="shared" si="175"/>
        <v>0</v>
      </c>
      <c r="BP79" s="25">
        <f t="shared" si="176"/>
        <v>1.9177644202940887</v>
      </c>
      <c r="BQ79" s="25">
        <f t="shared" si="177"/>
        <v>2.0857519338350556</v>
      </c>
    </row>
    <row r="80" spans="1:69" s="25" customFormat="1" x14ac:dyDescent="0.15">
      <c r="A80" s="25" t="s">
        <v>144</v>
      </c>
      <c r="B80" s="25">
        <v>576</v>
      </c>
      <c r="C80" s="25">
        <f t="shared" si="134"/>
        <v>5.6568542494942697</v>
      </c>
      <c r="D80" s="26">
        <v>55.19</v>
      </c>
      <c r="E80" s="26">
        <v>0.13500000000000001</v>
      </c>
      <c r="F80" s="26">
        <v>3.75</v>
      </c>
      <c r="G80" s="26">
        <v>0.51800000000000002</v>
      </c>
      <c r="H80" s="26">
        <v>6.1029999999999998</v>
      </c>
      <c r="I80" s="26">
        <v>33.146000000000001</v>
      </c>
      <c r="J80" s="26">
        <v>0.49</v>
      </c>
      <c r="K80" s="26">
        <v>0.17399999999999999</v>
      </c>
      <c r="L80" s="26">
        <v>9.5000000000000001E-2</v>
      </c>
      <c r="M80" s="26">
        <v>1.2E-2</v>
      </c>
      <c r="N80" s="26"/>
      <c r="O80" s="25">
        <f t="shared" si="135"/>
        <v>99.613</v>
      </c>
      <c r="Q80" s="26">
        <v>46.834000000000003</v>
      </c>
      <c r="R80" s="26">
        <v>80.561999999999998</v>
      </c>
      <c r="S80" s="26">
        <v>11.041</v>
      </c>
      <c r="U80" s="26"/>
      <c r="V80" s="27">
        <v>12</v>
      </c>
      <c r="W80" s="27">
        <v>4</v>
      </c>
      <c r="X80" s="14">
        <v>0</v>
      </c>
      <c r="Z80" s="28">
        <f t="shared" si="136"/>
        <v>1.9130003794414114</v>
      </c>
      <c r="AA80" s="28">
        <f t="shared" si="137"/>
        <v>3.5201115060273071E-3</v>
      </c>
      <c r="AB80" s="28">
        <f t="shared" si="138"/>
        <v>0.15318492303102355</v>
      </c>
      <c r="AC80" s="28">
        <f t="shared" si="139"/>
        <v>1.4194801590739665E-2</v>
      </c>
      <c r="AD80" s="28">
        <f t="shared" si="140"/>
        <v>0</v>
      </c>
      <c r="AE80" s="28">
        <f t="shared" si="141"/>
        <v>0.17690391810578476</v>
      </c>
      <c r="AF80" s="28">
        <f t="shared" si="142"/>
        <v>1.7126288348926395</v>
      </c>
      <c r="AG80" s="28">
        <f t="shared" si="143"/>
        <v>1.8196706762674798E-2</v>
      </c>
      <c r="AH80" s="28">
        <f t="shared" si="144"/>
        <v>5.1080903198036758E-3</v>
      </c>
      <c r="AI80" s="28">
        <f t="shared" si="145"/>
        <v>2.6486797504143194E-3</v>
      </c>
      <c r="AJ80" s="28">
        <f t="shared" si="146"/>
        <v>8.0640268231895222E-4</v>
      </c>
      <c r="AK80" s="28">
        <f t="shared" si="147"/>
        <v>0</v>
      </c>
      <c r="AL80" s="28">
        <f t="shared" si="148"/>
        <v>4.0001928480828379</v>
      </c>
      <c r="AM80" s="28">
        <f t="shared" si="149"/>
        <v>0.90637689776741737</v>
      </c>
      <c r="AN80" s="29">
        <f t="shared" si="150"/>
        <v>0</v>
      </c>
      <c r="AP80" s="25">
        <f t="shared" si="151"/>
        <v>55.19</v>
      </c>
      <c r="AQ80" s="25">
        <f t="shared" si="152"/>
        <v>0.13500000000000001</v>
      </c>
      <c r="AR80" s="25">
        <f t="shared" si="153"/>
        <v>3.75</v>
      </c>
      <c r="AS80" s="25">
        <f t="shared" si="154"/>
        <v>0.51800000000000002</v>
      </c>
      <c r="AT80" s="25">
        <f t="shared" si="155"/>
        <v>0</v>
      </c>
      <c r="AU80" s="25">
        <f t="shared" si="156"/>
        <v>6.1029999999999998</v>
      </c>
      <c r="AV80" s="25">
        <f t="shared" si="157"/>
        <v>33.146000000000001</v>
      </c>
      <c r="AW80" s="25">
        <f t="shared" si="158"/>
        <v>0.49</v>
      </c>
      <c r="AX80" s="25">
        <f t="shared" si="159"/>
        <v>0.17399999999999999</v>
      </c>
      <c r="AY80" s="25">
        <f t="shared" si="160"/>
        <v>9.5000000000000001E-2</v>
      </c>
      <c r="AZ80" s="25">
        <f t="shared" si="161"/>
        <v>1.2E-2</v>
      </c>
      <c r="BA80" s="25">
        <f t="shared" si="162"/>
        <v>0</v>
      </c>
      <c r="BB80" s="25">
        <f t="shared" si="163"/>
        <v>99.613</v>
      </c>
      <c r="BD80" s="25">
        <f t="shared" si="164"/>
        <v>0.91860852197070575</v>
      </c>
      <c r="BE80" s="25">
        <f t="shared" si="165"/>
        <v>1.6903313049357676E-3</v>
      </c>
      <c r="BF80" s="25">
        <f t="shared" si="166"/>
        <v>7.3558258140447239E-2</v>
      </c>
      <c r="BG80" s="25">
        <f t="shared" si="167"/>
        <v>6.8162379103888409E-3</v>
      </c>
      <c r="BH80" s="25">
        <f t="shared" si="168"/>
        <v>8.4947942764879464E-2</v>
      </c>
      <c r="BI80" s="25">
        <f t="shared" si="169"/>
        <v>0</v>
      </c>
      <c r="BJ80" s="25">
        <f t="shared" si="170"/>
        <v>0.822391599924574</v>
      </c>
      <c r="BK80" s="25">
        <f t="shared" si="171"/>
        <v>8.7379229422191469E-3</v>
      </c>
      <c r="BL80" s="25">
        <f t="shared" si="172"/>
        <v>2.4528668939092775E-3</v>
      </c>
      <c r="BM80" s="25">
        <f t="shared" si="173"/>
        <v>1.2718762718762718E-3</v>
      </c>
      <c r="BN80" s="25">
        <f t="shared" si="174"/>
        <v>3.8722855681530327E-4</v>
      </c>
      <c r="BO80" s="25">
        <f t="shared" si="175"/>
        <v>0</v>
      </c>
      <c r="BP80" s="25">
        <f t="shared" si="176"/>
        <v>1.9208627866807511</v>
      </c>
      <c r="BQ80" s="25">
        <f t="shared" si="177"/>
        <v>2.0824979669657546</v>
      </c>
    </row>
    <row r="81" spans="1:69" s="25" customFormat="1" x14ac:dyDescent="0.15">
      <c r="A81" s="25" t="s">
        <v>145</v>
      </c>
      <c r="B81" s="25">
        <v>577</v>
      </c>
      <c r="C81" s="25">
        <f t="shared" si="134"/>
        <v>4.2426406871194464</v>
      </c>
      <c r="D81" s="26">
        <v>55.183</v>
      </c>
      <c r="E81" s="26">
        <v>0.14499999999999999</v>
      </c>
      <c r="F81" s="26">
        <v>3.7519999999999998</v>
      </c>
      <c r="G81" s="26">
        <v>0.52</v>
      </c>
      <c r="H81" s="26">
        <v>6.0940000000000003</v>
      </c>
      <c r="I81" s="26">
        <v>33.104999999999997</v>
      </c>
      <c r="J81" s="26">
        <v>0.495</v>
      </c>
      <c r="K81" s="26">
        <v>0.17599999999999999</v>
      </c>
      <c r="L81" s="26">
        <v>0.08</v>
      </c>
      <c r="M81" s="26">
        <v>1.6E-2</v>
      </c>
      <c r="N81" s="26"/>
      <c r="O81" s="25">
        <f t="shared" si="135"/>
        <v>99.566000000000017</v>
      </c>
      <c r="Q81" s="26">
        <v>46.831000000000003</v>
      </c>
      <c r="R81" s="26">
        <v>80.558999999999997</v>
      </c>
      <c r="S81" s="26">
        <v>11.041</v>
      </c>
      <c r="U81" s="26"/>
      <c r="V81" s="27">
        <v>12</v>
      </c>
      <c r="W81" s="27">
        <v>4</v>
      </c>
      <c r="X81" s="14">
        <v>0</v>
      </c>
      <c r="Z81" s="28">
        <f t="shared" si="136"/>
        <v>1.9134522477574858</v>
      </c>
      <c r="AA81" s="28">
        <f t="shared" si="137"/>
        <v>3.7822332985020333E-3</v>
      </c>
      <c r="AB81" s="28">
        <f t="shared" si="138"/>
        <v>0.15332227120944644</v>
      </c>
      <c r="AC81" s="28">
        <f t="shared" si="139"/>
        <v>1.4254781662264076E-2</v>
      </c>
      <c r="AD81" s="28">
        <f t="shared" si="140"/>
        <v>0</v>
      </c>
      <c r="AE81" s="28">
        <f t="shared" si="141"/>
        <v>0.17670717791835261</v>
      </c>
      <c r="AF81" s="28">
        <f t="shared" si="142"/>
        <v>1.7111314647402747</v>
      </c>
      <c r="AG81" s="28">
        <f t="shared" si="143"/>
        <v>1.8389061902003047E-2</v>
      </c>
      <c r="AH81" s="28">
        <f t="shared" si="144"/>
        <v>5.1686800156677008E-3</v>
      </c>
      <c r="AI81" s="28">
        <f t="shared" si="145"/>
        <v>2.2312770182024719E-3</v>
      </c>
      <c r="AJ81" s="28">
        <f t="shared" si="146"/>
        <v>1.0755939719174984E-3</v>
      </c>
      <c r="AK81" s="28">
        <f t="shared" si="147"/>
        <v>0</v>
      </c>
      <c r="AL81" s="28">
        <f t="shared" si="148"/>
        <v>3.9995147894941163</v>
      </c>
      <c r="AM81" s="28">
        <f t="shared" si="149"/>
        <v>0.90639709669810686</v>
      </c>
      <c r="AN81" s="29">
        <f t="shared" si="150"/>
        <v>0</v>
      </c>
      <c r="AP81" s="25">
        <f t="shared" si="151"/>
        <v>55.183</v>
      </c>
      <c r="AQ81" s="25">
        <f t="shared" si="152"/>
        <v>0.14499999999999999</v>
      </c>
      <c r="AR81" s="25">
        <f t="shared" si="153"/>
        <v>3.7519999999999998</v>
      </c>
      <c r="AS81" s="25">
        <f t="shared" si="154"/>
        <v>0.52</v>
      </c>
      <c r="AT81" s="25">
        <f t="shared" si="155"/>
        <v>0</v>
      </c>
      <c r="AU81" s="25">
        <f t="shared" si="156"/>
        <v>6.0940000000000003</v>
      </c>
      <c r="AV81" s="25">
        <f t="shared" si="157"/>
        <v>33.104999999999997</v>
      </c>
      <c r="AW81" s="25">
        <f t="shared" si="158"/>
        <v>0.495</v>
      </c>
      <c r="AX81" s="25">
        <f t="shared" si="159"/>
        <v>0.17599999999999999</v>
      </c>
      <c r="AY81" s="25">
        <f t="shared" si="160"/>
        <v>0.08</v>
      </c>
      <c r="AZ81" s="25">
        <f t="shared" si="161"/>
        <v>1.6E-2</v>
      </c>
      <c r="BA81" s="25">
        <f t="shared" si="162"/>
        <v>0</v>
      </c>
      <c r="BB81" s="25">
        <f t="shared" si="163"/>
        <v>99.566000000000017</v>
      </c>
      <c r="BD81" s="25">
        <f t="shared" si="164"/>
        <v>0.91849201065246344</v>
      </c>
      <c r="BE81" s="25">
        <f t="shared" si="165"/>
        <v>1.8155410312273056E-3</v>
      </c>
      <c r="BF81" s="25">
        <f t="shared" si="166"/>
        <v>7.3597489211455466E-2</v>
      </c>
      <c r="BG81" s="25">
        <f t="shared" si="167"/>
        <v>6.8425554312783734E-3</v>
      </c>
      <c r="BH81" s="25">
        <f t="shared" si="168"/>
        <v>8.482267134346641E-2</v>
      </c>
      <c r="BI81" s="25">
        <f t="shared" si="169"/>
        <v>0</v>
      </c>
      <c r="BJ81" s="25">
        <f t="shared" si="170"/>
        <v>0.82137434126298858</v>
      </c>
      <c r="BK81" s="25">
        <f t="shared" si="171"/>
        <v>8.8270854212213843E-3</v>
      </c>
      <c r="BL81" s="25">
        <f t="shared" si="172"/>
        <v>2.4810607662530625E-3</v>
      </c>
      <c r="BM81" s="25">
        <f t="shared" si="173"/>
        <v>1.07105370263265E-3</v>
      </c>
      <c r="BN81" s="25">
        <f t="shared" si="174"/>
        <v>5.1630474242040432E-4</v>
      </c>
      <c r="BO81" s="25">
        <f t="shared" si="175"/>
        <v>0</v>
      </c>
      <c r="BP81" s="25">
        <f t="shared" si="176"/>
        <v>1.9198401135654068</v>
      </c>
      <c r="BQ81" s="25">
        <f t="shared" si="177"/>
        <v>2.0832541008149201</v>
      </c>
    </row>
    <row r="82" spans="1:69" s="25" customFormat="1" x14ac:dyDescent="0.15">
      <c r="A82" s="25" t="s">
        <v>146</v>
      </c>
      <c r="B82" s="25">
        <v>578</v>
      </c>
      <c r="C82" s="25">
        <f t="shared" si="134"/>
        <v>5.6568542494892453</v>
      </c>
      <c r="D82" s="26">
        <v>54.959000000000003</v>
      </c>
      <c r="E82" s="26">
        <v>0.17499999999999999</v>
      </c>
      <c r="F82" s="26">
        <v>3.766</v>
      </c>
      <c r="G82" s="26">
        <v>0.52500000000000002</v>
      </c>
      <c r="H82" s="26">
        <v>5.8819999999999997</v>
      </c>
      <c r="I82" s="26">
        <v>32.338000000000001</v>
      </c>
      <c r="J82" s="26">
        <v>1.669</v>
      </c>
      <c r="K82" s="26">
        <v>0.16600000000000001</v>
      </c>
      <c r="L82" s="26">
        <v>7.4999999999999997E-2</v>
      </c>
      <c r="M82" s="26">
        <v>3.7999999999999999E-2</v>
      </c>
      <c r="N82" s="26"/>
      <c r="O82" s="25">
        <f t="shared" si="135"/>
        <v>99.593000000000004</v>
      </c>
      <c r="Q82" s="26">
        <v>46.826999999999998</v>
      </c>
      <c r="R82" s="26">
        <v>80.555000000000007</v>
      </c>
      <c r="S82" s="26">
        <v>11.041</v>
      </c>
      <c r="U82" s="26"/>
      <c r="V82" s="27">
        <v>12</v>
      </c>
      <c r="W82" s="27">
        <v>4</v>
      </c>
      <c r="X82" s="14">
        <v>0</v>
      </c>
      <c r="Z82" s="28">
        <f t="shared" si="136"/>
        <v>1.9103902527330034</v>
      </c>
      <c r="AA82" s="28">
        <f t="shared" si="137"/>
        <v>4.5760347150489416E-3</v>
      </c>
      <c r="AB82" s="28">
        <f t="shared" si="138"/>
        <v>0.15427433396706877</v>
      </c>
      <c r="AC82" s="28">
        <f t="shared" si="139"/>
        <v>1.4427380296812899E-2</v>
      </c>
      <c r="AD82" s="28">
        <f t="shared" si="140"/>
        <v>0</v>
      </c>
      <c r="AE82" s="28">
        <f t="shared" si="141"/>
        <v>0.17098094441635012</v>
      </c>
      <c r="AF82" s="28">
        <f t="shared" si="142"/>
        <v>1.6756136592811235</v>
      </c>
      <c r="AG82" s="28">
        <f t="shared" si="143"/>
        <v>6.2155800303911879E-2</v>
      </c>
      <c r="AH82" s="28">
        <f t="shared" si="144"/>
        <v>4.8870413873679693E-3</v>
      </c>
      <c r="AI82" s="28">
        <f t="shared" si="145"/>
        <v>2.0969869072411953E-3</v>
      </c>
      <c r="AJ82" s="28">
        <f t="shared" si="146"/>
        <v>2.5608428241555483E-3</v>
      </c>
      <c r="AK82" s="28">
        <f t="shared" si="147"/>
        <v>0</v>
      </c>
      <c r="AL82" s="28">
        <f t="shared" si="148"/>
        <v>4.0019632768320843</v>
      </c>
      <c r="AM82" s="28">
        <f t="shared" si="149"/>
        <v>0.90740742766496152</v>
      </c>
      <c r="AN82" s="29">
        <f t="shared" si="150"/>
        <v>0</v>
      </c>
      <c r="AP82" s="25">
        <f t="shared" si="151"/>
        <v>54.959000000000003</v>
      </c>
      <c r="AQ82" s="25">
        <f t="shared" si="152"/>
        <v>0.17499999999999999</v>
      </c>
      <c r="AR82" s="25">
        <f t="shared" si="153"/>
        <v>3.766</v>
      </c>
      <c r="AS82" s="25">
        <f t="shared" si="154"/>
        <v>0.52500000000000002</v>
      </c>
      <c r="AT82" s="25">
        <f t="shared" si="155"/>
        <v>0</v>
      </c>
      <c r="AU82" s="25">
        <f t="shared" si="156"/>
        <v>5.8819999999999997</v>
      </c>
      <c r="AV82" s="25">
        <f t="shared" si="157"/>
        <v>32.338000000000001</v>
      </c>
      <c r="AW82" s="25">
        <f t="shared" si="158"/>
        <v>1.669</v>
      </c>
      <c r="AX82" s="25">
        <f t="shared" si="159"/>
        <v>0.16600000000000001</v>
      </c>
      <c r="AY82" s="25">
        <f t="shared" si="160"/>
        <v>7.4999999999999997E-2</v>
      </c>
      <c r="AZ82" s="25">
        <f t="shared" si="161"/>
        <v>3.7999999999999999E-2</v>
      </c>
      <c r="BA82" s="25">
        <f t="shared" si="162"/>
        <v>0</v>
      </c>
      <c r="BB82" s="25">
        <f t="shared" si="163"/>
        <v>99.593000000000004</v>
      </c>
      <c r="BD82" s="25">
        <f t="shared" si="164"/>
        <v>0.9147636484687085</v>
      </c>
      <c r="BE82" s="25">
        <f t="shared" si="165"/>
        <v>2.1911702101019208E-3</v>
      </c>
      <c r="BF82" s="25">
        <f t="shared" si="166"/>
        <v>7.3872106708513144E-2</v>
      </c>
      <c r="BG82" s="25">
        <f t="shared" si="167"/>
        <v>6.9083492335022039E-3</v>
      </c>
      <c r="BH82" s="25">
        <f t="shared" si="168"/>
        <v>8.1871833416847617E-2</v>
      </c>
      <c r="BI82" s="25">
        <f t="shared" si="169"/>
        <v>0</v>
      </c>
      <c r="BJ82" s="25">
        <f t="shared" si="170"/>
        <v>0.80234416093528249</v>
      </c>
      <c r="BK82" s="25">
        <f t="shared" si="171"/>
        <v>2.9762435490946444E-2</v>
      </c>
      <c r="BL82" s="25">
        <f t="shared" si="172"/>
        <v>2.3400914045341387E-3</v>
      </c>
      <c r="BM82" s="25">
        <f t="shared" si="173"/>
        <v>1.0041128462181092E-3</v>
      </c>
      <c r="BN82" s="25">
        <f t="shared" si="174"/>
        <v>1.2262237632484603E-3</v>
      </c>
      <c r="BO82" s="25">
        <f t="shared" si="175"/>
        <v>0</v>
      </c>
      <c r="BP82" s="25">
        <f t="shared" si="176"/>
        <v>1.9162841324779032</v>
      </c>
      <c r="BQ82" s="25">
        <f t="shared" si="177"/>
        <v>2.0883976488691358</v>
      </c>
    </row>
    <row r="83" spans="1:69" s="25" customFormat="1" x14ac:dyDescent="0.15">
      <c r="A83" s="25" t="s">
        <v>147</v>
      </c>
      <c r="B83" s="25">
        <v>579</v>
      </c>
      <c r="C83" s="25">
        <f t="shared" si="134"/>
        <v>4.4721359550018667</v>
      </c>
      <c r="D83" s="26">
        <v>55.101999999999997</v>
      </c>
      <c r="E83" s="26">
        <v>0.14199999999999999</v>
      </c>
      <c r="F83" s="26">
        <v>3.7269999999999999</v>
      </c>
      <c r="G83" s="26">
        <v>0.51800000000000002</v>
      </c>
      <c r="H83" s="26">
        <v>6.09</v>
      </c>
      <c r="I83" s="26">
        <v>33.225000000000001</v>
      </c>
      <c r="J83" s="26">
        <v>0.51900000000000002</v>
      </c>
      <c r="K83" s="26">
        <v>0.17</v>
      </c>
      <c r="L83" s="26">
        <v>7.0999999999999994E-2</v>
      </c>
      <c r="M83" s="26">
        <v>8.9999999999999993E-3</v>
      </c>
      <c r="N83" s="26"/>
      <c r="O83" s="25">
        <f t="shared" si="135"/>
        <v>99.573000000000008</v>
      </c>
      <c r="Q83" s="26">
        <v>46.825000000000003</v>
      </c>
      <c r="R83" s="26">
        <v>80.551000000000002</v>
      </c>
      <c r="S83" s="26">
        <v>11.041</v>
      </c>
      <c r="U83" s="26"/>
      <c r="V83" s="27">
        <v>12</v>
      </c>
      <c r="W83" s="27">
        <v>4</v>
      </c>
      <c r="X83" s="14">
        <v>0</v>
      </c>
      <c r="Z83" s="28">
        <f t="shared" si="136"/>
        <v>1.9109852814927932</v>
      </c>
      <c r="AA83" s="28">
        <f t="shared" si="137"/>
        <v>3.704642581484497E-3</v>
      </c>
      <c r="AB83" s="28">
        <f t="shared" si="138"/>
        <v>0.15232790363891086</v>
      </c>
      <c r="AC83" s="28">
        <f t="shared" si="139"/>
        <v>1.4202494968243051E-2</v>
      </c>
      <c r="AD83" s="28">
        <f t="shared" si="140"/>
        <v>0</v>
      </c>
      <c r="AE83" s="28">
        <f t="shared" si="141"/>
        <v>0.17662277021518072</v>
      </c>
      <c r="AF83" s="28">
        <f t="shared" si="142"/>
        <v>1.7176411377579712</v>
      </c>
      <c r="AG83" s="28">
        <f t="shared" si="143"/>
        <v>1.9284100756497724E-2</v>
      </c>
      <c r="AH83" s="28">
        <f t="shared" si="144"/>
        <v>4.9933678233920501E-3</v>
      </c>
      <c r="AI83" s="28">
        <f t="shared" si="145"/>
        <v>1.9806124848234423E-3</v>
      </c>
      <c r="AJ83" s="28">
        <f t="shared" si="146"/>
        <v>6.0512980569683828E-4</v>
      </c>
      <c r="AK83" s="28">
        <f t="shared" si="147"/>
        <v>0</v>
      </c>
      <c r="AL83" s="28">
        <f t="shared" si="148"/>
        <v>4.0023474415249938</v>
      </c>
      <c r="AM83" s="28">
        <f t="shared" si="149"/>
        <v>0.90675915353095349</v>
      </c>
      <c r="AN83" s="29">
        <f t="shared" si="150"/>
        <v>0</v>
      </c>
      <c r="AP83" s="25">
        <f t="shared" si="151"/>
        <v>55.101999999999997</v>
      </c>
      <c r="AQ83" s="25">
        <f t="shared" si="152"/>
        <v>0.14199999999999999</v>
      </c>
      <c r="AR83" s="25">
        <f t="shared" si="153"/>
        <v>3.7269999999999999</v>
      </c>
      <c r="AS83" s="25">
        <f t="shared" si="154"/>
        <v>0.51800000000000002</v>
      </c>
      <c r="AT83" s="25">
        <f t="shared" si="155"/>
        <v>0</v>
      </c>
      <c r="AU83" s="25">
        <f t="shared" si="156"/>
        <v>6.09</v>
      </c>
      <c r="AV83" s="25">
        <f t="shared" si="157"/>
        <v>33.225000000000001</v>
      </c>
      <c r="AW83" s="25">
        <f t="shared" si="158"/>
        <v>0.51900000000000002</v>
      </c>
      <c r="AX83" s="25">
        <f t="shared" si="159"/>
        <v>0.17</v>
      </c>
      <c r="AY83" s="25">
        <f t="shared" si="160"/>
        <v>7.0999999999999994E-2</v>
      </c>
      <c r="AZ83" s="25">
        <f t="shared" si="161"/>
        <v>8.9999999999999993E-3</v>
      </c>
      <c r="BA83" s="25">
        <f t="shared" si="162"/>
        <v>0</v>
      </c>
      <c r="BB83" s="25">
        <f t="shared" si="163"/>
        <v>99.573000000000008</v>
      </c>
      <c r="BD83" s="25">
        <f t="shared" si="164"/>
        <v>0.91714380825565911</v>
      </c>
      <c r="BE83" s="25">
        <f t="shared" si="165"/>
        <v>1.7779781133398442E-3</v>
      </c>
      <c r="BF83" s="25">
        <f t="shared" si="166"/>
        <v>7.3107100823852494E-2</v>
      </c>
      <c r="BG83" s="25">
        <f t="shared" si="167"/>
        <v>6.8162379103888409E-3</v>
      </c>
      <c r="BH83" s="25">
        <f t="shared" si="168"/>
        <v>8.4766995156171712E-2</v>
      </c>
      <c r="BI83" s="25">
        <f t="shared" si="169"/>
        <v>0</v>
      </c>
      <c r="BJ83" s="25">
        <f t="shared" si="170"/>
        <v>0.82435168368714085</v>
      </c>
      <c r="BK83" s="25">
        <f t="shared" si="171"/>
        <v>9.2550653204321182E-3</v>
      </c>
      <c r="BL83" s="25">
        <f t="shared" si="172"/>
        <v>2.3964791492217083E-3</v>
      </c>
      <c r="BM83" s="25">
        <f t="shared" si="173"/>
        <v>9.5056016108647676E-4</v>
      </c>
      <c r="BN83" s="25">
        <f t="shared" si="174"/>
        <v>2.9042141761147743E-4</v>
      </c>
      <c r="BO83" s="25">
        <f t="shared" si="175"/>
        <v>0</v>
      </c>
      <c r="BP83" s="25">
        <f t="shared" si="176"/>
        <v>1.9208563299949046</v>
      </c>
      <c r="BQ83" s="25">
        <f t="shared" si="177"/>
        <v>2.0836266507946539</v>
      </c>
    </row>
    <row r="84" spans="1:69" s="25" customFormat="1" x14ac:dyDescent="0.15">
      <c r="A84" s="25" t="s">
        <v>148</v>
      </c>
      <c r="B84" s="25">
        <v>580</v>
      </c>
      <c r="C84" s="25">
        <f t="shared" si="134"/>
        <v>5.0000000000039799</v>
      </c>
      <c r="D84" s="26">
        <v>55.091000000000001</v>
      </c>
      <c r="E84" s="26">
        <v>0.155</v>
      </c>
      <c r="F84" s="26">
        <v>3.782</v>
      </c>
      <c r="G84" s="26">
        <v>0.52900000000000003</v>
      </c>
      <c r="H84" s="26">
        <v>6.0529999999999999</v>
      </c>
      <c r="I84" s="26">
        <v>32.902000000000001</v>
      </c>
      <c r="J84" s="26">
        <v>0.96899999999999997</v>
      </c>
      <c r="K84" s="26">
        <v>0.16300000000000001</v>
      </c>
      <c r="L84" s="26">
        <v>7.6999999999999999E-2</v>
      </c>
      <c r="M84" s="26">
        <v>1.4E-2</v>
      </c>
      <c r="N84" s="26"/>
      <c r="O84" s="25">
        <f t="shared" si="135"/>
        <v>99.734999999999999</v>
      </c>
      <c r="Q84" s="26">
        <v>46.820999999999998</v>
      </c>
      <c r="R84" s="26">
        <v>80.548000000000002</v>
      </c>
      <c r="S84" s="26">
        <v>11.041</v>
      </c>
      <c r="U84" s="26"/>
      <c r="V84" s="27">
        <v>12</v>
      </c>
      <c r="W84" s="27">
        <v>4</v>
      </c>
      <c r="X84" s="14">
        <v>0</v>
      </c>
      <c r="Z84" s="28">
        <f t="shared" si="136"/>
        <v>1.9097067027961996</v>
      </c>
      <c r="AA84" s="28">
        <f t="shared" si="137"/>
        <v>4.0419013084503743E-3</v>
      </c>
      <c r="AB84" s="28">
        <f t="shared" si="138"/>
        <v>0.15450325526828207</v>
      </c>
      <c r="AC84" s="28">
        <f t="shared" si="139"/>
        <v>1.449728221996515E-2</v>
      </c>
      <c r="AD84" s="28">
        <f t="shared" si="140"/>
        <v>0</v>
      </c>
      <c r="AE84" s="28">
        <f t="shared" si="141"/>
        <v>0.17546726647601366</v>
      </c>
      <c r="AF84" s="28">
        <f t="shared" si="142"/>
        <v>1.700144279246667</v>
      </c>
      <c r="AG84" s="28">
        <f t="shared" si="143"/>
        <v>3.5987514113704357E-2</v>
      </c>
      <c r="AH84" s="28">
        <f t="shared" si="144"/>
        <v>4.7855105554505447E-3</v>
      </c>
      <c r="AI84" s="28">
        <f t="shared" si="145"/>
        <v>2.146979639126914E-3</v>
      </c>
      <c r="AJ84" s="28">
        <f t="shared" si="146"/>
        <v>9.4087105473507208E-4</v>
      </c>
      <c r="AK84" s="28">
        <f t="shared" si="147"/>
        <v>0</v>
      </c>
      <c r="AL84" s="28">
        <f t="shared" si="148"/>
        <v>4.0022215626785949</v>
      </c>
      <c r="AM84" s="28">
        <f t="shared" si="149"/>
        <v>0.90644797059595539</v>
      </c>
      <c r="AN84" s="29">
        <f t="shared" si="150"/>
        <v>0</v>
      </c>
      <c r="AP84" s="25">
        <f t="shared" si="151"/>
        <v>55.091000000000001</v>
      </c>
      <c r="AQ84" s="25">
        <f t="shared" si="152"/>
        <v>0.155</v>
      </c>
      <c r="AR84" s="25">
        <f t="shared" si="153"/>
        <v>3.782</v>
      </c>
      <c r="AS84" s="25">
        <f t="shared" si="154"/>
        <v>0.52900000000000003</v>
      </c>
      <c r="AT84" s="25">
        <f t="shared" si="155"/>
        <v>0</v>
      </c>
      <c r="AU84" s="25">
        <f t="shared" si="156"/>
        <v>6.0529999999999999</v>
      </c>
      <c r="AV84" s="25">
        <f t="shared" si="157"/>
        <v>32.902000000000001</v>
      </c>
      <c r="AW84" s="25">
        <f t="shared" si="158"/>
        <v>0.96899999999999997</v>
      </c>
      <c r="AX84" s="25">
        <f t="shared" si="159"/>
        <v>0.16300000000000001</v>
      </c>
      <c r="AY84" s="25">
        <f t="shared" si="160"/>
        <v>7.6999999999999999E-2</v>
      </c>
      <c r="AZ84" s="25">
        <f t="shared" si="161"/>
        <v>1.4E-2</v>
      </c>
      <c r="BA84" s="25">
        <f t="shared" si="162"/>
        <v>0</v>
      </c>
      <c r="BB84" s="25">
        <f t="shared" si="163"/>
        <v>99.734999999999999</v>
      </c>
      <c r="BD84" s="25">
        <f t="shared" si="164"/>
        <v>0.91696071904127829</v>
      </c>
      <c r="BE84" s="25">
        <f t="shared" si="165"/>
        <v>1.9407507575188441E-3</v>
      </c>
      <c r="BF84" s="25">
        <f t="shared" si="166"/>
        <v>7.4185955276579049E-2</v>
      </c>
      <c r="BG84" s="25">
        <f t="shared" si="167"/>
        <v>6.9609842752812682E-3</v>
      </c>
      <c r="BH84" s="25">
        <f t="shared" si="168"/>
        <v>8.4251990423695786E-2</v>
      </c>
      <c r="BI84" s="25">
        <f t="shared" si="169"/>
        <v>0</v>
      </c>
      <c r="BJ84" s="25">
        <f t="shared" si="170"/>
        <v>0.81633767032879789</v>
      </c>
      <c r="BK84" s="25">
        <f t="shared" si="171"/>
        <v>1.7279688430633374E-2</v>
      </c>
      <c r="BL84" s="25">
        <f t="shared" si="172"/>
        <v>2.2978005960184616E-3</v>
      </c>
      <c r="BM84" s="25">
        <f t="shared" si="173"/>
        <v>1.0308891887839255E-3</v>
      </c>
      <c r="BN84" s="25">
        <f t="shared" si="174"/>
        <v>4.517666496178538E-4</v>
      </c>
      <c r="BO84" s="25">
        <f t="shared" si="175"/>
        <v>0</v>
      </c>
      <c r="BP84" s="25">
        <f t="shared" si="176"/>
        <v>1.9216982149682047</v>
      </c>
      <c r="BQ84" s="25">
        <f t="shared" si="177"/>
        <v>2.0826483219399843</v>
      </c>
    </row>
    <row r="85" spans="1:69" s="25" customFormat="1" x14ac:dyDescent="0.15">
      <c r="A85" s="25" t="s">
        <v>149</v>
      </c>
      <c r="B85" s="25">
        <v>581</v>
      </c>
      <c r="C85" s="25">
        <f t="shared" si="134"/>
        <v>5.0000000000039799</v>
      </c>
      <c r="D85" s="26">
        <v>55.186999999999998</v>
      </c>
      <c r="E85" s="26">
        <v>0.14799999999999999</v>
      </c>
      <c r="F85" s="26">
        <v>3.7309999999999999</v>
      </c>
      <c r="G85" s="26">
        <v>0.51900000000000002</v>
      </c>
      <c r="H85" s="26">
        <v>6.1120000000000001</v>
      </c>
      <c r="I85" s="26">
        <v>33.308999999999997</v>
      </c>
      <c r="J85" s="26">
        <v>0.503</v>
      </c>
      <c r="K85" s="26">
        <v>0.17</v>
      </c>
      <c r="L85" s="26">
        <v>6.9000000000000006E-2</v>
      </c>
      <c r="M85" s="26">
        <v>8.9999999999999993E-3</v>
      </c>
      <c r="N85" s="26"/>
      <c r="O85" s="25">
        <f t="shared" si="135"/>
        <v>99.757000000000005</v>
      </c>
      <c r="Q85" s="26">
        <v>46.817999999999998</v>
      </c>
      <c r="R85" s="26">
        <v>80.543999999999997</v>
      </c>
      <c r="S85" s="26">
        <v>11.041</v>
      </c>
      <c r="U85" s="26"/>
      <c r="V85" s="27">
        <v>12</v>
      </c>
      <c r="W85" s="27">
        <v>4</v>
      </c>
      <c r="X85" s="14">
        <v>0</v>
      </c>
      <c r="Z85" s="28">
        <f t="shared" si="136"/>
        <v>1.9104861623826488</v>
      </c>
      <c r="AA85" s="28">
        <f t="shared" si="137"/>
        <v>3.8542227968652652E-3</v>
      </c>
      <c r="AB85" s="28">
        <f t="shared" si="138"/>
        <v>0.15221675250285757</v>
      </c>
      <c r="AC85" s="28">
        <f t="shared" si="139"/>
        <v>1.4204284843349849E-2</v>
      </c>
      <c r="AD85" s="28">
        <f t="shared" si="140"/>
        <v>0</v>
      </c>
      <c r="AE85" s="28">
        <f t="shared" si="141"/>
        <v>0.17694156967073793</v>
      </c>
      <c r="AF85" s="28">
        <f t="shared" si="142"/>
        <v>1.7188824146397845</v>
      </c>
      <c r="AG85" s="28">
        <f t="shared" si="143"/>
        <v>1.8655940575581873E-2</v>
      </c>
      <c r="AH85" s="28">
        <f t="shared" si="144"/>
        <v>4.9843747694536603E-3</v>
      </c>
      <c r="AI85" s="28">
        <f t="shared" si="145"/>
        <v>1.9213539825536615E-3</v>
      </c>
      <c r="AJ85" s="28">
        <f t="shared" si="146"/>
        <v>6.0403996709995666E-4</v>
      </c>
      <c r="AK85" s="28">
        <f t="shared" si="147"/>
        <v>0</v>
      </c>
      <c r="AL85" s="28">
        <f t="shared" si="148"/>
        <v>4.0027511161309333</v>
      </c>
      <c r="AM85" s="28">
        <f t="shared" si="149"/>
        <v>0.90666772277644303</v>
      </c>
      <c r="AN85" s="29">
        <f t="shared" si="150"/>
        <v>0</v>
      </c>
      <c r="AP85" s="25">
        <f t="shared" si="151"/>
        <v>55.186999999999998</v>
      </c>
      <c r="AQ85" s="25">
        <f t="shared" si="152"/>
        <v>0.14799999999999999</v>
      </c>
      <c r="AR85" s="25">
        <f t="shared" si="153"/>
        <v>3.7309999999999999</v>
      </c>
      <c r="AS85" s="25">
        <f t="shared" si="154"/>
        <v>0.51900000000000002</v>
      </c>
      <c r="AT85" s="25">
        <f t="shared" si="155"/>
        <v>0</v>
      </c>
      <c r="AU85" s="25">
        <f t="shared" si="156"/>
        <v>6.1120000000000001</v>
      </c>
      <c r="AV85" s="25">
        <f t="shared" si="157"/>
        <v>33.308999999999997</v>
      </c>
      <c r="AW85" s="25">
        <f t="shared" si="158"/>
        <v>0.503</v>
      </c>
      <c r="AX85" s="25">
        <f t="shared" si="159"/>
        <v>0.17</v>
      </c>
      <c r="AY85" s="25">
        <f t="shared" si="160"/>
        <v>6.9000000000000006E-2</v>
      </c>
      <c r="AZ85" s="25">
        <f t="shared" si="161"/>
        <v>8.9999999999999993E-3</v>
      </c>
      <c r="BA85" s="25">
        <f t="shared" si="162"/>
        <v>0</v>
      </c>
      <c r="BB85" s="25">
        <f t="shared" si="163"/>
        <v>99.757000000000005</v>
      </c>
      <c r="BD85" s="25">
        <f t="shared" si="164"/>
        <v>0.91855858854860184</v>
      </c>
      <c r="BE85" s="25">
        <f t="shared" si="165"/>
        <v>1.8531039491147671E-3</v>
      </c>
      <c r="BF85" s="25">
        <f t="shared" si="166"/>
        <v>7.3185562965868964E-2</v>
      </c>
      <c r="BG85" s="25">
        <f t="shared" si="167"/>
        <v>6.8293966708336071E-3</v>
      </c>
      <c r="BH85" s="25">
        <f t="shared" si="168"/>
        <v>8.5073214186292531E-2</v>
      </c>
      <c r="BI85" s="25">
        <f t="shared" si="169"/>
        <v>0</v>
      </c>
      <c r="BJ85" s="25">
        <f t="shared" si="170"/>
        <v>0.82643582338404731</v>
      </c>
      <c r="BK85" s="25">
        <f t="shared" si="171"/>
        <v>8.9697453876249611E-3</v>
      </c>
      <c r="BL85" s="25">
        <f t="shared" si="172"/>
        <v>2.3964791492217083E-3</v>
      </c>
      <c r="BM85" s="25">
        <f t="shared" si="173"/>
        <v>9.2378381852066061E-4</v>
      </c>
      <c r="BN85" s="25">
        <f t="shared" si="174"/>
        <v>2.9042141761147743E-4</v>
      </c>
      <c r="BO85" s="25">
        <f t="shared" si="175"/>
        <v>0</v>
      </c>
      <c r="BP85" s="25">
        <f t="shared" si="176"/>
        <v>1.9245161194777376</v>
      </c>
      <c r="BQ85" s="25">
        <f t="shared" si="177"/>
        <v>2.0798740398273061</v>
      </c>
    </row>
    <row r="86" spans="1:69" s="25" customFormat="1" x14ac:dyDescent="0.15">
      <c r="A86" s="25" t="s">
        <v>150</v>
      </c>
      <c r="B86" s="25">
        <v>582</v>
      </c>
      <c r="C86" s="25">
        <f t="shared" si="134"/>
        <v>5.6568542494842209</v>
      </c>
      <c r="D86" s="26">
        <v>55.164999999999999</v>
      </c>
      <c r="E86" s="26">
        <v>0.14699999999999999</v>
      </c>
      <c r="F86" s="26">
        <v>3.7850000000000001</v>
      </c>
      <c r="G86" s="26">
        <v>0.52400000000000002</v>
      </c>
      <c r="H86" s="26">
        <v>6.0730000000000004</v>
      </c>
      <c r="I86" s="26">
        <v>33.253</v>
      </c>
      <c r="J86" s="26">
        <v>0.496</v>
      </c>
      <c r="K86" s="26">
        <v>0.16</v>
      </c>
      <c r="L86" s="26">
        <v>7.5999999999999998E-2</v>
      </c>
      <c r="M86" s="26">
        <v>8.0000000000000002E-3</v>
      </c>
      <c r="N86" s="26"/>
      <c r="O86" s="25">
        <f t="shared" si="135"/>
        <v>99.686999999999969</v>
      </c>
      <c r="Q86" s="26">
        <v>46.814</v>
      </c>
      <c r="R86" s="26">
        <v>80.540000000000006</v>
      </c>
      <c r="S86" s="26">
        <v>11.041</v>
      </c>
      <c r="U86" s="26"/>
      <c r="V86" s="27">
        <v>12</v>
      </c>
      <c r="W86" s="27">
        <v>4</v>
      </c>
      <c r="X86" s="14">
        <v>0</v>
      </c>
      <c r="Z86" s="28">
        <f t="shared" si="136"/>
        <v>1.9105128805425047</v>
      </c>
      <c r="AA86" s="28">
        <f t="shared" si="137"/>
        <v>3.8297610016445978E-3</v>
      </c>
      <c r="AB86" s="28">
        <f t="shared" si="138"/>
        <v>0.15448357963714732</v>
      </c>
      <c r="AC86" s="28">
        <f t="shared" si="139"/>
        <v>1.4347047598499368E-2</v>
      </c>
      <c r="AD86" s="28">
        <f t="shared" si="140"/>
        <v>0</v>
      </c>
      <c r="AE86" s="28">
        <f t="shared" si="141"/>
        <v>0.17588509935468374</v>
      </c>
      <c r="AF86" s="28">
        <f t="shared" si="142"/>
        <v>1.7167009343434345</v>
      </c>
      <c r="AG86" s="28">
        <f t="shared" si="143"/>
        <v>1.8403909051705036E-2</v>
      </c>
      <c r="AH86" s="28">
        <f t="shared" si="144"/>
        <v>4.6931127438216719E-3</v>
      </c>
      <c r="AI86" s="28">
        <f t="shared" si="145"/>
        <v>2.1171475373523061E-3</v>
      </c>
      <c r="AJ86" s="28">
        <f t="shared" si="146"/>
        <v>5.3714605446946524E-4</v>
      </c>
      <c r="AK86" s="28">
        <f t="shared" si="147"/>
        <v>0</v>
      </c>
      <c r="AL86" s="28">
        <f t="shared" si="148"/>
        <v>4.0015106178652635</v>
      </c>
      <c r="AM86" s="28">
        <f t="shared" si="149"/>
        <v>0.90706625948675967</v>
      </c>
      <c r="AN86" s="29">
        <f t="shared" si="150"/>
        <v>0</v>
      </c>
      <c r="AP86" s="25">
        <f t="shared" si="151"/>
        <v>55.164999999999999</v>
      </c>
      <c r="AQ86" s="25">
        <f t="shared" si="152"/>
        <v>0.14699999999999999</v>
      </c>
      <c r="AR86" s="25">
        <f t="shared" si="153"/>
        <v>3.7850000000000001</v>
      </c>
      <c r="AS86" s="25">
        <f t="shared" si="154"/>
        <v>0.52400000000000002</v>
      </c>
      <c r="AT86" s="25">
        <f t="shared" si="155"/>
        <v>0</v>
      </c>
      <c r="AU86" s="25">
        <f t="shared" si="156"/>
        <v>6.0730000000000004</v>
      </c>
      <c r="AV86" s="25">
        <f t="shared" si="157"/>
        <v>33.253</v>
      </c>
      <c r="AW86" s="25">
        <f t="shared" si="158"/>
        <v>0.496</v>
      </c>
      <c r="AX86" s="25">
        <f t="shared" si="159"/>
        <v>0.16</v>
      </c>
      <c r="AY86" s="25">
        <f t="shared" si="160"/>
        <v>7.5999999999999998E-2</v>
      </c>
      <c r="AZ86" s="25">
        <f t="shared" si="161"/>
        <v>8.0000000000000002E-3</v>
      </c>
      <c r="BA86" s="25">
        <f t="shared" si="162"/>
        <v>0</v>
      </c>
      <c r="BB86" s="25">
        <f t="shared" si="163"/>
        <v>99.686999999999969</v>
      </c>
      <c r="BD86" s="25">
        <f t="shared" si="164"/>
        <v>0.91819241011984021</v>
      </c>
      <c r="BE86" s="25">
        <f t="shared" si="165"/>
        <v>1.8405829764856134E-3</v>
      </c>
      <c r="BF86" s="25">
        <f t="shared" si="166"/>
        <v>7.4244801883091419E-2</v>
      </c>
      <c r="BG86" s="25">
        <f t="shared" si="167"/>
        <v>6.8951904730574377E-3</v>
      </c>
      <c r="BH86" s="25">
        <f t="shared" si="168"/>
        <v>8.4530371360169262E-2</v>
      </c>
      <c r="BI86" s="25">
        <f t="shared" si="169"/>
        <v>0</v>
      </c>
      <c r="BJ86" s="25">
        <f t="shared" si="170"/>
        <v>0.82504639691944304</v>
      </c>
      <c r="BK86" s="25">
        <f t="shared" si="171"/>
        <v>8.8449179170218307E-3</v>
      </c>
      <c r="BL86" s="25">
        <f t="shared" si="172"/>
        <v>2.2555097875027845E-3</v>
      </c>
      <c r="BM86" s="25">
        <f t="shared" si="173"/>
        <v>1.0175010175010174E-3</v>
      </c>
      <c r="BN86" s="25">
        <f t="shared" si="174"/>
        <v>2.5815237121020216E-4</v>
      </c>
      <c r="BO86" s="25">
        <f t="shared" si="175"/>
        <v>0</v>
      </c>
      <c r="BP86" s="25">
        <f t="shared" si="176"/>
        <v>1.9231258348253228</v>
      </c>
      <c r="BQ86" s="25">
        <f t="shared" si="177"/>
        <v>2.0807325997098465</v>
      </c>
    </row>
    <row r="87" spans="1:69" s="25" customFormat="1" x14ac:dyDescent="0.15">
      <c r="A87" s="25" t="s">
        <v>151</v>
      </c>
      <c r="B87" s="25">
        <v>583</v>
      </c>
      <c r="C87" s="25">
        <f t="shared" si="134"/>
        <v>5.0000000000039799</v>
      </c>
      <c r="D87" s="26">
        <v>55.046999999999997</v>
      </c>
      <c r="E87" s="26">
        <v>0.16300000000000001</v>
      </c>
      <c r="F87" s="26">
        <v>3.8540000000000001</v>
      </c>
      <c r="G87" s="26">
        <v>0.54</v>
      </c>
      <c r="H87" s="26">
        <v>5.9320000000000004</v>
      </c>
      <c r="I87" s="26">
        <v>32.485999999999997</v>
      </c>
      <c r="J87" s="26">
        <v>1.3580000000000001</v>
      </c>
      <c r="K87" s="26">
        <v>0.161</v>
      </c>
      <c r="L87" s="26">
        <v>7.0999999999999994E-2</v>
      </c>
      <c r="M87" s="26">
        <v>3.1E-2</v>
      </c>
      <c r="N87" s="26"/>
      <c r="O87" s="25">
        <f t="shared" si="135"/>
        <v>99.643000000000001</v>
      </c>
      <c r="Q87" s="26">
        <v>46.811</v>
      </c>
      <c r="R87" s="26">
        <v>80.536000000000001</v>
      </c>
      <c r="S87" s="26">
        <v>11.041</v>
      </c>
      <c r="U87" s="26"/>
      <c r="V87" s="27">
        <v>12</v>
      </c>
      <c r="W87" s="27">
        <v>4</v>
      </c>
      <c r="X87" s="14">
        <v>0</v>
      </c>
      <c r="Z87" s="28">
        <f t="shared" si="136"/>
        <v>1.9107228380854691</v>
      </c>
      <c r="AA87" s="28">
        <f t="shared" si="137"/>
        <v>4.2561765420457212E-3</v>
      </c>
      <c r="AB87" s="28">
        <f t="shared" si="138"/>
        <v>0.15765430791515361</v>
      </c>
      <c r="AC87" s="28">
        <f t="shared" si="139"/>
        <v>1.4818447426254851E-2</v>
      </c>
      <c r="AD87" s="28">
        <f t="shared" si="140"/>
        <v>0</v>
      </c>
      <c r="AE87" s="28">
        <f t="shared" si="141"/>
        <v>0.172188681828186</v>
      </c>
      <c r="AF87" s="28">
        <f t="shared" si="142"/>
        <v>1.6808839984372856</v>
      </c>
      <c r="AG87" s="28">
        <f t="shared" si="143"/>
        <v>5.0501684401773481E-2</v>
      </c>
      <c r="AH87" s="28">
        <f t="shared" si="144"/>
        <v>4.7330879280593728E-3</v>
      </c>
      <c r="AI87" s="28">
        <f t="shared" si="145"/>
        <v>1.9823191288613181E-3</v>
      </c>
      <c r="AJ87" s="28">
        <f t="shared" si="146"/>
        <v>2.0861320173840136E-3</v>
      </c>
      <c r="AK87" s="28">
        <f t="shared" si="147"/>
        <v>0</v>
      </c>
      <c r="AL87" s="28">
        <f t="shared" si="148"/>
        <v>3.999827673710473</v>
      </c>
      <c r="AM87" s="28">
        <f t="shared" si="149"/>
        <v>0.90707936949158507</v>
      </c>
      <c r="AN87" s="29">
        <f t="shared" si="150"/>
        <v>0</v>
      </c>
      <c r="AP87" s="25">
        <f t="shared" si="151"/>
        <v>55.046999999999997</v>
      </c>
      <c r="AQ87" s="25">
        <f t="shared" si="152"/>
        <v>0.16300000000000001</v>
      </c>
      <c r="AR87" s="25">
        <f t="shared" si="153"/>
        <v>3.8540000000000001</v>
      </c>
      <c r="AS87" s="25">
        <f t="shared" si="154"/>
        <v>0.54</v>
      </c>
      <c r="AT87" s="25">
        <f t="shared" si="155"/>
        <v>0</v>
      </c>
      <c r="AU87" s="25">
        <f t="shared" si="156"/>
        <v>5.9320000000000013</v>
      </c>
      <c r="AV87" s="25">
        <f t="shared" si="157"/>
        <v>32.485999999999997</v>
      </c>
      <c r="AW87" s="25">
        <f t="shared" si="158"/>
        <v>1.3580000000000001</v>
      </c>
      <c r="AX87" s="25">
        <f t="shared" si="159"/>
        <v>0.161</v>
      </c>
      <c r="AY87" s="25">
        <f t="shared" si="160"/>
        <v>7.0999999999999994E-2</v>
      </c>
      <c r="AZ87" s="25">
        <f t="shared" si="161"/>
        <v>3.1E-2</v>
      </c>
      <c r="BA87" s="25">
        <f t="shared" si="162"/>
        <v>0</v>
      </c>
      <c r="BB87" s="25">
        <f t="shared" si="163"/>
        <v>99.643000000000001</v>
      </c>
      <c r="BD87" s="25">
        <f t="shared" si="164"/>
        <v>0.91622836218375492</v>
      </c>
      <c r="BE87" s="25">
        <f t="shared" si="165"/>
        <v>2.040918538552075E-3</v>
      </c>
      <c r="BF87" s="25">
        <f t="shared" si="166"/>
        <v>7.5598273832875637E-2</v>
      </c>
      <c r="BG87" s="25">
        <f t="shared" si="167"/>
        <v>7.1057306401736955E-3</v>
      </c>
      <c r="BH87" s="25">
        <f t="shared" si="168"/>
        <v>8.2567785758031309E-2</v>
      </c>
      <c r="BI87" s="25">
        <f t="shared" si="169"/>
        <v>0</v>
      </c>
      <c r="BJ87" s="25">
        <f t="shared" si="170"/>
        <v>0.80601621659173683</v>
      </c>
      <c r="BK87" s="25">
        <f t="shared" si="171"/>
        <v>2.4216529297007353E-2</v>
      </c>
      <c r="BL87" s="25">
        <f t="shared" si="172"/>
        <v>2.2696067236746766E-3</v>
      </c>
      <c r="BM87" s="25">
        <f t="shared" si="173"/>
        <v>9.5056016108647676E-4</v>
      </c>
      <c r="BN87" s="25">
        <f t="shared" si="174"/>
        <v>1.0003404384395333E-3</v>
      </c>
      <c r="BO87" s="25">
        <f t="shared" si="175"/>
        <v>0</v>
      </c>
      <c r="BP87" s="25">
        <f t="shared" si="176"/>
        <v>1.9179943241653326</v>
      </c>
      <c r="BQ87" s="25">
        <f t="shared" si="177"/>
        <v>2.0854220595522914</v>
      </c>
    </row>
    <row r="88" spans="1:69" s="25" customFormat="1" x14ac:dyDescent="0.15">
      <c r="A88" s="25" t="s">
        <v>152</v>
      </c>
      <c r="B88" s="25">
        <v>584</v>
      </c>
      <c r="C88" s="25">
        <f t="shared" si="134"/>
        <v>4.9999999999982947</v>
      </c>
      <c r="D88" s="26">
        <v>55.363999999999997</v>
      </c>
      <c r="E88" s="26">
        <v>0.15</v>
      </c>
      <c r="F88" s="26">
        <v>3.6339999999999999</v>
      </c>
      <c r="G88" s="26">
        <v>0.51500000000000001</v>
      </c>
      <c r="H88" s="26">
        <v>6.1070000000000002</v>
      </c>
      <c r="I88" s="26">
        <v>33.5</v>
      </c>
      <c r="J88" s="26">
        <v>0.51300000000000001</v>
      </c>
      <c r="K88" s="26">
        <v>0.16500000000000001</v>
      </c>
      <c r="L88" s="26">
        <v>0.08</v>
      </c>
      <c r="M88" s="26">
        <v>8.0000000000000002E-3</v>
      </c>
      <c r="N88" s="26"/>
      <c r="O88" s="25">
        <f t="shared" si="135"/>
        <v>100.036</v>
      </c>
      <c r="Q88" s="26">
        <v>46.807000000000002</v>
      </c>
      <c r="R88" s="26">
        <v>80.533000000000001</v>
      </c>
      <c r="S88" s="26">
        <v>11.041</v>
      </c>
      <c r="U88" s="26"/>
      <c r="V88" s="27">
        <v>12</v>
      </c>
      <c r="W88" s="27">
        <v>4</v>
      </c>
      <c r="X88" s="14">
        <v>0</v>
      </c>
      <c r="Z88" s="28">
        <f t="shared" si="136"/>
        <v>1.9113677227722166</v>
      </c>
      <c r="AA88" s="28">
        <f t="shared" si="137"/>
        <v>3.8956150687270443E-3</v>
      </c>
      <c r="AB88" s="28">
        <f t="shared" si="138"/>
        <v>0.14785356605844374</v>
      </c>
      <c r="AC88" s="28">
        <f t="shared" si="139"/>
        <v>1.4056232158752669E-2</v>
      </c>
      <c r="AD88" s="28">
        <f t="shared" si="140"/>
        <v>0</v>
      </c>
      <c r="AE88" s="28">
        <f t="shared" si="141"/>
        <v>0.17631291577428623</v>
      </c>
      <c r="AF88" s="28">
        <f t="shared" si="142"/>
        <v>1.724007133736426</v>
      </c>
      <c r="AG88" s="28">
        <f t="shared" si="143"/>
        <v>1.8974756324830023E-2</v>
      </c>
      <c r="AH88" s="28">
        <f t="shared" si="144"/>
        <v>4.8245342003914657E-3</v>
      </c>
      <c r="AI88" s="28">
        <f t="shared" si="145"/>
        <v>2.2215595475794481E-3</v>
      </c>
      <c r="AJ88" s="28">
        <f t="shared" si="146"/>
        <v>5.3545481760870935E-4</v>
      </c>
      <c r="AK88" s="28">
        <f t="shared" si="147"/>
        <v>0</v>
      </c>
      <c r="AL88" s="28">
        <f t="shared" si="148"/>
        <v>4.0040494904592618</v>
      </c>
      <c r="AM88" s="28">
        <f t="shared" si="149"/>
        <v>0.90721935717108149</v>
      </c>
      <c r="AN88" s="29">
        <f t="shared" si="150"/>
        <v>0</v>
      </c>
      <c r="AP88" s="25">
        <f t="shared" si="151"/>
        <v>55.363999999999997</v>
      </c>
      <c r="AQ88" s="25">
        <f t="shared" si="152"/>
        <v>0.15</v>
      </c>
      <c r="AR88" s="25">
        <f t="shared" si="153"/>
        <v>3.6339999999999999</v>
      </c>
      <c r="AS88" s="25">
        <f t="shared" si="154"/>
        <v>0.51500000000000001</v>
      </c>
      <c r="AT88" s="25">
        <f t="shared" si="155"/>
        <v>0</v>
      </c>
      <c r="AU88" s="25">
        <f t="shared" si="156"/>
        <v>6.1070000000000002</v>
      </c>
      <c r="AV88" s="25">
        <f t="shared" si="157"/>
        <v>33.5</v>
      </c>
      <c r="AW88" s="25">
        <f t="shared" si="158"/>
        <v>0.51300000000000001</v>
      </c>
      <c r="AX88" s="25">
        <f t="shared" si="159"/>
        <v>0.16500000000000001</v>
      </c>
      <c r="AY88" s="25">
        <f t="shared" si="160"/>
        <v>0.08</v>
      </c>
      <c r="AZ88" s="25">
        <f t="shared" si="161"/>
        <v>8.0000000000000002E-3</v>
      </c>
      <c r="BA88" s="25">
        <f t="shared" si="162"/>
        <v>0</v>
      </c>
      <c r="BB88" s="25">
        <f t="shared" si="163"/>
        <v>100.036</v>
      </c>
      <c r="BD88" s="25">
        <f t="shared" si="164"/>
        <v>0.92150466045272972</v>
      </c>
      <c r="BE88" s="25">
        <f t="shared" si="165"/>
        <v>1.8781458943730749E-3</v>
      </c>
      <c r="BF88" s="25">
        <f t="shared" si="166"/>
        <v>7.1282856021969404E-2</v>
      </c>
      <c r="BG88" s="25">
        <f t="shared" si="167"/>
        <v>6.7767616290545429E-3</v>
      </c>
      <c r="BH88" s="25">
        <f t="shared" si="168"/>
        <v>8.5003618952174162E-2</v>
      </c>
      <c r="BI88" s="25">
        <f t="shared" si="169"/>
        <v>0</v>
      </c>
      <c r="BJ88" s="25">
        <f t="shared" si="170"/>
        <v>0.83117476007582292</v>
      </c>
      <c r="BK88" s="25">
        <f t="shared" si="171"/>
        <v>9.1480703456294343E-3</v>
      </c>
      <c r="BL88" s="25">
        <f t="shared" si="172"/>
        <v>2.3259944683622462E-3</v>
      </c>
      <c r="BM88" s="25">
        <f t="shared" si="173"/>
        <v>1.07105370263265E-3</v>
      </c>
      <c r="BN88" s="25">
        <f t="shared" si="174"/>
        <v>2.5815237121020216E-4</v>
      </c>
      <c r="BO88" s="25">
        <f t="shared" si="175"/>
        <v>0</v>
      </c>
      <c r="BP88" s="25">
        <f t="shared" si="176"/>
        <v>1.9304240739139582</v>
      </c>
      <c r="BQ88" s="25">
        <f t="shared" si="177"/>
        <v>2.0741812871930274</v>
      </c>
    </row>
    <row r="89" spans="1:69" s="25" customFormat="1" x14ac:dyDescent="0.15">
      <c r="A89" s="25" t="s">
        <v>153</v>
      </c>
      <c r="B89" s="25">
        <v>585</v>
      </c>
      <c r="C89" s="25">
        <f t="shared" si="134"/>
        <v>4.2426406871194464</v>
      </c>
      <c r="D89" s="26">
        <v>55.398000000000003</v>
      </c>
      <c r="E89" s="26">
        <v>0.15</v>
      </c>
      <c r="F89" s="26">
        <v>3.702</v>
      </c>
      <c r="G89" s="26">
        <v>0.52100000000000002</v>
      </c>
      <c r="H89" s="26">
        <v>6.1139999999999999</v>
      </c>
      <c r="I89" s="26">
        <v>33.500999999999998</v>
      </c>
      <c r="J89" s="26">
        <v>0.54100000000000004</v>
      </c>
      <c r="K89" s="26">
        <v>0.16300000000000001</v>
      </c>
      <c r="L89" s="26">
        <v>7.5999999999999998E-2</v>
      </c>
      <c r="M89" s="26">
        <v>6.0000000000000001E-3</v>
      </c>
      <c r="N89" s="26"/>
      <c r="O89" s="25">
        <f t="shared" si="135"/>
        <v>100.17199999999998</v>
      </c>
      <c r="Q89" s="26">
        <v>46.804000000000002</v>
      </c>
      <c r="R89" s="26">
        <v>80.53</v>
      </c>
      <c r="S89" s="26">
        <v>11.041</v>
      </c>
      <c r="U89" s="26"/>
      <c r="V89" s="27">
        <v>12</v>
      </c>
      <c r="W89" s="27">
        <v>4</v>
      </c>
      <c r="X89" s="14">
        <v>0</v>
      </c>
      <c r="Z89" s="28">
        <f t="shared" si="136"/>
        <v>1.9100597326762168</v>
      </c>
      <c r="AA89" s="28">
        <f t="shared" si="137"/>
        <v>3.8905599545757032E-3</v>
      </c>
      <c r="AB89" s="28">
        <f t="shared" si="138"/>
        <v>0.15042477492501555</v>
      </c>
      <c r="AC89" s="28">
        <f t="shared" si="139"/>
        <v>1.42015416237074E-2</v>
      </c>
      <c r="AD89" s="28">
        <f t="shared" si="140"/>
        <v>0</v>
      </c>
      <c r="AE89" s="28">
        <f t="shared" si="141"/>
        <v>0.17628595684953724</v>
      </c>
      <c r="AF89" s="28">
        <f t="shared" si="142"/>
        <v>1.7218213856035778</v>
      </c>
      <c r="AG89" s="28">
        <f t="shared" si="143"/>
        <v>1.9984449181629848E-2</v>
      </c>
      <c r="AH89" s="28">
        <f t="shared" si="144"/>
        <v>4.7598703643061194E-3</v>
      </c>
      <c r="AI89" s="28">
        <f t="shared" si="145"/>
        <v>2.1077429204459579E-3</v>
      </c>
      <c r="AJ89" s="28">
        <f t="shared" si="146"/>
        <v>4.0106999166767158E-4</v>
      </c>
      <c r="AK89" s="28">
        <f t="shared" si="147"/>
        <v>0</v>
      </c>
      <c r="AL89" s="28">
        <f t="shared" si="148"/>
        <v>4.0039370840906798</v>
      </c>
      <c r="AM89" s="28">
        <f t="shared" si="149"/>
        <v>0.90712540175851952</v>
      </c>
      <c r="AN89" s="29">
        <f t="shared" si="150"/>
        <v>0</v>
      </c>
      <c r="AP89" s="25">
        <f t="shared" si="151"/>
        <v>55.398000000000003</v>
      </c>
      <c r="AQ89" s="25">
        <f t="shared" si="152"/>
        <v>0.15</v>
      </c>
      <c r="AR89" s="25">
        <f t="shared" si="153"/>
        <v>3.702</v>
      </c>
      <c r="AS89" s="25">
        <f t="shared" si="154"/>
        <v>0.52100000000000002</v>
      </c>
      <c r="AT89" s="25">
        <f t="shared" si="155"/>
        <v>0</v>
      </c>
      <c r="AU89" s="25">
        <f t="shared" si="156"/>
        <v>6.1139999999999999</v>
      </c>
      <c r="AV89" s="25">
        <f t="shared" si="157"/>
        <v>33.500999999999998</v>
      </c>
      <c r="AW89" s="25">
        <f t="shared" si="158"/>
        <v>0.54100000000000004</v>
      </c>
      <c r="AX89" s="25">
        <f t="shared" si="159"/>
        <v>0.16300000000000001</v>
      </c>
      <c r="AY89" s="25">
        <f t="shared" si="160"/>
        <v>7.5999999999999998E-2</v>
      </c>
      <c r="AZ89" s="25">
        <f t="shared" si="161"/>
        <v>6.0000000000000001E-3</v>
      </c>
      <c r="BA89" s="25">
        <f t="shared" si="162"/>
        <v>0</v>
      </c>
      <c r="BB89" s="25">
        <f t="shared" si="163"/>
        <v>100.17199999999998</v>
      </c>
      <c r="BD89" s="25">
        <f t="shared" si="164"/>
        <v>0.92207057256990688</v>
      </c>
      <c r="BE89" s="25">
        <f t="shared" si="165"/>
        <v>1.8781458943730749E-3</v>
      </c>
      <c r="BF89" s="25">
        <f t="shared" si="166"/>
        <v>7.2616712436249509E-2</v>
      </c>
      <c r="BG89" s="25">
        <f t="shared" si="167"/>
        <v>6.8557141917231397E-3</v>
      </c>
      <c r="BH89" s="25">
        <f t="shared" si="168"/>
        <v>8.5101052279939873E-2</v>
      </c>
      <c r="BI89" s="25">
        <f t="shared" si="169"/>
        <v>0</v>
      </c>
      <c r="BJ89" s="25">
        <f t="shared" si="170"/>
        <v>0.83119957126269084</v>
      </c>
      <c r="BK89" s="25">
        <f t="shared" si="171"/>
        <v>9.6473802280419574E-3</v>
      </c>
      <c r="BL89" s="25">
        <f t="shared" si="172"/>
        <v>2.2978005960184616E-3</v>
      </c>
      <c r="BM89" s="25">
        <f t="shared" si="173"/>
        <v>1.0175010175010174E-3</v>
      </c>
      <c r="BN89" s="25">
        <f t="shared" si="174"/>
        <v>1.9361427840765164E-4</v>
      </c>
      <c r="BO89" s="25">
        <f t="shared" si="175"/>
        <v>0</v>
      </c>
      <c r="BP89" s="25">
        <f t="shared" si="176"/>
        <v>1.9328780647548522</v>
      </c>
      <c r="BQ89" s="25">
        <f t="shared" si="177"/>
        <v>2.0714897422142875</v>
      </c>
    </row>
    <row r="90" spans="1:69" s="25" customFormat="1" x14ac:dyDescent="0.15">
      <c r="A90" s="25" t="s">
        <v>154</v>
      </c>
      <c r="B90" s="25">
        <v>586</v>
      </c>
      <c r="C90" s="25">
        <f t="shared" si="134"/>
        <v>6.403124237432352</v>
      </c>
      <c r="D90" s="26">
        <v>55.27</v>
      </c>
      <c r="E90" s="26">
        <v>0.14299999999999999</v>
      </c>
      <c r="F90" s="26">
        <v>3.722</v>
      </c>
      <c r="G90" s="26">
        <v>0.52700000000000002</v>
      </c>
      <c r="H90" s="26">
        <v>6.1</v>
      </c>
      <c r="I90" s="26">
        <v>33.5</v>
      </c>
      <c r="J90" s="26">
        <v>0.54600000000000004</v>
      </c>
      <c r="K90" s="26">
        <v>0.16</v>
      </c>
      <c r="L90" s="26">
        <v>6.2E-2</v>
      </c>
      <c r="M90" s="26">
        <v>6.8000000000000005E-2</v>
      </c>
      <c r="N90" s="26"/>
      <c r="O90" s="25">
        <f t="shared" si="135"/>
        <v>100.098</v>
      </c>
      <c r="Q90" s="26">
        <v>46.8</v>
      </c>
      <c r="R90" s="26">
        <v>80.525000000000006</v>
      </c>
      <c r="S90" s="26">
        <v>11.041</v>
      </c>
      <c r="U90" s="26"/>
      <c r="V90" s="27">
        <v>12</v>
      </c>
      <c r="W90" s="27">
        <v>4</v>
      </c>
      <c r="X90" s="14">
        <v>0</v>
      </c>
      <c r="Z90" s="28">
        <f t="shared" si="136"/>
        <v>1.9076811145610575</v>
      </c>
      <c r="AA90" s="28">
        <f t="shared" si="137"/>
        <v>3.7129606227586189E-3</v>
      </c>
      <c r="AB90" s="28">
        <f t="shared" si="138"/>
        <v>0.15139892009590036</v>
      </c>
      <c r="AC90" s="28">
        <f t="shared" si="139"/>
        <v>1.4380428782556584E-2</v>
      </c>
      <c r="AD90" s="28">
        <f t="shared" si="140"/>
        <v>0</v>
      </c>
      <c r="AE90" s="28">
        <f t="shared" si="141"/>
        <v>0.17607008365572605</v>
      </c>
      <c r="AF90" s="28">
        <f t="shared" si="142"/>
        <v>1.7236083385779561</v>
      </c>
      <c r="AG90" s="28">
        <f t="shared" si="143"/>
        <v>2.0190683120900881E-2</v>
      </c>
      <c r="AH90" s="28">
        <f t="shared" si="144"/>
        <v>4.6772540074837572E-3</v>
      </c>
      <c r="AI90" s="28">
        <f t="shared" si="145"/>
        <v>1.7213103858981092E-3</v>
      </c>
      <c r="AJ90" s="28">
        <f t="shared" si="146"/>
        <v>4.5503131334358382E-3</v>
      </c>
      <c r="AK90" s="28">
        <f t="shared" si="147"/>
        <v>0</v>
      </c>
      <c r="AL90" s="28">
        <f t="shared" si="148"/>
        <v>4.0079914069436731</v>
      </c>
      <c r="AM90" s="28">
        <f t="shared" si="149"/>
        <v>0.90731584799036713</v>
      </c>
      <c r="AN90" s="29">
        <f t="shared" si="150"/>
        <v>0</v>
      </c>
      <c r="AP90" s="25">
        <f t="shared" si="151"/>
        <v>55.27</v>
      </c>
      <c r="AQ90" s="25">
        <f t="shared" si="152"/>
        <v>0.14299999999999999</v>
      </c>
      <c r="AR90" s="25">
        <f t="shared" si="153"/>
        <v>3.722</v>
      </c>
      <c r="AS90" s="25">
        <f t="shared" si="154"/>
        <v>0.52700000000000002</v>
      </c>
      <c r="AT90" s="25">
        <f t="shared" si="155"/>
        <v>0</v>
      </c>
      <c r="AU90" s="25">
        <f t="shared" si="156"/>
        <v>6.1</v>
      </c>
      <c r="AV90" s="25">
        <f t="shared" si="157"/>
        <v>33.5</v>
      </c>
      <c r="AW90" s="25">
        <f t="shared" si="158"/>
        <v>0.54600000000000004</v>
      </c>
      <c r="AX90" s="25">
        <f t="shared" si="159"/>
        <v>0.16</v>
      </c>
      <c r="AY90" s="25">
        <f t="shared" si="160"/>
        <v>6.2E-2</v>
      </c>
      <c r="AZ90" s="25">
        <f t="shared" si="161"/>
        <v>6.8000000000000005E-2</v>
      </c>
      <c r="BA90" s="25">
        <f t="shared" si="162"/>
        <v>0</v>
      </c>
      <c r="BB90" s="25">
        <f t="shared" si="163"/>
        <v>100.098</v>
      </c>
      <c r="BD90" s="25">
        <f t="shared" si="164"/>
        <v>0.91994007989347548</v>
      </c>
      <c r="BE90" s="25">
        <f t="shared" si="165"/>
        <v>1.7904990859689978E-3</v>
      </c>
      <c r="BF90" s="25">
        <f t="shared" si="166"/>
        <v>7.3009023146331897E-2</v>
      </c>
      <c r="BG90" s="25">
        <f t="shared" si="167"/>
        <v>6.9346667543917365E-3</v>
      </c>
      <c r="BH90" s="25">
        <f t="shared" si="168"/>
        <v>8.4906185624408437E-2</v>
      </c>
      <c r="BI90" s="25">
        <f t="shared" si="169"/>
        <v>0</v>
      </c>
      <c r="BJ90" s="25">
        <f t="shared" si="170"/>
        <v>0.83117476007582292</v>
      </c>
      <c r="BK90" s="25">
        <f t="shared" si="171"/>
        <v>9.7365427070441931E-3</v>
      </c>
      <c r="BL90" s="25">
        <f t="shared" si="172"/>
        <v>2.2555097875027845E-3</v>
      </c>
      <c r="BM90" s="25">
        <f t="shared" si="173"/>
        <v>8.3006661954030368E-4</v>
      </c>
      <c r="BN90" s="25">
        <f t="shared" si="174"/>
        <v>2.1942951552867186E-3</v>
      </c>
      <c r="BO90" s="25">
        <f t="shared" si="175"/>
        <v>0</v>
      </c>
      <c r="BP90" s="25">
        <f t="shared" si="176"/>
        <v>1.9327716288497732</v>
      </c>
      <c r="BQ90" s="25">
        <f t="shared" si="177"/>
        <v>2.0737014901904889</v>
      </c>
    </row>
    <row r="91" spans="1:69" s="25" customFormat="1" x14ac:dyDescent="0.15">
      <c r="A91" s="25" t="s">
        <v>155</v>
      </c>
      <c r="B91" s="25">
        <v>587</v>
      </c>
      <c r="C91" s="25">
        <f t="shared" si="134"/>
        <v>4.2426406871194464</v>
      </c>
      <c r="D91" s="26">
        <v>55.274999999999999</v>
      </c>
      <c r="E91" s="26">
        <v>0.14899999999999999</v>
      </c>
      <c r="F91" s="26">
        <v>3.7469999999999999</v>
      </c>
      <c r="G91" s="26">
        <v>0.52</v>
      </c>
      <c r="H91" s="26">
        <v>6.0830000000000002</v>
      </c>
      <c r="I91" s="26">
        <v>33.366999999999997</v>
      </c>
      <c r="J91" s="26">
        <v>0.61699999999999999</v>
      </c>
      <c r="K91" s="26">
        <v>0.17</v>
      </c>
      <c r="L91" s="26">
        <v>7.4999999999999997E-2</v>
      </c>
      <c r="M91" s="26">
        <v>1.0999999999999999E-2</v>
      </c>
      <c r="N91" s="26"/>
      <c r="O91" s="25">
        <f t="shared" si="135"/>
        <v>100.014</v>
      </c>
      <c r="Q91" s="26">
        <v>46.796999999999997</v>
      </c>
      <c r="R91" s="26">
        <v>80.522000000000006</v>
      </c>
      <c r="S91" s="26">
        <v>11.041</v>
      </c>
      <c r="U91" s="26"/>
      <c r="V91" s="27">
        <v>12</v>
      </c>
      <c r="W91" s="27">
        <v>4</v>
      </c>
      <c r="X91" s="14">
        <v>0</v>
      </c>
      <c r="Z91" s="28">
        <f t="shared" si="136"/>
        <v>1.9091475902941695</v>
      </c>
      <c r="AA91" s="28">
        <f t="shared" si="137"/>
        <v>3.8713729478120039E-3</v>
      </c>
      <c r="AB91" s="28">
        <f t="shared" si="138"/>
        <v>0.1525192069296521</v>
      </c>
      <c r="AC91" s="28">
        <f t="shared" si="139"/>
        <v>1.4199040590534773E-2</v>
      </c>
      <c r="AD91" s="28">
        <f t="shared" si="140"/>
        <v>0</v>
      </c>
      <c r="AE91" s="28">
        <f t="shared" si="141"/>
        <v>0.17569847365631383</v>
      </c>
      <c r="AF91" s="28">
        <f t="shared" si="142"/>
        <v>1.7179296583898209</v>
      </c>
      <c r="AG91" s="28">
        <f t="shared" si="143"/>
        <v>2.2831685359162062E-2</v>
      </c>
      <c r="AH91" s="28">
        <f t="shared" si="144"/>
        <v>4.972952730294797E-3</v>
      </c>
      <c r="AI91" s="28">
        <f t="shared" si="145"/>
        <v>2.083642464298555E-3</v>
      </c>
      <c r="AJ91" s="28">
        <f t="shared" si="146"/>
        <v>7.3657927173320832E-4</v>
      </c>
      <c r="AK91" s="28">
        <f t="shared" si="147"/>
        <v>0</v>
      </c>
      <c r="AL91" s="28">
        <f t="shared" si="148"/>
        <v>4.0039902026337915</v>
      </c>
      <c r="AM91" s="28">
        <f t="shared" si="149"/>
        <v>0.90721595719722159</v>
      </c>
      <c r="AN91" s="29">
        <f t="shared" si="150"/>
        <v>0</v>
      </c>
      <c r="AP91" s="25">
        <f t="shared" si="151"/>
        <v>55.274999999999999</v>
      </c>
      <c r="AQ91" s="25">
        <f t="shared" si="152"/>
        <v>0.14899999999999999</v>
      </c>
      <c r="AR91" s="25">
        <f t="shared" si="153"/>
        <v>3.7469999999999999</v>
      </c>
      <c r="AS91" s="25">
        <f t="shared" si="154"/>
        <v>0.52</v>
      </c>
      <c r="AT91" s="25">
        <f t="shared" si="155"/>
        <v>0</v>
      </c>
      <c r="AU91" s="25">
        <f t="shared" si="156"/>
        <v>6.0830000000000002</v>
      </c>
      <c r="AV91" s="25">
        <f t="shared" si="157"/>
        <v>33.366999999999997</v>
      </c>
      <c r="AW91" s="25">
        <f t="shared" si="158"/>
        <v>0.61699999999999999</v>
      </c>
      <c r="AX91" s="25">
        <f t="shared" si="159"/>
        <v>0.17</v>
      </c>
      <c r="AY91" s="25">
        <f t="shared" si="160"/>
        <v>7.4999999999999997E-2</v>
      </c>
      <c r="AZ91" s="25">
        <f t="shared" si="161"/>
        <v>1.0999999999999999E-2</v>
      </c>
      <c r="BA91" s="25">
        <f t="shared" si="162"/>
        <v>0</v>
      </c>
      <c r="BB91" s="25">
        <f t="shared" si="163"/>
        <v>100.014</v>
      </c>
      <c r="BD91" s="25">
        <f t="shared" si="164"/>
        <v>0.92002330226364848</v>
      </c>
      <c r="BE91" s="25">
        <f t="shared" si="165"/>
        <v>1.865624921743921E-3</v>
      </c>
      <c r="BF91" s="25">
        <f t="shared" si="166"/>
        <v>7.3499411533934883E-2</v>
      </c>
      <c r="BG91" s="25">
        <f t="shared" si="167"/>
        <v>6.8425554312783734E-3</v>
      </c>
      <c r="BH91" s="25">
        <f t="shared" si="168"/>
        <v>8.4669561828406001E-2</v>
      </c>
      <c r="BI91" s="25">
        <f t="shared" si="169"/>
        <v>0</v>
      </c>
      <c r="BJ91" s="25">
        <f t="shared" si="170"/>
        <v>0.82787487222238754</v>
      </c>
      <c r="BK91" s="25">
        <f t="shared" si="171"/>
        <v>1.1002649908875946E-2</v>
      </c>
      <c r="BL91" s="25">
        <f t="shared" si="172"/>
        <v>2.3964791492217083E-3</v>
      </c>
      <c r="BM91" s="25">
        <f t="shared" si="173"/>
        <v>1.0041128462181092E-3</v>
      </c>
      <c r="BN91" s="25">
        <f t="shared" si="174"/>
        <v>3.5495951041402795E-4</v>
      </c>
      <c r="BO91" s="25">
        <f t="shared" si="175"/>
        <v>0</v>
      </c>
      <c r="BP91" s="25">
        <f t="shared" si="176"/>
        <v>1.9295335296161289</v>
      </c>
      <c r="BQ91" s="25">
        <f t="shared" si="177"/>
        <v>2.0751078647647887</v>
      </c>
    </row>
    <row r="92" spans="1:69" s="25" customFormat="1" x14ac:dyDescent="0.15">
      <c r="A92" s="25" t="s">
        <v>156</v>
      </c>
      <c r="B92" s="25">
        <v>588</v>
      </c>
      <c r="C92" s="25">
        <f t="shared" si="134"/>
        <v>4.9999999999982947</v>
      </c>
      <c r="D92" s="26">
        <v>55.26</v>
      </c>
      <c r="E92" s="26">
        <v>0.151</v>
      </c>
      <c r="F92" s="26">
        <v>3.7229999999999999</v>
      </c>
      <c r="G92" s="26">
        <v>0.52300000000000002</v>
      </c>
      <c r="H92" s="26">
        <v>6.0419999999999998</v>
      </c>
      <c r="I92" s="26">
        <v>33.237000000000002</v>
      </c>
      <c r="J92" s="26">
        <v>0.70899999999999996</v>
      </c>
      <c r="K92" s="26">
        <v>0.17100000000000001</v>
      </c>
      <c r="L92" s="26">
        <v>8.1000000000000003E-2</v>
      </c>
      <c r="M92" s="26">
        <v>1.9E-2</v>
      </c>
      <c r="N92" s="26"/>
      <c r="O92" s="25">
        <f t="shared" si="135"/>
        <v>99.916000000000025</v>
      </c>
      <c r="Q92" s="26">
        <v>46.792999999999999</v>
      </c>
      <c r="R92" s="26">
        <v>80.519000000000005</v>
      </c>
      <c r="S92" s="26">
        <v>11.041</v>
      </c>
      <c r="U92" s="26"/>
      <c r="V92" s="27">
        <v>12</v>
      </c>
      <c r="W92" s="27">
        <v>4</v>
      </c>
      <c r="X92" s="14">
        <v>0</v>
      </c>
      <c r="Z92" s="28">
        <f t="shared" si="136"/>
        <v>1.9106305462697362</v>
      </c>
      <c r="AA92" s="28">
        <f t="shared" si="137"/>
        <v>3.9274509845165888E-3</v>
      </c>
      <c r="AB92" s="28">
        <f t="shared" si="138"/>
        <v>0.1517011822096658</v>
      </c>
      <c r="AC92" s="28">
        <f t="shared" si="139"/>
        <v>1.429593055070085E-2</v>
      </c>
      <c r="AD92" s="28">
        <f t="shared" si="140"/>
        <v>0</v>
      </c>
      <c r="AE92" s="28">
        <f t="shared" si="141"/>
        <v>0.17469721312938943</v>
      </c>
      <c r="AF92" s="28">
        <f t="shared" si="142"/>
        <v>1.7130305845279561</v>
      </c>
      <c r="AG92" s="28">
        <f t="shared" si="143"/>
        <v>2.6263592162547939E-2</v>
      </c>
      <c r="AH92" s="28">
        <f t="shared" si="144"/>
        <v>5.0074497972466357E-3</v>
      </c>
      <c r="AI92" s="28">
        <f t="shared" si="145"/>
        <v>2.2526931527148044E-3</v>
      </c>
      <c r="AJ92" s="28">
        <f t="shared" si="146"/>
        <v>1.2736071621765308E-3</v>
      </c>
      <c r="AK92" s="28">
        <f t="shared" si="147"/>
        <v>0</v>
      </c>
      <c r="AL92" s="28">
        <f t="shared" si="148"/>
        <v>4.0030802499466507</v>
      </c>
      <c r="AM92" s="28">
        <f t="shared" si="149"/>
        <v>0.90745635395834767</v>
      </c>
      <c r="AN92" s="29">
        <f t="shared" si="150"/>
        <v>0</v>
      </c>
      <c r="AP92" s="25">
        <f t="shared" si="151"/>
        <v>55.26</v>
      </c>
      <c r="AQ92" s="25">
        <f t="shared" si="152"/>
        <v>0.151</v>
      </c>
      <c r="AR92" s="25">
        <f t="shared" si="153"/>
        <v>3.7229999999999999</v>
      </c>
      <c r="AS92" s="25">
        <f t="shared" si="154"/>
        <v>0.52300000000000002</v>
      </c>
      <c r="AT92" s="25">
        <f t="shared" si="155"/>
        <v>0</v>
      </c>
      <c r="AU92" s="25">
        <f t="shared" si="156"/>
        <v>6.0419999999999998</v>
      </c>
      <c r="AV92" s="25">
        <f t="shared" si="157"/>
        <v>33.237000000000002</v>
      </c>
      <c r="AW92" s="25">
        <f t="shared" si="158"/>
        <v>0.70899999999999996</v>
      </c>
      <c r="AX92" s="25">
        <f t="shared" si="159"/>
        <v>0.17100000000000001</v>
      </c>
      <c r="AY92" s="25">
        <f t="shared" si="160"/>
        <v>8.1000000000000003E-2</v>
      </c>
      <c r="AZ92" s="25">
        <f t="shared" si="161"/>
        <v>1.9E-2</v>
      </c>
      <c r="BA92" s="25">
        <f t="shared" si="162"/>
        <v>0</v>
      </c>
      <c r="BB92" s="25">
        <f t="shared" si="163"/>
        <v>99.916000000000025</v>
      </c>
      <c r="BD92" s="25">
        <f t="shared" si="164"/>
        <v>0.91977363515312915</v>
      </c>
      <c r="BE92" s="25">
        <f t="shared" si="165"/>
        <v>1.8906668670022287E-3</v>
      </c>
      <c r="BF92" s="25">
        <f t="shared" si="166"/>
        <v>7.3028638681836011E-2</v>
      </c>
      <c r="BG92" s="25">
        <f t="shared" si="167"/>
        <v>6.8820317126126714E-3</v>
      </c>
      <c r="BH92" s="25">
        <f t="shared" si="168"/>
        <v>8.4098880908635376E-2</v>
      </c>
      <c r="BI92" s="25">
        <f t="shared" si="169"/>
        <v>0</v>
      </c>
      <c r="BJ92" s="25">
        <f t="shared" si="170"/>
        <v>0.82464941792955615</v>
      </c>
      <c r="BK92" s="25">
        <f t="shared" si="171"/>
        <v>1.2643239522517093E-2</v>
      </c>
      <c r="BL92" s="25">
        <f t="shared" si="172"/>
        <v>2.4105760853936008E-3</v>
      </c>
      <c r="BM92" s="25">
        <f t="shared" si="173"/>
        <v>1.084441873915558E-3</v>
      </c>
      <c r="BN92" s="25">
        <f t="shared" si="174"/>
        <v>6.1311188162423017E-4</v>
      </c>
      <c r="BO92" s="25">
        <f t="shared" si="175"/>
        <v>0</v>
      </c>
      <c r="BP92" s="25">
        <f t="shared" si="176"/>
        <v>1.9270746406162218</v>
      </c>
      <c r="BQ92" s="25">
        <f t="shared" si="177"/>
        <v>2.0772834458900786</v>
      </c>
    </row>
    <row r="93" spans="1:69" s="25" customFormat="1" x14ac:dyDescent="0.15">
      <c r="A93" s="25" t="s">
        <v>157</v>
      </c>
      <c r="B93" s="25">
        <v>589</v>
      </c>
      <c r="C93" s="25">
        <f t="shared" si="134"/>
        <v>5.0000000000039799</v>
      </c>
      <c r="D93" s="26">
        <v>55.256</v>
      </c>
      <c r="E93" s="26">
        <v>0.152</v>
      </c>
      <c r="F93" s="26">
        <v>3.7330000000000001</v>
      </c>
      <c r="G93" s="26">
        <v>0.51100000000000001</v>
      </c>
      <c r="H93" s="26">
        <v>6.0640000000000001</v>
      </c>
      <c r="I93" s="26">
        <v>33.320999999999998</v>
      </c>
      <c r="J93" s="26">
        <v>0.67300000000000004</v>
      </c>
      <c r="K93" s="26">
        <v>0.16300000000000001</v>
      </c>
      <c r="L93" s="26">
        <v>6.7000000000000004E-2</v>
      </c>
      <c r="M93" s="26">
        <v>1.4999999999999999E-2</v>
      </c>
      <c r="N93" s="26"/>
      <c r="O93" s="25">
        <f t="shared" si="135"/>
        <v>99.954999999999998</v>
      </c>
      <c r="Q93" s="26">
        <v>46.79</v>
      </c>
      <c r="R93" s="26">
        <v>80.515000000000001</v>
      </c>
      <c r="S93" s="26">
        <v>11.041</v>
      </c>
      <c r="U93" s="26"/>
      <c r="V93" s="27">
        <v>12</v>
      </c>
      <c r="W93" s="27">
        <v>4</v>
      </c>
      <c r="X93" s="14">
        <v>0</v>
      </c>
      <c r="Z93" s="28">
        <f t="shared" si="136"/>
        <v>1.9096110181588479</v>
      </c>
      <c r="AA93" s="28">
        <f t="shared" si="137"/>
        <v>3.9516370343241677E-3</v>
      </c>
      <c r="AB93" s="28">
        <f t="shared" si="138"/>
        <v>0.15203849137819603</v>
      </c>
      <c r="AC93" s="28">
        <f t="shared" si="139"/>
        <v>1.3961474055502583E-2</v>
      </c>
      <c r="AD93" s="28">
        <f t="shared" si="140"/>
        <v>0</v>
      </c>
      <c r="AE93" s="28">
        <f t="shared" si="141"/>
        <v>0.17525244322096059</v>
      </c>
      <c r="AF93" s="28">
        <f t="shared" si="142"/>
        <v>1.7165677900023044</v>
      </c>
      <c r="AG93" s="28">
        <f t="shared" si="143"/>
        <v>2.4918539680609652E-2</v>
      </c>
      <c r="AH93" s="28">
        <f t="shared" si="144"/>
        <v>4.7709814783586293E-3</v>
      </c>
      <c r="AI93" s="28">
        <f t="shared" si="145"/>
        <v>1.8624793035328297E-3</v>
      </c>
      <c r="AJ93" s="28">
        <f t="shared" si="146"/>
        <v>1.0050155546887751E-3</v>
      </c>
      <c r="AK93" s="28">
        <f t="shared" si="147"/>
        <v>0</v>
      </c>
      <c r="AL93" s="28">
        <f t="shared" si="148"/>
        <v>4.0039398698673256</v>
      </c>
      <c r="AM93" s="28">
        <f t="shared" si="149"/>
        <v>0.90736305694206099</v>
      </c>
      <c r="AN93" s="29">
        <f t="shared" si="150"/>
        <v>0</v>
      </c>
      <c r="AP93" s="25">
        <f t="shared" si="151"/>
        <v>55.256</v>
      </c>
      <c r="AQ93" s="25">
        <f t="shared" si="152"/>
        <v>0.152</v>
      </c>
      <c r="AR93" s="25">
        <f t="shared" si="153"/>
        <v>3.7330000000000001</v>
      </c>
      <c r="AS93" s="25">
        <f t="shared" si="154"/>
        <v>0.51100000000000001</v>
      </c>
      <c r="AT93" s="25">
        <f t="shared" si="155"/>
        <v>0</v>
      </c>
      <c r="AU93" s="25">
        <f t="shared" si="156"/>
        <v>6.0639999999999992</v>
      </c>
      <c r="AV93" s="25">
        <f t="shared" si="157"/>
        <v>33.320999999999998</v>
      </c>
      <c r="AW93" s="25">
        <f t="shared" si="158"/>
        <v>0.67300000000000004</v>
      </c>
      <c r="AX93" s="25">
        <f t="shared" si="159"/>
        <v>0.16300000000000001</v>
      </c>
      <c r="AY93" s="25">
        <f t="shared" si="160"/>
        <v>6.7000000000000004E-2</v>
      </c>
      <c r="AZ93" s="25">
        <f t="shared" si="161"/>
        <v>1.4999999999999999E-2</v>
      </c>
      <c r="BA93" s="25">
        <f t="shared" si="162"/>
        <v>0</v>
      </c>
      <c r="BB93" s="25">
        <f t="shared" si="163"/>
        <v>99.954999999999984</v>
      </c>
      <c r="BD93" s="25">
        <f t="shared" si="164"/>
        <v>0.91970705725699076</v>
      </c>
      <c r="BE93" s="25">
        <f t="shared" si="165"/>
        <v>1.9031878396313826E-3</v>
      </c>
      <c r="BF93" s="25">
        <f t="shared" si="166"/>
        <v>7.3224794036877219E-2</v>
      </c>
      <c r="BG93" s="25">
        <f t="shared" si="167"/>
        <v>6.7241265872754787E-3</v>
      </c>
      <c r="BH93" s="25">
        <f t="shared" si="168"/>
        <v>8.4405099938756195E-2</v>
      </c>
      <c r="BI93" s="25">
        <f t="shared" si="169"/>
        <v>0</v>
      </c>
      <c r="BJ93" s="25">
        <f t="shared" si="170"/>
        <v>0.8267335576264625</v>
      </c>
      <c r="BK93" s="25">
        <f t="shared" si="171"/>
        <v>1.2001269673700993E-2</v>
      </c>
      <c r="BL93" s="25">
        <f t="shared" si="172"/>
        <v>2.2978005960184616E-3</v>
      </c>
      <c r="BM93" s="25">
        <f t="shared" si="173"/>
        <v>8.9700747595484434E-4</v>
      </c>
      <c r="BN93" s="25">
        <f t="shared" si="174"/>
        <v>4.8403569601912906E-4</v>
      </c>
      <c r="BO93" s="25">
        <f t="shared" si="175"/>
        <v>0</v>
      </c>
      <c r="BP93" s="25">
        <f t="shared" si="176"/>
        <v>1.928377936727687</v>
      </c>
      <c r="BQ93" s="25">
        <f t="shared" si="177"/>
        <v>2.0763252854166709</v>
      </c>
    </row>
    <row r="94" spans="1:69" s="25" customFormat="1" x14ac:dyDescent="0.15">
      <c r="A94" s="25" t="s">
        <v>158</v>
      </c>
      <c r="B94" s="25">
        <v>590</v>
      </c>
      <c r="C94" s="25">
        <f t="shared" si="134"/>
        <v>5.6568542494942697</v>
      </c>
      <c r="D94" s="26">
        <v>55.079000000000001</v>
      </c>
      <c r="E94" s="26">
        <v>0.16400000000000001</v>
      </c>
      <c r="F94" s="26">
        <v>3.8940000000000001</v>
      </c>
      <c r="G94" s="26">
        <v>0.55300000000000005</v>
      </c>
      <c r="H94" s="26">
        <v>5.9029999999999996</v>
      </c>
      <c r="I94" s="26">
        <v>32.554000000000002</v>
      </c>
      <c r="J94" s="26">
        <v>1.5589999999999999</v>
      </c>
      <c r="K94" s="26">
        <v>0.16400000000000001</v>
      </c>
      <c r="L94" s="26">
        <v>8.3000000000000004E-2</v>
      </c>
      <c r="M94" s="26">
        <v>3.1E-2</v>
      </c>
      <c r="N94" s="26"/>
      <c r="O94" s="25">
        <f t="shared" si="135"/>
        <v>99.984000000000009</v>
      </c>
      <c r="Q94" s="26">
        <v>46.786000000000001</v>
      </c>
      <c r="R94" s="26">
        <v>80.510999999999996</v>
      </c>
      <c r="S94" s="26">
        <v>11.041</v>
      </c>
      <c r="U94" s="26"/>
      <c r="V94" s="27">
        <v>12</v>
      </c>
      <c r="W94" s="27">
        <v>4</v>
      </c>
      <c r="X94" s="14">
        <v>0</v>
      </c>
      <c r="Z94" s="28">
        <f t="shared" si="136"/>
        <v>1.9068002787110445</v>
      </c>
      <c r="AA94" s="28">
        <f t="shared" si="137"/>
        <v>4.271014031786655E-3</v>
      </c>
      <c r="AB94" s="28">
        <f t="shared" si="138"/>
        <v>0.15887120883661321</v>
      </c>
      <c r="AC94" s="28">
        <f t="shared" si="139"/>
        <v>1.5135235957793933E-2</v>
      </c>
      <c r="AD94" s="28">
        <f t="shared" si="140"/>
        <v>0</v>
      </c>
      <c r="AE94" s="28">
        <f t="shared" si="141"/>
        <v>0.17089578960119545</v>
      </c>
      <c r="AF94" s="28">
        <f t="shared" si="142"/>
        <v>1.6799678973645704</v>
      </c>
      <c r="AG94" s="28">
        <f t="shared" si="143"/>
        <v>5.7823893316083431E-2</v>
      </c>
      <c r="AH94" s="28">
        <f t="shared" si="144"/>
        <v>4.8085890751940873E-3</v>
      </c>
      <c r="AI94" s="28">
        <f t="shared" si="145"/>
        <v>2.31125804735235E-3</v>
      </c>
      <c r="AJ94" s="28">
        <f t="shared" si="146"/>
        <v>2.0806398366617338E-3</v>
      </c>
      <c r="AK94" s="28">
        <f t="shared" si="147"/>
        <v>0</v>
      </c>
      <c r="AL94" s="28">
        <f t="shared" si="148"/>
        <v>4.0029658047782952</v>
      </c>
      <c r="AM94" s="28">
        <f t="shared" si="149"/>
        <v>0.90766700389408173</v>
      </c>
      <c r="AN94" s="29">
        <f t="shared" si="150"/>
        <v>0</v>
      </c>
      <c r="AP94" s="25">
        <f t="shared" si="151"/>
        <v>55.079000000000001</v>
      </c>
      <c r="AQ94" s="25">
        <f t="shared" si="152"/>
        <v>0.16400000000000001</v>
      </c>
      <c r="AR94" s="25">
        <f t="shared" si="153"/>
        <v>3.8940000000000001</v>
      </c>
      <c r="AS94" s="25">
        <f t="shared" si="154"/>
        <v>0.55300000000000005</v>
      </c>
      <c r="AT94" s="25">
        <f t="shared" si="155"/>
        <v>0</v>
      </c>
      <c r="AU94" s="25">
        <f t="shared" si="156"/>
        <v>5.9029999999999996</v>
      </c>
      <c r="AV94" s="25">
        <f t="shared" si="157"/>
        <v>32.554000000000002</v>
      </c>
      <c r="AW94" s="25">
        <f t="shared" si="158"/>
        <v>1.5589999999999999</v>
      </c>
      <c r="AX94" s="25">
        <f t="shared" si="159"/>
        <v>0.16400000000000001</v>
      </c>
      <c r="AY94" s="25">
        <f t="shared" si="160"/>
        <v>8.3000000000000004E-2</v>
      </c>
      <c r="AZ94" s="25">
        <f t="shared" si="161"/>
        <v>3.1E-2</v>
      </c>
      <c r="BA94" s="25">
        <f t="shared" si="162"/>
        <v>0</v>
      </c>
      <c r="BB94" s="25">
        <f t="shared" si="163"/>
        <v>99.984000000000009</v>
      </c>
      <c r="BD94" s="25">
        <f t="shared" si="164"/>
        <v>0.91676098535286288</v>
      </c>
      <c r="BE94" s="25">
        <f t="shared" si="165"/>
        <v>2.0534395111812286E-3</v>
      </c>
      <c r="BF94" s="25">
        <f t="shared" si="166"/>
        <v>7.6382895253040414E-2</v>
      </c>
      <c r="BG94" s="25">
        <f t="shared" si="167"/>
        <v>7.2767945259556554E-3</v>
      </c>
      <c r="BH94" s="25">
        <f t="shared" si="168"/>
        <v>8.2164133400144765E-2</v>
      </c>
      <c r="BI94" s="25">
        <f t="shared" si="169"/>
        <v>0</v>
      </c>
      <c r="BJ94" s="25">
        <f t="shared" si="170"/>
        <v>0.80770337729875652</v>
      </c>
      <c r="BK94" s="25">
        <f t="shared" si="171"/>
        <v>2.7800860952897247E-2</v>
      </c>
      <c r="BL94" s="25">
        <f t="shared" si="172"/>
        <v>2.3118975321903541E-3</v>
      </c>
      <c r="BM94" s="25">
        <f t="shared" si="173"/>
        <v>1.1112182164813742E-3</v>
      </c>
      <c r="BN94" s="25">
        <f t="shared" si="174"/>
        <v>1.0003404384395333E-3</v>
      </c>
      <c r="BO94" s="25">
        <f t="shared" si="175"/>
        <v>0</v>
      </c>
      <c r="BP94" s="25">
        <f t="shared" si="176"/>
        <v>1.9245659424819501</v>
      </c>
      <c r="BQ94" s="25">
        <f t="shared" si="177"/>
        <v>2.0799317479431281</v>
      </c>
    </row>
    <row r="95" spans="1:69" s="25" customFormat="1" x14ac:dyDescent="0.15">
      <c r="A95" s="25" t="s">
        <v>159</v>
      </c>
      <c r="B95" s="25">
        <v>591</v>
      </c>
      <c r="C95" s="25">
        <f t="shared" si="134"/>
        <v>4.9999999999926104</v>
      </c>
      <c r="D95" s="26">
        <v>55.345999999999997</v>
      </c>
      <c r="E95" s="26">
        <v>0.14799999999999999</v>
      </c>
      <c r="F95" s="26">
        <v>3.7450000000000001</v>
      </c>
      <c r="G95" s="26">
        <v>0.52300000000000002</v>
      </c>
      <c r="H95" s="26">
        <v>6.0709999999999997</v>
      </c>
      <c r="I95" s="26">
        <v>33.430999999999997</v>
      </c>
      <c r="J95" s="26">
        <v>0.48499999999999999</v>
      </c>
      <c r="K95" s="26">
        <v>0.16800000000000001</v>
      </c>
      <c r="L95" s="26">
        <v>8.5000000000000006E-2</v>
      </c>
      <c r="M95" s="26">
        <v>0.01</v>
      </c>
      <c r="N95" s="26"/>
      <c r="O95" s="25">
        <f t="shared" si="135"/>
        <v>100.012</v>
      </c>
      <c r="Q95" s="26">
        <v>46.783000000000001</v>
      </c>
      <c r="R95" s="26">
        <v>80.507000000000005</v>
      </c>
      <c r="S95" s="26">
        <v>11.041</v>
      </c>
      <c r="U95" s="26"/>
      <c r="V95" s="27">
        <v>12</v>
      </c>
      <c r="W95" s="27">
        <v>4</v>
      </c>
      <c r="X95" s="14">
        <v>0</v>
      </c>
      <c r="Z95" s="28">
        <f t="shared" si="136"/>
        <v>1.9106117281555908</v>
      </c>
      <c r="AA95" s="28">
        <f t="shared" si="137"/>
        <v>3.8434028347360339E-3</v>
      </c>
      <c r="AB95" s="28">
        <f t="shared" si="138"/>
        <v>0.15235900067360283</v>
      </c>
      <c r="AC95" s="28">
        <f t="shared" si="139"/>
        <v>1.4273576075230028E-2</v>
      </c>
      <c r="AD95" s="28">
        <f t="shared" si="140"/>
        <v>0</v>
      </c>
      <c r="AE95" s="28">
        <f t="shared" si="141"/>
        <v>0.17526122916853817</v>
      </c>
      <c r="AF95" s="28">
        <f t="shared" si="142"/>
        <v>1.7203350264994051</v>
      </c>
      <c r="AG95" s="28">
        <f t="shared" si="143"/>
        <v>1.7937833707148469E-2</v>
      </c>
      <c r="AH95" s="28">
        <f t="shared" si="144"/>
        <v>4.911907047073321E-3</v>
      </c>
      <c r="AI95" s="28">
        <f t="shared" si="145"/>
        <v>2.3602407820918618E-3</v>
      </c>
      <c r="AJ95" s="28">
        <f t="shared" si="146"/>
        <v>6.6927138368107252E-4</v>
      </c>
      <c r="AK95" s="28">
        <f t="shared" si="147"/>
        <v>0</v>
      </c>
      <c r="AL95" s="28">
        <f t="shared" si="148"/>
        <v>4.0025632163270979</v>
      </c>
      <c r="AM95" s="28">
        <f t="shared" si="149"/>
        <v>0.90754295454820777</v>
      </c>
      <c r="AN95" s="29">
        <f t="shared" si="150"/>
        <v>0</v>
      </c>
      <c r="AP95" s="25">
        <f t="shared" si="151"/>
        <v>55.345999999999997</v>
      </c>
      <c r="AQ95" s="25">
        <f t="shared" si="152"/>
        <v>0.14799999999999999</v>
      </c>
      <c r="AR95" s="25">
        <f t="shared" si="153"/>
        <v>3.7450000000000001</v>
      </c>
      <c r="AS95" s="25">
        <f t="shared" si="154"/>
        <v>0.52300000000000002</v>
      </c>
      <c r="AT95" s="25">
        <f t="shared" si="155"/>
        <v>0</v>
      </c>
      <c r="AU95" s="25">
        <f t="shared" si="156"/>
        <v>6.0709999999999997</v>
      </c>
      <c r="AV95" s="25">
        <f t="shared" si="157"/>
        <v>33.430999999999997</v>
      </c>
      <c r="AW95" s="25">
        <f t="shared" si="158"/>
        <v>0.48499999999999999</v>
      </c>
      <c r="AX95" s="25">
        <f t="shared" si="159"/>
        <v>0.16800000000000001</v>
      </c>
      <c r="AY95" s="25">
        <f t="shared" si="160"/>
        <v>8.5000000000000006E-2</v>
      </c>
      <c r="AZ95" s="25">
        <f t="shared" si="161"/>
        <v>0.01</v>
      </c>
      <c r="BA95" s="25">
        <f t="shared" si="162"/>
        <v>0</v>
      </c>
      <c r="BB95" s="25">
        <f t="shared" si="163"/>
        <v>100.012</v>
      </c>
      <c r="BD95" s="25">
        <f t="shared" si="164"/>
        <v>0.92120505992010648</v>
      </c>
      <c r="BE95" s="25">
        <f t="shared" si="165"/>
        <v>1.8531039491147671E-3</v>
      </c>
      <c r="BF95" s="25">
        <f t="shared" si="166"/>
        <v>7.3460180462926641E-2</v>
      </c>
      <c r="BG95" s="25">
        <f t="shared" si="167"/>
        <v>6.8820317126126714E-3</v>
      </c>
      <c r="BH95" s="25">
        <f t="shared" si="168"/>
        <v>8.4502533266521906E-2</v>
      </c>
      <c r="BI95" s="25">
        <f t="shared" si="169"/>
        <v>0</v>
      </c>
      <c r="BJ95" s="25">
        <f t="shared" si="170"/>
        <v>0.82946278818193542</v>
      </c>
      <c r="BK95" s="25">
        <f t="shared" si="171"/>
        <v>8.6487604632169111E-3</v>
      </c>
      <c r="BL95" s="25">
        <f t="shared" si="172"/>
        <v>2.3682852768779237E-3</v>
      </c>
      <c r="BM95" s="25">
        <f t="shared" si="173"/>
        <v>1.1379945590471907E-3</v>
      </c>
      <c r="BN95" s="25">
        <f t="shared" si="174"/>
        <v>3.2269046401275274E-4</v>
      </c>
      <c r="BO95" s="25">
        <f t="shared" si="175"/>
        <v>0</v>
      </c>
      <c r="BP95" s="25">
        <f t="shared" si="176"/>
        <v>1.9298434282563726</v>
      </c>
      <c r="BQ95" s="25">
        <f t="shared" si="177"/>
        <v>2.0740352081015412</v>
      </c>
    </row>
    <row r="96" spans="1:69" s="25" customFormat="1" x14ac:dyDescent="0.15">
      <c r="A96" s="25" t="s">
        <v>160</v>
      </c>
      <c r="B96" s="25">
        <v>592</v>
      </c>
      <c r="C96" s="25">
        <f t="shared" si="134"/>
        <v>4.9999999999982947</v>
      </c>
      <c r="D96" s="26">
        <v>55.281999999999996</v>
      </c>
      <c r="E96" s="26">
        <v>0.14899999999999999</v>
      </c>
      <c r="F96" s="26">
        <v>3.7269999999999999</v>
      </c>
      <c r="G96" s="26">
        <v>0.52500000000000002</v>
      </c>
      <c r="H96" s="26">
        <v>6.05</v>
      </c>
      <c r="I96" s="26">
        <v>33.314</v>
      </c>
      <c r="J96" s="26">
        <v>0.48299999999999998</v>
      </c>
      <c r="K96" s="26">
        <v>0.16500000000000001</v>
      </c>
      <c r="L96" s="26">
        <v>8.3000000000000004E-2</v>
      </c>
      <c r="M96" s="26">
        <v>8.0000000000000002E-3</v>
      </c>
      <c r="N96" s="26"/>
      <c r="O96" s="25">
        <f t="shared" si="135"/>
        <v>99.786000000000001</v>
      </c>
      <c r="Q96" s="26">
        <v>46.779000000000003</v>
      </c>
      <c r="R96" s="26">
        <v>80.504000000000005</v>
      </c>
      <c r="S96" s="26">
        <v>11.041</v>
      </c>
      <c r="U96" s="26"/>
      <c r="V96" s="27">
        <v>12</v>
      </c>
      <c r="W96" s="27">
        <v>4</v>
      </c>
      <c r="X96" s="14">
        <v>0</v>
      </c>
      <c r="Z96" s="28">
        <f t="shared" si="136"/>
        <v>1.9123208663010747</v>
      </c>
      <c r="AA96" s="28">
        <f t="shared" si="137"/>
        <v>3.877316701093592E-3</v>
      </c>
      <c r="AB96" s="28">
        <f t="shared" si="138"/>
        <v>0.1519380341081038</v>
      </c>
      <c r="AC96" s="28">
        <f t="shared" si="139"/>
        <v>1.4357579354700476E-2</v>
      </c>
      <c r="AD96" s="28">
        <f t="shared" si="140"/>
        <v>0</v>
      </c>
      <c r="AE96" s="28">
        <f t="shared" si="141"/>
        <v>0.17501360541797703</v>
      </c>
      <c r="AF96" s="28">
        <f t="shared" si="142"/>
        <v>1.7178342694625448</v>
      </c>
      <c r="AG96" s="28">
        <f t="shared" si="143"/>
        <v>1.7900542885647793E-2</v>
      </c>
      <c r="AH96" s="28">
        <f t="shared" si="144"/>
        <v>4.8340998738384986E-3</v>
      </c>
      <c r="AI96" s="28">
        <f t="shared" si="145"/>
        <v>2.3094379256550614E-3</v>
      </c>
      <c r="AJ96" s="28">
        <f t="shared" si="146"/>
        <v>5.3651647158775464E-4</v>
      </c>
      <c r="AK96" s="28">
        <f t="shared" si="147"/>
        <v>0</v>
      </c>
      <c r="AL96" s="28">
        <f t="shared" si="148"/>
        <v>4.0009222685022223</v>
      </c>
      <c r="AM96" s="28">
        <f t="shared" si="149"/>
        <v>0.90753952933009796</v>
      </c>
      <c r="AN96" s="29">
        <f t="shared" si="150"/>
        <v>0</v>
      </c>
      <c r="AP96" s="25">
        <f t="shared" si="151"/>
        <v>55.281999999999996</v>
      </c>
      <c r="AQ96" s="25">
        <f t="shared" si="152"/>
        <v>0.14899999999999999</v>
      </c>
      <c r="AR96" s="25">
        <f t="shared" si="153"/>
        <v>3.7269999999999999</v>
      </c>
      <c r="AS96" s="25">
        <f t="shared" si="154"/>
        <v>0.52500000000000002</v>
      </c>
      <c r="AT96" s="25">
        <f t="shared" si="155"/>
        <v>0</v>
      </c>
      <c r="AU96" s="25">
        <f t="shared" si="156"/>
        <v>6.05</v>
      </c>
      <c r="AV96" s="25">
        <f t="shared" si="157"/>
        <v>33.314</v>
      </c>
      <c r="AW96" s="25">
        <f t="shared" si="158"/>
        <v>0.48299999999999998</v>
      </c>
      <c r="AX96" s="25">
        <f t="shared" si="159"/>
        <v>0.16500000000000001</v>
      </c>
      <c r="AY96" s="25">
        <f t="shared" si="160"/>
        <v>8.3000000000000004E-2</v>
      </c>
      <c r="AZ96" s="25">
        <f t="shared" si="161"/>
        <v>8.0000000000000002E-3</v>
      </c>
      <c r="BA96" s="25">
        <f t="shared" si="162"/>
        <v>0</v>
      </c>
      <c r="BB96" s="25">
        <f t="shared" si="163"/>
        <v>99.786000000000001</v>
      </c>
      <c r="BD96" s="25">
        <f t="shared" si="164"/>
        <v>0.92013981358189079</v>
      </c>
      <c r="BE96" s="25">
        <f t="shared" si="165"/>
        <v>1.865624921743921E-3</v>
      </c>
      <c r="BF96" s="25">
        <f t="shared" si="166"/>
        <v>7.3107100823852494E-2</v>
      </c>
      <c r="BG96" s="25">
        <f t="shared" si="167"/>
        <v>6.9083492335022039E-3</v>
      </c>
      <c r="BH96" s="25">
        <f t="shared" si="168"/>
        <v>8.4210233283224772E-2</v>
      </c>
      <c r="BI96" s="25">
        <f t="shared" si="169"/>
        <v>0</v>
      </c>
      <c r="BJ96" s="25">
        <f t="shared" si="170"/>
        <v>0.82655987931838704</v>
      </c>
      <c r="BK96" s="25">
        <f t="shared" si="171"/>
        <v>8.6130954716160165E-3</v>
      </c>
      <c r="BL96" s="25">
        <f t="shared" si="172"/>
        <v>2.3259944683622462E-3</v>
      </c>
      <c r="BM96" s="25">
        <f t="shared" si="173"/>
        <v>1.1112182164813742E-3</v>
      </c>
      <c r="BN96" s="25">
        <f t="shared" si="174"/>
        <v>2.5815237121020216E-4</v>
      </c>
      <c r="BO96" s="25">
        <f t="shared" si="175"/>
        <v>0</v>
      </c>
      <c r="BP96" s="25">
        <f t="shared" si="176"/>
        <v>1.925099461690271</v>
      </c>
      <c r="BQ96" s="25">
        <f t="shared" si="177"/>
        <v>2.0782937963056431</v>
      </c>
    </row>
    <row r="97" spans="1:69" s="25" customFormat="1" x14ac:dyDescent="0.15">
      <c r="A97" s="25" t="s">
        <v>161</v>
      </c>
      <c r="B97" s="25">
        <v>593</v>
      </c>
      <c r="C97" s="25">
        <f t="shared" si="134"/>
        <v>5.0000000000039799</v>
      </c>
      <c r="D97" s="26">
        <v>55.341999999999999</v>
      </c>
      <c r="E97" s="26">
        <v>0.15</v>
      </c>
      <c r="F97" s="26">
        <v>3.738</v>
      </c>
      <c r="G97" s="26">
        <v>0.52100000000000002</v>
      </c>
      <c r="H97" s="26">
        <v>6.069</v>
      </c>
      <c r="I97" s="26">
        <v>33.320999999999998</v>
      </c>
      <c r="J97" s="26">
        <v>0.503</v>
      </c>
      <c r="K97" s="26">
        <v>0.16600000000000001</v>
      </c>
      <c r="L97" s="26">
        <v>8.5999999999999993E-2</v>
      </c>
      <c r="M97" s="26">
        <v>1.2999999999999999E-2</v>
      </c>
      <c r="N97" s="26"/>
      <c r="O97" s="25">
        <f t="shared" si="135"/>
        <v>99.908999999999992</v>
      </c>
      <c r="Q97" s="26">
        <v>46.776000000000003</v>
      </c>
      <c r="R97" s="26">
        <v>80.5</v>
      </c>
      <c r="S97" s="26">
        <v>11.041</v>
      </c>
      <c r="U97" s="26"/>
      <c r="V97" s="27">
        <v>12</v>
      </c>
      <c r="W97" s="27">
        <v>4</v>
      </c>
      <c r="X97" s="14">
        <v>0</v>
      </c>
      <c r="Z97" s="28">
        <f t="shared" si="136"/>
        <v>1.912278893258577</v>
      </c>
      <c r="AA97" s="28">
        <f t="shared" si="137"/>
        <v>3.899021506927372E-3</v>
      </c>
      <c r="AB97" s="28">
        <f t="shared" si="138"/>
        <v>0.15221791588216471</v>
      </c>
      <c r="AC97" s="28">
        <f t="shared" si="139"/>
        <v>1.4232428459876592E-2</v>
      </c>
      <c r="AD97" s="28">
        <f t="shared" si="140"/>
        <v>0</v>
      </c>
      <c r="AE97" s="28">
        <f t="shared" si="141"/>
        <v>0.17536904574717027</v>
      </c>
      <c r="AF97" s="28">
        <f t="shared" si="142"/>
        <v>1.7162947411815126</v>
      </c>
      <c r="AG97" s="28">
        <f t="shared" si="143"/>
        <v>1.8621146675980881E-2</v>
      </c>
      <c r="AH97" s="28">
        <f t="shared" si="144"/>
        <v>4.8580180814441478E-3</v>
      </c>
      <c r="AI97" s="28">
        <f t="shared" si="145"/>
        <v>2.3902648040877196E-3</v>
      </c>
      <c r="AJ97" s="28">
        <f t="shared" si="146"/>
        <v>8.7087493146633212E-4</v>
      </c>
      <c r="AK97" s="28">
        <f t="shared" si="147"/>
        <v>0</v>
      </c>
      <c r="AL97" s="28">
        <f t="shared" si="148"/>
        <v>4.0010323505292078</v>
      </c>
      <c r="AM97" s="28">
        <f t="shared" si="149"/>
        <v>0.90729375539196599</v>
      </c>
      <c r="AN97" s="29">
        <f t="shared" si="150"/>
        <v>0</v>
      </c>
      <c r="AP97" s="25">
        <f t="shared" si="151"/>
        <v>55.341999999999999</v>
      </c>
      <c r="AQ97" s="25">
        <f t="shared" si="152"/>
        <v>0.15</v>
      </c>
      <c r="AR97" s="25">
        <f t="shared" si="153"/>
        <v>3.738</v>
      </c>
      <c r="AS97" s="25">
        <f t="shared" si="154"/>
        <v>0.52100000000000002</v>
      </c>
      <c r="AT97" s="25">
        <f t="shared" si="155"/>
        <v>0</v>
      </c>
      <c r="AU97" s="25">
        <f t="shared" si="156"/>
        <v>6.069</v>
      </c>
      <c r="AV97" s="25">
        <f t="shared" si="157"/>
        <v>33.320999999999998</v>
      </c>
      <c r="AW97" s="25">
        <f t="shared" si="158"/>
        <v>0.503</v>
      </c>
      <c r="AX97" s="25">
        <f t="shared" si="159"/>
        <v>0.16600000000000001</v>
      </c>
      <c r="AY97" s="25">
        <f t="shared" si="160"/>
        <v>8.5999999999999993E-2</v>
      </c>
      <c r="AZ97" s="25">
        <f t="shared" si="161"/>
        <v>1.2999999999999999E-2</v>
      </c>
      <c r="BA97" s="25">
        <f t="shared" si="162"/>
        <v>0</v>
      </c>
      <c r="BB97" s="25">
        <f t="shared" si="163"/>
        <v>99.908999999999992</v>
      </c>
      <c r="BD97" s="25">
        <f t="shared" si="164"/>
        <v>0.92113848202396809</v>
      </c>
      <c r="BE97" s="25">
        <f t="shared" si="165"/>
        <v>1.8781458943730749E-3</v>
      </c>
      <c r="BF97" s="25">
        <f t="shared" si="166"/>
        <v>7.3322871714397803E-2</v>
      </c>
      <c r="BG97" s="25">
        <f t="shared" si="167"/>
        <v>6.8557141917231397E-3</v>
      </c>
      <c r="BH97" s="25">
        <f t="shared" si="168"/>
        <v>8.4474695172874564E-2</v>
      </c>
      <c r="BI97" s="25">
        <f t="shared" si="169"/>
        <v>0</v>
      </c>
      <c r="BJ97" s="25">
        <f t="shared" si="170"/>
        <v>0.8267335576264625</v>
      </c>
      <c r="BK97" s="25">
        <f t="shared" si="171"/>
        <v>8.9697453876249611E-3</v>
      </c>
      <c r="BL97" s="25">
        <f t="shared" si="172"/>
        <v>2.3400914045341387E-3</v>
      </c>
      <c r="BM97" s="25">
        <f t="shared" si="173"/>
        <v>1.1513827303300985E-3</v>
      </c>
      <c r="BN97" s="25">
        <f t="shared" si="174"/>
        <v>4.1949760321657848E-4</v>
      </c>
      <c r="BO97" s="25">
        <f t="shared" si="175"/>
        <v>0</v>
      </c>
      <c r="BP97" s="25">
        <f t="shared" si="176"/>
        <v>1.9272841837495047</v>
      </c>
      <c r="BQ97" s="25">
        <f t="shared" si="177"/>
        <v>2.07599501114841</v>
      </c>
    </row>
    <row r="98" spans="1:69" s="25" customFormat="1" x14ac:dyDescent="0.15">
      <c r="A98" s="25" t="s">
        <v>162</v>
      </c>
      <c r="B98" s="25">
        <v>594</v>
      </c>
      <c r="C98" s="25">
        <f t="shared" si="134"/>
        <v>5.6568542494992942</v>
      </c>
      <c r="D98" s="26">
        <v>55.255000000000003</v>
      </c>
      <c r="E98" s="26">
        <v>0.14799999999999999</v>
      </c>
      <c r="F98" s="26">
        <v>3.7120000000000002</v>
      </c>
      <c r="G98" s="26">
        <v>0.52300000000000002</v>
      </c>
      <c r="H98" s="26">
        <v>6.069</v>
      </c>
      <c r="I98" s="26">
        <v>33.204999999999998</v>
      </c>
      <c r="J98" s="26">
        <v>0.60899999999999999</v>
      </c>
      <c r="K98" s="26">
        <v>0.16700000000000001</v>
      </c>
      <c r="L98" s="26">
        <v>0.08</v>
      </c>
      <c r="M98" s="26">
        <v>1.4E-2</v>
      </c>
      <c r="N98" s="26"/>
      <c r="O98" s="25">
        <f t="shared" si="135"/>
        <v>99.781999999999996</v>
      </c>
      <c r="Q98" s="26">
        <v>46.771999999999998</v>
      </c>
      <c r="R98" s="26">
        <v>80.495999999999995</v>
      </c>
      <c r="S98" s="26">
        <v>11.041</v>
      </c>
      <c r="U98" s="26"/>
      <c r="V98" s="27">
        <v>12</v>
      </c>
      <c r="W98" s="27">
        <v>4</v>
      </c>
      <c r="X98" s="14">
        <v>0</v>
      </c>
      <c r="Z98" s="28">
        <f t="shared" si="136"/>
        <v>1.912389048444298</v>
      </c>
      <c r="AA98" s="28">
        <f t="shared" si="137"/>
        <v>3.853313733251124E-3</v>
      </c>
      <c r="AB98" s="28">
        <f t="shared" si="138"/>
        <v>0.15140587420992138</v>
      </c>
      <c r="AC98" s="28">
        <f t="shared" si="139"/>
        <v>1.4310383032505102E-2</v>
      </c>
      <c r="AD98" s="28">
        <f t="shared" si="140"/>
        <v>0</v>
      </c>
      <c r="AE98" s="28">
        <f t="shared" si="141"/>
        <v>0.17565528538069106</v>
      </c>
      <c r="AF98" s="28">
        <f t="shared" si="142"/>
        <v>1.7131114309884878</v>
      </c>
      <c r="AG98" s="28">
        <f t="shared" si="143"/>
        <v>2.2582083648512146E-2</v>
      </c>
      <c r="AH98" s="28">
        <f t="shared" si="144"/>
        <v>4.8952603377892924E-3</v>
      </c>
      <c r="AI98" s="28">
        <f t="shared" si="145"/>
        <v>2.2271313724064891E-3</v>
      </c>
      <c r="AJ98" s="28">
        <f t="shared" si="146"/>
        <v>9.393961067477672E-4</v>
      </c>
      <c r="AK98" s="28">
        <f t="shared" si="147"/>
        <v>0</v>
      </c>
      <c r="AL98" s="28">
        <f t="shared" si="148"/>
        <v>4.0013692072546103</v>
      </c>
      <c r="AM98" s="28">
        <f t="shared" si="149"/>
        <v>0.90700001018741094</v>
      </c>
      <c r="AN98" s="29">
        <f t="shared" si="150"/>
        <v>0</v>
      </c>
      <c r="AP98" s="25">
        <f t="shared" si="151"/>
        <v>55.255000000000003</v>
      </c>
      <c r="AQ98" s="25">
        <f t="shared" si="152"/>
        <v>0.14799999999999999</v>
      </c>
      <c r="AR98" s="25">
        <f t="shared" si="153"/>
        <v>3.7120000000000002</v>
      </c>
      <c r="AS98" s="25">
        <f t="shared" si="154"/>
        <v>0.52300000000000002</v>
      </c>
      <c r="AT98" s="25">
        <f t="shared" si="155"/>
        <v>0</v>
      </c>
      <c r="AU98" s="25">
        <f t="shared" si="156"/>
        <v>6.069</v>
      </c>
      <c r="AV98" s="25">
        <f t="shared" si="157"/>
        <v>33.204999999999998</v>
      </c>
      <c r="AW98" s="25">
        <f t="shared" si="158"/>
        <v>0.60899999999999999</v>
      </c>
      <c r="AX98" s="25">
        <f t="shared" si="159"/>
        <v>0.16700000000000001</v>
      </c>
      <c r="AY98" s="25">
        <f t="shared" si="160"/>
        <v>0.08</v>
      </c>
      <c r="AZ98" s="25">
        <f t="shared" si="161"/>
        <v>1.4E-2</v>
      </c>
      <c r="BA98" s="25">
        <f t="shared" si="162"/>
        <v>0</v>
      </c>
      <c r="BB98" s="25">
        <f t="shared" si="163"/>
        <v>99.781999999999996</v>
      </c>
      <c r="BD98" s="25">
        <f t="shared" si="164"/>
        <v>0.91969041278295616</v>
      </c>
      <c r="BE98" s="25">
        <f t="shared" si="165"/>
        <v>1.8531039491147671E-3</v>
      </c>
      <c r="BF98" s="25">
        <f t="shared" si="166"/>
        <v>7.2812867791290717E-2</v>
      </c>
      <c r="BG98" s="25">
        <f t="shared" si="167"/>
        <v>6.8820317126126714E-3</v>
      </c>
      <c r="BH98" s="25">
        <f t="shared" si="168"/>
        <v>8.4474695172874564E-2</v>
      </c>
      <c r="BI98" s="25">
        <f t="shared" si="169"/>
        <v>0</v>
      </c>
      <c r="BJ98" s="25">
        <f t="shared" si="170"/>
        <v>0.82385545994978204</v>
      </c>
      <c r="BK98" s="25">
        <f t="shared" si="171"/>
        <v>1.085998994247237E-2</v>
      </c>
      <c r="BL98" s="25">
        <f t="shared" si="172"/>
        <v>2.3541883407060312E-3</v>
      </c>
      <c r="BM98" s="25">
        <f t="shared" si="173"/>
        <v>1.07105370263265E-3</v>
      </c>
      <c r="BN98" s="25">
        <f t="shared" si="174"/>
        <v>4.517666496178538E-4</v>
      </c>
      <c r="BO98" s="25">
        <f t="shared" si="175"/>
        <v>0</v>
      </c>
      <c r="BP98" s="25">
        <f t="shared" si="176"/>
        <v>1.9243055699940597</v>
      </c>
      <c r="BQ98" s="25">
        <f t="shared" si="177"/>
        <v>2.0793834771610427</v>
      </c>
    </row>
    <row r="99" spans="1:69" s="25" customFormat="1" x14ac:dyDescent="0.15">
      <c r="A99" s="25" t="s">
        <v>163</v>
      </c>
      <c r="B99" s="25">
        <v>595</v>
      </c>
      <c r="C99" s="25">
        <f t="shared" si="134"/>
        <v>4.2426406871194464</v>
      </c>
      <c r="D99" s="26">
        <v>55.344000000000001</v>
      </c>
      <c r="E99" s="26">
        <v>0.14099999999999999</v>
      </c>
      <c r="F99" s="26">
        <v>3.702</v>
      </c>
      <c r="G99" s="26">
        <v>0.52700000000000002</v>
      </c>
      <c r="H99" s="26">
        <v>6.0540000000000003</v>
      </c>
      <c r="I99" s="26">
        <v>33.401000000000003</v>
      </c>
      <c r="J99" s="26">
        <v>0.46</v>
      </c>
      <c r="K99" s="26">
        <v>0.16500000000000001</v>
      </c>
      <c r="L99" s="26">
        <v>8.6999999999999994E-2</v>
      </c>
      <c r="M99" s="26">
        <v>3.0000000000000001E-3</v>
      </c>
      <c r="N99" s="26"/>
      <c r="O99" s="25">
        <f t="shared" si="135"/>
        <v>99.884000000000015</v>
      </c>
      <c r="Q99" s="26">
        <v>46.768999999999998</v>
      </c>
      <c r="R99" s="26">
        <v>80.492999999999995</v>
      </c>
      <c r="S99" s="26">
        <v>11.041</v>
      </c>
      <c r="U99" s="26"/>
      <c r="V99" s="27">
        <v>12</v>
      </c>
      <c r="W99" s="27">
        <v>4</v>
      </c>
      <c r="X99" s="14">
        <v>0</v>
      </c>
      <c r="Z99" s="28">
        <f t="shared" si="136"/>
        <v>1.9125149893203544</v>
      </c>
      <c r="AA99" s="28">
        <f t="shared" si="137"/>
        <v>3.6654002554256993E-3</v>
      </c>
      <c r="AB99" s="28">
        <f t="shared" si="138"/>
        <v>0.15076509657145015</v>
      </c>
      <c r="AC99" s="28">
        <f t="shared" si="139"/>
        <v>1.439759069008458E-2</v>
      </c>
      <c r="AD99" s="28">
        <f t="shared" si="140"/>
        <v>0</v>
      </c>
      <c r="AE99" s="28">
        <f t="shared" si="141"/>
        <v>0.17495088324408997</v>
      </c>
      <c r="AF99" s="28">
        <f t="shared" si="142"/>
        <v>1.7205656017935931</v>
      </c>
      <c r="AG99" s="28">
        <f t="shared" si="143"/>
        <v>1.7030766282064163E-2</v>
      </c>
      <c r="AH99" s="28">
        <f t="shared" si="144"/>
        <v>4.8291745643973512E-3</v>
      </c>
      <c r="AI99" s="28">
        <f t="shared" si="145"/>
        <v>2.4182697284659631E-3</v>
      </c>
      <c r="AJ99" s="28">
        <f t="shared" si="146"/>
        <v>2.0098868705580337E-4</v>
      </c>
      <c r="AK99" s="28">
        <f t="shared" si="147"/>
        <v>0</v>
      </c>
      <c r="AL99" s="28">
        <f t="shared" si="148"/>
        <v>4.0013387611369806</v>
      </c>
      <c r="AM99" s="28">
        <f t="shared" si="149"/>
        <v>0.90770278991236941</v>
      </c>
      <c r="AN99" s="29">
        <f t="shared" si="150"/>
        <v>0</v>
      </c>
      <c r="AP99" s="25">
        <f t="shared" si="151"/>
        <v>55.344000000000001</v>
      </c>
      <c r="AQ99" s="25">
        <f t="shared" si="152"/>
        <v>0.14099999999999999</v>
      </c>
      <c r="AR99" s="25">
        <f t="shared" si="153"/>
        <v>3.702</v>
      </c>
      <c r="AS99" s="25">
        <f t="shared" si="154"/>
        <v>0.52700000000000002</v>
      </c>
      <c r="AT99" s="25">
        <f t="shared" si="155"/>
        <v>0</v>
      </c>
      <c r="AU99" s="25">
        <f t="shared" si="156"/>
        <v>6.0540000000000003</v>
      </c>
      <c r="AV99" s="25">
        <f t="shared" si="157"/>
        <v>33.401000000000003</v>
      </c>
      <c r="AW99" s="25">
        <f t="shared" si="158"/>
        <v>0.46</v>
      </c>
      <c r="AX99" s="25">
        <f t="shared" si="159"/>
        <v>0.16500000000000001</v>
      </c>
      <c r="AY99" s="25">
        <f t="shared" si="160"/>
        <v>8.6999999999999994E-2</v>
      </c>
      <c r="AZ99" s="25">
        <f t="shared" si="161"/>
        <v>3.0000000000000001E-3</v>
      </c>
      <c r="BA99" s="25">
        <f t="shared" si="162"/>
        <v>0</v>
      </c>
      <c r="BB99" s="25">
        <f t="shared" si="163"/>
        <v>99.884000000000015</v>
      </c>
      <c r="BD99" s="25">
        <f t="shared" si="164"/>
        <v>0.92117177097203728</v>
      </c>
      <c r="BE99" s="25">
        <f t="shared" si="165"/>
        <v>1.7654571407106903E-3</v>
      </c>
      <c r="BF99" s="25">
        <f t="shared" si="166"/>
        <v>7.2616712436249509E-2</v>
      </c>
      <c r="BG99" s="25">
        <f t="shared" si="167"/>
        <v>6.9346667543917365E-3</v>
      </c>
      <c r="BH99" s="25">
        <f t="shared" si="168"/>
        <v>8.4265909470519471E-2</v>
      </c>
      <c r="BI99" s="25">
        <f t="shared" si="169"/>
        <v>0</v>
      </c>
      <c r="BJ99" s="25">
        <f t="shared" si="170"/>
        <v>0.82871845257589749</v>
      </c>
      <c r="BK99" s="25">
        <f t="shared" si="171"/>
        <v>8.2029480682057308E-3</v>
      </c>
      <c r="BL99" s="25">
        <f t="shared" si="172"/>
        <v>2.3259944683622462E-3</v>
      </c>
      <c r="BM99" s="25">
        <f t="shared" si="173"/>
        <v>1.1647709016130068E-3</v>
      </c>
      <c r="BN99" s="25">
        <f t="shared" si="174"/>
        <v>9.6807139203825818E-5</v>
      </c>
      <c r="BO99" s="25">
        <f t="shared" si="175"/>
        <v>0</v>
      </c>
      <c r="BP99" s="25">
        <f t="shared" si="176"/>
        <v>1.9272634899271908</v>
      </c>
      <c r="BQ99" s="25">
        <f t="shared" si="177"/>
        <v>2.0761762893604887</v>
      </c>
    </row>
    <row r="100" spans="1:69" s="25" customFormat="1" x14ac:dyDescent="0.15">
      <c r="A100" s="25" t="s">
        <v>164</v>
      </c>
      <c r="B100" s="25">
        <v>596</v>
      </c>
      <c r="C100" s="25">
        <f t="shared" si="134"/>
        <v>5.6568542494842209</v>
      </c>
      <c r="D100" s="26">
        <v>55.024999999999999</v>
      </c>
      <c r="E100" s="26">
        <v>0.17899999999999999</v>
      </c>
      <c r="F100" s="26">
        <v>3.79</v>
      </c>
      <c r="G100" s="26">
        <v>0.53500000000000003</v>
      </c>
      <c r="H100" s="26">
        <v>5.8419999999999996</v>
      </c>
      <c r="I100" s="26">
        <v>32.322000000000003</v>
      </c>
      <c r="J100" s="26">
        <v>1.774</v>
      </c>
      <c r="K100" s="26">
        <v>0.158</v>
      </c>
      <c r="L100" s="26">
        <v>7.3999999999999996E-2</v>
      </c>
      <c r="M100" s="26">
        <v>3.1E-2</v>
      </c>
      <c r="N100" s="26"/>
      <c r="O100" s="25">
        <f t="shared" ref="O100:O135" si="178">SUM(D100:N100)</f>
        <v>99.73</v>
      </c>
      <c r="Q100" s="26">
        <v>46.765000000000001</v>
      </c>
      <c r="R100" s="26">
        <v>80.489000000000004</v>
      </c>
      <c r="S100" s="26">
        <v>11.041</v>
      </c>
      <c r="U100" s="26"/>
      <c r="V100" s="27">
        <v>12</v>
      </c>
      <c r="W100" s="27">
        <v>4</v>
      </c>
      <c r="X100" s="14">
        <v>0</v>
      </c>
      <c r="Z100" s="28">
        <f t="shared" ref="Z100:Z135" si="179">IFERROR(BD100*$BQ100,"NA")</f>
        <v>1.910104611103667</v>
      </c>
      <c r="AA100" s="28">
        <f t="shared" ref="AA100:AA135" si="180">IFERROR(BE100*$BQ100,"NA")</f>
        <v>4.6743165818840119E-3</v>
      </c>
      <c r="AB100" s="28">
        <f t="shared" ref="AB100:AB135" si="181">IFERROR(BF100*$BQ100,"NA")</f>
        <v>0.15504808427534919</v>
      </c>
      <c r="AC100" s="28">
        <f t="shared" ref="AC100:AC135" si="182">IFERROR(BG100*$BQ100,"NA")</f>
        <v>1.4682357296284962E-2</v>
      </c>
      <c r="AD100" s="28">
        <f t="shared" ref="AD100:AD135" si="183">IFERROR(IF(OR($X100="spinel", $X100="Spinel", $X100="SPINEL"),((BH100+BI100)*BQ100-AE100),BI100*$BQ100),"NA")</f>
        <v>0</v>
      </c>
      <c r="AE100" s="28">
        <f t="shared" ref="AE100:AE135" si="184">IFERROR(IF(OR($X100="spinel", $X100="Spinel", $X100="SPINEL"),(1-AF100-AG100-AH100-AI100),BH100*$BQ100),"NA")</f>
        <v>0.16958915420158863</v>
      </c>
      <c r="AF100" s="28">
        <f t="shared" ref="AF100:AF135" si="185">IFERROR(BJ100*$BQ100,"NA")</f>
        <v>1.6725256673609656</v>
      </c>
      <c r="AG100" s="28">
        <f t="shared" ref="AG100:AG135" si="186">IFERROR(BK100*$BQ100,"NA")</f>
        <v>6.5977031532255898E-2</v>
      </c>
      <c r="AH100" s="28">
        <f t="shared" ref="AH100:AH135" si="187">IFERROR(BL100*$BQ100,"NA")</f>
        <v>4.645247369518977E-3</v>
      </c>
      <c r="AI100" s="28">
        <f t="shared" ref="AI100:AI135" si="188">IFERROR(BM100*$BQ100,"NA")</f>
        <v>2.0662363874106096E-3</v>
      </c>
      <c r="AJ100" s="28">
        <f t="shared" ref="AJ100:AJ135" si="189">IFERROR(BN100*$BQ100,"NA")</f>
        <v>2.0862908394173544E-3</v>
      </c>
      <c r="AK100" s="28">
        <f t="shared" ref="AK100:AK135" si="190">IFERROR(BO100*$BQ100,"NA")</f>
        <v>0</v>
      </c>
      <c r="AL100" s="28">
        <f t="shared" ref="AL100:AL135" si="191">IFERROR(SUM(Z100:AK100),"NA")</f>
        <v>4.0013989969483434</v>
      </c>
      <c r="AM100" s="28">
        <f t="shared" ref="AM100:AM135" si="192">IFERROR(AF100/(AF100+AE100),"NA")</f>
        <v>0.90793779398738217</v>
      </c>
      <c r="AN100" s="29">
        <f t="shared" ref="AN100:AN135" si="193">IFERROR(AD100/(AD100+AE100),"NA")</f>
        <v>0</v>
      </c>
      <c r="AP100" s="25">
        <f t="shared" ref="AP100:AP135" si="194">D100</f>
        <v>55.024999999999999</v>
      </c>
      <c r="AQ100" s="25">
        <f t="shared" ref="AQ100:AQ135" si="195">E100</f>
        <v>0.17899999999999999</v>
      </c>
      <c r="AR100" s="25">
        <f t="shared" ref="AR100:AR135" si="196">F100</f>
        <v>3.79</v>
      </c>
      <c r="AS100" s="25">
        <f t="shared" ref="AS100:AS135" si="197">G100</f>
        <v>0.53500000000000003</v>
      </c>
      <c r="AT100" s="25">
        <f t="shared" ref="AT100:AT135" si="198">BI100*AT$1/2</f>
        <v>0</v>
      </c>
      <c r="AU100" s="25">
        <f t="shared" ref="AU100:AU135" si="199">BH100*AU$1</f>
        <v>5.8419999999999996</v>
      </c>
      <c r="AV100" s="25">
        <f t="shared" ref="AV100:AV135" si="200">I100</f>
        <v>32.322000000000003</v>
      </c>
      <c r="AW100" s="25">
        <f t="shared" ref="AW100:AW135" si="201">J100</f>
        <v>1.774</v>
      </c>
      <c r="AX100" s="25">
        <f t="shared" ref="AX100:AX135" si="202">K100</f>
        <v>0.158</v>
      </c>
      <c r="AY100" s="25">
        <f t="shared" ref="AY100:AY135" si="203">L100</f>
        <v>7.3999999999999996E-2</v>
      </c>
      <c r="AZ100" s="25">
        <f t="shared" ref="AZ100:AZ135" si="204">M100</f>
        <v>3.1E-2</v>
      </c>
      <c r="BA100" s="25">
        <f t="shared" ref="BA100:BA135" si="205">N100</f>
        <v>0</v>
      </c>
      <c r="BB100" s="25">
        <f t="shared" ref="BB100:BB135" si="206">SUM(AP100:BA100)</f>
        <v>99.73</v>
      </c>
      <c r="BD100" s="25">
        <f t="shared" ref="BD100:BD135" si="207">D100/AP$1</f>
        <v>0.9158621837549934</v>
      </c>
      <c r="BE100" s="25">
        <f t="shared" ref="BE100:BE135" si="208">E100/AQ$1</f>
        <v>2.2412541006185359E-3</v>
      </c>
      <c r="BF100" s="25">
        <f t="shared" ref="BF100:BF135" si="209">F100/AR$1*2</f>
        <v>7.4342879560612016E-2</v>
      </c>
      <c r="BG100" s="25">
        <f t="shared" ref="BG100:BG135" si="210">G100/AS$1*2</f>
        <v>7.039936837949865E-3</v>
      </c>
      <c r="BH100" s="25">
        <f t="shared" ref="BH100:BH135" si="211">IF(OR($X100="spinel", $X100="Spinel", $X100="SPINEL"),H100/AU$1,H100/AU$1*(1-$X100))</f>
        <v>8.1315071543900677E-2</v>
      </c>
      <c r="BI100" s="25">
        <f t="shared" ref="BI100:BI135" si="212">IF(OR($X100="spinel", $X100="Spinel", $X100="SPINEL"),0,H100/AU$1*$X100)</f>
        <v>0</v>
      </c>
      <c r="BJ100" s="25">
        <f t="shared" ref="BJ100:BJ135" si="213">I100/AV$1</f>
        <v>0.8019471819453956</v>
      </c>
      <c r="BK100" s="25">
        <f t="shared" ref="BK100:BK135" si="214">J100/AW$1</f>
        <v>3.1634847549993406E-2</v>
      </c>
      <c r="BL100" s="25">
        <f t="shared" ref="BL100:BL135" si="215">K100/AX$1</f>
        <v>2.2273159151589995E-3</v>
      </c>
      <c r="BM100" s="25">
        <f t="shared" ref="BM100:BM135" si="216">L100/AY$1</f>
        <v>9.9072467493520116E-4</v>
      </c>
      <c r="BN100" s="25">
        <f t="shared" ref="BN100:BN135" si="217">M100/AZ$1*2</f>
        <v>1.0003404384395333E-3</v>
      </c>
      <c r="BO100" s="25">
        <f t="shared" ref="BO100:BO135" si="218">N100/BA$1*2</f>
        <v>0</v>
      </c>
      <c r="BP100" s="25">
        <f t="shared" ref="BP100:BP135" si="219">SUM(BD100:BO100)</f>
        <v>1.9186017363219972</v>
      </c>
      <c r="BQ100" s="25">
        <f t="shared" ref="BQ100:BQ135" si="220">IFERROR(IF(OR($U100="Total",$U100="total", $U100="TOTAL"),$W100/$BP100,V100/(BD100*4+BE100*4+BF100*3+BG100*3+BH100*2+BI100*3+BJ100*2+BK100*2+BL100*2+BM100*2+BN100+BO100)),"NA")</f>
        <v>2.0855808275349079</v>
      </c>
    </row>
    <row r="101" spans="1:69" s="25" customFormat="1" x14ac:dyDescent="0.15">
      <c r="A101" s="25" t="s">
        <v>165</v>
      </c>
      <c r="B101" s="25">
        <v>597</v>
      </c>
      <c r="C101" s="25">
        <f t="shared" si="134"/>
        <v>5.0000000000039799</v>
      </c>
      <c r="D101" s="26">
        <v>55.33</v>
      </c>
      <c r="E101" s="26">
        <v>0.14299999999999999</v>
      </c>
      <c r="F101" s="26">
        <v>3.6829999999999998</v>
      </c>
      <c r="G101" s="26">
        <v>0.53600000000000003</v>
      </c>
      <c r="H101" s="26">
        <v>6.0620000000000003</v>
      </c>
      <c r="I101" s="26">
        <v>33.448999999999998</v>
      </c>
      <c r="J101" s="26">
        <v>0.50600000000000001</v>
      </c>
      <c r="K101" s="26">
        <v>0.16900000000000001</v>
      </c>
      <c r="L101" s="26">
        <v>8.5999999999999993E-2</v>
      </c>
      <c r="M101" s="26">
        <v>6.0000000000000001E-3</v>
      </c>
      <c r="N101" s="26"/>
      <c r="O101" s="25">
        <f t="shared" si="178"/>
        <v>99.97</v>
      </c>
      <c r="Q101" s="26">
        <v>46.762</v>
      </c>
      <c r="R101" s="26">
        <v>80.484999999999999</v>
      </c>
      <c r="S101" s="26">
        <v>11.041</v>
      </c>
      <c r="U101" s="26"/>
      <c r="V101" s="27">
        <v>12</v>
      </c>
      <c r="W101" s="27">
        <v>4</v>
      </c>
      <c r="X101" s="14">
        <v>0</v>
      </c>
      <c r="Z101" s="28">
        <f t="shared" si="179"/>
        <v>1.9110943855535052</v>
      </c>
      <c r="AA101" s="28">
        <f t="shared" si="180"/>
        <v>3.7155703967483248E-3</v>
      </c>
      <c r="AB101" s="28">
        <f t="shared" si="181"/>
        <v>0.14991782681328239</v>
      </c>
      <c r="AC101" s="28">
        <f t="shared" si="182"/>
        <v>1.4636295218575028E-2</v>
      </c>
      <c r="AD101" s="28">
        <f t="shared" si="183"/>
        <v>0</v>
      </c>
      <c r="AE101" s="28">
        <f t="shared" si="184"/>
        <v>0.17509623921461009</v>
      </c>
      <c r="AF101" s="28">
        <f t="shared" si="185"/>
        <v>1.7221939871084311</v>
      </c>
      <c r="AG101" s="28">
        <f t="shared" si="186"/>
        <v>1.8724664185446271E-2</v>
      </c>
      <c r="AH101" s="28">
        <f t="shared" si="187"/>
        <v>4.9438220292400232E-3</v>
      </c>
      <c r="AI101" s="28">
        <f t="shared" si="188"/>
        <v>2.389302302171545E-3</v>
      </c>
      <c r="AJ101" s="28">
        <f t="shared" si="189"/>
        <v>4.0178042361296954E-4</v>
      </c>
      <c r="AK101" s="28">
        <f t="shared" si="190"/>
        <v>0</v>
      </c>
      <c r="AL101" s="28">
        <f t="shared" si="191"/>
        <v>4.0031138732456233</v>
      </c>
      <c r="AM101" s="28">
        <f t="shared" si="192"/>
        <v>0.90771246444781017</v>
      </c>
      <c r="AN101" s="29">
        <f t="shared" si="193"/>
        <v>0</v>
      </c>
      <c r="AP101" s="25">
        <f t="shared" si="194"/>
        <v>55.33</v>
      </c>
      <c r="AQ101" s="25">
        <f t="shared" si="195"/>
        <v>0.14299999999999999</v>
      </c>
      <c r="AR101" s="25">
        <f t="shared" si="196"/>
        <v>3.6829999999999998</v>
      </c>
      <c r="AS101" s="25">
        <f t="shared" si="197"/>
        <v>0.53600000000000003</v>
      </c>
      <c r="AT101" s="25">
        <f t="shared" si="198"/>
        <v>0</v>
      </c>
      <c r="AU101" s="25">
        <f t="shared" si="199"/>
        <v>6.0620000000000003</v>
      </c>
      <c r="AV101" s="25">
        <f t="shared" si="200"/>
        <v>33.448999999999998</v>
      </c>
      <c r="AW101" s="25">
        <f t="shared" si="201"/>
        <v>0.50600000000000001</v>
      </c>
      <c r="AX101" s="25">
        <f t="shared" si="202"/>
        <v>0.16900000000000001</v>
      </c>
      <c r="AY101" s="25">
        <f t="shared" si="203"/>
        <v>8.5999999999999993E-2</v>
      </c>
      <c r="AZ101" s="25">
        <f t="shared" si="204"/>
        <v>6.0000000000000001E-3</v>
      </c>
      <c r="BA101" s="25">
        <f t="shared" si="205"/>
        <v>0</v>
      </c>
      <c r="BB101" s="25">
        <f t="shared" si="206"/>
        <v>99.97</v>
      </c>
      <c r="BD101" s="25">
        <f t="shared" si="207"/>
        <v>0.92093874833555256</v>
      </c>
      <c r="BE101" s="25">
        <f t="shared" si="208"/>
        <v>1.7904990859689978E-3</v>
      </c>
      <c r="BF101" s="25">
        <f t="shared" si="209"/>
        <v>7.2244017261671248E-2</v>
      </c>
      <c r="BG101" s="25">
        <f t="shared" si="210"/>
        <v>7.0530955983946313E-3</v>
      </c>
      <c r="BH101" s="25">
        <f t="shared" si="211"/>
        <v>8.4377261845108853E-2</v>
      </c>
      <c r="BI101" s="25">
        <f t="shared" si="212"/>
        <v>0</v>
      </c>
      <c r="BJ101" s="25">
        <f t="shared" si="213"/>
        <v>0.82990938954555826</v>
      </c>
      <c r="BK101" s="25">
        <f t="shared" si="214"/>
        <v>9.0232428750263039E-3</v>
      </c>
      <c r="BL101" s="25">
        <f t="shared" si="215"/>
        <v>2.3823822130498162E-3</v>
      </c>
      <c r="BM101" s="25">
        <f t="shared" si="216"/>
        <v>1.1513827303300985E-3</v>
      </c>
      <c r="BN101" s="25">
        <f t="shared" si="217"/>
        <v>1.9361427840765164E-4</v>
      </c>
      <c r="BO101" s="25">
        <f t="shared" si="218"/>
        <v>0</v>
      </c>
      <c r="BP101" s="25">
        <f t="shared" si="219"/>
        <v>1.9290636337690683</v>
      </c>
      <c r="BQ101" s="25">
        <f t="shared" si="220"/>
        <v>2.0751590580888233</v>
      </c>
    </row>
    <row r="102" spans="1:69" s="25" customFormat="1" x14ac:dyDescent="0.15">
      <c r="A102" s="25" t="s">
        <v>166</v>
      </c>
      <c r="B102" s="25">
        <v>598</v>
      </c>
      <c r="C102" s="25">
        <f t="shared" si="134"/>
        <v>5.6568542494942697</v>
      </c>
      <c r="D102" s="26">
        <v>55.345999999999997</v>
      </c>
      <c r="E102" s="26">
        <v>0.14499999999999999</v>
      </c>
      <c r="F102" s="26">
        <v>3.7040000000000002</v>
      </c>
      <c r="G102" s="26">
        <v>0.52300000000000002</v>
      </c>
      <c r="H102" s="26">
        <v>6.0460000000000003</v>
      </c>
      <c r="I102" s="26">
        <v>33.536000000000001</v>
      </c>
      <c r="J102" s="26">
        <v>0.46</v>
      </c>
      <c r="K102" s="26">
        <v>0.16700000000000001</v>
      </c>
      <c r="L102" s="26">
        <v>8.6999999999999994E-2</v>
      </c>
      <c r="M102" s="26">
        <v>3.0000000000000001E-3</v>
      </c>
      <c r="N102" s="26"/>
      <c r="O102" s="25">
        <f t="shared" si="178"/>
        <v>100.01700000000001</v>
      </c>
      <c r="Q102" s="26">
        <v>46.758000000000003</v>
      </c>
      <c r="R102" s="26">
        <v>80.480999999999995</v>
      </c>
      <c r="S102" s="26">
        <v>11.041</v>
      </c>
      <c r="U102" s="26"/>
      <c r="V102" s="27">
        <v>12</v>
      </c>
      <c r="W102" s="27">
        <v>4</v>
      </c>
      <c r="X102" s="14">
        <v>0</v>
      </c>
      <c r="Z102" s="28">
        <f t="shared" si="179"/>
        <v>1.9103280146014445</v>
      </c>
      <c r="AA102" s="28">
        <f t="shared" si="180"/>
        <v>3.7649368685759412E-3</v>
      </c>
      <c r="AB102" s="28">
        <f t="shared" si="181"/>
        <v>0.15066860826975034</v>
      </c>
      <c r="AC102" s="28">
        <f t="shared" si="182"/>
        <v>1.4271456540978771E-2</v>
      </c>
      <c r="AD102" s="28">
        <f t="shared" si="183"/>
        <v>0</v>
      </c>
      <c r="AE102" s="28">
        <f t="shared" si="184"/>
        <v>0.17451359634376579</v>
      </c>
      <c r="AF102" s="28">
        <f t="shared" si="185"/>
        <v>1.725481989355236</v>
      </c>
      <c r="AG102" s="28">
        <f t="shared" si="186"/>
        <v>1.7010676752441254E-2</v>
      </c>
      <c r="AH102" s="28">
        <f t="shared" si="187"/>
        <v>4.881944460106263E-3</v>
      </c>
      <c r="AI102" s="28">
        <f t="shared" si="188"/>
        <v>2.4154171321387292E-3</v>
      </c>
      <c r="AJ102" s="28">
        <f t="shared" si="189"/>
        <v>2.0075160035543986E-4</v>
      </c>
      <c r="AK102" s="28">
        <f t="shared" si="190"/>
        <v>0</v>
      </c>
      <c r="AL102" s="28">
        <f t="shared" si="191"/>
        <v>4.0035373919247927</v>
      </c>
      <c r="AM102" s="28">
        <f t="shared" si="192"/>
        <v>0.90815052537105612</v>
      </c>
      <c r="AN102" s="29">
        <f t="shared" si="193"/>
        <v>0</v>
      </c>
      <c r="AP102" s="25">
        <f t="shared" si="194"/>
        <v>55.345999999999997</v>
      </c>
      <c r="AQ102" s="25">
        <f t="shared" si="195"/>
        <v>0.14499999999999999</v>
      </c>
      <c r="AR102" s="25">
        <f t="shared" si="196"/>
        <v>3.7040000000000002</v>
      </c>
      <c r="AS102" s="25">
        <f t="shared" si="197"/>
        <v>0.52300000000000002</v>
      </c>
      <c r="AT102" s="25">
        <f t="shared" si="198"/>
        <v>0</v>
      </c>
      <c r="AU102" s="25">
        <f t="shared" si="199"/>
        <v>6.0460000000000012</v>
      </c>
      <c r="AV102" s="25">
        <f t="shared" si="200"/>
        <v>33.536000000000001</v>
      </c>
      <c r="AW102" s="25">
        <f t="shared" si="201"/>
        <v>0.46</v>
      </c>
      <c r="AX102" s="25">
        <f t="shared" si="202"/>
        <v>0.16700000000000001</v>
      </c>
      <c r="AY102" s="25">
        <f t="shared" si="203"/>
        <v>8.6999999999999994E-2</v>
      </c>
      <c r="AZ102" s="25">
        <f t="shared" si="204"/>
        <v>3.0000000000000001E-3</v>
      </c>
      <c r="BA102" s="25">
        <f t="shared" si="205"/>
        <v>0</v>
      </c>
      <c r="BB102" s="25">
        <f t="shared" si="206"/>
        <v>100.01700000000001</v>
      </c>
      <c r="BD102" s="25">
        <f t="shared" si="207"/>
        <v>0.92120505992010648</v>
      </c>
      <c r="BE102" s="25">
        <f t="shared" si="208"/>
        <v>1.8155410312273056E-3</v>
      </c>
      <c r="BF102" s="25">
        <f t="shared" si="209"/>
        <v>7.265594350725775E-2</v>
      </c>
      <c r="BG102" s="25">
        <f t="shared" si="210"/>
        <v>6.8820317126126714E-3</v>
      </c>
      <c r="BH102" s="25">
        <f t="shared" si="211"/>
        <v>8.4154557095930088E-2</v>
      </c>
      <c r="BI102" s="25">
        <f t="shared" si="212"/>
        <v>0</v>
      </c>
      <c r="BJ102" s="25">
        <f t="shared" si="213"/>
        <v>0.83206796280306861</v>
      </c>
      <c r="BK102" s="25">
        <f t="shared" si="214"/>
        <v>8.2029480682057308E-3</v>
      </c>
      <c r="BL102" s="25">
        <f t="shared" si="215"/>
        <v>2.3541883407060312E-3</v>
      </c>
      <c r="BM102" s="25">
        <f t="shared" si="216"/>
        <v>1.1647709016130068E-3</v>
      </c>
      <c r="BN102" s="25">
        <f t="shared" si="217"/>
        <v>9.6807139203825818E-5</v>
      </c>
      <c r="BO102" s="25">
        <f t="shared" si="218"/>
        <v>0</v>
      </c>
      <c r="BP102" s="25">
        <f t="shared" si="219"/>
        <v>1.9305998105199316</v>
      </c>
      <c r="BQ102" s="25">
        <f t="shared" si="220"/>
        <v>2.0737272272116285</v>
      </c>
    </row>
    <row r="103" spans="1:69" s="25" customFormat="1" x14ac:dyDescent="0.15">
      <c r="A103" s="25" t="s">
        <v>167</v>
      </c>
      <c r="B103" s="25">
        <v>599</v>
      </c>
      <c r="C103" s="25">
        <f t="shared" si="134"/>
        <v>4.2426406871194464</v>
      </c>
      <c r="D103" s="26">
        <v>55.22</v>
      </c>
      <c r="E103" s="26">
        <v>0.16500000000000001</v>
      </c>
      <c r="F103" s="26">
        <v>3.847</v>
      </c>
      <c r="G103" s="26">
        <v>0.54200000000000004</v>
      </c>
      <c r="H103" s="26">
        <v>5.9459999999999997</v>
      </c>
      <c r="I103" s="26">
        <v>32.866</v>
      </c>
      <c r="J103" s="26">
        <v>1.2410000000000001</v>
      </c>
      <c r="K103" s="26">
        <v>0.16400000000000001</v>
      </c>
      <c r="L103" s="26">
        <v>7.6999999999999999E-2</v>
      </c>
      <c r="M103" s="26">
        <v>2.9000000000000001E-2</v>
      </c>
      <c r="N103" s="26"/>
      <c r="O103" s="25">
        <f t="shared" si="178"/>
        <v>100.09699999999999</v>
      </c>
      <c r="Q103" s="26">
        <v>46.755000000000003</v>
      </c>
      <c r="R103" s="26">
        <v>80.477999999999994</v>
      </c>
      <c r="S103" s="26">
        <v>11.041</v>
      </c>
      <c r="U103" s="26"/>
      <c r="V103" s="27">
        <v>12</v>
      </c>
      <c r="W103" s="27">
        <v>4</v>
      </c>
      <c r="X103" s="14">
        <v>0</v>
      </c>
      <c r="Z103" s="28">
        <f t="shared" si="179"/>
        <v>1.9079281716650749</v>
      </c>
      <c r="AA103" s="28">
        <f t="shared" si="180"/>
        <v>4.2886198633322499E-3</v>
      </c>
      <c r="AB103" s="28">
        <f t="shared" si="181"/>
        <v>0.15664549070661404</v>
      </c>
      <c r="AC103" s="28">
        <f t="shared" si="182"/>
        <v>1.4805047651911093E-2</v>
      </c>
      <c r="AD103" s="28">
        <f t="shared" si="183"/>
        <v>0</v>
      </c>
      <c r="AE103" s="28">
        <f t="shared" si="184"/>
        <v>0.17180268348029287</v>
      </c>
      <c r="AF103" s="28">
        <f t="shared" si="185"/>
        <v>1.6927387375534049</v>
      </c>
      <c r="AG103" s="28">
        <f t="shared" si="186"/>
        <v>4.5938779667201633E-2</v>
      </c>
      <c r="AH103" s="28">
        <f t="shared" si="187"/>
        <v>4.7991477844018466E-3</v>
      </c>
      <c r="AI103" s="28">
        <f t="shared" si="188"/>
        <v>2.139969223302428E-3</v>
      </c>
      <c r="AJ103" s="28">
        <f t="shared" si="189"/>
        <v>1.9425833935844171E-3</v>
      </c>
      <c r="AK103" s="28">
        <f t="shared" si="190"/>
        <v>0</v>
      </c>
      <c r="AL103" s="28">
        <f t="shared" si="191"/>
        <v>4.0030292309891209</v>
      </c>
      <c r="AM103" s="28">
        <f t="shared" si="192"/>
        <v>0.90785794215016913</v>
      </c>
      <c r="AN103" s="29">
        <f t="shared" si="193"/>
        <v>0</v>
      </c>
      <c r="AP103" s="25">
        <f t="shared" si="194"/>
        <v>55.22</v>
      </c>
      <c r="AQ103" s="25">
        <f t="shared" si="195"/>
        <v>0.16500000000000001</v>
      </c>
      <c r="AR103" s="25">
        <f t="shared" si="196"/>
        <v>3.847</v>
      </c>
      <c r="AS103" s="25">
        <f t="shared" si="197"/>
        <v>0.54200000000000004</v>
      </c>
      <c r="AT103" s="25">
        <f t="shared" si="198"/>
        <v>0</v>
      </c>
      <c r="AU103" s="25">
        <f t="shared" si="199"/>
        <v>5.9459999999999997</v>
      </c>
      <c r="AV103" s="25">
        <f t="shared" si="200"/>
        <v>32.866</v>
      </c>
      <c r="AW103" s="25">
        <f t="shared" si="201"/>
        <v>1.2410000000000001</v>
      </c>
      <c r="AX103" s="25">
        <f t="shared" si="202"/>
        <v>0.16400000000000001</v>
      </c>
      <c r="AY103" s="25">
        <f t="shared" si="203"/>
        <v>7.6999999999999999E-2</v>
      </c>
      <c r="AZ103" s="25">
        <f t="shared" si="204"/>
        <v>2.9000000000000001E-2</v>
      </c>
      <c r="BA103" s="25">
        <f t="shared" si="205"/>
        <v>0</v>
      </c>
      <c r="BB103" s="25">
        <f t="shared" si="206"/>
        <v>100.09699999999999</v>
      </c>
      <c r="BD103" s="25">
        <f t="shared" si="207"/>
        <v>0.9191078561917444</v>
      </c>
      <c r="BE103" s="25">
        <f t="shared" si="208"/>
        <v>2.0659604838103823E-3</v>
      </c>
      <c r="BF103" s="25">
        <f t="shared" si="209"/>
        <v>7.5460965084346812E-2</v>
      </c>
      <c r="BG103" s="25">
        <f t="shared" si="210"/>
        <v>7.1320481610632281E-3</v>
      </c>
      <c r="BH103" s="25">
        <f t="shared" si="211"/>
        <v>8.2762652413562718E-2</v>
      </c>
      <c r="BI103" s="25">
        <f t="shared" si="212"/>
        <v>0</v>
      </c>
      <c r="BJ103" s="25">
        <f t="shared" si="213"/>
        <v>0.8154444676015522</v>
      </c>
      <c r="BK103" s="25">
        <f t="shared" si="214"/>
        <v>2.2130127288355027E-2</v>
      </c>
      <c r="BL103" s="25">
        <f t="shared" si="215"/>
        <v>2.3118975321903541E-3</v>
      </c>
      <c r="BM103" s="25">
        <f t="shared" si="216"/>
        <v>1.0308891887839255E-3</v>
      </c>
      <c r="BN103" s="25">
        <f t="shared" si="217"/>
        <v>9.3580234563698291E-4</v>
      </c>
      <c r="BO103" s="25">
        <f t="shared" si="218"/>
        <v>0</v>
      </c>
      <c r="BP103" s="25">
        <f t="shared" si="219"/>
        <v>1.9283826662910459</v>
      </c>
      <c r="BQ103" s="25">
        <f t="shared" si="220"/>
        <v>2.0758479636660212</v>
      </c>
    </row>
    <row r="104" spans="1:69" s="25" customFormat="1" x14ac:dyDescent="0.15">
      <c r="A104" s="25" t="s">
        <v>168</v>
      </c>
      <c r="B104" s="25">
        <v>600</v>
      </c>
      <c r="C104" s="25">
        <f t="shared" si="134"/>
        <v>4.2426406871194464</v>
      </c>
      <c r="D104" s="26">
        <v>55.226999999999997</v>
      </c>
      <c r="E104" s="26">
        <v>0.14299999999999999</v>
      </c>
      <c r="F104" s="26">
        <v>3.8580000000000001</v>
      </c>
      <c r="G104" s="26">
        <v>0.53400000000000003</v>
      </c>
      <c r="H104" s="26">
        <v>5.9729999999999999</v>
      </c>
      <c r="I104" s="26">
        <v>33.276000000000003</v>
      </c>
      <c r="J104" s="26">
        <v>0.52300000000000002</v>
      </c>
      <c r="K104" s="26">
        <v>0.16700000000000001</v>
      </c>
      <c r="L104" s="26">
        <v>8.4000000000000005E-2</v>
      </c>
      <c r="M104" s="26">
        <v>1.0999999999999999E-2</v>
      </c>
      <c r="N104" s="26"/>
      <c r="O104" s="25">
        <f t="shared" si="178"/>
        <v>99.795999999999992</v>
      </c>
      <c r="Q104" s="26">
        <v>46.752000000000002</v>
      </c>
      <c r="R104" s="26">
        <v>80.474999999999994</v>
      </c>
      <c r="S104" s="26">
        <v>11.041</v>
      </c>
      <c r="U104" s="26"/>
      <c r="V104" s="27">
        <v>12</v>
      </c>
      <c r="W104" s="27">
        <v>4</v>
      </c>
      <c r="X104" s="14">
        <v>0</v>
      </c>
      <c r="Z104" s="28">
        <f t="shared" si="179"/>
        <v>1.9098628387980772</v>
      </c>
      <c r="AA104" s="28">
        <f t="shared" si="180"/>
        <v>3.7201011940721437E-3</v>
      </c>
      <c r="AB104" s="28">
        <f t="shared" si="181"/>
        <v>0.15723276156341645</v>
      </c>
      <c r="AC104" s="28">
        <f t="shared" si="182"/>
        <v>1.4599463200764402E-2</v>
      </c>
      <c r="AD104" s="28">
        <f t="shared" si="183"/>
        <v>0</v>
      </c>
      <c r="AE104" s="28">
        <f t="shared" si="184"/>
        <v>0.17273592127752319</v>
      </c>
      <c r="AF104" s="28">
        <f t="shared" si="185"/>
        <v>1.7153759045781924</v>
      </c>
      <c r="AG104" s="28">
        <f t="shared" si="186"/>
        <v>1.9377353821245166E-2</v>
      </c>
      <c r="AH104" s="28">
        <f t="shared" si="187"/>
        <v>4.8912724535637468E-3</v>
      </c>
      <c r="AI104" s="28">
        <f t="shared" si="188"/>
        <v>2.3365829107468792E-3</v>
      </c>
      <c r="AJ104" s="28">
        <f t="shared" si="189"/>
        <v>7.3749565631520966E-4</v>
      </c>
      <c r="AK104" s="28">
        <f t="shared" si="190"/>
        <v>0</v>
      </c>
      <c r="AL104" s="28">
        <f t="shared" si="191"/>
        <v>4.0008696954539165</v>
      </c>
      <c r="AM104" s="28">
        <f t="shared" si="192"/>
        <v>0.90851393497350874</v>
      </c>
      <c r="AN104" s="29">
        <f t="shared" si="193"/>
        <v>0</v>
      </c>
      <c r="AP104" s="25">
        <f t="shared" si="194"/>
        <v>55.226999999999997</v>
      </c>
      <c r="AQ104" s="25">
        <f t="shared" si="195"/>
        <v>0.14299999999999999</v>
      </c>
      <c r="AR104" s="25">
        <f t="shared" si="196"/>
        <v>3.8580000000000001</v>
      </c>
      <c r="AS104" s="25">
        <f t="shared" si="197"/>
        <v>0.53400000000000003</v>
      </c>
      <c r="AT104" s="25">
        <f t="shared" si="198"/>
        <v>0</v>
      </c>
      <c r="AU104" s="25">
        <f t="shared" si="199"/>
        <v>5.9729999999999999</v>
      </c>
      <c r="AV104" s="25">
        <f t="shared" si="200"/>
        <v>33.276000000000003</v>
      </c>
      <c r="AW104" s="25">
        <f t="shared" si="201"/>
        <v>0.52300000000000002</v>
      </c>
      <c r="AX104" s="25">
        <f t="shared" si="202"/>
        <v>0.16700000000000001</v>
      </c>
      <c r="AY104" s="25">
        <f t="shared" si="203"/>
        <v>8.4000000000000005E-2</v>
      </c>
      <c r="AZ104" s="25">
        <f t="shared" si="204"/>
        <v>1.0999999999999999E-2</v>
      </c>
      <c r="BA104" s="25">
        <f t="shared" si="205"/>
        <v>0</v>
      </c>
      <c r="BB104" s="25">
        <f t="shared" si="206"/>
        <v>99.795999999999992</v>
      </c>
      <c r="BD104" s="25">
        <f t="shared" si="207"/>
        <v>0.91922436750998671</v>
      </c>
      <c r="BE104" s="25">
        <f t="shared" si="208"/>
        <v>1.7904990859689978E-3</v>
      </c>
      <c r="BF104" s="25">
        <f t="shared" si="209"/>
        <v>7.567673597489212E-2</v>
      </c>
      <c r="BG104" s="25">
        <f t="shared" si="210"/>
        <v>7.0267780775050987E-3</v>
      </c>
      <c r="BH104" s="25">
        <f t="shared" si="211"/>
        <v>8.3138466677801906E-2</v>
      </c>
      <c r="BI104" s="25">
        <f t="shared" si="212"/>
        <v>0</v>
      </c>
      <c r="BJ104" s="25">
        <f t="shared" si="213"/>
        <v>0.82561705421740561</v>
      </c>
      <c r="BK104" s="25">
        <f t="shared" si="214"/>
        <v>9.3263953036339074E-3</v>
      </c>
      <c r="BL104" s="25">
        <f t="shared" si="215"/>
        <v>2.3541883407060312E-3</v>
      </c>
      <c r="BM104" s="25">
        <f t="shared" si="216"/>
        <v>1.1246063877642825E-3</v>
      </c>
      <c r="BN104" s="25">
        <f t="shared" si="217"/>
        <v>3.5495951041402795E-4</v>
      </c>
      <c r="BO104" s="25">
        <f t="shared" si="218"/>
        <v>0</v>
      </c>
      <c r="BP104" s="25">
        <f t="shared" si="219"/>
        <v>1.925634051086079</v>
      </c>
      <c r="BQ104" s="25">
        <f t="shared" si="220"/>
        <v>2.0776895242361251</v>
      </c>
    </row>
    <row r="105" spans="1:69" s="25" customFormat="1" x14ac:dyDescent="0.15">
      <c r="A105" s="25" t="s">
        <v>169</v>
      </c>
      <c r="B105" s="25">
        <v>601</v>
      </c>
      <c r="C105" s="25">
        <f t="shared" si="134"/>
        <v>5.8309518948414594</v>
      </c>
      <c r="D105" s="26">
        <v>55.290999999999997</v>
      </c>
      <c r="E105" s="26">
        <v>0.161</v>
      </c>
      <c r="F105" s="26">
        <v>3.7149999999999999</v>
      </c>
      <c r="G105" s="26">
        <v>0.53600000000000003</v>
      </c>
      <c r="H105" s="26">
        <v>6.0209999999999999</v>
      </c>
      <c r="I105" s="26">
        <v>33.082000000000001</v>
      </c>
      <c r="J105" s="26">
        <v>0.80900000000000005</v>
      </c>
      <c r="K105" s="26">
        <v>0.17599999999999999</v>
      </c>
      <c r="L105" s="26">
        <v>8.2000000000000003E-2</v>
      </c>
      <c r="M105" s="26">
        <v>1.7999999999999999E-2</v>
      </c>
      <c r="N105" s="26"/>
      <c r="O105" s="25">
        <f t="shared" si="178"/>
        <v>99.891000000000005</v>
      </c>
      <c r="Q105" s="26">
        <v>46.749000000000002</v>
      </c>
      <c r="R105" s="26">
        <v>80.47</v>
      </c>
      <c r="S105" s="26">
        <v>11.041</v>
      </c>
      <c r="U105" s="26"/>
      <c r="V105" s="27">
        <v>12</v>
      </c>
      <c r="W105" s="27">
        <v>4</v>
      </c>
      <c r="X105" s="14">
        <v>0</v>
      </c>
      <c r="Z105" s="28">
        <f t="shared" si="179"/>
        <v>1.9123535126579931</v>
      </c>
      <c r="AA105" s="28">
        <f t="shared" si="180"/>
        <v>4.1889733691010018E-3</v>
      </c>
      <c r="AB105" s="28">
        <f t="shared" si="181"/>
        <v>0.15142676490646015</v>
      </c>
      <c r="AC105" s="28">
        <f t="shared" si="182"/>
        <v>1.4656269004604228E-2</v>
      </c>
      <c r="AD105" s="28">
        <f t="shared" si="183"/>
        <v>0</v>
      </c>
      <c r="AE105" s="28">
        <f t="shared" si="184"/>
        <v>0.17414931887176813</v>
      </c>
      <c r="AF105" s="28">
        <f t="shared" si="185"/>
        <v>1.7056226481461176</v>
      </c>
      <c r="AG105" s="28">
        <f t="shared" si="186"/>
        <v>2.9978114166957181E-2</v>
      </c>
      <c r="AH105" s="28">
        <f t="shared" si="187"/>
        <v>5.15562188257466E-3</v>
      </c>
      <c r="AI105" s="28">
        <f t="shared" si="188"/>
        <v>2.2812809268355637E-3</v>
      </c>
      <c r="AJ105" s="28">
        <f t="shared" si="189"/>
        <v>1.2069861699254853E-3</v>
      </c>
      <c r="AK105" s="28">
        <f t="shared" si="190"/>
        <v>0</v>
      </c>
      <c r="AL105" s="28">
        <f t="shared" si="191"/>
        <v>4.0010194901023368</v>
      </c>
      <c r="AM105" s="28">
        <f t="shared" si="192"/>
        <v>0.90735614642235418</v>
      </c>
      <c r="AN105" s="29">
        <f t="shared" si="193"/>
        <v>0</v>
      </c>
      <c r="AP105" s="25">
        <f t="shared" si="194"/>
        <v>55.290999999999997</v>
      </c>
      <c r="AQ105" s="25">
        <f t="shared" si="195"/>
        <v>0.161</v>
      </c>
      <c r="AR105" s="25">
        <f t="shared" si="196"/>
        <v>3.7149999999999999</v>
      </c>
      <c r="AS105" s="25">
        <f t="shared" si="197"/>
        <v>0.53600000000000003</v>
      </c>
      <c r="AT105" s="25">
        <f t="shared" si="198"/>
        <v>0</v>
      </c>
      <c r="AU105" s="25">
        <f t="shared" si="199"/>
        <v>6.0209999999999999</v>
      </c>
      <c r="AV105" s="25">
        <f t="shared" si="200"/>
        <v>33.082000000000001</v>
      </c>
      <c r="AW105" s="25">
        <f t="shared" si="201"/>
        <v>0.80900000000000005</v>
      </c>
      <c r="AX105" s="25">
        <f t="shared" si="202"/>
        <v>0.17599999999999999</v>
      </c>
      <c r="AY105" s="25">
        <f t="shared" si="203"/>
        <v>8.2000000000000003E-2</v>
      </c>
      <c r="AZ105" s="25">
        <f t="shared" si="204"/>
        <v>1.7999999999999999E-2</v>
      </c>
      <c r="BA105" s="25">
        <f t="shared" si="205"/>
        <v>0</v>
      </c>
      <c r="BB105" s="25">
        <f t="shared" si="206"/>
        <v>99.891000000000005</v>
      </c>
      <c r="BD105" s="25">
        <f t="shared" si="207"/>
        <v>0.9202896138482024</v>
      </c>
      <c r="BE105" s="25">
        <f t="shared" si="208"/>
        <v>2.0158765932937672E-3</v>
      </c>
      <c r="BF105" s="25">
        <f t="shared" si="209"/>
        <v>7.2871714397803058E-2</v>
      </c>
      <c r="BG105" s="25">
        <f t="shared" si="210"/>
        <v>7.0530955983946313E-3</v>
      </c>
      <c r="BH105" s="25">
        <f t="shared" si="211"/>
        <v>8.3806580925338242E-2</v>
      </c>
      <c r="BI105" s="25">
        <f t="shared" si="212"/>
        <v>0</v>
      </c>
      <c r="BJ105" s="25">
        <f t="shared" si="213"/>
        <v>0.82080368396502612</v>
      </c>
      <c r="BK105" s="25">
        <f t="shared" si="214"/>
        <v>1.4426489102561817E-2</v>
      </c>
      <c r="BL105" s="25">
        <f t="shared" si="215"/>
        <v>2.4810607662530625E-3</v>
      </c>
      <c r="BM105" s="25">
        <f t="shared" si="216"/>
        <v>1.0978300451984662E-3</v>
      </c>
      <c r="BN105" s="25">
        <f t="shared" si="217"/>
        <v>5.8084283522295485E-4</v>
      </c>
      <c r="BO105" s="25">
        <f t="shared" si="218"/>
        <v>0</v>
      </c>
      <c r="BP105" s="25">
        <f t="shared" si="219"/>
        <v>1.9254267880772946</v>
      </c>
      <c r="BQ105" s="25">
        <f t="shared" si="220"/>
        <v>2.0779909757554074</v>
      </c>
    </row>
    <row r="106" spans="1:69" s="25" customFormat="1" x14ac:dyDescent="0.15">
      <c r="A106" s="25" t="s">
        <v>170</v>
      </c>
      <c r="B106" s="25">
        <v>602</v>
      </c>
      <c r="C106" s="25">
        <f t="shared" si="134"/>
        <v>5.0000000000039799</v>
      </c>
      <c r="D106" s="26">
        <v>55.406999999999996</v>
      </c>
      <c r="E106" s="26">
        <v>0.14499999999999999</v>
      </c>
      <c r="F106" s="26">
        <v>3.7629999999999999</v>
      </c>
      <c r="G106" s="26">
        <v>0.53900000000000003</v>
      </c>
      <c r="H106" s="26">
        <v>5.9560000000000004</v>
      </c>
      <c r="I106" s="26">
        <v>33.194000000000003</v>
      </c>
      <c r="J106" s="26">
        <v>0.63200000000000001</v>
      </c>
      <c r="K106" s="26">
        <v>0.159</v>
      </c>
      <c r="L106" s="26">
        <v>8.2000000000000003E-2</v>
      </c>
      <c r="M106" s="26">
        <v>0.01</v>
      </c>
      <c r="N106" s="26"/>
      <c r="O106" s="25">
        <f t="shared" si="178"/>
        <v>99.887000000000015</v>
      </c>
      <c r="Q106" s="26">
        <v>46.744999999999997</v>
      </c>
      <c r="R106" s="26">
        <v>80.466999999999999</v>
      </c>
      <c r="S106" s="26">
        <v>11.041</v>
      </c>
      <c r="U106" s="26"/>
      <c r="V106" s="27">
        <v>12</v>
      </c>
      <c r="W106" s="27">
        <v>4</v>
      </c>
      <c r="X106" s="14">
        <v>0</v>
      </c>
      <c r="Z106" s="28">
        <f t="shared" si="179"/>
        <v>1.9141902121934034</v>
      </c>
      <c r="AA106" s="28">
        <f t="shared" si="180"/>
        <v>3.7683952493077493E-3</v>
      </c>
      <c r="AB106" s="28">
        <f t="shared" si="181"/>
        <v>0.15320917231832679</v>
      </c>
      <c r="AC106" s="28">
        <f t="shared" si="182"/>
        <v>1.4721569888660883E-2</v>
      </c>
      <c r="AD106" s="28">
        <f t="shared" si="183"/>
        <v>0</v>
      </c>
      <c r="AE106" s="28">
        <f t="shared" si="184"/>
        <v>0.17207372650974653</v>
      </c>
      <c r="AF106" s="28">
        <f t="shared" si="185"/>
        <v>1.7094543533103386</v>
      </c>
      <c r="AG106" s="28">
        <f t="shared" si="186"/>
        <v>2.3392658883925142E-2</v>
      </c>
      <c r="AH106" s="28">
        <f t="shared" si="187"/>
        <v>4.652348471013523E-3</v>
      </c>
      <c r="AI106" s="28">
        <f t="shared" si="188"/>
        <v>2.2786912858017653E-3</v>
      </c>
      <c r="AJ106" s="28">
        <f t="shared" si="189"/>
        <v>6.6978668653967994E-4</v>
      </c>
      <c r="AK106" s="28">
        <f t="shared" si="190"/>
        <v>0</v>
      </c>
      <c r="AL106" s="28">
        <f t="shared" si="191"/>
        <v>3.9984109147970646</v>
      </c>
      <c r="AM106" s="28">
        <f t="shared" si="192"/>
        <v>0.90854575684769978</v>
      </c>
      <c r="AN106" s="29">
        <f t="shared" si="193"/>
        <v>0</v>
      </c>
      <c r="AP106" s="25">
        <f t="shared" si="194"/>
        <v>55.406999999999996</v>
      </c>
      <c r="AQ106" s="25">
        <f t="shared" si="195"/>
        <v>0.14499999999999999</v>
      </c>
      <c r="AR106" s="25">
        <f t="shared" si="196"/>
        <v>3.7629999999999999</v>
      </c>
      <c r="AS106" s="25">
        <f t="shared" si="197"/>
        <v>0.53900000000000003</v>
      </c>
      <c r="AT106" s="25">
        <f t="shared" si="198"/>
        <v>0</v>
      </c>
      <c r="AU106" s="25">
        <f t="shared" si="199"/>
        <v>5.9560000000000004</v>
      </c>
      <c r="AV106" s="25">
        <f t="shared" si="200"/>
        <v>33.194000000000003</v>
      </c>
      <c r="AW106" s="25">
        <f t="shared" si="201"/>
        <v>0.63200000000000001</v>
      </c>
      <c r="AX106" s="25">
        <f t="shared" si="202"/>
        <v>0.159</v>
      </c>
      <c r="AY106" s="25">
        <f t="shared" si="203"/>
        <v>8.2000000000000003E-2</v>
      </c>
      <c r="AZ106" s="25">
        <f t="shared" si="204"/>
        <v>0.01</v>
      </c>
      <c r="BA106" s="25">
        <f t="shared" si="205"/>
        <v>0</v>
      </c>
      <c r="BB106" s="25">
        <f t="shared" si="206"/>
        <v>99.887000000000015</v>
      </c>
      <c r="BD106" s="25">
        <f t="shared" si="207"/>
        <v>0.92222037283621838</v>
      </c>
      <c r="BE106" s="25">
        <f t="shared" si="208"/>
        <v>1.8155410312273056E-3</v>
      </c>
      <c r="BF106" s="25">
        <f t="shared" si="209"/>
        <v>7.3813260102000788E-2</v>
      </c>
      <c r="BG106" s="25">
        <f t="shared" si="210"/>
        <v>7.0925718797289292E-3</v>
      </c>
      <c r="BH106" s="25">
        <f t="shared" si="211"/>
        <v>8.290184288179947E-2</v>
      </c>
      <c r="BI106" s="25">
        <f t="shared" si="212"/>
        <v>0</v>
      </c>
      <c r="BJ106" s="25">
        <f t="shared" si="213"/>
        <v>0.82358253689423488</v>
      </c>
      <c r="BK106" s="25">
        <f t="shared" si="214"/>
        <v>1.1270137345882655E-2</v>
      </c>
      <c r="BL106" s="25">
        <f t="shared" si="215"/>
        <v>2.241412851330892E-3</v>
      </c>
      <c r="BM106" s="25">
        <f t="shared" si="216"/>
        <v>1.0978300451984662E-3</v>
      </c>
      <c r="BN106" s="25">
        <f t="shared" si="217"/>
        <v>3.2269046401275274E-4</v>
      </c>
      <c r="BO106" s="25">
        <f t="shared" si="218"/>
        <v>0</v>
      </c>
      <c r="BP106" s="25">
        <f t="shared" si="219"/>
        <v>1.9263581963316345</v>
      </c>
      <c r="BQ106" s="25">
        <f t="shared" si="220"/>
        <v>2.0756321033187084</v>
      </c>
    </row>
    <row r="107" spans="1:69" s="25" customFormat="1" x14ac:dyDescent="0.15">
      <c r="A107" s="25" t="s">
        <v>171</v>
      </c>
      <c r="B107" s="25">
        <v>603</v>
      </c>
      <c r="C107" s="25">
        <f t="shared" si="134"/>
        <v>4.2426406871194464</v>
      </c>
      <c r="D107" s="26">
        <v>55.427999999999997</v>
      </c>
      <c r="E107" s="26">
        <v>0.13700000000000001</v>
      </c>
      <c r="F107" s="26">
        <v>3.6560000000000001</v>
      </c>
      <c r="G107" s="26">
        <v>0.52800000000000002</v>
      </c>
      <c r="H107" s="26">
        <v>6.03</v>
      </c>
      <c r="I107" s="26">
        <v>33.462000000000003</v>
      </c>
      <c r="J107" s="26">
        <v>0.54</v>
      </c>
      <c r="K107" s="26">
        <v>0.16300000000000001</v>
      </c>
      <c r="L107" s="26">
        <v>8.4000000000000005E-2</v>
      </c>
      <c r="M107" s="26">
        <v>5.0000000000000001E-3</v>
      </c>
      <c r="N107" s="26"/>
      <c r="O107" s="25">
        <f t="shared" si="178"/>
        <v>100.033</v>
      </c>
      <c r="Q107" s="26">
        <v>46.741999999999997</v>
      </c>
      <c r="R107" s="26">
        <v>80.463999999999999</v>
      </c>
      <c r="S107" s="26">
        <v>11.041</v>
      </c>
      <c r="U107" s="26"/>
      <c r="V107" s="27">
        <v>12</v>
      </c>
      <c r="W107" s="27">
        <v>4</v>
      </c>
      <c r="X107" s="14">
        <v>0</v>
      </c>
      <c r="Z107" s="28">
        <f t="shared" si="179"/>
        <v>1.9128150112038893</v>
      </c>
      <c r="AA107" s="28">
        <f t="shared" si="180"/>
        <v>3.5565778578255216E-3</v>
      </c>
      <c r="AB107" s="28">
        <f t="shared" si="181"/>
        <v>0.14868941163959368</v>
      </c>
      <c r="AC107" s="28">
        <f t="shared" si="182"/>
        <v>1.4405309388675028E-2</v>
      </c>
      <c r="AD107" s="28">
        <f t="shared" si="183"/>
        <v>0</v>
      </c>
      <c r="AE107" s="28">
        <f t="shared" si="184"/>
        <v>0.17402053319239047</v>
      </c>
      <c r="AF107" s="28">
        <f t="shared" si="185"/>
        <v>1.7213656074309689</v>
      </c>
      <c r="AG107" s="28">
        <f t="shared" si="186"/>
        <v>1.996547179541789E-2</v>
      </c>
      <c r="AH107" s="28">
        <f t="shared" si="187"/>
        <v>4.7641565592636721E-3</v>
      </c>
      <c r="AI107" s="28">
        <f t="shared" si="188"/>
        <v>2.3317083771937468E-3</v>
      </c>
      <c r="AJ107" s="28">
        <f t="shared" si="189"/>
        <v>3.3452595786641576E-4</v>
      </c>
      <c r="AK107" s="28">
        <f t="shared" si="190"/>
        <v>0</v>
      </c>
      <c r="AL107" s="28">
        <f t="shared" si="191"/>
        <v>4.0022483134030837</v>
      </c>
      <c r="AM107" s="28">
        <f t="shared" si="192"/>
        <v>0.90818729257186703</v>
      </c>
      <c r="AN107" s="29">
        <f t="shared" si="193"/>
        <v>0</v>
      </c>
      <c r="AP107" s="25">
        <f t="shared" si="194"/>
        <v>55.427999999999997</v>
      </c>
      <c r="AQ107" s="25">
        <f t="shared" si="195"/>
        <v>0.13700000000000001</v>
      </c>
      <c r="AR107" s="25">
        <f t="shared" si="196"/>
        <v>3.6560000000000001</v>
      </c>
      <c r="AS107" s="25">
        <f t="shared" si="197"/>
        <v>0.52800000000000002</v>
      </c>
      <c r="AT107" s="25">
        <f t="shared" si="198"/>
        <v>0</v>
      </c>
      <c r="AU107" s="25">
        <f t="shared" si="199"/>
        <v>6.03</v>
      </c>
      <c r="AV107" s="25">
        <f t="shared" si="200"/>
        <v>33.462000000000003</v>
      </c>
      <c r="AW107" s="25">
        <f t="shared" si="201"/>
        <v>0.54</v>
      </c>
      <c r="AX107" s="25">
        <f t="shared" si="202"/>
        <v>0.16300000000000001</v>
      </c>
      <c r="AY107" s="25">
        <f t="shared" si="203"/>
        <v>8.4000000000000005E-2</v>
      </c>
      <c r="AZ107" s="25">
        <f t="shared" si="204"/>
        <v>5.0000000000000001E-3</v>
      </c>
      <c r="BA107" s="25">
        <f t="shared" si="205"/>
        <v>0</v>
      </c>
      <c r="BB107" s="25">
        <f t="shared" si="206"/>
        <v>100.033</v>
      </c>
      <c r="BD107" s="25">
        <f t="shared" si="207"/>
        <v>0.92256990679094542</v>
      </c>
      <c r="BE107" s="25">
        <f t="shared" si="208"/>
        <v>1.7153732501940752E-3</v>
      </c>
      <c r="BF107" s="25">
        <f t="shared" si="209"/>
        <v>7.1714397803060034E-2</v>
      </c>
      <c r="BG107" s="25">
        <f t="shared" si="210"/>
        <v>6.9478255148365019E-3</v>
      </c>
      <c r="BH107" s="25">
        <f t="shared" si="211"/>
        <v>8.3931852346751309E-2</v>
      </c>
      <c r="BI107" s="25">
        <f t="shared" si="212"/>
        <v>0</v>
      </c>
      <c r="BJ107" s="25">
        <f t="shared" si="213"/>
        <v>0.83023193497484149</v>
      </c>
      <c r="BK107" s="25">
        <f t="shared" si="214"/>
        <v>9.6295477322415109E-3</v>
      </c>
      <c r="BL107" s="25">
        <f t="shared" si="215"/>
        <v>2.2978005960184616E-3</v>
      </c>
      <c r="BM107" s="25">
        <f t="shared" si="216"/>
        <v>1.1246063877642825E-3</v>
      </c>
      <c r="BN107" s="25">
        <f t="shared" si="217"/>
        <v>1.6134523200637637E-4</v>
      </c>
      <c r="BO107" s="25">
        <f t="shared" si="218"/>
        <v>0</v>
      </c>
      <c r="BP107" s="25">
        <f t="shared" si="219"/>
        <v>1.9303245906286595</v>
      </c>
      <c r="BQ107" s="25">
        <f t="shared" si="220"/>
        <v>2.0733550890006796</v>
      </c>
    </row>
    <row r="108" spans="1:69" s="25" customFormat="1" x14ac:dyDescent="0.15">
      <c r="A108" s="25" t="s">
        <v>172</v>
      </c>
      <c r="B108" s="25">
        <v>604</v>
      </c>
      <c r="C108" s="25">
        <f t="shared" si="134"/>
        <v>5.6568542494942697</v>
      </c>
      <c r="D108" s="26">
        <v>55.447000000000003</v>
      </c>
      <c r="E108" s="26">
        <v>0.15</v>
      </c>
      <c r="F108" s="26">
        <v>3.6030000000000002</v>
      </c>
      <c r="G108" s="26">
        <v>0.53200000000000003</v>
      </c>
      <c r="H108" s="26">
        <v>6.0119999999999996</v>
      </c>
      <c r="I108" s="26">
        <v>33.427</v>
      </c>
      <c r="J108" s="26">
        <v>0.48499999999999999</v>
      </c>
      <c r="K108" s="26">
        <v>0.159</v>
      </c>
      <c r="L108" s="26">
        <v>7.0000000000000007E-2</v>
      </c>
      <c r="M108" s="26">
        <v>2E-3</v>
      </c>
      <c r="N108" s="26"/>
      <c r="O108" s="25">
        <f t="shared" si="178"/>
        <v>99.886999999999986</v>
      </c>
      <c r="Q108" s="26">
        <v>46.738</v>
      </c>
      <c r="R108" s="26">
        <v>80.459999999999994</v>
      </c>
      <c r="S108" s="26">
        <v>11.041</v>
      </c>
      <c r="U108" s="26"/>
      <c r="V108" s="27">
        <v>12</v>
      </c>
      <c r="W108" s="27">
        <v>4</v>
      </c>
      <c r="X108" s="14">
        <v>0</v>
      </c>
      <c r="Z108" s="28">
        <f t="shared" si="179"/>
        <v>1.9153996903872914</v>
      </c>
      <c r="AA108" s="28">
        <f t="shared" si="180"/>
        <v>3.8979889963429537E-3</v>
      </c>
      <c r="AB108" s="28">
        <f t="shared" si="181"/>
        <v>0.14668162566006024</v>
      </c>
      <c r="AC108" s="28">
        <f t="shared" si="182"/>
        <v>1.4529072688535195E-2</v>
      </c>
      <c r="AD108" s="28">
        <f t="shared" si="183"/>
        <v>0</v>
      </c>
      <c r="AE108" s="28">
        <f t="shared" si="184"/>
        <v>0.17367597726200668</v>
      </c>
      <c r="AF108" s="28">
        <f t="shared" si="185"/>
        <v>1.721298636043749</v>
      </c>
      <c r="AG108" s="28">
        <f t="shared" si="186"/>
        <v>1.7950028918748525E-2</v>
      </c>
      <c r="AH108" s="28">
        <f t="shared" si="187"/>
        <v>4.6519296807162646E-3</v>
      </c>
      <c r="AI108" s="28">
        <f t="shared" si="188"/>
        <v>1.9450491651792268E-3</v>
      </c>
      <c r="AJ108" s="28">
        <f t="shared" si="189"/>
        <v>1.3394527887476815E-4</v>
      </c>
      <c r="AK108" s="28">
        <f t="shared" si="190"/>
        <v>0</v>
      </c>
      <c r="AL108" s="28">
        <f t="shared" si="191"/>
        <v>4.0001639440815042</v>
      </c>
      <c r="AM108" s="28">
        <f t="shared" si="192"/>
        <v>0.90834917996129172</v>
      </c>
      <c r="AN108" s="29">
        <f t="shared" si="193"/>
        <v>0</v>
      </c>
      <c r="AP108" s="25">
        <f t="shared" si="194"/>
        <v>55.447000000000003</v>
      </c>
      <c r="AQ108" s="25">
        <f t="shared" si="195"/>
        <v>0.15</v>
      </c>
      <c r="AR108" s="25">
        <f t="shared" si="196"/>
        <v>3.6030000000000002</v>
      </c>
      <c r="AS108" s="25">
        <f t="shared" si="197"/>
        <v>0.53200000000000003</v>
      </c>
      <c r="AT108" s="25">
        <f t="shared" si="198"/>
        <v>0</v>
      </c>
      <c r="AU108" s="25">
        <f t="shared" si="199"/>
        <v>6.0119999999999996</v>
      </c>
      <c r="AV108" s="25">
        <f t="shared" si="200"/>
        <v>33.427</v>
      </c>
      <c r="AW108" s="25">
        <f t="shared" si="201"/>
        <v>0.48499999999999999</v>
      </c>
      <c r="AX108" s="25">
        <f t="shared" si="202"/>
        <v>0.159</v>
      </c>
      <c r="AY108" s="25">
        <f t="shared" si="203"/>
        <v>7.0000000000000007E-2</v>
      </c>
      <c r="AZ108" s="25">
        <f t="shared" si="204"/>
        <v>2E-3</v>
      </c>
      <c r="BA108" s="25">
        <f t="shared" si="205"/>
        <v>0</v>
      </c>
      <c r="BB108" s="25">
        <f t="shared" si="206"/>
        <v>99.886999999999986</v>
      </c>
      <c r="BD108" s="25">
        <f t="shared" si="207"/>
        <v>0.92288615179760325</v>
      </c>
      <c r="BE108" s="25">
        <f t="shared" si="208"/>
        <v>1.8781458943730749E-3</v>
      </c>
      <c r="BF108" s="25">
        <f t="shared" si="209"/>
        <v>7.0674774421341707E-2</v>
      </c>
      <c r="BG108" s="25">
        <f t="shared" si="210"/>
        <v>7.000460556615567E-3</v>
      </c>
      <c r="BH108" s="25">
        <f t="shared" si="211"/>
        <v>8.3681309503925175E-2</v>
      </c>
      <c r="BI108" s="25">
        <f t="shared" si="212"/>
        <v>0</v>
      </c>
      <c r="BJ108" s="25">
        <f t="shared" si="213"/>
        <v>0.82936354343446372</v>
      </c>
      <c r="BK108" s="25">
        <f t="shared" si="214"/>
        <v>8.6487604632169111E-3</v>
      </c>
      <c r="BL108" s="25">
        <f t="shared" si="215"/>
        <v>2.241412851330892E-3</v>
      </c>
      <c r="BM108" s="25">
        <f t="shared" si="216"/>
        <v>9.3717198980356874E-4</v>
      </c>
      <c r="BN108" s="25">
        <f t="shared" si="217"/>
        <v>6.453809280255054E-5</v>
      </c>
      <c r="BO108" s="25">
        <f t="shared" si="218"/>
        <v>0</v>
      </c>
      <c r="BP108" s="25">
        <f t="shared" si="219"/>
        <v>1.9273762690054763</v>
      </c>
      <c r="BQ108" s="25">
        <f t="shared" si="220"/>
        <v>2.0754452612128422</v>
      </c>
    </row>
    <row r="109" spans="1:69" s="25" customFormat="1" x14ac:dyDescent="0.15">
      <c r="A109" s="25" t="s">
        <v>173</v>
      </c>
      <c r="B109" s="25">
        <v>605</v>
      </c>
      <c r="C109" s="25">
        <f t="shared" si="134"/>
        <v>4.9999999999926104</v>
      </c>
      <c r="D109" s="26">
        <v>55.439</v>
      </c>
      <c r="E109" s="26">
        <v>0.153</v>
      </c>
      <c r="F109" s="26">
        <v>3.5710000000000002</v>
      </c>
      <c r="G109" s="26">
        <v>0.53600000000000003</v>
      </c>
      <c r="H109" s="26">
        <v>6.0010000000000003</v>
      </c>
      <c r="I109" s="26">
        <v>33.442999999999998</v>
      </c>
      <c r="J109" s="26">
        <v>0.56299999999999994</v>
      </c>
      <c r="K109" s="26">
        <v>0.16300000000000001</v>
      </c>
      <c r="L109" s="26">
        <v>7.9000000000000001E-2</v>
      </c>
      <c r="M109" s="26">
        <v>8.0000000000000002E-3</v>
      </c>
      <c r="N109" s="26"/>
      <c r="O109" s="25">
        <f t="shared" si="178"/>
        <v>99.955999999999989</v>
      </c>
      <c r="Q109" s="26">
        <v>46.734999999999999</v>
      </c>
      <c r="R109" s="26">
        <v>80.456000000000003</v>
      </c>
      <c r="S109" s="26">
        <v>11.041</v>
      </c>
      <c r="U109" s="26"/>
      <c r="V109" s="27">
        <v>12</v>
      </c>
      <c r="W109" s="27">
        <v>4</v>
      </c>
      <c r="X109" s="14">
        <v>0</v>
      </c>
      <c r="Z109" s="28">
        <f t="shared" si="179"/>
        <v>1.9145572903089452</v>
      </c>
      <c r="AA109" s="28">
        <f t="shared" si="180"/>
        <v>3.9747736268540166E-3</v>
      </c>
      <c r="AB109" s="28">
        <f t="shared" si="181"/>
        <v>0.14533590577522074</v>
      </c>
      <c r="AC109" s="28">
        <f t="shared" si="182"/>
        <v>1.4633987270277505E-2</v>
      </c>
      <c r="AD109" s="28">
        <f t="shared" si="183"/>
        <v>0</v>
      </c>
      <c r="AE109" s="28">
        <f t="shared" si="184"/>
        <v>0.17330696830827905</v>
      </c>
      <c r="AF109" s="28">
        <f t="shared" si="185"/>
        <v>1.721613545873472</v>
      </c>
      <c r="AG109" s="28">
        <f t="shared" si="186"/>
        <v>2.083067906325221E-2</v>
      </c>
      <c r="AH109" s="28">
        <f t="shared" si="187"/>
        <v>4.7675498230059302E-3</v>
      </c>
      <c r="AI109" s="28">
        <f t="shared" si="188"/>
        <v>2.1944781133416595E-3</v>
      </c>
      <c r="AJ109" s="28">
        <f t="shared" si="189"/>
        <v>5.3562275760758488E-4</v>
      </c>
      <c r="AK109" s="28">
        <f t="shared" si="190"/>
        <v>0</v>
      </c>
      <c r="AL109" s="28">
        <f t="shared" si="191"/>
        <v>4.0017508009202558</v>
      </c>
      <c r="AM109" s="28">
        <f t="shared" si="192"/>
        <v>0.90854129922008098</v>
      </c>
      <c r="AN109" s="29">
        <f t="shared" si="193"/>
        <v>0</v>
      </c>
      <c r="AP109" s="25">
        <f t="shared" si="194"/>
        <v>55.439</v>
      </c>
      <c r="AQ109" s="25">
        <f t="shared" si="195"/>
        <v>0.153</v>
      </c>
      <c r="AR109" s="25">
        <f t="shared" si="196"/>
        <v>3.5710000000000002</v>
      </c>
      <c r="AS109" s="25">
        <f t="shared" si="197"/>
        <v>0.53600000000000003</v>
      </c>
      <c r="AT109" s="25">
        <f t="shared" si="198"/>
        <v>0</v>
      </c>
      <c r="AU109" s="25">
        <f t="shared" si="199"/>
        <v>6.0010000000000003</v>
      </c>
      <c r="AV109" s="25">
        <f t="shared" si="200"/>
        <v>33.442999999999998</v>
      </c>
      <c r="AW109" s="25">
        <f t="shared" si="201"/>
        <v>0.56299999999999994</v>
      </c>
      <c r="AX109" s="25">
        <f t="shared" si="202"/>
        <v>0.16300000000000001</v>
      </c>
      <c r="AY109" s="25">
        <f t="shared" si="203"/>
        <v>7.9000000000000001E-2</v>
      </c>
      <c r="AZ109" s="25">
        <f t="shared" si="204"/>
        <v>8.0000000000000002E-3</v>
      </c>
      <c r="BA109" s="25">
        <f t="shared" si="205"/>
        <v>0</v>
      </c>
      <c r="BB109" s="25">
        <f t="shared" si="206"/>
        <v>99.955999999999989</v>
      </c>
      <c r="BD109" s="25">
        <f t="shared" si="207"/>
        <v>0.92275299600532623</v>
      </c>
      <c r="BE109" s="25">
        <f t="shared" si="208"/>
        <v>1.9157088122605363E-3</v>
      </c>
      <c r="BF109" s="25">
        <f t="shared" si="209"/>
        <v>7.0047077285209897E-2</v>
      </c>
      <c r="BG109" s="25">
        <f t="shared" si="210"/>
        <v>7.0530955983946313E-3</v>
      </c>
      <c r="BH109" s="25">
        <f t="shared" si="211"/>
        <v>8.3528199988864779E-2</v>
      </c>
      <c r="BI109" s="25">
        <f t="shared" si="212"/>
        <v>0</v>
      </c>
      <c r="BJ109" s="25">
        <f t="shared" si="213"/>
        <v>0.82976052242435061</v>
      </c>
      <c r="BK109" s="25">
        <f t="shared" si="214"/>
        <v>1.0039695135651795E-2</v>
      </c>
      <c r="BL109" s="25">
        <f t="shared" si="215"/>
        <v>2.2978005960184616E-3</v>
      </c>
      <c r="BM109" s="25">
        <f t="shared" si="216"/>
        <v>1.0576655313497417E-3</v>
      </c>
      <c r="BN109" s="25">
        <f t="shared" si="217"/>
        <v>2.5815237121020216E-4</v>
      </c>
      <c r="BO109" s="25">
        <f t="shared" si="218"/>
        <v>0</v>
      </c>
      <c r="BP109" s="25">
        <f t="shared" si="219"/>
        <v>1.9287109137486367</v>
      </c>
      <c r="BQ109" s="25">
        <f t="shared" si="220"/>
        <v>2.0748318332177966</v>
      </c>
    </row>
    <row r="110" spans="1:69" s="25" customFormat="1" x14ac:dyDescent="0.15">
      <c r="A110" s="25" t="s">
        <v>174</v>
      </c>
      <c r="B110" s="25">
        <v>606</v>
      </c>
      <c r="C110" s="25">
        <f t="shared" si="134"/>
        <v>5.6568542494942697</v>
      </c>
      <c r="D110" s="26">
        <v>55.537999999999997</v>
      </c>
      <c r="E110" s="26">
        <v>0.151</v>
      </c>
      <c r="F110" s="26">
        <v>3.532</v>
      </c>
      <c r="G110" s="26">
        <v>0.52</v>
      </c>
      <c r="H110" s="26">
        <v>6.0179999999999998</v>
      </c>
      <c r="I110" s="26">
        <v>33.457999999999998</v>
      </c>
      <c r="J110" s="26">
        <v>0.622</v>
      </c>
      <c r="K110" s="26">
        <v>0.16700000000000001</v>
      </c>
      <c r="L110" s="26">
        <v>7.3999999999999996E-2</v>
      </c>
      <c r="M110" s="26">
        <v>0</v>
      </c>
      <c r="N110" s="26"/>
      <c r="O110" s="25">
        <f t="shared" si="178"/>
        <v>100.08</v>
      </c>
      <c r="Q110" s="26">
        <v>46.731000000000002</v>
      </c>
      <c r="R110" s="26">
        <v>80.451999999999998</v>
      </c>
      <c r="S110" s="26">
        <v>11.041</v>
      </c>
      <c r="U110" s="26"/>
      <c r="V110" s="27">
        <v>12</v>
      </c>
      <c r="W110" s="27">
        <v>4</v>
      </c>
      <c r="X110" s="14">
        <v>0</v>
      </c>
      <c r="Z110" s="28">
        <f t="shared" si="179"/>
        <v>1.9157876817014363</v>
      </c>
      <c r="AA110" s="28">
        <f t="shared" si="180"/>
        <v>3.9183396403139363E-3</v>
      </c>
      <c r="AB110" s="28">
        <f t="shared" si="181"/>
        <v>0.14358462163261282</v>
      </c>
      <c r="AC110" s="28">
        <f t="shared" si="182"/>
        <v>1.4180952052084523E-2</v>
      </c>
      <c r="AD110" s="28">
        <f t="shared" si="183"/>
        <v>0</v>
      </c>
      <c r="AE110" s="28">
        <f t="shared" si="184"/>
        <v>0.17359960933814256</v>
      </c>
      <c r="AF110" s="28">
        <f t="shared" si="185"/>
        <v>1.7204203890216676</v>
      </c>
      <c r="AG110" s="28">
        <f t="shared" si="186"/>
        <v>2.2987385520358318E-2</v>
      </c>
      <c r="AH110" s="28">
        <f t="shared" si="187"/>
        <v>4.8789713603959077E-3</v>
      </c>
      <c r="AI110" s="28">
        <f t="shared" si="188"/>
        <v>2.0532415488884541E-3</v>
      </c>
      <c r="AJ110" s="28">
        <f t="shared" si="189"/>
        <v>0</v>
      </c>
      <c r="AK110" s="28">
        <f t="shared" si="190"/>
        <v>0</v>
      </c>
      <c r="AL110" s="28">
        <f t="shared" si="191"/>
        <v>4.0014111918159001</v>
      </c>
      <c r="AM110" s="28">
        <f t="shared" si="192"/>
        <v>0.90834330709893407</v>
      </c>
      <c r="AN110" s="29">
        <f t="shared" si="193"/>
        <v>0</v>
      </c>
      <c r="AP110" s="25">
        <f t="shared" si="194"/>
        <v>55.537999999999997</v>
      </c>
      <c r="AQ110" s="25">
        <f t="shared" si="195"/>
        <v>0.151</v>
      </c>
      <c r="AR110" s="25">
        <f t="shared" si="196"/>
        <v>3.532</v>
      </c>
      <c r="AS110" s="25">
        <f t="shared" si="197"/>
        <v>0.52</v>
      </c>
      <c r="AT110" s="25">
        <f t="shared" si="198"/>
        <v>0</v>
      </c>
      <c r="AU110" s="25">
        <f t="shared" si="199"/>
        <v>6.0179999999999998</v>
      </c>
      <c r="AV110" s="25">
        <f t="shared" si="200"/>
        <v>33.457999999999998</v>
      </c>
      <c r="AW110" s="25">
        <f t="shared" si="201"/>
        <v>0.622</v>
      </c>
      <c r="AX110" s="25">
        <f t="shared" si="202"/>
        <v>0.16700000000000001</v>
      </c>
      <c r="AY110" s="25">
        <f t="shared" si="203"/>
        <v>7.3999999999999996E-2</v>
      </c>
      <c r="AZ110" s="25">
        <f t="shared" si="204"/>
        <v>0</v>
      </c>
      <c r="BA110" s="25">
        <f t="shared" si="205"/>
        <v>0</v>
      </c>
      <c r="BB110" s="25">
        <f t="shared" si="206"/>
        <v>100.08</v>
      </c>
      <c r="BD110" s="25">
        <f t="shared" si="207"/>
        <v>0.92440079893475369</v>
      </c>
      <c r="BE110" s="25">
        <f t="shared" si="208"/>
        <v>1.8906668670022287E-3</v>
      </c>
      <c r="BF110" s="25">
        <f t="shared" si="209"/>
        <v>6.9282071400549233E-2</v>
      </c>
      <c r="BG110" s="25">
        <f t="shared" si="210"/>
        <v>6.8425554312783734E-3</v>
      </c>
      <c r="BH110" s="25">
        <f t="shared" si="211"/>
        <v>8.3764823784867215E-2</v>
      </c>
      <c r="BI110" s="25">
        <f t="shared" si="212"/>
        <v>0</v>
      </c>
      <c r="BJ110" s="25">
        <f t="shared" si="213"/>
        <v>0.83013269022736969</v>
      </c>
      <c r="BK110" s="25">
        <f t="shared" si="214"/>
        <v>1.1091812387878184E-2</v>
      </c>
      <c r="BL110" s="25">
        <f t="shared" si="215"/>
        <v>2.3541883407060312E-3</v>
      </c>
      <c r="BM110" s="25">
        <f t="shared" si="216"/>
        <v>9.9072467493520116E-4</v>
      </c>
      <c r="BN110" s="25">
        <f t="shared" si="217"/>
        <v>0</v>
      </c>
      <c r="BO110" s="25">
        <f t="shared" si="218"/>
        <v>0</v>
      </c>
      <c r="BP110" s="25">
        <f t="shared" si="219"/>
        <v>1.93075033204934</v>
      </c>
      <c r="BQ110" s="25">
        <f t="shared" si="220"/>
        <v>2.0724643292272371</v>
      </c>
    </row>
    <row r="111" spans="1:69" s="25" customFormat="1" x14ac:dyDescent="0.15">
      <c r="A111" s="25" t="s">
        <v>175</v>
      </c>
      <c r="B111" s="25">
        <v>607</v>
      </c>
      <c r="C111" s="25">
        <f t="shared" si="134"/>
        <v>4.2426406871194464</v>
      </c>
      <c r="D111" s="26">
        <v>55.475000000000001</v>
      </c>
      <c r="E111" s="26">
        <v>0.158</v>
      </c>
      <c r="F111" s="26">
        <v>3.5249999999999999</v>
      </c>
      <c r="G111" s="26">
        <v>0.52600000000000002</v>
      </c>
      <c r="H111" s="26">
        <v>5.96</v>
      </c>
      <c r="I111" s="26">
        <v>33.256</v>
      </c>
      <c r="J111" s="26">
        <v>0.97499999999999998</v>
      </c>
      <c r="K111" s="26">
        <v>0.155</v>
      </c>
      <c r="L111" s="26">
        <v>7.8E-2</v>
      </c>
      <c r="M111" s="26">
        <v>1.0999999999999999E-2</v>
      </c>
      <c r="N111" s="26"/>
      <c r="O111" s="25">
        <f t="shared" si="178"/>
        <v>100.119</v>
      </c>
      <c r="Q111" s="26">
        <v>46.728000000000002</v>
      </c>
      <c r="R111" s="26">
        <v>80.448999999999998</v>
      </c>
      <c r="S111" s="26">
        <v>11.041</v>
      </c>
      <c r="U111" s="26"/>
      <c r="V111" s="27">
        <v>12</v>
      </c>
      <c r="W111" s="27">
        <v>4</v>
      </c>
      <c r="X111" s="14">
        <v>0</v>
      </c>
      <c r="Z111" s="28">
        <f t="shared" si="179"/>
        <v>1.914587866692381</v>
      </c>
      <c r="AA111" s="28">
        <f t="shared" si="180"/>
        <v>4.1020700134371682E-3</v>
      </c>
      <c r="AB111" s="28">
        <f t="shared" si="181"/>
        <v>0.14337294484042321</v>
      </c>
      <c r="AC111" s="28">
        <f t="shared" si="182"/>
        <v>1.4351874903712761E-2</v>
      </c>
      <c r="AD111" s="28">
        <f t="shared" si="183"/>
        <v>0</v>
      </c>
      <c r="AE111" s="28">
        <f t="shared" si="184"/>
        <v>0.17201395086781823</v>
      </c>
      <c r="AF111" s="28">
        <f t="shared" si="185"/>
        <v>1.7109033103556861</v>
      </c>
      <c r="AG111" s="28">
        <f t="shared" si="186"/>
        <v>3.6051609771093E-2</v>
      </c>
      <c r="AH111" s="28">
        <f t="shared" si="187"/>
        <v>4.5306899911754777E-3</v>
      </c>
      <c r="AI111" s="28">
        <f t="shared" si="188"/>
        <v>2.165328429811163E-3</v>
      </c>
      <c r="AJ111" s="28">
        <f t="shared" si="189"/>
        <v>7.3601511315169723E-4</v>
      </c>
      <c r="AK111" s="28">
        <f t="shared" si="190"/>
        <v>0</v>
      </c>
      <c r="AL111" s="28">
        <f t="shared" si="191"/>
        <v>4.0028156609786896</v>
      </c>
      <c r="AM111" s="28">
        <f t="shared" si="192"/>
        <v>0.90864497638305941</v>
      </c>
      <c r="AN111" s="29">
        <f t="shared" si="193"/>
        <v>0</v>
      </c>
      <c r="AP111" s="25">
        <f t="shared" si="194"/>
        <v>55.475000000000001</v>
      </c>
      <c r="AQ111" s="25">
        <f t="shared" si="195"/>
        <v>0.158</v>
      </c>
      <c r="AR111" s="25">
        <f t="shared" si="196"/>
        <v>3.5249999999999999</v>
      </c>
      <c r="AS111" s="25">
        <f t="shared" si="197"/>
        <v>0.52600000000000002</v>
      </c>
      <c r="AT111" s="25">
        <f t="shared" si="198"/>
        <v>0</v>
      </c>
      <c r="AU111" s="25">
        <f t="shared" si="199"/>
        <v>5.96</v>
      </c>
      <c r="AV111" s="25">
        <f t="shared" si="200"/>
        <v>33.256</v>
      </c>
      <c r="AW111" s="25">
        <f t="shared" si="201"/>
        <v>0.97499999999999998</v>
      </c>
      <c r="AX111" s="25">
        <f t="shared" si="202"/>
        <v>0.155</v>
      </c>
      <c r="AY111" s="25">
        <f t="shared" si="203"/>
        <v>7.8E-2</v>
      </c>
      <c r="AZ111" s="25">
        <f t="shared" si="204"/>
        <v>1.0999999999999999E-2</v>
      </c>
      <c r="BA111" s="25">
        <f t="shared" si="205"/>
        <v>0</v>
      </c>
      <c r="BB111" s="25">
        <f t="shared" si="206"/>
        <v>100.119</v>
      </c>
      <c r="BD111" s="25">
        <f t="shared" si="207"/>
        <v>0.92335219707057259</v>
      </c>
      <c r="BE111" s="25">
        <f t="shared" si="208"/>
        <v>1.9783136754063057E-3</v>
      </c>
      <c r="BF111" s="25">
        <f t="shared" si="209"/>
        <v>6.9144762652020408E-2</v>
      </c>
      <c r="BG111" s="25">
        <f t="shared" si="210"/>
        <v>6.9215079939469702E-3</v>
      </c>
      <c r="BH111" s="25">
        <f t="shared" si="211"/>
        <v>8.2957519069094154E-2</v>
      </c>
      <c r="BI111" s="25">
        <f t="shared" si="212"/>
        <v>0</v>
      </c>
      <c r="BJ111" s="25">
        <f t="shared" si="213"/>
        <v>0.82512083048004681</v>
      </c>
      <c r="BK111" s="25">
        <f t="shared" si="214"/>
        <v>1.738668340543606E-2</v>
      </c>
      <c r="BL111" s="25">
        <f t="shared" si="215"/>
        <v>2.1850251066433224E-3</v>
      </c>
      <c r="BM111" s="25">
        <f t="shared" si="216"/>
        <v>1.0442773600668337E-3</v>
      </c>
      <c r="BN111" s="25">
        <f t="shared" si="217"/>
        <v>3.5495951041402795E-4</v>
      </c>
      <c r="BO111" s="25">
        <f t="shared" si="218"/>
        <v>0</v>
      </c>
      <c r="BP111" s="25">
        <f t="shared" si="219"/>
        <v>1.9304460763236473</v>
      </c>
      <c r="BQ111" s="25">
        <f t="shared" si="220"/>
        <v>2.0735185043871698</v>
      </c>
    </row>
    <row r="112" spans="1:69" s="25" customFormat="1" x14ac:dyDescent="0.15">
      <c r="A112" s="25" t="s">
        <v>176</v>
      </c>
      <c r="B112" s="25">
        <v>608</v>
      </c>
      <c r="C112" s="25">
        <f t="shared" si="134"/>
        <v>5.6568542494992942</v>
      </c>
      <c r="D112" s="26">
        <v>55.472000000000001</v>
      </c>
      <c r="E112" s="26">
        <v>0.16300000000000001</v>
      </c>
      <c r="F112" s="26">
        <v>3.488</v>
      </c>
      <c r="G112" s="26">
        <v>0.52</v>
      </c>
      <c r="H112" s="26">
        <v>5.952</v>
      </c>
      <c r="I112" s="26">
        <v>33.08</v>
      </c>
      <c r="J112" s="26">
        <v>1.0289999999999999</v>
      </c>
      <c r="K112" s="26">
        <v>0.161</v>
      </c>
      <c r="L112" s="26">
        <v>7.1999999999999995E-2</v>
      </c>
      <c r="M112" s="26">
        <v>2.5999999999999999E-2</v>
      </c>
      <c r="N112" s="26"/>
      <c r="O112" s="25">
        <f t="shared" si="178"/>
        <v>99.962999999999994</v>
      </c>
      <c r="Q112" s="26">
        <v>46.723999999999997</v>
      </c>
      <c r="R112" s="26">
        <v>80.444999999999993</v>
      </c>
      <c r="S112" s="26">
        <v>11.041</v>
      </c>
      <c r="U112" s="26"/>
      <c r="V112" s="27">
        <v>12</v>
      </c>
      <c r="W112" s="27">
        <v>4</v>
      </c>
      <c r="X112" s="14">
        <v>0</v>
      </c>
      <c r="Z112" s="28">
        <f t="shared" si="179"/>
        <v>1.9174334991453759</v>
      </c>
      <c r="AA112" s="28">
        <f t="shared" si="180"/>
        <v>4.2384013653155106E-3</v>
      </c>
      <c r="AB112" s="28">
        <f t="shared" si="181"/>
        <v>0.14208657817052067</v>
      </c>
      <c r="AC112" s="28">
        <f t="shared" si="182"/>
        <v>1.4210021485106587E-2</v>
      </c>
      <c r="AD112" s="28">
        <f t="shared" si="183"/>
        <v>0</v>
      </c>
      <c r="AE112" s="28">
        <f t="shared" si="184"/>
        <v>0.17204768313695537</v>
      </c>
      <c r="AF112" s="28">
        <f t="shared" si="185"/>
        <v>1.7044703497596334</v>
      </c>
      <c r="AG112" s="28">
        <f t="shared" si="186"/>
        <v>3.8106925896540203E-2</v>
      </c>
      <c r="AH112" s="28">
        <f t="shared" si="187"/>
        <v>4.7133210143588322E-3</v>
      </c>
      <c r="AI112" s="28">
        <f t="shared" si="188"/>
        <v>2.0018437046029924E-3</v>
      </c>
      <c r="AJ112" s="28">
        <f t="shared" si="189"/>
        <v>1.7423519661702207E-3</v>
      </c>
      <c r="AK112" s="28">
        <f t="shared" si="190"/>
        <v>0</v>
      </c>
      <c r="AL112" s="28">
        <f t="shared" si="191"/>
        <v>4.0010509756445796</v>
      </c>
      <c r="AM112" s="28">
        <f t="shared" si="192"/>
        <v>0.90831546506836236</v>
      </c>
      <c r="AN112" s="29">
        <f t="shared" si="193"/>
        <v>0</v>
      </c>
      <c r="AP112" s="25">
        <f t="shared" si="194"/>
        <v>55.472000000000001</v>
      </c>
      <c r="AQ112" s="25">
        <f t="shared" si="195"/>
        <v>0.16300000000000001</v>
      </c>
      <c r="AR112" s="25">
        <f t="shared" si="196"/>
        <v>3.488</v>
      </c>
      <c r="AS112" s="25">
        <f t="shared" si="197"/>
        <v>0.52</v>
      </c>
      <c r="AT112" s="25">
        <f t="shared" si="198"/>
        <v>0</v>
      </c>
      <c r="AU112" s="25">
        <f t="shared" si="199"/>
        <v>5.952</v>
      </c>
      <c r="AV112" s="25">
        <f t="shared" si="200"/>
        <v>33.08</v>
      </c>
      <c r="AW112" s="25">
        <f t="shared" si="201"/>
        <v>1.0289999999999999</v>
      </c>
      <c r="AX112" s="25">
        <f t="shared" si="202"/>
        <v>0.161</v>
      </c>
      <c r="AY112" s="25">
        <f t="shared" si="203"/>
        <v>7.1999999999999995E-2</v>
      </c>
      <c r="AZ112" s="25">
        <f t="shared" si="204"/>
        <v>2.5999999999999999E-2</v>
      </c>
      <c r="BA112" s="25">
        <f t="shared" si="205"/>
        <v>0</v>
      </c>
      <c r="BB112" s="25">
        <f t="shared" si="206"/>
        <v>99.962999999999994</v>
      </c>
      <c r="BD112" s="25">
        <f t="shared" si="207"/>
        <v>0.92330226364846879</v>
      </c>
      <c r="BE112" s="25">
        <f t="shared" si="208"/>
        <v>2.040918538552075E-3</v>
      </c>
      <c r="BF112" s="25">
        <f t="shared" si="209"/>
        <v>6.8418987838367987E-2</v>
      </c>
      <c r="BG112" s="25">
        <f t="shared" si="210"/>
        <v>6.8425554312783734E-3</v>
      </c>
      <c r="BH112" s="25">
        <f t="shared" si="211"/>
        <v>8.2846166694504772E-2</v>
      </c>
      <c r="BI112" s="25">
        <f t="shared" si="212"/>
        <v>0</v>
      </c>
      <c r="BJ112" s="25">
        <f t="shared" si="213"/>
        <v>0.82075406159129016</v>
      </c>
      <c r="BK112" s="25">
        <f t="shared" si="214"/>
        <v>1.834963817866021E-2</v>
      </c>
      <c r="BL112" s="25">
        <f t="shared" si="215"/>
        <v>2.2696067236746766E-3</v>
      </c>
      <c r="BM112" s="25">
        <f t="shared" si="216"/>
        <v>9.639483323693849E-4</v>
      </c>
      <c r="BN112" s="25">
        <f t="shared" si="217"/>
        <v>8.3899520643315696E-4</v>
      </c>
      <c r="BO112" s="25">
        <f t="shared" si="218"/>
        <v>0</v>
      </c>
      <c r="BP112" s="25">
        <f t="shared" si="219"/>
        <v>1.9266271421835999</v>
      </c>
      <c r="BQ112" s="25">
        <f t="shared" si="220"/>
        <v>2.0767126591551444</v>
      </c>
    </row>
    <row r="113" spans="1:69" s="25" customFormat="1" x14ac:dyDescent="0.15">
      <c r="A113" s="25" t="s">
        <v>177</v>
      </c>
      <c r="B113" s="25">
        <v>609</v>
      </c>
      <c r="C113" s="25">
        <f t="shared" si="134"/>
        <v>4.9999999999926104</v>
      </c>
      <c r="D113" s="26">
        <v>55.55</v>
      </c>
      <c r="E113" s="26">
        <v>0.159</v>
      </c>
      <c r="F113" s="26">
        <v>3.4359999999999999</v>
      </c>
      <c r="G113" s="26">
        <v>0.50600000000000001</v>
      </c>
      <c r="H113" s="26">
        <v>6.0620000000000003</v>
      </c>
      <c r="I113" s="26">
        <v>33.15</v>
      </c>
      <c r="J113" s="26">
        <v>0.92600000000000005</v>
      </c>
      <c r="K113" s="26">
        <v>0.16900000000000001</v>
      </c>
      <c r="L113" s="26">
        <v>6.8000000000000005E-2</v>
      </c>
      <c r="M113" s="26">
        <v>2E-3</v>
      </c>
      <c r="N113" s="26"/>
      <c r="O113" s="25">
        <f t="shared" si="178"/>
        <v>100.02799999999999</v>
      </c>
      <c r="Q113" s="26">
        <v>46.720999999999997</v>
      </c>
      <c r="R113" s="26">
        <v>80.441000000000003</v>
      </c>
      <c r="S113" s="26">
        <v>11.041</v>
      </c>
      <c r="U113" s="26"/>
      <c r="V113" s="27">
        <v>12</v>
      </c>
      <c r="W113" s="27">
        <v>4</v>
      </c>
      <c r="X113" s="14">
        <v>0</v>
      </c>
      <c r="Z113" s="28">
        <f t="shared" si="179"/>
        <v>1.9189386552442431</v>
      </c>
      <c r="AA113" s="28">
        <f t="shared" si="180"/>
        <v>4.1318271269824266E-3</v>
      </c>
      <c r="AB113" s="28">
        <f t="shared" si="181"/>
        <v>0.1398814985148715</v>
      </c>
      <c r="AC113" s="28">
        <f t="shared" si="182"/>
        <v>1.3818867402624611E-2</v>
      </c>
      <c r="AD113" s="28">
        <f t="shared" si="183"/>
        <v>0</v>
      </c>
      <c r="AE113" s="28">
        <f t="shared" si="184"/>
        <v>0.17511864168937774</v>
      </c>
      <c r="AF113" s="28">
        <f t="shared" si="185"/>
        <v>1.7070177008744316</v>
      </c>
      <c r="AG113" s="28">
        <f t="shared" si="186"/>
        <v>3.4271259798270476E-2</v>
      </c>
      <c r="AH113" s="28">
        <f t="shared" si="187"/>
        <v>4.9444545605197496E-3</v>
      </c>
      <c r="AI113" s="28">
        <f t="shared" si="188"/>
        <v>1.8894574872180298E-3</v>
      </c>
      <c r="AJ113" s="28">
        <f t="shared" si="189"/>
        <v>1.3394394297307712E-4</v>
      </c>
      <c r="AK113" s="28">
        <f t="shared" si="190"/>
        <v>0</v>
      </c>
      <c r="AL113" s="28">
        <f t="shared" si="191"/>
        <v>4.000146306641513</v>
      </c>
      <c r="AM113" s="28">
        <f t="shared" si="192"/>
        <v>0.90695751538869152</v>
      </c>
      <c r="AN113" s="29">
        <f t="shared" si="193"/>
        <v>0</v>
      </c>
      <c r="AP113" s="25">
        <f t="shared" si="194"/>
        <v>55.55</v>
      </c>
      <c r="AQ113" s="25">
        <f t="shared" si="195"/>
        <v>0.159</v>
      </c>
      <c r="AR113" s="25">
        <f t="shared" si="196"/>
        <v>3.4359999999999999</v>
      </c>
      <c r="AS113" s="25">
        <f t="shared" si="197"/>
        <v>0.50600000000000001</v>
      </c>
      <c r="AT113" s="25">
        <f t="shared" si="198"/>
        <v>0</v>
      </c>
      <c r="AU113" s="25">
        <f t="shared" si="199"/>
        <v>6.0620000000000003</v>
      </c>
      <c r="AV113" s="25">
        <f t="shared" si="200"/>
        <v>33.15</v>
      </c>
      <c r="AW113" s="25">
        <f t="shared" si="201"/>
        <v>0.92600000000000005</v>
      </c>
      <c r="AX113" s="25">
        <f t="shared" si="202"/>
        <v>0.16900000000000001</v>
      </c>
      <c r="AY113" s="25">
        <f t="shared" si="203"/>
        <v>6.8000000000000005E-2</v>
      </c>
      <c r="AZ113" s="25">
        <f t="shared" si="204"/>
        <v>2E-3</v>
      </c>
      <c r="BA113" s="25">
        <f t="shared" si="205"/>
        <v>0</v>
      </c>
      <c r="BB113" s="25">
        <f t="shared" si="206"/>
        <v>100.02799999999999</v>
      </c>
      <c r="BD113" s="25">
        <f t="shared" si="207"/>
        <v>0.9246005326231691</v>
      </c>
      <c r="BE113" s="25">
        <f t="shared" si="208"/>
        <v>1.9908346480354594E-3</v>
      </c>
      <c r="BF113" s="25">
        <f t="shared" si="209"/>
        <v>6.7398979992153787E-2</v>
      </c>
      <c r="BG113" s="25">
        <f t="shared" si="210"/>
        <v>6.6583327850516481E-3</v>
      </c>
      <c r="BH113" s="25">
        <f t="shared" si="211"/>
        <v>8.4377261845108853E-2</v>
      </c>
      <c r="BI113" s="25">
        <f t="shared" si="212"/>
        <v>0</v>
      </c>
      <c r="BJ113" s="25">
        <f t="shared" si="213"/>
        <v>0.8224908446720457</v>
      </c>
      <c r="BK113" s="25">
        <f t="shared" si="214"/>
        <v>1.6512891111214144E-2</v>
      </c>
      <c r="BL113" s="25">
        <f t="shared" si="215"/>
        <v>2.3823822130498162E-3</v>
      </c>
      <c r="BM113" s="25">
        <f t="shared" si="216"/>
        <v>9.1039564723775248E-4</v>
      </c>
      <c r="BN113" s="25">
        <f t="shared" si="217"/>
        <v>6.453809280255054E-5</v>
      </c>
      <c r="BO113" s="25">
        <f t="shared" si="218"/>
        <v>0</v>
      </c>
      <c r="BP113" s="25">
        <f t="shared" si="219"/>
        <v>1.9273869936298689</v>
      </c>
      <c r="BQ113" s="25">
        <f t="shared" si="220"/>
        <v>2.0754245617835125</v>
      </c>
    </row>
    <row r="114" spans="1:69" s="25" customFormat="1" x14ac:dyDescent="0.15">
      <c r="A114" s="25" t="s">
        <v>178</v>
      </c>
      <c r="B114" s="25">
        <v>610</v>
      </c>
      <c r="C114" s="25">
        <f t="shared" si="134"/>
        <v>4.9999999999982947</v>
      </c>
      <c r="D114" s="26">
        <v>55.539000000000001</v>
      </c>
      <c r="E114" s="26">
        <v>0.158</v>
      </c>
      <c r="F114" s="26">
        <v>3.383</v>
      </c>
      <c r="G114" s="26">
        <v>0.498</v>
      </c>
      <c r="H114" s="26">
        <v>6.08</v>
      </c>
      <c r="I114" s="26">
        <v>33.273000000000003</v>
      </c>
      <c r="J114" s="26">
        <v>0.80800000000000005</v>
      </c>
      <c r="K114" s="26">
        <v>0.16400000000000001</v>
      </c>
      <c r="L114" s="26">
        <v>7.5999999999999998E-2</v>
      </c>
      <c r="M114" s="26">
        <v>8.0000000000000002E-3</v>
      </c>
      <c r="N114" s="26"/>
      <c r="O114" s="25">
        <f t="shared" si="178"/>
        <v>99.987000000000009</v>
      </c>
      <c r="Q114" s="26">
        <v>46.716999999999999</v>
      </c>
      <c r="R114" s="26">
        <v>80.438000000000002</v>
      </c>
      <c r="S114" s="26">
        <v>11.041</v>
      </c>
      <c r="U114" s="26"/>
      <c r="V114" s="27">
        <v>12</v>
      </c>
      <c r="W114" s="27">
        <v>4</v>
      </c>
      <c r="X114" s="14">
        <v>0</v>
      </c>
      <c r="Z114" s="28">
        <f t="shared" si="179"/>
        <v>1.9190744843483394</v>
      </c>
      <c r="AA114" s="28">
        <f t="shared" si="180"/>
        <v>4.1069446748104614E-3</v>
      </c>
      <c r="AB114" s="28">
        <f t="shared" si="181"/>
        <v>0.13776086656182232</v>
      </c>
      <c r="AC114" s="28">
        <f t="shared" si="182"/>
        <v>1.3604043838028095E-2</v>
      </c>
      <c r="AD114" s="28">
        <f t="shared" si="183"/>
        <v>0</v>
      </c>
      <c r="AE114" s="28">
        <f t="shared" si="184"/>
        <v>0.17568584604392029</v>
      </c>
      <c r="AF114" s="28">
        <f t="shared" si="185"/>
        <v>1.7138120773689711</v>
      </c>
      <c r="AG114" s="28">
        <f t="shared" si="186"/>
        <v>2.9912119730031043E-2</v>
      </c>
      <c r="AH114" s="28">
        <f t="shared" si="187"/>
        <v>4.7994589415081383E-3</v>
      </c>
      <c r="AI114" s="28">
        <f t="shared" si="188"/>
        <v>2.1123143601490721E-3</v>
      </c>
      <c r="AJ114" s="28">
        <f t="shared" si="189"/>
        <v>5.3591981868784586E-4</v>
      </c>
      <c r="AK114" s="28">
        <f t="shared" si="190"/>
        <v>0</v>
      </c>
      <c r="AL114" s="28">
        <f t="shared" si="191"/>
        <v>4.0014040756862688</v>
      </c>
      <c r="AM114" s="28">
        <f t="shared" si="192"/>
        <v>0.90701982581352136</v>
      </c>
      <c r="AN114" s="29">
        <f t="shared" si="193"/>
        <v>0</v>
      </c>
      <c r="AP114" s="25">
        <f t="shared" si="194"/>
        <v>55.539000000000001</v>
      </c>
      <c r="AQ114" s="25">
        <f t="shared" si="195"/>
        <v>0.158</v>
      </c>
      <c r="AR114" s="25">
        <f t="shared" si="196"/>
        <v>3.383</v>
      </c>
      <c r="AS114" s="25">
        <f t="shared" si="197"/>
        <v>0.498</v>
      </c>
      <c r="AT114" s="25">
        <f t="shared" si="198"/>
        <v>0</v>
      </c>
      <c r="AU114" s="25">
        <f t="shared" si="199"/>
        <v>6.08</v>
      </c>
      <c r="AV114" s="25">
        <f t="shared" si="200"/>
        <v>33.273000000000003</v>
      </c>
      <c r="AW114" s="25">
        <f t="shared" si="201"/>
        <v>0.80800000000000005</v>
      </c>
      <c r="AX114" s="25">
        <f t="shared" si="202"/>
        <v>0.16400000000000001</v>
      </c>
      <c r="AY114" s="25">
        <f t="shared" si="203"/>
        <v>7.5999999999999998E-2</v>
      </c>
      <c r="AZ114" s="25">
        <f t="shared" si="204"/>
        <v>8.0000000000000002E-3</v>
      </c>
      <c r="BA114" s="25">
        <f t="shared" si="205"/>
        <v>0</v>
      </c>
      <c r="BB114" s="25">
        <f t="shared" si="206"/>
        <v>99.987000000000009</v>
      </c>
      <c r="BD114" s="25">
        <f t="shared" si="207"/>
        <v>0.92441744340878829</v>
      </c>
      <c r="BE114" s="25">
        <f t="shared" si="208"/>
        <v>1.9783136754063057E-3</v>
      </c>
      <c r="BF114" s="25">
        <f t="shared" si="209"/>
        <v>6.6359356610435474E-2</v>
      </c>
      <c r="BG114" s="25">
        <f t="shared" si="210"/>
        <v>6.5530627014935188E-3</v>
      </c>
      <c r="BH114" s="25">
        <f t="shared" si="211"/>
        <v>8.4627804687934974E-2</v>
      </c>
      <c r="BI114" s="25">
        <f t="shared" si="212"/>
        <v>0</v>
      </c>
      <c r="BJ114" s="25">
        <f t="shared" si="213"/>
        <v>0.82554262065680184</v>
      </c>
      <c r="BK114" s="25">
        <f t="shared" si="214"/>
        <v>1.4408656606761371E-2</v>
      </c>
      <c r="BL114" s="25">
        <f t="shared" si="215"/>
        <v>2.3118975321903541E-3</v>
      </c>
      <c r="BM114" s="25">
        <f t="shared" si="216"/>
        <v>1.0175010175010174E-3</v>
      </c>
      <c r="BN114" s="25">
        <f t="shared" si="217"/>
        <v>2.5815237121020216E-4</v>
      </c>
      <c r="BO114" s="25">
        <f t="shared" si="218"/>
        <v>0</v>
      </c>
      <c r="BP114" s="25">
        <f t="shared" si="219"/>
        <v>1.9274748092685232</v>
      </c>
      <c r="BQ114" s="25">
        <f t="shared" si="220"/>
        <v>2.0759825531545082</v>
      </c>
    </row>
    <row r="115" spans="1:69" s="25" customFormat="1" x14ac:dyDescent="0.15">
      <c r="A115" s="25" t="s">
        <v>179</v>
      </c>
      <c r="B115" s="25">
        <v>611</v>
      </c>
      <c r="C115" s="25">
        <f t="shared" si="134"/>
        <v>5.0000000000039799</v>
      </c>
      <c r="D115" s="26">
        <v>55.667999999999999</v>
      </c>
      <c r="E115" s="26">
        <v>0.14099999999999999</v>
      </c>
      <c r="F115" s="26">
        <v>3.363</v>
      </c>
      <c r="G115" s="26">
        <v>0.5</v>
      </c>
      <c r="H115" s="26">
        <v>6.141</v>
      </c>
      <c r="I115" s="26">
        <v>33.43</v>
      </c>
      <c r="J115" s="26">
        <v>0.47799999999999998</v>
      </c>
      <c r="K115" s="26">
        <v>0.16400000000000001</v>
      </c>
      <c r="L115" s="26">
        <v>8.4000000000000005E-2</v>
      </c>
      <c r="M115" s="26">
        <v>1.2E-2</v>
      </c>
      <c r="N115" s="26"/>
      <c r="O115" s="25">
        <f t="shared" si="178"/>
        <v>99.980999999999995</v>
      </c>
      <c r="Q115" s="26">
        <v>46.713999999999999</v>
      </c>
      <c r="R115" s="26">
        <v>80.433999999999997</v>
      </c>
      <c r="S115" s="26">
        <v>11.041</v>
      </c>
      <c r="U115" s="26"/>
      <c r="V115" s="27">
        <v>12</v>
      </c>
      <c r="W115" s="27">
        <v>4</v>
      </c>
      <c r="X115" s="14">
        <v>0</v>
      </c>
      <c r="Z115" s="28">
        <f t="shared" si="179"/>
        <v>1.9219685593022766</v>
      </c>
      <c r="AA115" s="28">
        <f t="shared" si="180"/>
        <v>3.6620794582862297E-3</v>
      </c>
      <c r="AB115" s="28">
        <f t="shared" si="181"/>
        <v>0.13683513360072874</v>
      </c>
      <c r="AC115" s="28">
        <f t="shared" si="182"/>
        <v>1.3647577505588416E-2</v>
      </c>
      <c r="AD115" s="28">
        <f t="shared" si="183"/>
        <v>0</v>
      </c>
      <c r="AE115" s="28">
        <f t="shared" si="184"/>
        <v>0.17730426296506024</v>
      </c>
      <c r="AF115" s="28">
        <f t="shared" si="185"/>
        <v>1.7204993015312628</v>
      </c>
      <c r="AG115" s="28">
        <f t="shared" si="186"/>
        <v>1.7681154187347402E-2</v>
      </c>
      <c r="AH115" s="28">
        <f t="shared" si="187"/>
        <v>4.7955581968355046E-3</v>
      </c>
      <c r="AI115" s="28">
        <f t="shared" si="188"/>
        <v>2.3327657501961124E-3</v>
      </c>
      <c r="AJ115" s="28">
        <f t="shared" si="189"/>
        <v>8.0322637739271266E-4</v>
      </c>
      <c r="AK115" s="28">
        <f t="shared" si="190"/>
        <v>0</v>
      </c>
      <c r="AL115" s="28">
        <f t="shared" si="191"/>
        <v>3.9995296188749752</v>
      </c>
      <c r="AM115" s="28">
        <f t="shared" si="192"/>
        <v>0.90657396461782025</v>
      </c>
      <c r="AN115" s="29">
        <f t="shared" si="193"/>
        <v>0</v>
      </c>
      <c r="AP115" s="25">
        <f t="shared" si="194"/>
        <v>55.667999999999999</v>
      </c>
      <c r="AQ115" s="25">
        <f t="shared" si="195"/>
        <v>0.14099999999999999</v>
      </c>
      <c r="AR115" s="25">
        <f t="shared" si="196"/>
        <v>3.363</v>
      </c>
      <c r="AS115" s="25">
        <f t="shared" si="197"/>
        <v>0.5</v>
      </c>
      <c r="AT115" s="25">
        <f t="shared" si="198"/>
        <v>0</v>
      </c>
      <c r="AU115" s="25">
        <f t="shared" si="199"/>
        <v>6.141</v>
      </c>
      <c r="AV115" s="25">
        <f t="shared" si="200"/>
        <v>33.43</v>
      </c>
      <c r="AW115" s="25">
        <f t="shared" si="201"/>
        <v>0.47799999999999998</v>
      </c>
      <c r="AX115" s="25">
        <f t="shared" si="202"/>
        <v>0.16400000000000001</v>
      </c>
      <c r="AY115" s="25">
        <f t="shared" si="203"/>
        <v>8.4000000000000005E-2</v>
      </c>
      <c r="AZ115" s="25">
        <f t="shared" si="204"/>
        <v>1.2E-2</v>
      </c>
      <c r="BA115" s="25">
        <f t="shared" si="205"/>
        <v>0</v>
      </c>
      <c r="BB115" s="25">
        <f t="shared" si="206"/>
        <v>99.980999999999995</v>
      </c>
      <c r="BD115" s="25">
        <f t="shared" si="207"/>
        <v>0.92656458055925439</v>
      </c>
      <c r="BE115" s="25">
        <f t="shared" si="208"/>
        <v>1.7654571407106903E-3</v>
      </c>
      <c r="BF115" s="25">
        <f t="shared" si="209"/>
        <v>6.5967045900353086E-2</v>
      </c>
      <c r="BG115" s="25">
        <f t="shared" si="210"/>
        <v>6.5793802223830513E-3</v>
      </c>
      <c r="BH115" s="25">
        <f t="shared" si="211"/>
        <v>8.5476866544179061E-2</v>
      </c>
      <c r="BI115" s="25">
        <f t="shared" si="212"/>
        <v>0</v>
      </c>
      <c r="BJ115" s="25">
        <f t="shared" si="213"/>
        <v>0.82943797699506749</v>
      </c>
      <c r="BK115" s="25">
        <f t="shared" si="214"/>
        <v>8.5239329926137808E-3</v>
      </c>
      <c r="BL115" s="25">
        <f t="shared" si="215"/>
        <v>2.3118975321903541E-3</v>
      </c>
      <c r="BM115" s="25">
        <f t="shared" si="216"/>
        <v>1.1246063877642825E-3</v>
      </c>
      <c r="BN115" s="25">
        <f t="shared" si="217"/>
        <v>3.8722855681530327E-4</v>
      </c>
      <c r="BO115" s="25">
        <f t="shared" si="218"/>
        <v>0</v>
      </c>
      <c r="BP115" s="25">
        <f t="shared" si="219"/>
        <v>1.9281389728313316</v>
      </c>
      <c r="BQ115" s="25">
        <f t="shared" si="220"/>
        <v>2.0742953050743833</v>
      </c>
    </row>
    <row r="116" spans="1:69" s="25" customFormat="1" x14ac:dyDescent="0.15">
      <c r="A116" s="25" t="s">
        <v>180</v>
      </c>
      <c r="B116" s="25">
        <v>612</v>
      </c>
      <c r="C116" s="25">
        <f t="shared" si="134"/>
        <v>5.6568542494842209</v>
      </c>
      <c r="D116" s="26">
        <v>55.564999999999998</v>
      </c>
      <c r="E116" s="26">
        <v>0.14399999999999999</v>
      </c>
      <c r="F116" s="26">
        <v>3.3479999999999999</v>
      </c>
      <c r="G116" s="26">
        <v>0.47699999999999998</v>
      </c>
      <c r="H116" s="26">
        <v>6.0810000000000004</v>
      </c>
      <c r="I116" s="26">
        <v>33.287999999999997</v>
      </c>
      <c r="J116" s="26">
        <v>0.65</v>
      </c>
      <c r="K116" s="26">
        <v>0.17599999999999999</v>
      </c>
      <c r="L116" s="26">
        <v>7.6999999999999999E-2</v>
      </c>
      <c r="M116" s="26">
        <v>0.01</v>
      </c>
      <c r="N116" s="26"/>
      <c r="O116" s="25">
        <f t="shared" si="178"/>
        <v>99.816000000000003</v>
      </c>
      <c r="Q116" s="26">
        <v>46.71</v>
      </c>
      <c r="R116" s="26">
        <v>80.430000000000007</v>
      </c>
      <c r="S116" s="26">
        <v>11.041</v>
      </c>
      <c r="U116" s="26"/>
      <c r="V116" s="27">
        <v>12</v>
      </c>
      <c r="W116" s="27">
        <v>4</v>
      </c>
      <c r="X116" s="14">
        <v>0</v>
      </c>
      <c r="Z116" s="28">
        <f t="shared" si="179"/>
        <v>1.9220650720242236</v>
      </c>
      <c r="AA116" s="28">
        <f t="shared" si="180"/>
        <v>3.7471169707142594E-3</v>
      </c>
      <c r="AB116" s="28">
        <f t="shared" si="181"/>
        <v>0.13648417855249634</v>
      </c>
      <c r="AC116" s="28">
        <f t="shared" si="182"/>
        <v>1.3044578534033856E-2</v>
      </c>
      <c r="AD116" s="28">
        <f t="shared" si="183"/>
        <v>0</v>
      </c>
      <c r="AE116" s="28">
        <f t="shared" si="184"/>
        <v>0.17590621797275841</v>
      </c>
      <c r="AF116" s="28">
        <f t="shared" si="185"/>
        <v>1.7164530729668523</v>
      </c>
      <c r="AG116" s="28">
        <f t="shared" si="186"/>
        <v>2.4089189003476584E-2</v>
      </c>
      <c r="AH116" s="28">
        <f t="shared" si="187"/>
        <v>5.156251511604623E-3</v>
      </c>
      <c r="AI116" s="28">
        <f t="shared" si="188"/>
        <v>2.1424400443007157E-3</v>
      </c>
      <c r="AJ116" s="28">
        <f t="shared" si="189"/>
        <v>6.7062976267161776E-4</v>
      </c>
      <c r="AK116" s="28">
        <f t="shared" si="190"/>
        <v>0</v>
      </c>
      <c r="AL116" s="28">
        <f t="shared" si="191"/>
        <v>3.9997587473431326</v>
      </c>
      <c r="AM116" s="28">
        <f t="shared" si="192"/>
        <v>0.90704396421177713</v>
      </c>
      <c r="AN116" s="29">
        <f t="shared" si="193"/>
        <v>0</v>
      </c>
      <c r="AP116" s="25">
        <f t="shared" si="194"/>
        <v>55.564999999999998</v>
      </c>
      <c r="AQ116" s="25">
        <f t="shared" si="195"/>
        <v>0.14399999999999999</v>
      </c>
      <c r="AR116" s="25">
        <f t="shared" si="196"/>
        <v>3.3479999999999999</v>
      </c>
      <c r="AS116" s="25">
        <f t="shared" si="197"/>
        <v>0.47699999999999998</v>
      </c>
      <c r="AT116" s="25">
        <f t="shared" si="198"/>
        <v>0</v>
      </c>
      <c r="AU116" s="25">
        <f t="shared" si="199"/>
        <v>6.0810000000000004</v>
      </c>
      <c r="AV116" s="25">
        <f t="shared" si="200"/>
        <v>33.287999999999997</v>
      </c>
      <c r="AW116" s="25">
        <f t="shared" si="201"/>
        <v>0.65</v>
      </c>
      <c r="AX116" s="25">
        <f t="shared" si="202"/>
        <v>0.17599999999999999</v>
      </c>
      <c r="AY116" s="25">
        <f t="shared" si="203"/>
        <v>7.6999999999999999E-2</v>
      </c>
      <c r="AZ116" s="25">
        <f t="shared" si="204"/>
        <v>0.01</v>
      </c>
      <c r="BA116" s="25">
        <f t="shared" si="205"/>
        <v>0</v>
      </c>
      <c r="BB116" s="25">
        <f t="shared" si="206"/>
        <v>99.816000000000003</v>
      </c>
      <c r="BD116" s="25">
        <f t="shared" si="207"/>
        <v>0.92485019973368843</v>
      </c>
      <c r="BE116" s="25">
        <f t="shared" si="208"/>
        <v>1.8030200585981517E-3</v>
      </c>
      <c r="BF116" s="25">
        <f t="shared" si="209"/>
        <v>6.5672812867791294E-2</v>
      </c>
      <c r="BG116" s="25">
        <f t="shared" si="210"/>
        <v>6.2767287321534304E-3</v>
      </c>
      <c r="BH116" s="25">
        <f t="shared" si="211"/>
        <v>8.4641723734758659E-2</v>
      </c>
      <c r="BI116" s="25">
        <f t="shared" si="212"/>
        <v>0</v>
      </c>
      <c r="BJ116" s="25">
        <f t="shared" si="213"/>
        <v>0.82591478845982069</v>
      </c>
      <c r="BK116" s="25">
        <f t="shared" si="214"/>
        <v>1.1591122270290707E-2</v>
      </c>
      <c r="BL116" s="25">
        <f t="shared" si="215"/>
        <v>2.4810607662530625E-3</v>
      </c>
      <c r="BM116" s="25">
        <f t="shared" si="216"/>
        <v>1.0308891887839255E-3</v>
      </c>
      <c r="BN116" s="25">
        <f t="shared" si="217"/>
        <v>3.2269046401275274E-4</v>
      </c>
      <c r="BO116" s="25">
        <f t="shared" si="218"/>
        <v>0</v>
      </c>
      <c r="BP116" s="25">
        <f t="shared" si="219"/>
        <v>1.9245850362761514</v>
      </c>
      <c r="BQ116" s="25">
        <f t="shared" si="220"/>
        <v>2.0782447498823964</v>
      </c>
    </row>
    <row r="117" spans="1:69" s="25" customFormat="1" x14ac:dyDescent="0.15">
      <c r="A117" s="25" t="s">
        <v>181</v>
      </c>
      <c r="B117" s="25">
        <v>613</v>
      </c>
      <c r="C117" s="25">
        <f t="shared" si="134"/>
        <v>5.0000000000039799</v>
      </c>
      <c r="D117" s="26">
        <v>55.697000000000003</v>
      </c>
      <c r="E117" s="26">
        <v>0.14199999999999999</v>
      </c>
      <c r="F117" s="26">
        <v>3.206</v>
      </c>
      <c r="G117" s="26">
        <v>0.47099999999999997</v>
      </c>
      <c r="H117" s="26">
        <v>6.0789999999999997</v>
      </c>
      <c r="I117" s="26">
        <v>33.497999999999998</v>
      </c>
      <c r="J117" s="26">
        <v>0.46600000000000003</v>
      </c>
      <c r="K117" s="26">
        <v>0.17100000000000001</v>
      </c>
      <c r="L117" s="26">
        <v>8.5999999999999993E-2</v>
      </c>
      <c r="M117" s="26">
        <v>8.0000000000000002E-3</v>
      </c>
      <c r="N117" s="26"/>
      <c r="O117" s="25">
        <f t="shared" si="178"/>
        <v>99.823999999999984</v>
      </c>
      <c r="Q117" s="26">
        <v>46.707000000000001</v>
      </c>
      <c r="R117" s="26">
        <v>80.426000000000002</v>
      </c>
      <c r="S117" s="26">
        <v>11.041</v>
      </c>
      <c r="U117" s="26"/>
      <c r="V117" s="27">
        <v>12</v>
      </c>
      <c r="W117" s="27">
        <v>4</v>
      </c>
      <c r="X117" s="14">
        <v>0</v>
      </c>
      <c r="Z117" s="28">
        <f t="shared" si="179"/>
        <v>1.9253196403635633</v>
      </c>
      <c r="AA117" s="28">
        <f t="shared" si="180"/>
        <v>3.6925583963144386E-3</v>
      </c>
      <c r="AB117" s="28">
        <f t="shared" si="181"/>
        <v>0.13060645705156912</v>
      </c>
      <c r="AC117" s="28">
        <f t="shared" si="182"/>
        <v>1.2871727869652566E-2</v>
      </c>
      <c r="AD117" s="28">
        <f t="shared" si="183"/>
        <v>0</v>
      </c>
      <c r="AE117" s="28">
        <f t="shared" si="184"/>
        <v>0.17572866140740556</v>
      </c>
      <c r="AF117" s="28">
        <f t="shared" si="185"/>
        <v>1.726105671708698</v>
      </c>
      <c r="AG117" s="28">
        <f t="shared" si="186"/>
        <v>1.7258339529678073E-2</v>
      </c>
      <c r="AH117" s="28">
        <f t="shared" si="187"/>
        <v>5.0063568821747074E-3</v>
      </c>
      <c r="AI117" s="28">
        <f t="shared" si="188"/>
        <v>2.3912262678338178E-3</v>
      </c>
      <c r="AJ117" s="28">
        <f t="shared" si="189"/>
        <v>5.3613860524418628E-4</v>
      </c>
      <c r="AK117" s="28">
        <f t="shared" si="190"/>
        <v>0</v>
      </c>
      <c r="AL117" s="28">
        <f t="shared" si="191"/>
        <v>3.9995167780821337</v>
      </c>
      <c r="AM117" s="28">
        <f t="shared" si="192"/>
        <v>0.907600436932128</v>
      </c>
      <c r="AN117" s="29">
        <f t="shared" si="193"/>
        <v>0</v>
      </c>
      <c r="AP117" s="25">
        <f t="shared" si="194"/>
        <v>55.697000000000003</v>
      </c>
      <c r="AQ117" s="25">
        <f t="shared" si="195"/>
        <v>0.14199999999999999</v>
      </c>
      <c r="AR117" s="25">
        <f t="shared" si="196"/>
        <v>3.206</v>
      </c>
      <c r="AS117" s="25">
        <f t="shared" si="197"/>
        <v>0.47099999999999997</v>
      </c>
      <c r="AT117" s="25">
        <f t="shared" si="198"/>
        <v>0</v>
      </c>
      <c r="AU117" s="25">
        <f t="shared" si="199"/>
        <v>6.0789999999999997</v>
      </c>
      <c r="AV117" s="25">
        <f t="shared" si="200"/>
        <v>33.497999999999998</v>
      </c>
      <c r="AW117" s="25">
        <f t="shared" si="201"/>
        <v>0.46600000000000003</v>
      </c>
      <c r="AX117" s="25">
        <f t="shared" si="202"/>
        <v>0.17100000000000001</v>
      </c>
      <c r="AY117" s="25">
        <f t="shared" si="203"/>
        <v>8.5999999999999993E-2</v>
      </c>
      <c r="AZ117" s="25">
        <f t="shared" si="204"/>
        <v>8.0000000000000002E-3</v>
      </c>
      <c r="BA117" s="25">
        <f t="shared" si="205"/>
        <v>0</v>
      </c>
      <c r="BB117" s="25">
        <f t="shared" si="206"/>
        <v>99.823999999999984</v>
      </c>
      <c r="BD117" s="25">
        <f t="shared" si="207"/>
        <v>0.92704727030625844</v>
      </c>
      <c r="BE117" s="25">
        <f t="shared" si="208"/>
        <v>1.7779781133398442E-3</v>
      </c>
      <c r="BF117" s="25">
        <f t="shared" si="209"/>
        <v>6.288740682620636E-2</v>
      </c>
      <c r="BG117" s="25">
        <f t="shared" si="210"/>
        <v>6.1977761694848336E-3</v>
      </c>
      <c r="BH117" s="25">
        <f t="shared" si="211"/>
        <v>8.4613885641111303E-2</v>
      </c>
      <c r="BI117" s="25">
        <f t="shared" si="212"/>
        <v>0</v>
      </c>
      <c r="BJ117" s="25">
        <f t="shared" si="213"/>
        <v>0.83112513770208707</v>
      </c>
      <c r="BK117" s="25">
        <f t="shared" si="214"/>
        <v>8.3099430430084147E-3</v>
      </c>
      <c r="BL117" s="25">
        <f t="shared" si="215"/>
        <v>2.4105760853936008E-3</v>
      </c>
      <c r="BM117" s="25">
        <f t="shared" si="216"/>
        <v>1.1513827303300985E-3</v>
      </c>
      <c r="BN117" s="25">
        <f t="shared" si="217"/>
        <v>2.5815237121020216E-4</v>
      </c>
      <c r="BO117" s="25">
        <f t="shared" si="218"/>
        <v>0</v>
      </c>
      <c r="BP117" s="25">
        <f t="shared" si="219"/>
        <v>1.92577950898843</v>
      </c>
      <c r="BQ117" s="25">
        <f t="shared" si="220"/>
        <v>2.076830062535556</v>
      </c>
    </row>
    <row r="118" spans="1:69" s="25" customFormat="1" x14ac:dyDescent="0.15">
      <c r="A118" s="25" t="s">
        <v>182</v>
      </c>
      <c r="B118" s="25">
        <v>614</v>
      </c>
      <c r="C118" s="25">
        <f t="shared" si="134"/>
        <v>4.9999999999982947</v>
      </c>
      <c r="D118" s="26">
        <v>55.817</v>
      </c>
      <c r="E118" s="26">
        <v>0.157</v>
      </c>
      <c r="F118" s="26">
        <v>3.1280000000000001</v>
      </c>
      <c r="G118" s="26">
        <v>0.46400000000000002</v>
      </c>
      <c r="H118" s="26">
        <v>6.08</v>
      </c>
      <c r="I118" s="26">
        <v>33.463000000000001</v>
      </c>
      <c r="J118" s="26">
        <v>0.63400000000000001</v>
      </c>
      <c r="K118" s="26">
        <v>0.161</v>
      </c>
      <c r="L118" s="26">
        <v>8.1000000000000003E-2</v>
      </c>
      <c r="M118" s="26">
        <v>0.01</v>
      </c>
      <c r="N118" s="26"/>
      <c r="O118" s="25">
        <f t="shared" si="178"/>
        <v>99.995000000000019</v>
      </c>
      <c r="Q118" s="26">
        <v>46.703000000000003</v>
      </c>
      <c r="R118" s="26">
        <v>80.423000000000002</v>
      </c>
      <c r="S118" s="26">
        <v>11.041</v>
      </c>
      <c r="U118" s="26"/>
      <c r="V118" s="27">
        <v>12</v>
      </c>
      <c r="W118" s="27">
        <v>4</v>
      </c>
      <c r="X118" s="14">
        <v>0</v>
      </c>
      <c r="Z118" s="28">
        <f t="shared" si="179"/>
        <v>1.9268647086529562</v>
      </c>
      <c r="AA118" s="28">
        <f t="shared" si="180"/>
        <v>4.077109488815395E-3</v>
      </c>
      <c r="AB118" s="28">
        <f t="shared" si="181"/>
        <v>0.12725696724889099</v>
      </c>
      <c r="AC118" s="28">
        <f t="shared" si="182"/>
        <v>1.2663321033545274E-2</v>
      </c>
      <c r="AD118" s="28">
        <f t="shared" si="183"/>
        <v>0</v>
      </c>
      <c r="AE118" s="28">
        <f t="shared" si="184"/>
        <v>0.17552045290602045</v>
      </c>
      <c r="AF118" s="28">
        <f t="shared" si="185"/>
        <v>1.7219758996697425</v>
      </c>
      <c r="AG118" s="28">
        <f t="shared" si="186"/>
        <v>2.3448552801984292E-2</v>
      </c>
      <c r="AH118" s="28">
        <f t="shared" si="187"/>
        <v>4.7072283338424024E-3</v>
      </c>
      <c r="AI118" s="28">
        <f t="shared" si="188"/>
        <v>2.2491630210874237E-3</v>
      </c>
      <c r="AJ118" s="28">
        <f t="shared" si="189"/>
        <v>6.692691202475089E-4</v>
      </c>
      <c r="AK118" s="28">
        <f t="shared" si="190"/>
        <v>0</v>
      </c>
      <c r="AL118" s="28">
        <f t="shared" si="191"/>
        <v>3.9994326722771323</v>
      </c>
      <c r="AM118" s="28">
        <f t="shared" si="192"/>
        <v>0.9074989247448304</v>
      </c>
      <c r="AN118" s="29">
        <f t="shared" si="193"/>
        <v>0</v>
      </c>
      <c r="AP118" s="25">
        <f t="shared" si="194"/>
        <v>55.817</v>
      </c>
      <c r="AQ118" s="25">
        <f t="shared" si="195"/>
        <v>0.157</v>
      </c>
      <c r="AR118" s="25">
        <f t="shared" si="196"/>
        <v>3.1280000000000001</v>
      </c>
      <c r="AS118" s="25">
        <f t="shared" si="197"/>
        <v>0.46400000000000002</v>
      </c>
      <c r="AT118" s="25">
        <f t="shared" si="198"/>
        <v>0</v>
      </c>
      <c r="AU118" s="25">
        <f t="shared" si="199"/>
        <v>6.08</v>
      </c>
      <c r="AV118" s="25">
        <f t="shared" si="200"/>
        <v>33.463000000000001</v>
      </c>
      <c r="AW118" s="25">
        <f t="shared" si="201"/>
        <v>0.63400000000000001</v>
      </c>
      <c r="AX118" s="25">
        <f t="shared" si="202"/>
        <v>0.161</v>
      </c>
      <c r="AY118" s="25">
        <f t="shared" si="203"/>
        <v>8.1000000000000003E-2</v>
      </c>
      <c r="AZ118" s="25">
        <f t="shared" si="204"/>
        <v>0.01</v>
      </c>
      <c r="BA118" s="25">
        <f t="shared" si="205"/>
        <v>0</v>
      </c>
      <c r="BB118" s="25">
        <f t="shared" si="206"/>
        <v>99.995000000000019</v>
      </c>
      <c r="BD118" s="25">
        <f t="shared" si="207"/>
        <v>0.92904460719041282</v>
      </c>
      <c r="BE118" s="25">
        <f t="shared" si="208"/>
        <v>1.9657927027771516E-3</v>
      </c>
      <c r="BF118" s="25">
        <f t="shared" si="209"/>
        <v>6.1357395056885061E-2</v>
      </c>
      <c r="BG118" s="25">
        <f t="shared" si="210"/>
        <v>6.1056648463714714E-3</v>
      </c>
      <c r="BH118" s="25">
        <f t="shared" si="211"/>
        <v>8.4627804687934974E-2</v>
      </c>
      <c r="BI118" s="25">
        <f t="shared" si="212"/>
        <v>0</v>
      </c>
      <c r="BJ118" s="25">
        <f t="shared" si="213"/>
        <v>0.83025674616170941</v>
      </c>
      <c r="BK118" s="25">
        <f t="shared" si="214"/>
        <v>1.130580233748355E-2</v>
      </c>
      <c r="BL118" s="25">
        <f t="shared" si="215"/>
        <v>2.2696067236746766E-3</v>
      </c>
      <c r="BM118" s="25">
        <f t="shared" si="216"/>
        <v>1.084441873915558E-3</v>
      </c>
      <c r="BN118" s="25">
        <f t="shared" si="217"/>
        <v>3.2269046401275274E-4</v>
      </c>
      <c r="BO118" s="25">
        <f t="shared" si="218"/>
        <v>0</v>
      </c>
      <c r="BP118" s="25">
        <f t="shared" si="219"/>
        <v>1.9283405520451775</v>
      </c>
      <c r="BQ118" s="25">
        <f t="shared" si="220"/>
        <v>2.0740281938454164</v>
      </c>
    </row>
    <row r="119" spans="1:69" s="25" customFormat="1" x14ac:dyDescent="0.15">
      <c r="A119" s="25" t="s">
        <v>183</v>
      </c>
      <c r="B119" s="25">
        <v>615</v>
      </c>
      <c r="C119" s="25">
        <f t="shared" si="134"/>
        <v>4.2426406871194464</v>
      </c>
      <c r="D119" s="26">
        <v>55.752000000000002</v>
      </c>
      <c r="E119" s="26">
        <v>0.14199999999999999</v>
      </c>
      <c r="F119" s="26">
        <v>3.0750000000000002</v>
      </c>
      <c r="G119" s="26">
        <v>0.46800000000000003</v>
      </c>
      <c r="H119" s="26">
        <v>6.1050000000000004</v>
      </c>
      <c r="I119" s="26">
        <v>33.664999999999999</v>
      </c>
      <c r="J119" s="26">
        <v>0.48299999999999998</v>
      </c>
      <c r="K119" s="26">
        <v>0.16900000000000001</v>
      </c>
      <c r="L119" s="26">
        <v>7.8E-2</v>
      </c>
      <c r="M119" s="26">
        <v>1.6E-2</v>
      </c>
      <c r="N119" s="26"/>
      <c r="O119" s="25">
        <f t="shared" si="178"/>
        <v>99.953000000000031</v>
      </c>
      <c r="Q119" s="26">
        <v>46.7</v>
      </c>
      <c r="R119" s="26">
        <v>80.42</v>
      </c>
      <c r="S119" s="26">
        <v>11.041</v>
      </c>
      <c r="U119" s="26"/>
      <c r="V119" s="27">
        <v>12</v>
      </c>
      <c r="W119" s="27">
        <v>4</v>
      </c>
      <c r="X119" s="14">
        <v>0</v>
      </c>
      <c r="Z119" s="28">
        <f t="shared" si="179"/>
        <v>1.9254084227616513</v>
      </c>
      <c r="AA119" s="28">
        <f t="shared" si="180"/>
        <v>3.6890857514962181E-3</v>
      </c>
      <c r="AB119" s="28">
        <f t="shared" si="181"/>
        <v>0.12515195230995943</v>
      </c>
      <c r="AC119" s="28">
        <f t="shared" si="182"/>
        <v>1.2777714303884947E-2</v>
      </c>
      <c r="AD119" s="28">
        <f t="shared" si="183"/>
        <v>0</v>
      </c>
      <c r="AE119" s="28">
        <f t="shared" si="184"/>
        <v>0.17631428645575065</v>
      </c>
      <c r="AF119" s="28">
        <f t="shared" si="185"/>
        <v>1.7330795523365048</v>
      </c>
      <c r="AG119" s="28">
        <f t="shared" si="186"/>
        <v>1.7871113003145193E-2</v>
      </c>
      <c r="AH119" s="28">
        <f t="shared" si="187"/>
        <v>4.9431498682909851E-3</v>
      </c>
      <c r="AI119" s="28">
        <f t="shared" si="188"/>
        <v>2.1667469924002859E-3</v>
      </c>
      <c r="AJ119" s="28">
        <f t="shared" si="189"/>
        <v>1.0712687936946354E-3</v>
      </c>
      <c r="AK119" s="28">
        <f t="shared" si="190"/>
        <v>0</v>
      </c>
      <c r="AL119" s="28">
        <f t="shared" si="191"/>
        <v>4.0024732925767781</v>
      </c>
      <c r="AM119" s="28">
        <f t="shared" si="192"/>
        <v>0.90765954991911246</v>
      </c>
      <c r="AN119" s="29">
        <f t="shared" si="193"/>
        <v>0</v>
      </c>
      <c r="AP119" s="25">
        <f t="shared" si="194"/>
        <v>55.752000000000002</v>
      </c>
      <c r="AQ119" s="25">
        <f t="shared" si="195"/>
        <v>0.14199999999999999</v>
      </c>
      <c r="AR119" s="25">
        <f t="shared" si="196"/>
        <v>3.0750000000000002</v>
      </c>
      <c r="AS119" s="25">
        <f t="shared" si="197"/>
        <v>0.46800000000000003</v>
      </c>
      <c r="AT119" s="25">
        <f t="shared" si="198"/>
        <v>0</v>
      </c>
      <c r="AU119" s="25">
        <f t="shared" si="199"/>
        <v>6.1050000000000004</v>
      </c>
      <c r="AV119" s="25">
        <f t="shared" si="200"/>
        <v>33.664999999999999</v>
      </c>
      <c r="AW119" s="25">
        <f t="shared" si="201"/>
        <v>0.48299999999999998</v>
      </c>
      <c r="AX119" s="25">
        <f t="shared" si="202"/>
        <v>0.16900000000000001</v>
      </c>
      <c r="AY119" s="25">
        <f t="shared" si="203"/>
        <v>7.8E-2</v>
      </c>
      <c r="AZ119" s="25">
        <f t="shared" si="204"/>
        <v>1.6E-2</v>
      </c>
      <c r="BA119" s="25">
        <f t="shared" si="205"/>
        <v>0</v>
      </c>
      <c r="BB119" s="25">
        <f t="shared" si="206"/>
        <v>99.953000000000031</v>
      </c>
      <c r="BD119" s="25">
        <f t="shared" si="207"/>
        <v>0.92796271637816252</v>
      </c>
      <c r="BE119" s="25">
        <f t="shared" si="208"/>
        <v>1.7779781133398442E-3</v>
      </c>
      <c r="BF119" s="25">
        <f t="shared" si="209"/>
        <v>6.0317771675166741E-2</v>
      </c>
      <c r="BG119" s="25">
        <f t="shared" si="210"/>
        <v>6.1582998881505365E-3</v>
      </c>
      <c r="BH119" s="25">
        <f t="shared" si="211"/>
        <v>8.497578085852682E-2</v>
      </c>
      <c r="BI119" s="25">
        <f t="shared" si="212"/>
        <v>0</v>
      </c>
      <c r="BJ119" s="25">
        <f t="shared" si="213"/>
        <v>0.83526860590903218</v>
      </c>
      <c r="BK119" s="25">
        <f t="shared" si="214"/>
        <v>8.6130954716160165E-3</v>
      </c>
      <c r="BL119" s="25">
        <f t="shared" si="215"/>
        <v>2.3823822130498162E-3</v>
      </c>
      <c r="BM119" s="25">
        <f t="shared" si="216"/>
        <v>1.0442773600668337E-3</v>
      </c>
      <c r="BN119" s="25">
        <f t="shared" si="217"/>
        <v>5.1630474242040432E-4</v>
      </c>
      <c r="BO119" s="25">
        <f t="shared" si="218"/>
        <v>0</v>
      </c>
      <c r="BP119" s="25">
        <f t="shared" si="219"/>
        <v>1.9290172126095313</v>
      </c>
      <c r="BQ119" s="25">
        <f t="shared" si="220"/>
        <v>2.0748769199225139</v>
      </c>
    </row>
    <row r="120" spans="1:69" s="25" customFormat="1" x14ac:dyDescent="0.15">
      <c r="A120" s="25" t="s">
        <v>184</v>
      </c>
      <c r="B120" s="25">
        <v>616</v>
      </c>
      <c r="C120" s="25">
        <f t="shared" si="134"/>
        <v>6.403124237432352</v>
      </c>
      <c r="D120" s="26">
        <v>55.866999999999997</v>
      </c>
      <c r="E120" s="26">
        <v>0.14399999999999999</v>
      </c>
      <c r="F120" s="26">
        <v>3.036</v>
      </c>
      <c r="G120" s="26">
        <v>0.45500000000000002</v>
      </c>
      <c r="H120" s="26">
        <v>6.0659999999999998</v>
      </c>
      <c r="I120" s="26">
        <v>33.777999999999999</v>
      </c>
      <c r="J120" s="26">
        <v>0.47499999999999998</v>
      </c>
      <c r="K120" s="26">
        <v>0.16300000000000001</v>
      </c>
      <c r="L120" s="26">
        <v>6.6000000000000003E-2</v>
      </c>
      <c r="M120" s="26">
        <v>8.0000000000000002E-3</v>
      </c>
      <c r="N120" s="26"/>
      <c r="O120" s="25">
        <f t="shared" si="178"/>
        <v>100.05799999999999</v>
      </c>
      <c r="Q120" s="26">
        <v>46.695999999999998</v>
      </c>
      <c r="R120" s="26">
        <v>80.415000000000006</v>
      </c>
      <c r="S120" s="26">
        <v>11.041</v>
      </c>
      <c r="U120" s="26"/>
      <c r="V120" s="27">
        <v>12</v>
      </c>
      <c r="W120" s="27">
        <v>4</v>
      </c>
      <c r="X120" s="14">
        <v>0</v>
      </c>
      <c r="Z120" s="28">
        <f t="shared" si="179"/>
        <v>1.9265697702022146</v>
      </c>
      <c r="AA120" s="28">
        <f t="shared" si="180"/>
        <v>3.7355957526447195E-3</v>
      </c>
      <c r="AB120" s="28">
        <f t="shared" si="181"/>
        <v>0.123384683317515</v>
      </c>
      <c r="AC120" s="28">
        <f t="shared" si="182"/>
        <v>1.2404683616176233E-2</v>
      </c>
      <c r="AD120" s="28">
        <f t="shared" si="183"/>
        <v>0</v>
      </c>
      <c r="AE120" s="28">
        <f t="shared" si="184"/>
        <v>0.17493278746016322</v>
      </c>
      <c r="AF120" s="28">
        <f t="shared" si="185"/>
        <v>1.7363640506302709</v>
      </c>
      <c r="AG120" s="28">
        <f t="shared" si="186"/>
        <v>1.7549512411372932E-2</v>
      </c>
      <c r="AH120" s="28">
        <f t="shared" si="187"/>
        <v>4.7607091812305533E-3</v>
      </c>
      <c r="AI120" s="28">
        <f t="shared" si="188"/>
        <v>1.8307308927299302E-3</v>
      </c>
      <c r="AJ120" s="28">
        <f t="shared" si="189"/>
        <v>5.3485422795450138E-4</v>
      </c>
      <c r="AK120" s="28">
        <f t="shared" si="190"/>
        <v>0</v>
      </c>
      <c r="AL120" s="28">
        <f t="shared" si="191"/>
        <v>4.0020673776922733</v>
      </c>
      <c r="AM120" s="28">
        <f t="shared" si="192"/>
        <v>0.90847429662734258</v>
      </c>
      <c r="AN120" s="29">
        <f t="shared" si="193"/>
        <v>0</v>
      </c>
      <c r="AP120" s="25">
        <f t="shared" si="194"/>
        <v>55.866999999999997</v>
      </c>
      <c r="AQ120" s="25">
        <f t="shared" si="195"/>
        <v>0.14399999999999999</v>
      </c>
      <c r="AR120" s="25">
        <f t="shared" si="196"/>
        <v>3.036</v>
      </c>
      <c r="AS120" s="25">
        <f t="shared" si="197"/>
        <v>0.45500000000000002</v>
      </c>
      <c r="AT120" s="25">
        <f t="shared" si="198"/>
        <v>0</v>
      </c>
      <c r="AU120" s="25">
        <f t="shared" si="199"/>
        <v>6.0659999999999998</v>
      </c>
      <c r="AV120" s="25">
        <f t="shared" si="200"/>
        <v>33.777999999999999</v>
      </c>
      <c r="AW120" s="25">
        <f t="shared" si="201"/>
        <v>0.47499999999999998</v>
      </c>
      <c r="AX120" s="25">
        <f t="shared" si="202"/>
        <v>0.16300000000000001</v>
      </c>
      <c r="AY120" s="25">
        <f t="shared" si="203"/>
        <v>6.6000000000000003E-2</v>
      </c>
      <c r="AZ120" s="25">
        <f t="shared" si="204"/>
        <v>8.0000000000000002E-3</v>
      </c>
      <c r="BA120" s="25">
        <f t="shared" si="205"/>
        <v>0</v>
      </c>
      <c r="BB120" s="25">
        <f t="shared" si="206"/>
        <v>100.05799999999999</v>
      </c>
      <c r="BD120" s="25">
        <f t="shared" si="207"/>
        <v>0.92987683089214379</v>
      </c>
      <c r="BE120" s="25">
        <f t="shared" si="208"/>
        <v>1.8030200585981517E-3</v>
      </c>
      <c r="BF120" s="25">
        <f t="shared" si="209"/>
        <v>5.9552765790506085E-2</v>
      </c>
      <c r="BG120" s="25">
        <f t="shared" si="210"/>
        <v>5.9872360023685766E-3</v>
      </c>
      <c r="BH120" s="25">
        <f t="shared" si="211"/>
        <v>8.4432938032403551E-2</v>
      </c>
      <c r="BI120" s="25">
        <f t="shared" si="212"/>
        <v>0</v>
      </c>
      <c r="BJ120" s="25">
        <f t="shared" si="213"/>
        <v>0.83807227002510887</v>
      </c>
      <c r="BK120" s="25">
        <f t="shared" si="214"/>
        <v>8.470435505212438E-3</v>
      </c>
      <c r="BL120" s="25">
        <f t="shared" si="215"/>
        <v>2.2978005960184616E-3</v>
      </c>
      <c r="BM120" s="25">
        <f t="shared" si="216"/>
        <v>8.8361930467193621E-4</v>
      </c>
      <c r="BN120" s="25">
        <f t="shared" si="217"/>
        <v>2.5815237121020216E-4</v>
      </c>
      <c r="BO120" s="25">
        <f t="shared" si="218"/>
        <v>0</v>
      </c>
      <c r="BP120" s="25">
        <f t="shared" si="219"/>
        <v>1.931635068578242</v>
      </c>
      <c r="BQ120" s="25">
        <f t="shared" si="220"/>
        <v>2.0718547943105778</v>
      </c>
    </row>
    <row r="121" spans="1:69" s="25" customFormat="1" x14ac:dyDescent="0.15">
      <c r="A121" s="25" t="s">
        <v>185</v>
      </c>
      <c r="B121" s="25">
        <v>617</v>
      </c>
      <c r="C121" s="25">
        <f t="shared" si="134"/>
        <v>4.2426406871194464</v>
      </c>
      <c r="D121" s="26">
        <v>55.905999999999999</v>
      </c>
      <c r="E121" s="26">
        <v>0.14000000000000001</v>
      </c>
      <c r="F121" s="26">
        <v>2.9769999999999999</v>
      </c>
      <c r="G121" s="26">
        <v>0.442</v>
      </c>
      <c r="H121" s="26">
        <v>6.0759999999999996</v>
      </c>
      <c r="I121" s="26">
        <v>33.741999999999997</v>
      </c>
      <c r="J121" s="26">
        <v>0.46500000000000002</v>
      </c>
      <c r="K121" s="26">
        <v>0.17100000000000001</v>
      </c>
      <c r="L121" s="26">
        <v>7.8E-2</v>
      </c>
      <c r="M121" s="26">
        <v>1E-3</v>
      </c>
      <c r="N121" s="26"/>
      <c r="O121" s="25">
        <f t="shared" si="178"/>
        <v>99.998000000000005</v>
      </c>
      <c r="Q121" s="26">
        <v>46.692999999999998</v>
      </c>
      <c r="R121" s="26">
        <v>80.412000000000006</v>
      </c>
      <c r="S121" s="26">
        <v>11.041</v>
      </c>
      <c r="U121" s="26"/>
      <c r="V121" s="27">
        <v>12</v>
      </c>
      <c r="W121" s="27">
        <v>4</v>
      </c>
      <c r="X121" s="14">
        <v>0</v>
      </c>
      <c r="Z121" s="28">
        <f t="shared" si="179"/>
        <v>1.9289579842685112</v>
      </c>
      <c r="AA121" s="28">
        <f t="shared" si="180"/>
        <v>3.6337945883701652E-3</v>
      </c>
      <c r="AB121" s="28">
        <f t="shared" si="181"/>
        <v>0.12105236410590077</v>
      </c>
      <c r="AC121" s="28">
        <f t="shared" si="182"/>
        <v>1.2056785151174329E-2</v>
      </c>
      <c r="AD121" s="28">
        <f t="shared" si="183"/>
        <v>0</v>
      </c>
      <c r="AE121" s="28">
        <f t="shared" si="184"/>
        <v>0.17531599180186358</v>
      </c>
      <c r="AF121" s="28">
        <f t="shared" si="185"/>
        <v>1.7354521058077994</v>
      </c>
      <c r="AG121" s="28">
        <f t="shared" si="186"/>
        <v>1.7189346070478201E-2</v>
      </c>
      <c r="AH121" s="28">
        <f t="shared" si="187"/>
        <v>4.9970663469990993E-3</v>
      </c>
      <c r="AI121" s="28">
        <f t="shared" si="188"/>
        <v>2.1647618942801316E-3</v>
      </c>
      <c r="AJ121" s="28">
        <f t="shared" si="189"/>
        <v>6.6892958408834428E-5</v>
      </c>
      <c r="AK121" s="28">
        <f t="shared" si="190"/>
        <v>0</v>
      </c>
      <c r="AL121" s="28">
        <f t="shared" si="191"/>
        <v>4.0008870929937856</v>
      </c>
      <c r="AM121" s="28">
        <f t="shared" si="192"/>
        <v>0.90824842008761775</v>
      </c>
      <c r="AN121" s="29">
        <f t="shared" si="193"/>
        <v>0</v>
      </c>
      <c r="AP121" s="25">
        <f t="shared" si="194"/>
        <v>55.905999999999999</v>
      </c>
      <c r="AQ121" s="25">
        <f t="shared" si="195"/>
        <v>0.14000000000000001</v>
      </c>
      <c r="AR121" s="25">
        <f t="shared" si="196"/>
        <v>2.9769999999999999</v>
      </c>
      <c r="AS121" s="25">
        <f t="shared" si="197"/>
        <v>0.442</v>
      </c>
      <c r="AT121" s="25">
        <f t="shared" si="198"/>
        <v>0</v>
      </c>
      <c r="AU121" s="25">
        <f t="shared" si="199"/>
        <v>6.0759999999999996</v>
      </c>
      <c r="AV121" s="25">
        <f t="shared" si="200"/>
        <v>33.741999999999997</v>
      </c>
      <c r="AW121" s="25">
        <f t="shared" si="201"/>
        <v>0.46500000000000002</v>
      </c>
      <c r="AX121" s="25">
        <f t="shared" si="202"/>
        <v>0.17100000000000001</v>
      </c>
      <c r="AY121" s="25">
        <f t="shared" si="203"/>
        <v>7.8E-2</v>
      </c>
      <c r="AZ121" s="25">
        <f t="shared" si="204"/>
        <v>1E-3</v>
      </c>
      <c r="BA121" s="25">
        <f t="shared" si="205"/>
        <v>0</v>
      </c>
      <c r="BB121" s="25">
        <f t="shared" si="206"/>
        <v>99.998000000000005</v>
      </c>
      <c r="BD121" s="25">
        <f t="shared" si="207"/>
        <v>0.93052596537949406</v>
      </c>
      <c r="BE121" s="25">
        <f t="shared" si="208"/>
        <v>1.7529361680815368E-3</v>
      </c>
      <c r="BF121" s="25">
        <f t="shared" si="209"/>
        <v>5.8395449195763047E-2</v>
      </c>
      <c r="BG121" s="25">
        <f t="shared" si="210"/>
        <v>5.8161721165866176E-3</v>
      </c>
      <c r="BH121" s="25">
        <f t="shared" si="211"/>
        <v>8.4572128500640276E-2</v>
      </c>
      <c r="BI121" s="25">
        <f t="shared" si="212"/>
        <v>0</v>
      </c>
      <c r="BJ121" s="25">
        <f t="shared" si="213"/>
        <v>0.83717906729786318</v>
      </c>
      <c r="BK121" s="25">
        <f t="shared" si="214"/>
        <v>8.2921105472079665E-3</v>
      </c>
      <c r="BL121" s="25">
        <f t="shared" si="215"/>
        <v>2.4105760853936008E-3</v>
      </c>
      <c r="BM121" s="25">
        <f t="shared" si="216"/>
        <v>1.0442773600668337E-3</v>
      </c>
      <c r="BN121" s="25">
        <f t="shared" si="217"/>
        <v>3.226904640127527E-5</v>
      </c>
      <c r="BO121" s="25">
        <f t="shared" si="218"/>
        <v>0</v>
      </c>
      <c r="BP121" s="25">
        <f t="shared" si="219"/>
        <v>1.9300209516974982</v>
      </c>
      <c r="BQ121" s="25">
        <f t="shared" si="220"/>
        <v>2.0729759899626541</v>
      </c>
    </row>
    <row r="122" spans="1:69" s="25" customFormat="1" x14ac:dyDescent="0.15">
      <c r="A122" s="25" t="s">
        <v>186</v>
      </c>
      <c r="B122" s="25">
        <v>618</v>
      </c>
      <c r="C122" s="25">
        <f t="shared" si="134"/>
        <v>4.9999999999982947</v>
      </c>
      <c r="D122" s="26">
        <v>55.862000000000002</v>
      </c>
      <c r="E122" s="26">
        <v>0.14499999999999999</v>
      </c>
      <c r="F122" s="26">
        <v>2.95</v>
      </c>
      <c r="G122" s="26">
        <v>0.434</v>
      </c>
      <c r="H122" s="26">
        <v>6.0330000000000004</v>
      </c>
      <c r="I122" s="26">
        <v>33.448999999999998</v>
      </c>
      <c r="J122" s="26">
        <v>0.95199999999999996</v>
      </c>
      <c r="K122" s="26">
        <v>0.16400000000000001</v>
      </c>
      <c r="L122" s="26">
        <v>7.6999999999999999E-2</v>
      </c>
      <c r="M122" s="26">
        <v>1.7000000000000001E-2</v>
      </c>
      <c r="N122" s="26"/>
      <c r="O122" s="25">
        <f t="shared" si="178"/>
        <v>100.083</v>
      </c>
      <c r="Q122" s="26">
        <v>46.689</v>
      </c>
      <c r="R122" s="26">
        <v>80.409000000000006</v>
      </c>
      <c r="S122" s="26">
        <v>11.041</v>
      </c>
      <c r="U122" s="26"/>
      <c r="V122" s="27">
        <v>12</v>
      </c>
      <c r="W122" s="27">
        <v>4</v>
      </c>
      <c r="X122" s="14">
        <v>0</v>
      </c>
      <c r="Z122" s="28">
        <f t="shared" si="179"/>
        <v>1.9283255932113399</v>
      </c>
      <c r="AA122" s="28">
        <f t="shared" si="180"/>
        <v>3.7653025402122832E-3</v>
      </c>
      <c r="AB122" s="28">
        <f t="shared" si="181"/>
        <v>0.12000960151999475</v>
      </c>
      <c r="AC122" s="28">
        <f t="shared" si="182"/>
        <v>1.1844003281671607E-2</v>
      </c>
      <c r="AD122" s="28">
        <f t="shared" si="183"/>
        <v>0</v>
      </c>
      <c r="AE122" s="28">
        <f t="shared" si="184"/>
        <v>0.17415527364825831</v>
      </c>
      <c r="AF122" s="28">
        <f t="shared" si="185"/>
        <v>1.7211728508771353</v>
      </c>
      <c r="AG122" s="28">
        <f t="shared" si="186"/>
        <v>3.5208124208144058E-2</v>
      </c>
      <c r="AH122" s="28">
        <f t="shared" si="187"/>
        <v>4.7947105027873011E-3</v>
      </c>
      <c r="AI122" s="28">
        <f t="shared" si="188"/>
        <v>2.1379906124079865E-3</v>
      </c>
      <c r="AJ122" s="28">
        <f t="shared" si="189"/>
        <v>1.1377028913237162E-3</v>
      </c>
      <c r="AK122" s="28">
        <f t="shared" si="190"/>
        <v>0</v>
      </c>
      <c r="AL122" s="28">
        <f t="shared" si="191"/>
        <v>4.0025511532932754</v>
      </c>
      <c r="AM122" s="28">
        <f t="shared" si="192"/>
        <v>0.90811339134648872</v>
      </c>
      <c r="AN122" s="29">
        <f t="shared" si="193"/>
        <v>0</v>
      </c>
      <c r="AP122" s="25">
        <f t="shared" si="194"/>
        <v>55.862000000000002</v>
      </c>
      <c r="AQ122" s="25">
        <f t="shared" si="195"/>
        <v>0.14499999999999999</v>
      </c>
      <c r="AR122" s="25">
        <f t="shared" si="196"/>
        <v>2.95</v>
      </c>
      <c r="AS122" s="25">
        <f t="shared" si="197"/>
        <v>0.434</v>
      </c>
      <c r="AT122" s="25">
        <f t="shared" si="198"/>
        <v>0</v>
      </c>
      <c r="AU122" s="25">
        <f t="shared" si="199"/>
        <v>6.0330000000000004</v>
      </c>
      <c r="AV122" s="25">
        <f t="shared" si="200"/>
        <v>33.448999999999998</v>
      </c>
      <c r="AW122" s="25">
        <f t="shared" si="201"/>
        <v>0.95199999999999996</v>
      </c>
      <c r="AX122" s="25">
        <f t="shared" si="202"/>
        <v>0.16400000000000001</v>
      </c>
      <c r="AY122" s="25">
        <f t="shared" si="203"/>
        <v>7.6999999999999999E-2</v>
      </c>
      <c r="AZ122" s="25">
        <f t="shared" si="204"/>
        <v>1.7000000000000001E-2</v>
      </c>
      <c r="BA122" s="25">
        <f t="shared" si="205"/>
        <v>0</v>
      </c>
      <c r="BB122" s="25">
        <f t="shared" si="206"/>
        <v>100.083</v>
      </c>
      <c r="BD122" s="25">
        <f t="shared" si="207"/>
        <v>0.92979360852197079</v>
      </c>
      <c r="BE122" s="25">
        <f t="shared" si="208"/>
        <v>1.8155410312273056E-3</v>
      </c>
      <c r="BF122" s="25">
        <f t="shared" si="209"/>
        <v>5.7865829737151833E-2</v>
      </c>
      <c r="BG122" s="25">
        <f t="shared" si="210"/>
        <v>5.7109020330284883E-3</v>
      </c>
      <c r="BH122" s="25">
        <f t="shared" si="211"/>
        <v>8.3973609487222323E-2</v>
      </c>
      <c r="BI122" s="25">
        <f t="shared" si="212"/>
        <v>0</v>
      </c>
      <c r="BJ122" s="25">
        <f t="shared" si="213"/>
        <v>0.82990938954555826</v>
      </c>
      <c r="BK122" s="25">
        <f t="shared" si="214"/>
        <v>1.6976536002025772E-2</v>
      </c>
      <c r="BL122" s="25">
        <f t="shared" si="215"/>
        <v>2.3118975321903541E-3</v>
      </c>
      <c r="BM122" s="25">
        <f t="shared" si="216"/>
        <v>1.0308891887839255E-3</v>
      </c>
      <c r="BN122" s="25">
        <f t="shared" si="217"/>
        <v>5.4857378882167964E-4</v>
      </c>
      <c r="BO122" s="25">
        <f t="shared" si="218"/>
        <v>0</v>
      </c>
      <c r="BP122" s="25">
        <f t="shared" si="219"/>
        <v>1.9299367768679809</v>
      </c>
      <c r="BQ122" s="25">
        <f t="shared" si="220"/>
        <v>2.0739286391489258</v>
      </c>
    </row>
    <row r="123" spans="1:69" s="25" customFormat="1" x14ac:dyDescent="0.15">
      <c r="A123" s="25" t="s">
        <v>187</v>
      </c>
      <c r="B123" s="25">
        <v>619</v>
      </c>
      <c r="C123" s="25">
        <f t="shared" si="134"/>
        <v>5.0000000000039799</v>
      </c>
      <c r="D123" s="26">
        <v>55.969000000000001</v>
      </c>
      <c r="E123" s="26">
        <v>0.14099999999999999</v>
      </c>
      <c r="F123" s="26">
        <v>2.8929999999999998</v>
      </c>
      <c r="G123" s="26">
        <v>0.41499999999999998</v>
      </c>
      <c r="H123" s="26">
        <v>6.0640000000000001</v>
      </c>
      <c r="I123" s="26">
        <v>33.838000000000001</v>
      </c>
      <c r="J123" s="26">
        <v>0.44400000000000001</v>
      </c>
      <c r="K123" s="26">
        <v>0.17</v>
      </c>
      <c r="L123" s="26">
        <v>7.6999999999999999E-2</v>
      </c>
      <c r="M123" s="26">
        <v>0</v>
      </c>
      <c r="N123" s="26"/>
      <c r="O123" s="25">
        <f t="shared" si="178"/>
        <v>100.011</v>
      </c>
      <c r="Q123" s="26">
        <v>46.686</v>
      </c>
      <c r="R123" s="26">
        <v>80.405000000000001</v>
      </c>
      <c r="S123" s="26">
        <v>11.041</v>
      </c>
      <c r="U123" s="26"/>
      <c r="V123" s="27">
        <v>12</v>
      </c>
      <c r="W123" s="27">
        <v>4</v>
      </c>
      <c r="X123" s="14">
        <v>0</v>
      </c>
      <c r="Z123" s="28">
        <f t="shared" si="179"/>
        <v>1.9305217494928528</v>
      </c>
      <c r="AA123" s="28">
        <f t="shared" si="180"/>
        <v>3.6585943066519363E-3</v>
      </c>
      <c r="AB123" s="28">
        <f t="shared" si="181"/>
        <v>0.11759955487277987</v>
      </c>
      <c r="AC123" s="28">
        <f t="shared" si="182"/>
        <v>1.131670911080389E-2</v>
      </c>
      <c r="AD123" s="28">
        <f t="shared" si="183"/>
        <v>0</v>
      </c>
      <c r="AE123" s="28">
        <f t="shared" si="184"/>
        <v>0.17491448020313372</v>
      </c>
      <c r="AF123" s="28">
        <f t="shared" si="185"/>
        <v>1.7398399592194114</v>
      </c>
      <c r="AG123" s="28">
        <f t="shared" si="186"/>
        <v>1.6407868846193285E-2</v>
      </c>
      <c r="AH123" s="28">
        <f t="shared" si="187"/>
        <v>4.9662746090925408E-3</v>
      </c>
      <c r="AI123" s="28">
        <f t="shared" si="188"/>
        <v>2.1363335477833415E-3</v>
      </c>
      <c r="AJ123" s="28">
        <f t="shared" si="189"/>
        <v>0</v>
      </c>
      <c r="AK123" s="28">
        <f t="shared" si="190"/>
        <v>0</v>
      </c>
      <c r="AL123" s="28">
        <f t="shared" si="191"/>
        <v>4.0013615242087024</v>
      </c>
      <c r="AM123" s="28">
        <f t="shared" si="192"/>
        <v>0.90864913191903363</v>
      </c>
      <c r="AN123" s="29">
        <f t="shared" si="193"/>
        <v>0</v>
      </c>
      <c r="AP123" s="25">
        <f t="shared" si="194"/>
        <v>55.969000000000001</v>
      </c>
      <c r="AQ123" s="25">
        <f t="shared" si="195"/>
        <v>0.14099999999999999</v>
      </c>
      <c r="AR123" s="25">
        <f t="shared" si="196"/>
        <v>2.8929999999999998</v>
      </c>
      <c r="AS123" s="25">
        <f t="shared" si="197"/>
        <v>0.41499999999999998</v>
      </c>
      <c r="AT123" s="25">
        <f t="shared" si="198"/>
        <v>0</v>
      </c>
      <c r="AU123" s="25">
        <f t="shared" si="199"/>
        <v>6.0639999999999992</v>
      </c>
      <c r="AV123" s="25">
        <f t="shared" si="200"/>
        <v>33.838000000000001</v>
      </c>
      <c r="AW123" s="25">
        <f t="shared" si="201"/>
        <v>0.44400000000000001</v>
      </c>
      <c r="AX123" s="25">
        <f t="shared" si="202"/>
        <v>0.17</v>
      </c>
      <c r="AY123" s="25">
        <f t="shared" si="203"/>
        <v>7.6999999999999999E-2</v>
      </c>
      <c r="AZ123" s="25">
        <f t="shared" si="204"/>
        <v>0</v>
      </c>
      <c r="BA123" s="25">
        <f t="shared" si="205"/>
        <v>0</v>
      </c>
      <c r="BB123" s="25">
        <f t="shared" si="206"/>
        <v>100.011</v>
      </c>
      <c r="BD123" s="25">
        <f t="shared" si="207"/>
        <v>0.93157456724367516</v>
      </c>
      <c r="BE123" s="25">
        <f t="shared" si="208"/>
        <v>1.7654571407106903E-3</v>
      </c>
      <c r="BF123" s="25">
        <f t="shared" si="209"/>
        <v>5.6747744213417023E-2</v>
      </c>
      <c r="BG123" s="25">
        <f t="shared" si="210"/>
        <v>5.4608855845779325E-3</v>
      </c>
      <c r="BH123" s="25">
        <f t="shared" si="211"/>
        <v>8.4405099938756195E-2</v>
      </c>
      <c r="BI123" s="25">
        <f t="shared" si="212"/>
        <v>0</v>
      </c>
      <c r="BJ123" s="25">
        <f t="shared" si="213"/>
        <v>0.83956094123718505</v>
      </c>
      <c r="BK123" s="25">
        <f t="shared" si="214"/>
        <v>7.9176281353985738E-3</v>
      </c>
      <c r="BL123" s="25">
        <f t="shared" si="215"/>
        <v>2.3964791492217083E-3</v>
      </c>
      <c r="BM123" s="25">
        <f t="shared" si="216"/>
        <v>1.0308891887839255E-3</v>
      </c>
      <c r="BN123" s="25">
        <f t="shared" si="217"/>
        <v>0</v>
      </c>
      <c r="BO123" s="25">
        <f t="shared" si="218"/>
        <v>0</v>
      </c>
      <c r="BP123" s="25">
        <f t="shared" si="219"/>
        <v>1.9308596918317262</v>
      </c>
      <c r="BQ123" s="25">
        <f t="shared" si="220"/>
        <v>2.0723212262061246</v>
      </c>
    </row>
    <row r="124" spans="1:69" s="25" customFormat="1" x14ac:dyDescent="0.15">
      <c r="A124" s="25" t="s">
        <v>188</v>
      </c>
      <c r="B124" s="25">
        <v>620</v>
      </c>
      <c r="C124" s="25">
        <f t="shared" si="134"/>
        <v>5.6568542494942697</v>
      </c>
      <c r="D124" s="26">
        <v>55.997999999999998</v>
      </c>
      <c r="E124" s="26">
        <v>0.13700000000000001</v>
      </c>
      <c r="F124" s="26">
        <v>2.8559999999999999</v>
      </c>
      <c r="G124" s="26">
        <v>0.40899999999999997</v>
      </c>
      <c r="H124" s="26">
        <v>6.0369999999999999</v>
      </c>
      <c r="I124" s="26">
        <v>33.491999999999997</v>
      </c>
      <c r="J124" s="26">
        <v>0.82799999999999996</v>
      </c>
      <c r="K124" s="26">
        <v>0.16600000000000001</v>
      </c>
      <c r="L124" s="26">
        <v>7.6999999999999999E-2</v>
      </c>
      <c r="M124" s="26">
        <v>1.2999999999999999E-2</v>
      </c>
      <c r="N124" s="26"/>
      <c r="O124" s="25">
        <f t="shared" si="178"/>
        <v>100.01300000000001</v>
      </c>
      <c r="Q124" s="26">
        <v>46.682000000000002</v>
      </c>
      <c r="R124" s="26">
        <v>80.400999999999996</v>
      </c>
      <c r="S124" s="26">
        <v>11.041</v>
      </c>
      <c r="U124" s="26"/>
      <c r="V124" s="27">
        <v>12</v>
      </c>
      <c r="W124" s="27">
        <v>4</v>
      </c>
      <c r="X124" s="14">
        <v>0</v>
      </c>
      <c r="Z124" s="28">
        <f t="shared" si="179"/>
        <v>1.9330585242074809</v>
      </c>
      <c r="AA124" s="28">
        <f t="shared" si="180"/>
        <v>3.5576321718594904E-3</v>
      </c>
      <c r="AB124" s="28">
        <f t="shared" si="181"/>
        <v>0.11618786794359848</v>
      </c>
      <c r="AC124" s="28">
        <f t="shared" si="182"/>
        <v>1.1161966098848376E-2</v>
      </c>
      <c r="AD124" s="28">
        <f t="shared" si="183"/>
        <v>0</v>
      </c>
      <c r="AE124" s="28">
        <f t="shared" si="184"/>
        <v>0.17427419371277433</v>
      </c>
      <c r="AF124" s="28">
        <f t="shared" si="185"/>
        <v>1.7234196195701901</v>
      </c>
      <c r="AG124" s="28">
        <f t="shared" si="186"/>
        <v>3.0622798569833899E-2</v>
      </c>
      <c r="AH124" s="28">
        <f t="shared" si="187"/>
        <v>4.8532787047487263E-3</v>
      </c>
      <c r="AI124" s="28">
        <f t="shared" si="188"/>
        <v>2.1380329576813012E-3</v>
      </c>
      <c r="AJ124" s="28">
        <f t="shared" si="189"/>
        <v>8.7002532483959193E-4</v>
      </c>
      <c r="AK124" s="28">
        <f t="shared" si="190"/>
        <v>0</v>
      </c>
      <c r="AL124" s="28">
        <f t="shared" si="191"/>
        <v>4.0001439392618554</v>
      </c>
      <c r="AM124" s="28">
        <f t="shared" si="192"/>
        <v>0.90816527276795822</v>
      </c>
      <c r="AN124" s="29">
        <f t="shared" si="193"/>
        <v>0</v>
      </c>
      <c r="AP124" s="25">
        <f t="shared" si="194"/>
        <v>55.997999999999998</v>
      </c>
      <c r="AQ124" s="25">
        <f t="shared" si="195"/>
        <v>0.13700000000000001</v>
      </c>
      <c r="AR124" s="25">
        <f t="shared" si="196"/>
        <v>2.8559999999999999</v>
      </c>
      <c r="AS124" s="25">
        <f t="shared" si="197"/>
        <v>0.40899999999999997</v>
      </c>
      <c r="AT124" s="25">
        <f t="shared" si="198"/>
        <v>0</v>
      </c>
      <c r="AU124" s="25">
        <f t="shared" si="199"/>
        <v>6.0369999999999999</v>
      </c>
      <c r="AV124" s="25">
        <f t="shared" si="200"/>
        <v>33.491999999999997</v>
      </c>
      <c r="AW124" s="25">
        <f t="shared" si="201"/>
        <v>0.82799999999999996</v>
      </c>
      <c r="AX124" s="25">
        <f t="shared" si="202"/>
        <v>0.16600000000000001</v>
      </c>
      <c r="AY124" s="25">
        <f t="shared" si="203"/>
        <v>7.6999999999999999E-2</v>
      </c>
      <c r="AZ124" s="25">
        <f t="shared" si="204"/>
        <v>1.2999999999999999E-2</v>
      </c>
      <c r="BA124" s="25">
        <f t="shared" si="205"/>
        <v>0</v>
      </c>
      <c r="BB124" s="25">
        <f t="shared" si="206"/>
        <v>100.01300000000001</v>
      </c>
      <c r="BD124" s="25">
        <f t="shared" si="207"/>
        <v>0.93205725699067909</v>
      </c>
      <c r="BE124" s="25">
        <f t="shared" si="208"/>
        <v>1.7153732501940752E-3</v>
      </c>
      <c r="BF124" s="25">
        <f t="shared" si="209"/>
        <v>5.6021969399764615E-2</v>
      </c>
      <c r="BG124" s="25">
        <f t="shared" si="210"/>
        <v>5.3819330219093357E-3</v>
      </c>
      <c r="BH124" s="25">
        <f t="shared" si="211"/>
        <v>8.4029285674517021E-2</v>
      </c>
      <c r="BI124" s="25">
        <f t="shared" si="212"/>
        <v>0</v>
      </c>
      <c r="BJ124" s="25">
        <f t="shared" si="213"/>
        <v>0.83097627058087942</v>
      </c>
      <c r="BK124" s="25">
        <f t="shared" si="214"/>
        <v>1.4765306522770314E-2</v>
      </c>
      <c r="BL124" s="25">
        <f t="shared" si="215"/>
        <v>2.3400914045341387E-3</v>
      </c>
      <c r="BM124" s="25">
        <f t="shared" si="216"/>
        <v>1.0308891887839255E-3</v>
      </c>
      <c r="BN124" s="25">
        <f t="shared" si="217"/>
        <v>4.1949760321657848E-4</v>
      </c>
      <c r="BO124" s="25">
        <f t="shared" si="218"/>
        <v>0</v>
      </c>
      <c r="BP124" s="25">
        <f t="shared" si="219"/>
        <v>1.9287378736372489</v>
      </c>
      <c r="BQ124" s="25">
        <f t="shared" si="220"/>
        <v>2.073969715603869</v>
      </c>
    </row>
    <row r="125" spans="1:69" s="25" customFormat="1" x14ac:dyDescent="0.15">
      <c r="A125" s="25" t="s">
        <v>189</v>
      </c>
      <c r="B125" s="25">
        <v>621</v>
      </c>
      <c r="C125" s="25">
        <f t="shared" si="134"/>
        <v>4.4721359549923347</v>
      </c>
      <c r="D125" s="26">
        <v>55.978999999999999</v>
      </c>
      <c r="E125" s="26">
        <v>0.128</v>
      </c>
      <c r="F125" s="26">
        <v>2.8359999999999999</v>
      </c>
      <c r="G125" s="26">
        <v>0.39300000000000002</v>
      </c>
      <c r="H125" s="26">
        <v>6.0570000000000004</v>
      </c>
      <c r="I125" s="26">
        <v>33.750999999999998</v>
      </c>
      <c r="J125" s="26">
        <v>0.44800000000000001</v>
      </c>
      <c r="K125" s="26">
        <v>0.16600000000000001</v>
      </c>
      <c r="L125" s="26">
        <v>0.10199999999999999</v>
      </c>
      <c r="M125" s="26">
        <v>8.0000000000000002E-3</v>
      </c>
      <c r="N125" s="26"/>
      <c r="O125" s="25">
        <f t="shared" si="178"/>
        <v>99.867999999999995</v>
      </c>
      <c r="Q125" s="26">
        <v>46.68</v>
      </c>
      <c r="R125" s="26">
        <v>80.397000000000006</v>
      </c>
      <c r="S125" s="26">
        <v>11.041</v>
      </c>
      <c r="U125" s="26"/>
      <c r="V125" s="27">
        <v>12</v>
      </c>
      <c r="W125" s="27">
        <v>4</v>
      </c>
      <c r="X125" s="14">
        <v>0</v>
      </c>
      <c r="Z125" s="28">
        <f t="shared" si="179"/>
        <v>1.9334585791998382</v>
      </c>
      <c r="AA125" s="28">
        <f t="shared" si="180"/>
        <v>3.3257354240224337E-3</v>
      </c>
      <c r="AB125" s="28">
        <f t="shared" si="181"/>
        <v>0.1154372722335093</v>
      </c>
      <c r="AC125" s="28">
        <f t="shared" si="182"/>
        <v>1.0731172882710771E-2</v>
      </c>
      <c r="AD125" s="28">
        <f t="shared" si="183"/>
        <v>0</v>
      </c>
      <c r="AE125" s="28">
        <f t="shared" si="184"/>
        <v>0.17494709281309895</v>
      </c>
      <c r="AF125" s="28">
        <f t="shared" si="185"/>
        <v>1.7376961749971007</v>
      </c>
      <c r="AG125" s="28">
        <f t="shared" si="186"/>
        <v>1.6577911044599335E-2</v>
      </c>
      <c r="AH125" s="28">
        <f t="shared" si="187"/>
        <v>4.8559307189602607E-3</v>
      </c>
      <c r="AI125" s="28">
        <f t="shared" si="188"/>
        <v>2.8337471228242041E-3</v>
      </c>
      <c r="AJ125" s="28">
        <f t="shared" si="189"/>
        <v>5.3569276272847624E-4</v>
      </c>
      <c r="AK125" s="28">
        <f t="shared" si="190"/>
        <v>0</v>
      </c>
      <c r="AL125" s="28">
        <f t="shared" si="191"/>
        <v>4.000399309199393</v>
      </c>
      <c r="AM125" s="28">
        <f t="shared" si="192"/>
        <v>0.90853124795540297</v>
      </c>
      <c r="AN125" s="29">
        <f t="shared" si="193"/>
        <v>0</v>
      </c>
      <c r="AP125" s="25">
        <f t="shared" si="194"/>
        <v>55.978999999999999</v>
      </c>
      <c r="AQ125" s="25">
        <f t="shared" si="195"/>
        <v>0.128</v>
      </c>
      <c r="AR125" s="25">
        <f t="shared" si="196"/>
        <v>2.8359999999999999</v>
      </c>
      <c r="AS125" s="25">
        <f t="shared" si="197"/>
        <v>0.39300000000000002</v>
      </c>
      <c r="AT125" s="25">
        <f t="shared" si="198"/>
        <v>0</v>
      </c>
      <c r="AU125" s="25">
        <f t="shared" si="199"/>
        <v>6.0570000000000004</v>
      </c>
      <c r="AV125" s="25">
        <f t="shared" si="200"/>
        <v>33.750999999999998</v>
      </c>
      <c r="AW125" s="25">
        <f t="shared" si="201"/>
        <v>0.44800000000000001</v>
      </c>
      <c r="AX125" s="25">
        <f t="shared" si="202"/>
        <v>0.16600000000000001</v>
      </c>
      <c r="AY125" s="25">
        <f t="shared" si="203"/>
        <v>0.10199999999999999</v>
      </c>
      <c r="AZ125" s="25">
        <f t="shared" si="204"/>
        <v>8.0000000000000002E-3</v>
      </c>
      <c r="BA125" s="25">
        <f t="shared" si="205"/>
        <v>0</v>
      </c>
      <c r="BB125" s="25">
        <f t="shared" si="206"/>
        <v>99.867999999999995</v>
      </c>
      <c r="BD125" s="25">
        <f t="shared" si="207"/>
        <v>0.93174101198402137</v>
      </c>
      <c r="BE125" s="25">
        <f t="shared" si="208"/>
        <v>1.6026844965316906E-3</v>
      </c>
      <c r="BF125" s="25">
        <f t="shared" si="209"/>
        <v>5.5629658689682226E-2</v>
      </c>
      <c r="BG125" s="25">
        <f t="shared" si="210"/>
        <v>5.1713928547930787E-3</v>
      </c>
      <c r="BH125" s="25">
        <f t="shared" si="211"/>
        <v>8.4307666610990498E-2</v>
      </c>
      <c r="BI125" s="25">
        <f t="shared" si="212"/>
        <v>0</v>
      </c>
      <c r="BJ125" s="25">
        <f t="shared" si="213"/>
        <v>0.8374023679796746</v>
      </c>
      <c r="BK125" s="25">
        <f t="shared" si="214"/>
        <v>7.988958118600363E-3</v>
      </c>
      <c r="BL125" s="25">
        <f t="shared" si="215"/>
        <v>2.3400914045341387E-3</v>
      </c>
      <c r="BM125" s="25">
        <f t="shared" si="216"/>
        <v>1.3655934708566287E-3</v>
      </c>
      <c r="BN125" s="25">
        <f t="shared" si="217"/>
        <v>2.5815237121020216E-4</v>
      </c>
      <c r="BO125" s="25">
        <f t="shared" si="218"/>
        <v>0</v>
      </c>
      <c r="BP125" s="25">
        <f t="shared" si="219"/>
        <v>1.9278075779808947</v>
      </c>
      <c r="BQ125" s="25">
        <f t="shared" si="220"/>
        <v>2.0751030107419974</v>
      </c>
    </row>
    <row r="126" spans="1:69" x14ac:dyDescent="0.15">
      <c r="A126" t="s">
        <v>190</v>
      </c>
      <c r="B126">
        <v>622</v>
      </c>
      <c r="C126" s="25">
        <f t="shared" si="134"/>
        <v>4.9999999999982947</v>
      </c>
      <c r="D126" s="1">
        <v>55.963000000000001</v>
      </c>
      <c r="E126" s="1">
        <v>0.14299999999999999</v>
      </c>
      <c r="F126" s="1">
        <v>2.8319999999999999</v>
      </c>
      <c r="G126" s="1">
        <v>0.38500000000000001</v>
      </c>
      <c r="H126" s="1">
        <v>6.0549999999999997</v>
      </c>
      <c r="I126" s="1">
        <v>33.741999999999997</v>
      </c>
      <c r="J126" s="1">
        <v>0.49399999999999999</v>
      </c>
      <c r="K126" s="1">
        <v>0.16400000000000001</v>
      </c>
      <c r="L126" s="1">
        <v>7.5999999999999998E-2</v>
      </c>
      <c r="M126" s="1">
        <v>0.01</v>
      </c>
      <c r="O126">
        <f t="shared" si="178"/>
        <v>99.864000000000004</v>
      </c>
      <c r="Q126" s="1">
        <v>46.676000000000002</v>
      </c>
      <c r="R126" s="1">
        <v>80.394000000000005</v>
      </c>
      <c r="S126" s="1">
        <v>11.041</v>
      </c>
      <c r="V126" s="35">
        <v>12</v>
      </c>
      <c r="W126" s="35">
        <v>4</v>
      </c>
      <c r="X126" s="14">
        <v>0</v>
      </c>
      <c r="Z126" s="13">
        <f t="shared" si="179"/>
        <v>1.9330446471684832</v>
      </c>
      <c r="AA126" s="13">
        <f t="shared" si="180"/>
        <v>3.7157366404134405E-3</v>
      </c>
      <c r="AB126" s="13">
        <f t="shared" si="181"/>
        <v>0.11528272650262847</v>
      </c>
      <c r="AC126" s="13">
        <f t="shared" si="182"/>
        <v>1.0513480935804577E-2</v>
      </c>
      <c r="AD126" s="13">
        <f t="shared" si="183"/>
        <v>0</v>
      </c>
      <c r="AE126" s="13">
        <f t="shared" si="184"/>
        <v>0.17490187474749475</v>
      </c>
      <c r="AF126" s="13">
        <f t="shared" si="185"/>
        <v>1.7373574548698103</v>
      </c>
      <c r="AG126" s="13">
        <f t="shared" si="186"/>
        <v>1.8281418921775771E-2</v>
      </c>
      <c r="AH126" s="13">
        <f t="shared" si="187"/>
        <v>4.7977697595930806E-3</v>
      </c>
      <c r="AI126" s="13">
        <f t="shared" si="188"/>
        <v>2.111570925678736E-3</v>
      </c>
      <c r="AJ126" s="13">
        <f t="shared" si="189"/>
        <v>6.6966400041209575E-4</v>
      </c>
      <c r="AK126" s="13">
        <f t="shared" si="190"/>
        <v>0</v>
      </c>
      <c r="AL126" s="13">
        <f t="shared" si="191"/>
        <v>4.0006763444720947</v>
      </c>
      <c r="AM126" s="13">
        <f t="shared" si="192"/>
        <v>0.90853652951846364</v>
      </c>
      <c r="AN126" s="10">
        <f t="shared" si="193"/>
        <v>0</v>
      </c>
      <c r="AP126">
        <f t="shared" si="194"/>
        <v>55.963000000000001</v>
      </c>
      <c r="AQ126">
        <f t="shared" si="195"/>
        <v>0.14299999999999999</v>
      </c>
      <c r="AR126">
        <f t="shared" si="196"/>
        <v>2.8319999999999999</v>
      </c>
      <c r="AS126">
        <f t="shared" si="197"/>
        <v>0.38500000000000001</v>
      </c>
      <c r="AT126">
        <f t="shared" si="198"/>
        <v>0</v>
      </c>
      <c r="AU126">
        <f t="shared" si="199"/>
        <v>6.0550000000000006</v>
      </c>
      <c r="AV126">
        <f t="shared" si="200"/>
        <v>33.741999999999997</v>
      </c>
      <c r="AW126">
        <f t="shared" si="201"/>
        <v>0.49399999999999999</v>
      </c>
      <c r="AX126">
        <f t="shared" si="202"/>
        <v>0.16400000000000001</v>
      </c>
      <c r="AY126">
        <f t="shared" si="203"/>
        <v>7.5999999999999998E-2</v>
      </c>
      <c r="AZ126">
        <f t="shared" si="204"/>
        <v>0.01</v>
      </c>
      <c r="BA126">
        <f t="shared" si="205"/>
        <v>0</v>
      </c>
      <c r="BB126">
        <f t="shared" si="206"/>
        <v>99.864000000000004</v>
      </c>
      <c r="BD126">
        <f t="shared" si="207"/>
        <v>0.93147470039946745</v>
      </c>
      <c r="BE126">
        <f t="shared" si="208"/>
        <v>1.7904990859689978E-3</v>
      </c>
      <c r="BF126">
        <f t="shared" si="209"/>
        <v>5.555119654766575E-2</v>
      </c>
      <c r="BG126">
        <f t="shared" si="210"/>
        <v>5.0661227712349493E-3</v>
      </c>
      <c r="BH126">
        <f t="shared" si="211"/>
        <v>8.4279828517343142E-2</v>
      </c>
      <c r="BI126">
        <f t="shared" si="212"/>
        <v>0</v>
      </c>
      <c r="BJ126">
        <f t="shared" si="213"/>
        <v>0.83717906729786318</v>
      </c>
      <c r="BK126">
        <f t="shared" si="214"/>
        <v>8.8092529254209361E-3</v>
      </c>
      <c r="BL126">
        <f t="shared" si="215"/>
        <v>2.3118975321903541E-3</v>
      </c>
      <c r="BM126">
        <f t="shared" si="216"/>
        <v>1.0175010175010174E-3</v>
      </c>
      <c r="BN126">
        <f t="shared" si="217"/>
        <v>3.2269046401275274E-4</v>
      </c>
      <c r="BO126">
        <f t="shared" si="218"/>
        <v>0</v>
      </c>
      <c r="BP126">
        <f t="shared" si="219"/>
        <v>1.9278027565586684</v>
      </c>
      <c r="BQ126">
        <f t="shared" si="220"/>
        <v>2.075251905757062</v>
      </c>
    </row>
    <row r="127" spans="1:69" x14ac:dyDescent="0.15">
      <c r="A127" t="s">
        <v>191</v>
      </c>
      <c r="B127">
        <v>623</v>
      </c>
      <c r="C127" s="25">
        <f t="shared" si="134"/>
        <v>5.0000000000039799</v>
      </c>
      <c r="D127" s="1">
        <v>56.046999999999997</v>
      </c>
      <c r="E127" s="1">
        <v>0.14699999999999999</v>
      </c>
      <c r="F127" s="1">
        <v>2.8740000000000001</v>
      </c>
      <c r="G127" s="1">
        <v>0.39300000000000002</v>
      </c>
      <c r="H127" s="1">
        <v>6.0540000000000003</v>
      </c>
      <c r="I127" s="1">
        <v>33.753999999999998</v>
      </c>
      <c r="J127" s="1">
        <v>0.45600000000000002</v>
      </c>
      <c r="K127" s="1">
        <v>0.16400000000000001</v>
      </c>
      <c r="L127" s="1">
        <v>7.9000000000000001E-2</v>
      </c>
      <c r="M127" s="1">
        <v>1.2E-2</v>
      </c>
      <c r="O127">
        <f t="shared" si="178"/>
        <v>99.98</v>
      </c>
      <c r="Q127" s="1">
        <v>46.673000000000002</v>
      </c>
      <c r="R127" s="1">
        <v>80.39</v>
      </c>
      <c r="S127" s="1">
        <v>11.041</v>
      </c>
      <c r="V127" s="35">
        <v>12</v>
      </c>
      <c r="W127" s="35">
        <v>4</v>
      </c>
      <c r="X127" s="14">
        <v>0</v>
      </c>
      <c r="Z127" s="13">
        <f t="shared" si="179"/>
        <v>1.9332923235573016</v>
      </c>
      <c r="AA127" s="13">
        <f t="shared" si="180"/>
        <v>3.8144372964429487E-3</v>
      </c>
      <c r="AB127" s="13">
        <f t="shared" si="181"/>
        <v>0.11683205396865064</v>
      </c>
      <c r="AC127" s="13">
        <f t="shared" si="182"/>
        <v>1.0717231459755098E-2</v>
      </c>
      <c r="AD127" s="13">
        <f t="shared" si="183"/>
        <v>0</v>
      </c>
      <c r="AE127" s="13">
        <f t="shared" si="184"/>
        <v>0.17463327218029767</v>
      </c>
      <c r="AF127" s="13">
        <f t="shared" si="185"/>
        <v>1.7355929004627282</v>
      </c>
      <c r="AG127" s="13">
        <f t="shared" si="186"/>
        <v>1.685202335354288E-2</v>
      </c>
      <c r="AH127" s="13">
        <f t="shared" si="187"/>
        <v>4.791192945389185E-3</v>
      </c>
      <c r="AI127" s="13">
        <f t="shared" si="188"/>
        <v>2.1919135955749385E-3</v>
      </c>
      <c r="AJ127" s="13">
        <f t="shared" si="189"/>
        <v>8.024952247381689E-4</v>
      </c>
      <c r="AK127" s="13">
        <f t="shared" si="190"/>
        <v>0</v>
      </c>
      <c r="AL127" s="13">
        <f t="shared" si="191"/>
        <v>3.9995198440444208</v>
      </c>
      <c r="AM127" s="13">
        <f t="shared" si="192"/>
        <v>0.90857979296835212</v>
      </c>
      <c r="AN127" s="10">
        <f t="shared" si="193"/>
        <v>0</v>
      </c>
      <c r="AP127">
        <f t="shared" si="194"/>
        <v>56.046999999999997</v>
      </c>
      <c r="AQ127">
        <f t="shared" si="195"/>
        <v>0.14699999999999999</v>
      </c>
      <c r="AR127">
        <f t="shared" si="196"/>
        <v>2.8740000000000001</v>
      </c>
      <c r="AS127">
        <f t="shared" si="197"/>
        <v>0.39300000000000002</v>
      </c>
      <c r="AT127">
        <f t="shared" si="198"/>
        <v>0</v>
      </c>
      <c r="AU127">
        <f t="shared" si="199"/>
        <v>6.0540000000000003</v>
      </c>
      <c r="AV127">
        <f t="shared" si="200"/>
        <v>33.753999999999998</v>
      </c>
      <c r="AW127">
        <f t="shared" si="201"/>
        <v>0.45600000000000002</v>
      </c>
      <c r="AX127">
        <f t="shared" si="202"/>
        <v>0.16400000000000001</v>
      </c>
      <c r="AY127">
        <f t="shared" si="203"/>
        <v>7.9000000000000001E-2</v>
      </c>
      <c r="AZ127">
        <f t="shared" si="204"/>
        <v>1.2E-2</v>
      </c>
      <c r="BA127">
        <f t="shared" si="205"/>
        <v>0</v>
      </c>
      <c r="BB127">
        <f t="shared" si="206"/>
        <v>99.98</v>
      </c>
      <c r="BD127">
        <f t="shared" si="207"/>
        <v>0.93287283621837547</v>
      </c>
      <c r="BE127">
        <f t="shared" si="208"/>
        <v>1.8405829764856134E-3</v>
      </c>
      <c r="BF127">
        <f t="shared" si="209"/>
        <v>5.6375049038838769E-2</v>
      </c>
      <c r="BG127">
        <f t="shared" si="210"/>
        <v>5.1713928547930787E-3</v>
      </c>
      <c r="BH127">
        <f t="shared" si="211"/>
        <v>8.4265909470519471E-2</v>
      </c>
      <c r="BI127">
        <f t="shared" si="212"/>
        <v>0</v>
      </c>
      <c r="BJ127">
        <f t="shared" si="213"/>
        <v>0.83747680154027837</v>
      </c>
      <c r="BK127">
        <f t="shared" si="214"/>
        <v>8.1316180850039416E-3</v>
      </c>
      <c r="BL127">
        <f t="shared" si="215"/>
        <v>2.3118975321903541E-3</v>
      </c>
      <c r="BM127">
        <f t="shared" si="216"/>
        <v>1.0576655313497417E-3</v>
      </c>
      <c r="BN127">
        <f t="shared" si="217"/>
        <v>3.8722855681530327E-4</v>
      </c>
      <c r="BO127">
        <f t="shared" si="218"/>
        <v>0</v>
      </c>
      <c r="BP127">
        <f t="shared" si="219"/>
        <v>1.9298909818046499</v>
      </c>
      <c r="BQ127">
        <f t="shared" si="220"/>
        <v>2.0724071368551873</v>
      </c>
    </row>
    <row r="128" spans="1:69" x14ac:dyDescent="0.15">
      <c r="A128" t="s">
        <v>192</v>
      </c>
      <c r="B128">
        <v>624</v>
      </c>
      <c r="C128" s="25">
        <f t="shared" si="134"/>
        <v>5.6568542494992942</v>
      </c>
      <c r="D128" s="1">
        <v>55.633000000000003</v>
      </c>
      <c r="E128" s="1">
        <v>0.14599999999999999</v>
      </c>
      <c r="F128" s="1">
        <v>3.1259999999999999</v>
      </c>
      <c r="G128" s="1">
        <v>0.39100000000000001</v>
      </c>
      <c r="H128" s="1">
        <v>6.1310000000000002</v>
      </c>
      <c r="I128" s="1">
        <v>33.277999999999999</v>
      </c>
      <c r="J128" s="1">
        <v>0.46400000000000002</v>
      </c>
      <c r="K128" s="1">
        <v>0.16300000000000001</v>
      </c>
      <c r="L128" s="1">
        <v>9.0999999999999998E-2</v>
      </c>
      <c r="M128" s="1">
        <v>0</v>
      </c>
      <c r="O128">
        <f t="shared" si="178"/>
        <v>99.422999999999973</v>
      </c>
      <c r="Q128" s="1">
        <v>46.668999999999997</v>
      </c>
      <c r="R128" s="1">
        <v>80.385999999999996</v>
      </c>
      <c r="S128" s="1">
        <v>11.041</v>
      </c>
      <c r="V128" s="35">
        <v>12</v>
      </c>
      <c r="W128" s="35">
        <v>4</v>
      </c>
      <c r="X128" s="14">
        <v>0</v>
      </c>
      <c r="Z128" s="13">
        <f t="shared" si="179"/>
        <v>1.9303961826515987</v>
      </c>
      <c r="AA128" s="13">
        <f t="shared" si="180"/>
        <v>3.8109637363940123E-3</v>
      </c>
      <c r="AB128" s="13">
        <f t="shared" si="181"/>
        <v>0.12783007296222249</v>
      </c>
      <c r="AC128" s="13">
        <f t="shared" si="182"/>
        <v>1.0725946645768879E-2</v>
      </c>
      <c r="AD128" s="13">
        <f t="shared" si="183"/>
        <v>0</v>
      </c>
      <c r="AE128" s="13">
        <f t="shared" si="184"/>
        <v>0.17790358761763939</v>
      </c>
      <c r="AF128" s="13">
        <f t="shared" si="185"/>
        <v>1.7212686201013969</v>
      </c>
      <c r="AG128" s="13">
        <f t="shared" si="186"/>
        <v>1.7249400475603867E-2</v>
      </c>
      <c r="AH128" s="13">
        <f t="shared" si="187"/>
        <v>4.7902285187360069E-3</v>
      </c>
      <c r="AI128" s="13">
        <f t="shared" si="188"/>
        <v>2.5398410986512006E-3</v>
      </c>
      <c r="AJ128" s="13">
        <f t="shared" si="189"/>
        <v>0</v>
      </c>
      <c r="AK128" s="13">
        <f t="shared" si="190"/>
        <v>0</v>
      </c>
      <c r="AL128" s="13">
        <f t="shared" si="191"/>
        <v>3.9965148438080123</v>
      </c>
      <c r="AM128" s="13">
        <f t="shared" si="192"/>
        <v>0.9063257208090113</v>
      </c>
      <c r="AN128" s="10">
        <f t="shared" si="193"/>
        <v>0</v>
      </c>
      <c r="AP128">
        <f t="shared" si="194"/>
        <v>55.633000000000003</v>
      </c>
      <c r="AQ128">
        <f t="shared" si="195"/>
        <v>0.14599999999999999</v>
      </c>
      <c r="AR128">
        <f t="shared" si="196"/>
        <v>3.1259999999999999</v>
      </c>
      <c r="AS128">
        <f t="shared" si="197"/>
        <v>0.39100000000000001</v>
      </c>
      <c r="AT128">
        <f t="shared" si="198"/>
        <v>0</v>
      </c>
      <c r="AU128">
        <f t="shared" si="199"/>
        <v>6.1309999999999993</v>
      </c>
      <c r="AV128">
        <f t="shared" si="200"/>
        <v>33.277999999999999</v>
      </c>
      <c r="AW128">
        <f t="shared" si="201"/>
        <v>0.46400000000000002</v>
      </c>
      <c r="AX128">
        <f t="shared" si="202"/>
        <v>0.16300000000000001</v>
      </c>
      <c r="AY128">
        <f t="shared" si="203"/>
        <v>9.0999999999999998E-2</v>
      </c>
      <c r="AZ128">
        <f t="shared" si="204"/>
        <v>0</v>
      </c>
      <c r="BA128">
        <f t="shared" si="205"/>
        <v>0</v>
      </c>
      <c r="BB128">
        <f t="shared" si="206"/>
        <v>99.422999999999973</v>
      </c>
      <c r="BD128">
        <f t="shared" si="207"/>
        <v>0.92598202396804263</v>
      </c>
      <c r="BE128">
        <f t="shared" si="208"/>
        <v>1.8280620038564595E-3</v>
      </c>
      <c r="BF128">
        <f t="shared" si="209"/>
        <v>6.1318163985876813E-2</v>
      </c>
      <c r="BG128">
        <f t="shared" si="210"/>
        <v>5.1450753339035461E-3</v>
      </c>
      <c r="BH128">
        <f t="shared" si="211"/>
        <v>8.5337676075942323E-2</v>
      </c>
      <c r="BI128">
        <f t="shared" si="212"/>
        <v>0</v>
      </c>
      <c r="BJ128">
        <f t="shared" si="213"/>
        <v>0.82566667659114135</v>
      </c>
      <c r="BK128">
        <f t="shared" si="214"/>
        <v>8.2742780514075201E-3</v>
      </c>
      <c r="BL128">
        <f t="shared" si="215"/>
        <v>2.2978005960184616E-3</v>
      </c>
      <c r="BM128">
        <f t="shared" si="216"/>
        <v>1.2183235867446393E-3</v>
      </c>
      <c r="BN128">
        <f t="shared" si="217"/>
        <v>0</v>
      </c>
      <c r="BO128">
        <f t="shared" si="218"/>
        <v>0</v>
      </c>
      <c r="BP128">
        <f t="shared" si="219"/>
        <v>1.9170680801929336</v>
      </c>
      <c r="BQ128">
        <f t="shared" si="220"/>
        <v>2.0847015737729055</v>
      </c>
    </row>
    <row r="129" spans="1:69" x14ac:dyDescent="0.15">
      <c r="A129" t="s">
        <v>193</v>
      </c>
      <c r="B129">
        <v>625</v>
      </c>
      <c r="C129" s="25">
        <f t="shared" si="134"/>
        <v>4.9999999999926104</v>
      </c>
      <c r="D129" s="1">
        <v>56.061999999999998</v>
      </c>
      <c r="E129" s="1">
        <v>0.161</v>
      </c>
      <c r="F129" s="1">
        <v>2.931</v>
      </c>
      <c r="G129" s="1">
        <v>0.38900000000000001</v>
      </c>
      <c r="H129" s="1">
        <v>6.0890000000000004</v>
      </c>
      <c r="I129" s="1">
        <v>33.85</v>
      </c>
      <c r="J129" s="1">
        <v>0.45700000000000002</v>
      </c>
      <c r="K129" s="1">
        <v>0.16900000000000001</v>
      </c>
      <c r="L129" s="1">
        <v>6.4000000000000001E-2</v>
      </c>
      <c r="M129" s="1">
        <v>8.0000000000000002E-3</v>
      </c>
      <c r="O129">
        <f t="shared" si="178"/>
        <v>100.17999999999998</v>
      </c>
      <c r="Q129" s="1">
        <v>46.665999999999997</v>
      </c>
      <c r="R129" s="1">
        <v>80.382000000000005</v>
      </c>
      <c r="S129" s="1">
        <v>11.041</v>
      </c>
      <c r="V129" s="35">
        <v>12</v>
      </c>
      <c r="W129" s="35">
        <v>4</v>
      </c>
      <c r="X129" s="14">
        <v>0</v>
      </c>
      <c r="Z129" s="13">
        <f t="shared" si="179"/>
        <v>1.9303825445686438</v>
      </c>
      <c r="AA129" s="13">
        <f t="shared" si="180"/>
        <v>4.1703130873130354E-3</v>
      </c>
      <c r="AB129" s="13">
        <f t="shared" si="181"/>
        <v>0.11893802045947455</v>
      </c>
      <c r="AC129" s="13">
        <f t="shared" si="182"/>
        <v>1.0589349948014099E-2</v>
      </c>
      <c r="AD129" s="13">
        <f t="shared" si="183"/>
        <v>0</v>
      </c>
      <c r="AE129" s="13">
        <f t="shared" si="184"/>
        <v>0.17533159701574311</v>
      </c>
      <c r="AF129" s="13">
        <f t="shared" si="185"/>
        <v>1.7374444633653048</v>
      </c>
      <c r="AG129" s="13">
        <f t="shared" si="186"/>
        <v>1.6859048080919269E-2</v>
      </c>
      <c r="AH129" s="13">
        <f t="shared" si="187"/>
        <v>4.9285158402628485E-3</v>
      </c>
      <c r="AI129" s="13">
        <f t="shared" si="188"/>
        <v>1.7725804399587536E-3</v>
      </c>
      <c r="AJ129" s="13">
        <f t="shared" si="189"/>
        <v>5.3404866932839714E-4</v>
      </c>
      <c r="AK129" s="13">
        <f t="shared" si="190"/>
        <v>0</v>
      </c>
      <c r="AL129" s="13">
        <f t="shared" si="191"/>
        <v>4.0009504814749626</v>
      </c>
      <c r="AM129" s="13">
        <f t="shared" si="192"/>
        <v>0.90833657914935684</v>
      </c>
      <c r="AN129" s="10">
        <f t="shared" si="193"/>
        <v>0</v>
      </c>
      <c r="AP129">
        <f t="shared" si="194"/>
        <v>56.061999999999998</v>
      </c>
      <c r="AQ129">
        <f t="shared" si="195"/>
        <v>0.161</v>
      </c>
      <c r="AR129">
        <f t="shared" si="196"/>
        <v>2.931</v>
      </c>
      <c r="AS129">
        <f t="shared" si="197"/>
        <v>0.38900000000000001</v>
      </c>
      <c r="AT129">
        <f t="shared" si="198"/>
        <v>0</v>
      </c>
      <c r="AU129">
        <f t="shared" si="199"/>
        <v>6.0890000000000004</v>
      </c>
      <c r="AV129">
        <f t="shared" si="200"/>
        <v>33.85</v>
      </c>
      <c r="AW129">
        <f t="shared" si="201"/>
        <v>0.45700000000000002</v>
      </c>
      <c r="AX129">
        <f t="shared" si="202"/>
        <v>0.16900000000000001</v>
      </c>
      <c r="AY129">
        <f t="shared" si="203"/>
        <v>6.4000000000000001E-2</v>
      </c>
      <c r="AZ129">
        <f t="shared" si="204"/>
        <v>8.0000000000000002E-3</v>
      </c>
      <c r="BA129">
        <f t="shared" si="205"/>
        <v>0</v>
      </c>
      <c r="BB129">
        <f t="shared" si="206"/>
        <v>100.17999999999998</v>
      </c>
      <c r="BD129">
        <f t="shared" si="207"/>
        <v>0.93312250332889479</v>
      </c>
      <c r="BE129">
        <f t="shared" si="208"/>
        <v>2.0158765932937672E-3</v>
      </c>
      <c r="BF129">
        <f t="shared" si="209"/>
        <v>5.7493134562573565E-2</v>
      </c>
      <c r="BG129">
        <f t="shared" si="210"/>
        <v>5.1187578130140136E-3</v>
      </c>
      <c r="BH129">
        <f t="shared" si="211"/>
        <v>8.4753076109348041E-2</v>
      </c>
      <c r="BI129">
        <f t="shared" si="212"/>
        <v>0</v>
      </c>
      <c r="BJ129">
        <f t="shared" si="213"/>
        <v>0.83985867547960025</v>
      </c>
      <c r="BK129">
        <f t="shared" si="214"/>
        <v>8.1494505808043897E-3</v>
      </c>
      <c r="BL129">
        <f t="shared" si="215"/>
        <v>2.3823822130498162E-3</v>
      </c>
      <c r="BM129">
        <f t="shared" si="216"/>
        <v>8.5684296210611994E-4</v>
      </c>
      <c r="BN129">
        <f t="shared" si="217"/>
        <v>2.5815237121020216E-4</v>
      </c>
      <c r="BO129">
        <f t="shared" si="218"/>
        <v>0</v>
      </c>
      <c r="BP129">
        <f t="shared" si="219"/>
        <v>1.9340088520138947</v>
      </c>
      <c r="BQ129">
        <f t="shared" si="220"/>
        <v>2.0687343169648624</v>
      </c>
    </row>
    <row r="130" spans="1:69" x14ac:dyDescent="0.15">
      <c r="A130" t="s">
        <v>194</v>
      </c>
      <c r="B130">
        <v>626</v>
      </c>
      <c r="C130" s="25">
        <f t="shared" si="134"/>
        <v>4.9999999999982947</v>
      </c>
      <c r="D130" s="1">
        <v>55.866</v>
      </c>
      <c r="E130" s="1">
        <v>0.14599999999999999</v>
      </c>
      <c r="F130" s="1">
        <v>2.956</v>
      </c>
      <c r="G130" s="1">
        <v>0.39800000000000002</v>
      </c>
      <c r="H130" s="1">
        <v>6.1070000000000002</v>
      </c>
      <c r="I130" s="1">
        <v>33.765000000000001</v>
      </c>
      <c r="J130" s="1">
        <v>0.45900000000000002</v>
      </c>
      <c r="K130" s="1">
        <v>0.16500000000000001</v>
      </c>
      <c r="L130" s="1">
        <v>7.5999999999999998E-2</v>
      </c>
      <c r="M130" s="1">
        <v>0.01</v>
      </c>
      <c r="O130">
        <f t="shared" si="178"/>
        <v>99.948000000000022</v>
      </c>
      <c r="Q130" s="1">
        <v>46.661999999999999</v>
      </c>
      <c r="R130" s="1">
        <v>80.379000000000005</v>
      </c>
      <c r="S130" s="1">
        <v>11.041</v>
      </c>
      <c r="V130" s="35">
        <v>12</v>
      </c>
      <c r="W130" s="35">
        <v>4</v>
      </c>
      <c r="X130" s="14">
        <v>0</v>
      </c>
      <c r="Z130" s="13">
        <f t="shared" si="179"/>
        <v>1.9287364381059642</v>
      </c>
      <c r="AA130" s="13">
        <f t="shared" si="180"/>
        <v>3.7918063913853495E-3</v>
      </c>
      <c r="AB130" s="13">
        <f t="shared" si="181"/>
        <v>0.12027069785034612</v>
      </c>
      <c r="AC130" s="13">
        <f t="shared" si="182"/>
        <v>1.0863087683602488E-2</v>
      </c>
      <c r="AD130" s="13">
        <f t="shared" si="183"/>
        <v>0</v>
      </c>
      <c r="AE130" s="13">
        <f t="shared" si="184"/>
        <v>0.17631637491167251</v>
      </c>
      <c r="AF130" s="13">
        <f t="shared" si="185"/>
        <v>1.7376788934962164</v>
      </c>
      <c r="AG130" s="13">
        <f t="shared" si="186"/>
        <v>1.6977746638899619E-2</v>
      </c>
      <c r="AH130" s="13">
        <f t="shared" si="187"/>
        <v>4.8246288544135521E-3</v>
      </c>
      <c r="AI130" s="13">
        <f t="shared" si="188"/>
        <v>2.1105229763882776E-3</v>
      </c>
      <c r="AJ130" s="13">
        <f t="shared" si="189"/>
        <v>6.6933165357707213E-4</v>
      </c>
      <c r="AK130" s="13">
        <f t="shared" si="190"/>
        <v>0</v>
      </c>
      <c r="AL130" s="13">
        <f t="shared" si="191"/>
        <v>4.0022395285624652</v>
      </c>
      <c r="AM130" s="13">
        <f t="shared" si="192"/>
        <v>0.90788045413595142</v>
      </c>
      <c r="AN130" s="10">
        <f t="shared" si="193"/>
        <v>0</v>
      </c>
      <c r="AP130">
        <f t="shared" si="194"/>
        <v>55.866</v>
      </c>
      <c r="AQ130">
        <f t="shared" si="195"/>
        <v>0.14599999999999999</v>
      </c>
      <c r="AR130">
        <f t="shared" si="196"/>
        <v>2.956</v>
      </c>
      <c r="AS130">
        <f t="shared" si="197"/>
        <v>0.39800000000000002</v>
      </c>
      <c r="AT130">
        <f t="shared" si="198"/>
        <v>0</v>
      </c>
      <c r="AU130">
        <f t="shared" si="199"/>
        <v>6.1070000000000002</v>
      </c>
      <c r="AV130">
        <f t="shared" si="200"/>
        <v>33.765000000000001</v>
      </c>
      <c r="AW130">
        <f t="shared" si="201"/>
        <v>0.45900000000000002</v>
      </c>
      <c r="AX130">
        <f t="shared" si="202"/>
        <v>0.16500000000000001</v>
      </c>
      <c r="AY130">
        <f t="shared" si="203"/>
        <v>7.5999999999999998E-2</v>
      </c>
      <c r="AZ130">
        <f t="shared" si="204"/>
        <v>0.01</v>
      </c>
      <c r="BA130">
        <f t="shared" si="205"/>
        <v>0</v>
      </c>
      <c r="BB130">
        <f t="shared" si="206"/>
        <v>99.948000000000022</v>
      </c>
      <c r="BD130">
        <f t="shared" si="207"/>
        <v>0.92986018641810919</v>
      </c>
      <c r="BE130">
        <f t="shared" si="208"/>
        <v>1.8280620038564595E-3</v>
      </c>
      <c r="BF130">
        <f t="shared" si="209"/>
        <v>5.7983522950176544E-2</v>
      </c>
      <c r="BG130">
        <f t="shared" si="210"/>
        <v>5.2371866570169092E-3</v>
      </c>
      <c r="BH130">
        <f t="shared" si="211"/>
        <v>8.5003618952174162E-2</v>
      </c>
      <c r="BI130">
        <f t="shared" si="212"/>
        <v>0</v>
      </c>
      <c r="BJ130">
        <f t="shared" si="213"/>
        <v>0.83774972459582575</v>
      </c>
      <c r="BK130">
        <f t="shared" si="214"/>
        <v>8.1851155724052826E-3</v>
      </c>
      <c r="BL130">
        <f t="shared" si="215"/>
        <v>2.3259944683622462E-3</v>
      </c>
      <c r="BM130">
        <f t="shared" si="216"/>
        <v>1.0175010175010174E-3</v>
      </c>
      <c r="BN130">
        <f t="shared" si="217"/>
        <v>3.2269046401275274E-4</v>
      </c>
      <c r="BO130">
        <f t="shared" si="218"/>
        <v>0</v>
      </c>
      <c r="BP130">
        <f t="shared" si="219"/>
        <v>1.9295136030994402</v>
      </c>
      <c r="BQ130">
        <f t="shared" si="220"/>
        <v>2.0742219811943996</v>
      </c>
    </row>
    <row r="131" spans="1:69" x14ac:dyDescent="0.15">
      <c r="C131" s="25"/>
      <c r="O131">
        <f t="shared" si="178"/>
        <v>0</v>
      </c>
      <c r="Q131" s="1">
        <v>46.463999999999999</v>
      </c>
      <c r="R131" s="1">
        <v>80.281000000000006</v>
      </c>
      <c r="S131" s="1">
        <v>11.041</v>
      </c>
      <c r="V131" s="35">
        <v>12</v>
      </c>
      <c r="W131" s="35">
        <v>4</v>
      </c>
      <c r="X131" s="14">
        <v>0</v>
      </c>
      <c r="Z131" s="13" t="str">
        <f t="shared" si="179"/>
        <v>NA</v>
      </c>
      <c r="AA131" s="13" t="str">
        <f t="shared" si="180"/>
        <v>NA</v>
      </c>
      <c r="AB131" s="13" t="str">
        <f t="shared" si="181"/>
        <v>NA</v>
      </c>
      <c r="AC131" s="13" t="str">
        <f t="shared" si="182"/>
        <v>NA</v>
      </c>
      <c r="AD131" s="13" t="str">
        <f t="shared" si="183"/>
        <v>NA</v>
      </c>
      <c r="AE131" s="13" t="str">
        <f t="shared" si="184"/>
        <v>NA</v>
      </c>
      <c r="AF131" s="13" t="str">
        <f t="shared" si="185"/>
        <v>NA</v>
      </c>
      <c r="AG131" s="13" t="str">
        <f t="shared" si="186"/>
        <v>NA</v>
      </c>
      <c r="AH131" s="13" t="str">
        <f t="shared" si="187"/>
        <v>NA</v>
      </c>
      <c r="AI131" s="13" t="str">
        <f t="shared" si="188"/>
        <v>NA</v>
      </c>
      <c r="AJ131" s="13" t="str">
        <f t="shared" si="189"/>
        <v>NA</v>
      </c>
      <c r="AK131" s="13" t="str">
        <f t="shared" si="190"/>
        <v>NA</v>
      </c>
      <c r="AL131" s="13">
        <f t="shared" si="191"/>
        <v>0</v>
      </c>
      <c r="AM131" s="13" t="str">
        <f t="shared" si="192"/>
        <v>NA</v>
      </c>
      <c r="AN131" s="10" t="str">
        <f t="shared" si="193"/>
        <v>NA</v>
      </c>
      <c r="AP131">
        <f t="shared" si="194"/>
        <v>0</v>
      </c>
      <c r="AQ131">
        <f t="shared" si="195"/>
        <v>0</v>
      </c>
      <c r="AR131">
        <f t="shared" si="196"/>
        <v>0</v>
      </c>
      <c r="AS131">
        <f t="shared" si="197"/>
        <v>0</v>
      </c>
      <c r="AT131">
        <f t="shared" si="198"/>
        <v>0</v>
      </c>
      <c r="AU131">
        <f t="shared" si="199"/>
        <v>0</v>
      </c>
      <c r="AV131">
        <f t="shared" si="200"/>
        <v>0</v>
      </c>
      <c r="AW131">
        <f t="shared" si="201"/>
        <v>0</v>
      </c>
      <c r="AX131">
        <f t="shared" si="202"/>
        <v>0</v>
      </c>
      <c r="AY131">
        <f t="shared" si="203"/>
        <v>0</v>
      </c>
      <c r="AZ131">
        <f t="shared" si="204"/>
        <v>0</v>
      </c>
      <c r="BA131">
        <f t="shared" si="205"/>
        <v>0</v>
      </c>
      <c r="BB131">
        <f t="shared" si="206"/>
        <v>0</v>
      </c>
      <c r="BD131">
        <f t="shared" si="207"/>
        <v>0</v>
      </c>
      <c r="BE131">
        <f t="shared" si="208"/>
        <v>0</v>
      </c>
      <c r="BF131">
        <f t="shared" si="209"/>
        <v>0</v>
      </c>
      <c r="BG131">
        <f t="shared" si="210"/>
        <v>0</v>
      </c>
      <c r="BH131">
        <f t="shared" si="211"/>
        <v>0</v>
      </c>
      <c r="BI131">
        <f t="shared" si="212"/>
        <v>0</v>
      </c>
      <c r="BJ131">
        <f t="shared" si="213"/>
        <v>0</v>
      </c>
      <c r="BK131">
        <f t="shared" si="214"/>
        <v>0</v>
      </c>
      <c r="BL131">
        <f t="shared" si="215"/>
        <v>0</v>
      </c>
      <c r="BM131">
        <f t="shared" si="216"/>
        <v>0</v>
      </c>
      <c r="BN131">
        <f t="shared" si="217"/>
        <v>0</v>
      </c>
      <c r="BO131">
        <f t="shared" si="218"/>
        <v>0</v>
      </c>
      <c r="BP131">
        <f t="shared" si="219"/>
        <v>0</v>
      </c>
      <c r="BQ131" t="str">
        <f t="shared" si="220"/>
        <v>NA</v>
      </c>
    </row>
    <row r="132" spans="1:69" x14ac:dyDescent="0.15">
      <c r="C132" s="25"/>
      <c r="O132">
        <f t="shared" si="178"/>
        <v>0</v>
      </c>
      <c r="Q132" s="1">
        <v>46.468000000000004</v>
      </c>
      <c r="R132" s="1">
        <v>80.284000000000006</v>
      </c>
      <c r="S132" s="1">
        <v>11.041</v>
      </c>
      <c r="V132" s="35">
        <v>12</v>
      </c>
      <c r="W132" s="35">
        <v>4</v>
      </c>
      <c r="X132" s="14">
        <v>0</v>
      </c>
      <c r="Z132" s="13" t="str">
        <f t="shared" si="179"/>
        <v>NA</v>
      </c>
      <c r="AA132" s="13" t="str">
        <f t="shared" si="180"/>
        <v>NA</v>
      </c>
      <c r="AB132" s="13" t="str">
        <f t="shared" si="181"/>
        <v>NA</v>
      </c>
      <c r="AC132" s="13" t="str">
        <f t="shared" si="182"/>
        <v>NA</v>
      </c>
      <c r="AD132" s="13" t="str">
        <f t="shared" si="183"/>
        <v>NA</v>
      </c>
      <c r="AE132" s="13" t="str">
        <f t="shared" si="184"/>
        <v>NA</v>
      </c>
      <c r="AF132" s="13" t="str">
        <f t="shared" si="185"/>
        <v>NA</v>
      </c>
      <c r="AG132" s="13" t="str">
        <f t="shared" si="186"/>
        <v>NA</v>
      </c>
      <c r="AH132" s="13" t="str">
        <f t="shared" si="187"/>
        <v>NA</v>
      </c>
      <c r="AI132" s="13" t="str">
        <f t="shared" si="188"/>
        <v>NA</v>
      </c>
      <c r="AJ132" s="13" t="str">
        <f t="shared" si="189"/>
        <v>NA</v>
      </c>
      <c r="AK132" s="13" t="str">
        <f t="shared" si="190"/>
        <v>NA</v>
      </c>
      <c r="AL132" s="13">
        <f t="shared" si="191"/>
        <v>0</v>
      </c>
      <c r="AM132" s="13" t="str">
        <f t="shared" si="192"/>
        <v>NA</v>
      </c>
      <c r="AN132" s="10" t="str">
        <f t="shared" si="193"/>
        <v>NA</v>
      </c>
      <c r="AP132">
        <f t="shared" si="194"/>
        <v>0</v>
      </c>
      <c r="AQ132">
        <f t="shared" si="195"/>
        <v>0</v>
      </c>
      <c r="AR132">
        <f t="shared" si="196"/>
        <v>0</v>
      </c>
      <c r="AS132">
        <f t="shared" si="197"/>
        <v>0</v>
      </c>
      <c r="AT132">
        <f t="shared" si="198"/>
        <v>0</v>
      </c>
      <c r="AU132">
        <f t="shared" si="199"/>
        <v>0</v>
      </c>
      <c r="AV132">
        <f t="shared" si="200"/>
        <v>0</v>
      </c>
      <c r="AW132">
        <f t="shared" si="201"/>
        <v>0</v>
      </c>
      <c r="AX132">
        <f t="shared" si="202"/>
        <v>0</v>
      </c>
      <c r="AY132">
        <f t="shared" si="203"/>
        <v>0</v>
      </c>
      <c r="AZ132">
        <f t="shared" si="204"/>
        <v>0</v>
      </c>
      <c r="BA132">
        <f t="shared" si="205"/>
        <v>0</v>
      </c>
      <c r="BB132">
        <f t="shared" si="206"/>
        <v>0</v>
      </c>
      <c r="BD132">
        <f t="shared" si="207"/>
        <v>0</v>
      </c>
      <c r="BE132">
        <f t="shared" si="208"/>
        <v>0</v>
      </c>
      <c r="BF132">
        <f t="shared" si="209"/>
        <v>0</v>
      </c>
      <c r="BG132">
        <f t="shared" si="210"/>
        <v>0</v>
      </c>
      <c r="BH132">
        <f t="shared" si="211"/>
        <v>0</v>
      </c>
      <c r="BI132">
        <f t="shared" si="212"/>
        <v>0</v>
      </c>
      <c r="BJ132">
        <f t="shared" si="213"/>
        <v>0</v>
      </c>
      <c r="BK132">
        <f t="shared" si="214"/>
        <v>0</v>
      </c>
      <c r="BL132">
        <f t="shared" si="215"/>
        <v>0</v>
      </c>
      <c r="BM132">
        <f t="shared" si="216"/>
        <v>0</v>
      </c>
      <c r="BN132">
        <f t="shared" si="217"/>
        <v>0</v>
      </c>
      <c r="BO132">
        <f t="shared" si="218"/>
        <v>0</v>
      </c>
      <c r="BP132">
        <f t="shared" si="219"/>
        <v>0</v>
      </c>
      <c r="BQ132" t="str">
        <f t="shared" si="220"/>
        <v>NA</v>
      </c>
    </row>
    <row r="133" spans="1:69" x14ac:dyDescent="0.15">
      <c r="C133" s="25"/>
      <c r="O133">
        <f t="shared" si="178"/>
        <v>0</v>
      </c>
      <c r="Q133" s="1">
        <v>46.472000000000001</v>
      </c>
      <c r="R133" s="1">
        <v>80.286000000000001</v>
      </c>
      <c r="S133" s="1">
        <v>11.041</v>
      </c>
      <c r="V133" s="35">
        <v>12</v>
      </c>
      <c r="W133" s="35">
        <v>4</v>
      </c>
      <c r="X133" s="14">
        <v>0</v>
      </c>
      <c r="Z133" s="13" t="str">
        <f t="shared" si="179"/>
        <v>NA</v>
      </c>
      <c r="AA133" s="13" t="str">
        <f t="shared" si="180"/>
        <v>NA</v>
      </c>
      <c r="AB133" s="13" t="str">
        <f t="shared" si="181"/>
        <v>NA</v>
      </c>
      <c r="AC133" s="13" t="str">
        <f t="shared" si="182"/>
        <v>NA</v>
      </c>
      <c r="AD133" s="13" t="str">
        <f t="shared" si="183"/>
        <v>NA</v>
      </c>
      <c r="AE133" s="13" t="str">
        <f t="shared" si="184"/>
        <v>NA</v>
      </c>
      <c r="AF133" s="13" t="str">
        <f t="shared" si="185"/>
        <v>NA</v>
      </c>
      <c r="AG133" s="13" t="str">
        <f t="shared" si="186"/>
        <v>NA</v>
      </c>
      <c r="AH133" s="13" t="str">
        <f t="shared" si="187"/>
        <v>NA</v>
      </c>
      <c r="AI133" s="13" t="str">
        <f t="shared" si="188"/>
        <v>NA</v>
      </c>
      <c r="AJ133" s="13" t="str">
        <f t="shared" si="189"/>
        <v>NA</v>
      </c>
      <c r="AK133" s="13" t="str">
        <f t="shared" si="190"/>
        <v>NA</v>
      </c>
      <c r="AL133" s="13">
        <f t="shared" si="191"/>
        <v>0</v>
      </c>
      <c r="AM133" s="13" t="str">
        <f t="shared" si="192"/>
        <v>NA</v>
      </c>
      <c r="AN133" s="10" t="str">
        <f t="shared" si="193"/>
        <v>NA</v>
      </c>
      <c r="AP133">
        <f t="shared" si="194"/>
        <v>0</v>
      </c>
      <c r="AQ133">
        <f t="shared" si="195"/>
        <v>0</v>
      </c>
      <c r="AR133">
        <f t="shared" si="196"/>
        <v>0</v>
      </c>
      <c r="AS133">
        <f t="shared" si="197"/>
        <v>0</v>
      </c>
      <c r="AT133">
        <f t="shared" si="198"/>
        <v>0</v>
      </c>
      <c r="AU133">
        <f t="shared" si="199"/>
        <v>0</v>
      </c>
      <c r="AV133">
        <f t="shared" si="200"/>
        <v>0</v>
      </c>
      <c r="AW133">
        <f t="shared" si="201"/>
        <v>0</v>
      </c>
      <c r="AX133">
        <f t="shared" si="202"/>
        <v>0</v>
      </c>
      <c r="AY133">
        <f t="shared" si="203"/>
        <v>0</v>
      </c>
      <c r="AZ133">
        <f t="shared" si="204"/>
        <v>0</v>
      </c>
      <c r="BA133">
        <f t="shared" si="205"/>
        <v>0</v>
      </c>
      <c r="BB133">
        <f t="shared" si="206"/>
        <v>0</v>
      </c>
      <c r="BD133">
        <f t="shared" si="207"/>
        <v>0</v>
      </c>
      <c r="BE133">
        <f t="shared" si="208"/>
        <v>0</v>
      </c>
      <c r="BF133">
        <f t="shared" si="209"/>
        <v>0</v>
      </c>
      <c r="BG133">
        <f t="shared" si="210"/>
        <v>0</v>
      </c>
      <c r="BH133">
        <f t="shared" si="211"/>
        <v>0</v>
      </c>
      <c r="BI133">
        <f t="shared" si="212"/>
        <v>0</v>
      </c>
      <c r="BJ133">
        <f t="shared" si="213"/>
        <v>0</v>
      </c>
      <c r="BK133">
        <f t="shared" si="214"/>
        <v>0</v>
      </c>
      <c r="BL133">
        <f t="shared" si="215"/>
        <v>0</v>
      </c>
      <c r="BM133">
        <f t="shared" si="216"/>
        <v>0</v>
      </c>
      <c r="BN133">
        <f t="shared" si="217"/>
        <v>0</v>
      </c>
      <c r="BO133">
        <f t="shared" si="218"/>
        <v>0</v>
      </c>
      <c r="BP133">
        <f t="shared" si="219"/>
        <v>0</v>
      </c>
      <c r="BQ133" t="str">
        <f t="shared" si="220"/>
        <v>NA</v>
      </c>
    </row>
    <row r="134" spans="1:69" x14ac:dyDescent="0.15">
      <c r="C134" s="25"/>
      <c r="O134">
        <f t="shared" si="178"/>
        <v>0</v>
      </c>
      <c r="Q134" s="1">
        <v>46.475999999999999</v>
      </c>
      <c r="R134" s="1">
        <v>80.289000000000001</v>
      </c>
      <c r="S134" s="1">
        <v>11.041</v>
      </c>
      <c r="V134" s="35">
        <v>12</v>
      </c>
      <c r="W134" s="35">
        <v>4</v>
      </c>
      <c r="X134" s="14">
        <v>0</v>
      </c>
      <c r="Z134" s="13" t="str">
        <f t="shared" si="179"/>
        <v>NA</v>
      </c>
      <c r="AA134" s="13" t="str">
        <f t="shared" si="180"/>
        <v>NA</v>
      </c>
      <c r="AB134" s="13" t="str">
        <f t="shared" si="181"/>
        <v>NA</v>
      </c>
      <c r="AC134" s="13" t="str">
        <f t="shared" si="182"/>
        <v>NA</v>
      </c>
      <c r="AD134" s="13" t="str">
        <f t="shared" si="183"/>
        <v>NA</v>
      </c>
      <c r="AE134" s="13" t="str">
        <f t="shared" si="184"/>
        <v>NA</v>
      </c>
      <c r="AF134" s="13" t="str">
        <f t="shared" si="185"/>
        <v>NA</v>
      </c>
      <c r="AG134" s="13" t="str">
        <f t="shared" si="186"/>
        <v>NA</v>
      </c>
      <c r="AH134" s="13" t="str">
        <f t="shared" si="187"/>
        <v>NA</v>
      </c>
      <c r="AI134" s="13" t="str">
        <f t="shared" si="188"/>
        <v>NA</v>
      </c>
      <c r="AJ134" s="13" t="str">
        <f t="shared" si="189"/>
        <v>NA</v>
      </c>
      <c r="AK134" s="13" t="str">
        <f t="shared" si="190"/>
        <v>NA</v>
      </c>
      <c r="AL134" s="13">
        <f t="shared" si="191"/>
        <v>0</v>
      </c>
      <c r="AM134" s="13" t="str">
        <f t="shared" si="192"/>
        <v>NA</v>
      </c>
      <c r="AN134" s="10" t="str">
        <f t="shared" si="193"/>
        <v>NA</v>
      </c>
      <c r="AP134">
        <f t="shared" si="194"/>
        <v>0</v>
      </c>
      <c r="AQ134">
        <f t="shared" si="195"/>
        <v>0</v>
      </c>
      <c r="AR134">
        <f t="shared" si="196"/>
        <v>0</v>
      </c>
      <c r="AS134">
        <f t="shared" si="197"/>
        <v>0</v>
      </c>
      <c r="AT134">
        <f t="shared" si="198"/>
        <v>0</v>
      </c>
      <c r="AU134">
        <f t="shared" si="199"/>
        <v>0</v>
      </c>
      <c r="AV134">
        <f t="shared" si="200"/>
        <v>0</v>
      </c>
      <c r="AW134">
        <f t="shared" si="201"/>
        <v>0</v>
      </c>
      <c r="AX134">
        <f t="shared" si="202"/>
        <v>0</v>
      </c>
      <c r="AY134">
        <f t="shared" si="203"/>
        <v>0</v>
      </c>
      <c r="AZ134">
        <f t="shared" si="204"/>
        <v>0</v>
      </c>
      <c r="BA134">
        <f t="shared" si="205"/>
        <v>0</v>
      </c>
      <c r="BB134">
        <f t="shared" si="206"/>
        <v>0</v>
      </c>
      <c r="BD134">
        <f t="shared" si="207"/>
        <v>0</v>
      </c>
      <c r="BE134">
        <f t="shared" si="208"/>
        <v>0</v>
      </c>
      <c r="BF134">
        <f t="shared" si="209"/>
        <v>0</v>
      </c>
      <c r="BG134">
        <f t="shared" si="210"/>
        <v>0</v>
      </c>
      <c r="BH134">
        <f t="shared" si="211"/>
        <v>0</v>
      </c>
      <c r="BI134">
        <f t="shared" si="212"/>
        <v>0</v>
      </c>
      <c r="BJ134">
        <f t="shared" si="213"/>
        <v>0</v>
      </c>
      <c r="BK134">
        <f t="shared" si="214"/>
        <v>0</v>
      </c>
      <c r="BL134">
        <f t="shared" si="215"/>
        <v>0</v>
      </c>
      <c r="BM134">
        <f t="shared" si="216"/>
        <v>0</v>
      </c>
      <c r="BN134">
        <f t="shared" si="217"/>
        <v>0</v>
      </c>
      <c r="BO134">
        <f t="shared" si="218"/>
        <v>0</v>
      </c>
      <c r="BP134">
        <f t="shared" si="219"/>
        <v>0</v>
      </c>
      <c r="BQ134" t="str">
        <f t="shared" si="220"/>
        <v>NA</v>
      </c>
    </row>
    <row r="135" spans="1:69" x14ac:dyDescent="0.15">
      <c r="C135" s="25"/>
      <c r="O135">
        <f t="shared" si="178"/>
        <v>0</v>
      </c>
      <c r="Q135" s="1">
        <v>46.48</v>
      </c>
      <c r="R135" s="1">
        <v>80.293000000000006</v>
      </c>
      <c r="S135" s="1">
        <v>11.041</v>
      </c>
      <c r="V135" s="35">
        <v>12</v>
      </c>
      <c r="W135" s="35">
        <v>4</v>
      </c>
      <c r="X135" s="14">
        <v>0</v>
      </c>
      <c r="Z135" s="13" t="str">
        <f t="shared" si="179"/>
        <v>NA</v>
      </c>
      <c r="AA135" s="13" t="str">
        <f t="shared" si="180"/>
        <v>NA</v>
      </c>
      <c r="AB135" s="13" t="str">
        <f t="shared" si="181"/>
        <v>NA</v>
      </c>
      <c r="AC135" s="13" t="str">
        <f t="shared" si="182"/>
        <v>NA</v>
      </c>
      <c r="AD135" s="13" t="str">
        <f t="shared" si="183"/>
        <v>NA</v>
      </c>
      <c r="AE135" s="13" t="str">
        <f t="shared" si="184"/>
        <v>NA</v>
      </c>
      <c r="AF135" s="13" t="str">
        <f t="shared" si="185"/>
        <v>NA</v>
      </c>
      <c r="AG135" s="13" t="str">
        <f t="shared" si="186"/>
        <v>NA</v>
      </c>
      <c r="AH135" s="13" t="str">
        <f t="shared" si="187"/>
        <v>NA</v>
      </c>
      <c r="AI135" s="13" t="str">
        <f t="shared" si="188"/>
        <v>NA</v>
      </c>
      <c r="AJ135" s="13" t="str">
        <f t="shared" si="189"/>
        <v>NA</v>
      </c>
      <c r="AK135" s="13" t="str">
        <f t="shared" si="190"/>
        <v>NA</v>
      </c>
      <c r="AL135" s="13">
        <f t="shared" si="191"/>
        <v>0</v>
      </c>
      <c r="AM135" s="13" t="str">
        <f t="shared" si="192"/>
        <v>NA</v>
      </c>
      <c r="AN135" s="10" t="str">
        <f t="shared" si="193"/>
        <v>NA</v>
      </c>
      <c r="AP135">
        <f t="shared" si="194"/>
        <v>0</v>
      </c>
      <c r="AQ135">
        <f t="shared" si="195"/>
        <v>0</v>
      </c>
      <c r="AR135">
        <f t="shared" si="196"/>
        <v>0</v>
      </c>
      <c r="AS135">
        <f t="shared" si="197"/>
        <v>0</v>
      </c>
      <c r="AT135">
        <f t="shared" si="198"/>
        <v>0</v>
      </c>
      <c r="AU135">
        <f t="shared" si="199"/>
        <v>0</v>
      </c>
      <c r="AV135">
        <f t="shared" si="200"/>
        <v>0</v>
      </c>
      <c r="AW135">
        <f t="shared" si="201"/>
        <v>0</v>
      </c>
      <c r="AX135">
        <f t="shared" si="202"/>
        <v>0</v>
      </c>
      <c r="AY135">
        <f t="shared" si="203"/>
        <v>0</v>
      </c>
      <c r="AZ135">
        <f t="shared" si="204"/>
        <v>0</v>
      </c>
      <c r="BA135">
        <f t="shared" si="205"/>
        <v>0</v>
      </c>
      <c r="BB135">
        <f t="shared" si="206"/>
        <v>0</v>
      </c>
      <c r="BD135">
        <f t="shared" si="207"/>
        <v>0</v>
      </c>
      <c r="BE135">
        <f t="shared" si="208"/>
        <v>0</v>
      </c>
      <c r="BF135">
        <f t="shared" si="209"/>
        <v>0</v>
      </c>
      <c r="BG135">
        <f t="shared" si="210"/>
        <v>0</v>
      </c>
      <c r="BH135">
        <f t="shared" si="211"/>
        <v>0</v>
      </c>
      <c r="BI135">
        <f t="shared" si="212"/>
        <v>0</v>
      </c>
      <c r="BJ135">
        <f t="shared" si="213"/>
        <v>0</v>
      </c>
      <c r="BK135">
        <f t="shared" si="214"/>
        <v>0</v>
      </c>
      <c r="BL135">
        <f t="shared" si="215"/>
        <v>0</v>
      </c>
      <c r="BM135">
        <f t="shared" si="216"/>
        <v>0</v>
      </c>
      <c r="BN135">
        <f t="shared" si="217"/>
        <v>0</v>
      </c>
      <c r="BO135">
        <f t="shared" si="218"/>
        <v>0</v>
      </c>
      <c r="BP135">
        <f t="shared" si="219"/>
        <v>0</v>
      </c>
      <c r="BQ135" t="str">
        <f t="shared" si="220"/>
        <v>NA</v>
      </c>
    </row>
    <row r="136" spans="1:69" s="25" customFormat="1" x14ac:dyDescent="0.15">
      <c r="D136" s="26"/>
      <c r="E136" s="26"/>
      <c r="F136" s="26"/>
      <c r="G136" s="26"/>
      <c r="H136" s="26"/>
      <c r="I136" s="26"/>
      <c r="J136" s="26"/>
      <c r="K136" s="26"/>
      <c r="L136" s="26"/>
      <c r="M136" s="26"/>
      <c r="N136" s="26"/>
      <c r="O136" s="25">
        <f t="shared" ref="O136:O143" si="221">SUM(D136:N136)</f>
        <v>0</v>
      </c>
      <c r="Q136" s="26">
        <v>46.484999999999999</v>
      </c>
      <c r="R136" s="26">
        <v>80.295000000000002</v>
      </c>
      <c r="S136" s="26">
        <v>11.041</v>
      </c>
      <c r="U136" s="26"/>
      <c r="V136" s="27">
        <v>12</v>
      </c>
      <c r="W136" s="27">
        <v>4</v>
      </c>
      <c r="X136" s="14">
        <v>0</v>
      </c>
      <c r="Z136" s="28" t="str">
        <f t="shared" ref="Z136:Z143" si="222">IFERROR(BD136*$BQ136,"NA")</f>
        <v>NA</v>
      </c>
      <c r="AA136" s="28" t="str">
        <f t="shared" ref="AA136:AA143" si="223">IFERROR(BE136*$BQ136,"NA")</f>
        <v>NA</v>
      </c>
      <c r="AB136" s="28" t="str">
        <f t="shared" ref="AB136:AB143" si="224">IFERROR(BF136*$BQ136,"NA")</f>
        <v>NA</v>
      </c>
      <c r="AC136" s="28" t="str">
        <f t="shared" ref="AC136:AC143" si="225">IFERROR(BG136*$BQ136,"NA")</f>
        <v>NA</v>
      </c>
      <c r="AD136" s="28" t="str">
        <f t="shared" ref="AD136:AD143" si="226">IFERROR(IF(OR($X136="spinel", $X136="Spinel", $X136="SPINEL"),((BH136+BI136)*BQ136-AE136),BI136*$BQ136),"NA")</f>
        <v>NA</v>
      </c>
      <c r="AE136" s="28" t="str">
        <f t="shared" ref="AE136:AE143" si="227">IFERROR(IF(OR($X136="spinel", $X136="Spinel", $X136="SPINEL"),(1-AF136-AG136-AH136-AI136),BH136*$BQ136),"NA")</f>
        <v>NA</v>
      </c>
      <c r="AF136" s="28" t="str">
        <f t="shared" ref="AF136:AF143" si="228">IFERROR(BJ136*$BQ136,"NA")</f>
        <v>NA</v>
      </c>
      <c r="AG136" s="28" t="str">
        <f t="shared" ref="AG136:AG143" si="229">IFERROR(BK136*$BQ136,"NA")</f>
        <v>NA</v>
      </c>
      <c r="AH136" s="28" t="str">
        <f t="shared" ref="AH136:AH143" si="230">IFERROR(BL136*$BQ136,"NA")</f>
        <v>NA</v>
      </c>
      <c r="AI136" s="28" t="str">
        <f t="shared" ref="AI136:AI143" si="231">IFERROR(BM136*$BQ136,"NA")</f>
        <v>NA</v>
      </c>
      <c r="AJ136" s="28" t="str">
        <f t="shared" ref="AJ136:AJ143" si="232">IFERROR(BN136*$BQ136,"NA")</f>
        <v>NA</v>
      </c>
      <c r="AK136" s="28" t="str">
        <f t="shared" ref="AK136:AK143" si="233">IFERROR(BO136*$BQ136,"NA")</f>
        <v>NA</v>
      </c>
      <c r="AL136" s="28">
        <f t="shared" ref="AL136:AL143" si="234">IFERROR(SUM(Z136:AK136),"NA")</f>
        <v>0</v>
      </c>
      <c r="AM136" s="28" t="str">
        <f t="shared" ref="AM136:AM143" si="235">IFERROR(AF136/(AF136+AE136),"NA")</f>
        <v>NA</v>
      </c>
      <c r="AN136" s="29" t="str">
        <f t="shared" ref="AN136:AN143" si="236">IFERROR(AD136/(AD136+AE136),"NA")</f>
        <v>NA</v>
      </c>
      <c r="AP136" s="25">
        <f t="shared" ref="AP136:AP143" si="237">D136</f>
        <v>0</v>
      </c>
      <c r="AQ136" s="25">
        <f t="shared" ref="AQ136:AQ143" si="238">E136</f>
        <v>0</v>
      </c>
      <c r="AR136" s="25">
        <f t="shared" ref="AR136:AR143" si="239">F136</f>
        <v>0</v>
      </c>
      <c r="AS136" s="25">
        <f t="shared" ref="AS136:AS143" si="240">G136</f>
        <v>0</v>
      </c>
      <c r="AT136" s="25">
        <f t="shared" ref="AT136:AT143" si="241">BI136*AT$1/2</f>
        <v>0</v>
      </c>
      <c r="AU136" s="25">
        <f t="shared" ref="AU136:AU143" si="242">BH136*AU$1</f>
        <v>0</v>
      </c>
      <c r="AV136" s="25">
        <f t="shared" ref="AV136:AV143" si="243">I136</f>
        <v>0</v>
      </c>
      <c r="AW136" s="25">
        <f t="shared" ref="AW136:AW143" si="244">J136</f>
        <v>0</v>
      </c>
      <c r="AX136" s="25">
        <f t="shared" ref="AX136:AX143" si="245">K136</f>
        <v>0</v>
      </c>
      <c r="AY136" s="25">
        <f t="shared" ref="AY136:AY143" si="246">L136</f>
        <v>0</v>
      </c>
      <c r="AZ136" s="25">
        <f t="shared" ref="AZ136:AZ143" si="247">M136</f>
        <v>0</v>
      </c>
      <c r="BA136" s="25">
        <f t="shared" ref="BA136:BA143" si="248">N136</f>
        <v>0</v>
      </c>
      <c r="BB136" s="25">
        <f t="shared" ref="BB136:BB143" si="249">SUM(AP136:BA136)</f>
        <v>0</v>
      </c>
      <c r="BD136" s="25">
        <f t="shared" ref="BD136:BD143" si="250">D136/AP$1</f>
        <v>0</v>
      </c>
      <c r="BE136" s="25">
        <f t="shared" ref="BE136:BE143" si="251">E136/AQ$1</f>
        <v>0</v>
      </c>
      <c r="BF136" s="25">
        <f t="shared" ref="BF136:BF143" si="252">F136/AR$1*2</f>
        <v>0</v>
      </c>
      <c r="BG136" s="25">
        <f t="shared" ref="BG136:BG143" si="253">G136/AS$1*2</f>
        <v>0</v>
      </c>
      <c r="BH136" s="25">
        <f t="shared" ref="BH136:BH143" si="254">IF(OR($X136="spinel", $X136="Spinel", $X136="SPINEL"),H136/AU$1,H136/AU$1*(1-$X136))</f>
        <v>0</v>
      </c>
      <c r="BI136" s="25">
        <f t="shared" ref="BI136:BI143" si="255">IF(OR($X136="spinel", $X136="Spinel", $X136="SPINEL"),0,H136/AU$1*$X136)</f>
        <v>0</v>
      </c>
      <c r="BJ136" s="25">
        <f t="shared" ref="BJ136:BJ143" si="256">I136/AV$1</f>
        <v>0</v>
      </c>
      <c r="BK136" s="25">
        <f t="shared" ref="BK136:BK143" si="257">J136/AW$1</f>
        <v>0</v>
      </c>
      <c r="BL136" s="25">
        <f t="shared" ref="BL136:BL143" si="258">K136/AX$1</f>
        <v>0</v>
      </c>
      <c r="BM136" s="25">
        <f t="shared" ref="BM136:BM143" si="259">L136/AY$1</f>
        <v>0</v>
      </c>
      <c r="BN136" s="25">
        <f t="shared" ref="BN136:BN143" si="260">M136/AZ$1*2</f>
        <v>0</v>
      </c>
      <c r="BO136" s="25">
        <f t="shared" ref="BO136:BO143" si="261">N136/BA$1*2</f>
        <v>0</v>
      </c>
      <c r="BP136" s="25">
        <f t="shared" ref="BP136:BP143" si="262">SUM(BD136:BO136)</f>
        <v>0</v>
      </c>
      <c r="BQ136" s="25" t="str">
        <f t="shared" ref="BQ136:BQ143" si="263">IFERROR(IF(OR($U136="Total",$U136="total", $U136="TOTAL"),$W136/$BP136,V136/(BD136*4+BE136*4+BF136*3+BG136*3+BH136*2+BI136*3+BJ136*2+BK136*2+BL136*2+BM136*2+BN136+BO136)),"NA")</f>
        <v>NA</v>
      </c>
    </row>
    <row r="137" spans="1:69" s="25" customFormat="1" x14ac:dyDescent="0.15">
      <c r="D137" s="26"/>
      <c r="E137" s="26"/>
      <c r="F137" s="26"/>
      <c r="G137" s="26"/>
      <c r="H137" s="26"/>
      <c r="I137" s="26"/>
      <c r="J137" s="26"/>
      <c r="K137" s="26"/>
      <c r="L137" s="26"/>
      <c r="M137" s="26"/>
      <c r="N137" s="26"/>
      <c r="O137" s="25">
        <f t="shared" si="221"/>
        <v>0</v>
      </c>
      <c r="Q137" s="26">
        <v>46.488</v>
      </c>
      <c r="R137" s="26">
        <v>80.298000000000002</v>
      </c>
      <c r="S137" s="26">
        <v>11.041</v>
      </c>
      <c r="U137" s="26"/>
      <c r="V137" s="27">
        <v>12</v>
      </c>
      <c r="W137" s="27">
        <v>4</v>
      </c>
      <c r="X137" s="14">
        <v>0</v>
      </c>
      <c r="Z137" s="28" t="str">
        <f t="shared" si="222"/>
        <v>NA</v>
      </c>
      <c r="AA137" s="28" t="str">
        <f t="shared" si="223"/>
        <v>NA</v>
      </c>
      <c r="AB137" s="28" t="str">
        <f t="shared" si="224"/>
        <v>NA</v>
      </c>
      <c r="AC137" s="28" t="str">
        <f t="shared" si="225"/>
        <v>NA</v>
      </c>
      <c r="AD137" s="28" t="str">
        <f t="shared" si="226"/>
        <v>NA</v>
      </c>
      <c r="AE137" s="28" t="str">
        <f t="shared" si="227"/>
        <v>NA</v>
      </c>
      <c r="AF137" s="28" t="str">
        <f t="shared" si="228"/>
        <v>NA</v>
      </c>
      <c r="AG137" s="28" t="str">
        <f t="shared" si="229"/>
        <v>NA</v>
      </c>
      <c r="AH137" s="28" t="str">
        <f t="shared" si="230"/>
        <v>NA</v>
      </c>
      <c r="AI137" s="28" t="str">
        <f t="shared" si="231"/>
        <v>NA</v>
      </c>
      <c r="AJ137" s="28" t="str">
        <f t="shared" si="232"/>
        <v>NA</v>
      </c>
      <c r="AK137" s="28" t="str">
        <f t="shared" si="233"/>
        <v>NA</v>
      </c>
      <c r="AL137" s="28">
        <f t="shared" si="234"/>
        <v>0</v>
      </c>
      <c r="AM137" s="28" t="str">
        <f t="shared" si="235"/>
        <v>NA</v>
      </c>
      <c r="AN137" s="29" t="str">
        <f t="shared" si="236"/>
        <v>NA</v>
      </c>
      <c r="AP137" s="25">
        <f t="shared" si="237"/>
        <v>0</v>
      </c>
      <c r="AQ137" s="25">
        <f t="shared" si="238"/>
        <v>0</v>
      </c>
      <c r="AR137" s="25">
        <f t="shared" si="239"/>
        <v>0</v>
      </c>
      <c r="AS137" s="25">
        <f t="shared" si="240"/>
        <v>0</v>
      </c>
      <c r="AT137" s="25">
        <f t="shared" si="241"/>
        <v>0</v>
      </c>
      <c r="AU137" s="25">
        <f t="shared" si="242"/>
        <v>0</v>
      </c>
      <c r="AV137" s="25">
        <f t="shared" si="243"/>
        <v>0</v>
      </c>
      <c r="AW137" s="25">
        <f t="shared" si="244"/>
        <v>0</v>
      </c>
      <c r="AX137" s="25">
        <f t="shared" si="245"/>
        <v>0</v>
      </c>
      <c r="AY137" s="25">
        <f t="shared" si="246"/>
        <v>0</v>
      </c>
      <c r="AZ137" s="25">
        <f t="shared" si="247"/>
        <v>0</v>
      </c>
      <c r="BA137" s="25">
        <f t="shared" si="248"/>
        <v>0</v>
      </c>
      <c r="BB137" s="25">
        <f t="shared" si="249"/>
        <v>0</v>
      </c>
      <c r="BD137" s="25">
        <f t="shared" si="250"/>
        <v>0</v>
      </c>
      <c r="BE137" s="25">
        <f t="shared" si="251"/>
        <v>0</v>
      </c>
      <c r="BF137" s="25">
        <f t="shared" si="252"/>
        <v>0</v>
      </c>
      <c r="BG137" s="25">
        <f t="shared" si="253"/>
        <v>0</v>
      </c>
      <c r="BH137" s="25">
        <f t="shared" si="254"/>
        <v>0</v>
      </c>
      <c r="BI137" s="25">
        <f t="shared" si="255"/>
        <v>0</v>
      </c>
      <c r="BJ137" s="25">
        <f t="shared" si="256"/>
        <v>0</v>
      </c>
      <c r="BK137" s="25">
        <f t="shared" si="257"/>
        <v>0</v>
      </c>
      <c r="BL137" s="25">
        <f t="shared" si="258"/>
        <v>0</v>
      </c>
      <c r="BM137" s="25">
        <f t="shared" si="259"/>
        <v>0</v>
      </c>
      <c r="BN137" s="25">
        <f t="shared" si="260"/>
        <v>0</v>
      </c>
      <c r="BO137" s="25">
        <f t="shared" si="261"/>
        <v>0</v>
      </c>
      <c r="BP137" s="25">
        <f t="shared" si="262"/>
        <v>0</v>
      </c>
      <c r="BQ137" s="25" t="str">
        <f t="shared" si="263"/>
        <v>NA</v>
      </c>
    </row>
    <row r="138" spans="1:69" x14ac:dyDescent="0.15">
      <c r="C138" s="25"/>
      <c r="O138">
        <f t="shared" si="221"/>
        <v>0</v>
      </c>
      <c r="Q138" s="1">
        <v>46.493000000000002</v>
      </c>
      <c r="R138" s="1">
        <v>80.3</v>
      </c>
      <c r="S138" s="1">
        <v>11.041</v>
      </c>
      <c r="V138" s="35">
        <v>12</v>
      </c>
      <c r="W138" s="35">
        <v>4</v>
      </c>
      <c r="X138" s="14">
        <v>0</v>
      </c>
      <c r="Z138" s="13" t="str">
        <f t="shared" si="222"/>
        <v>NA</v>
      </c>
      <c r="AA138" s="13" t="str">
        <f t="shared" si="223"/>
        <v>NA</v>
      </c>
      <c r="AB138" s="13" t="str">
        <f t="shared" si="224"/>
        <v>NA</v>
      </c>
      <c r="AC138" s="13" t="str">
        <f t="shared" si="225"/>
        <v>NA</v>
      </c>
      <c r="AD138" s="13" t="str">
        <f t="shared" si="226"/>
        <v>NA</v>
      </c>
      <c r="AE138" s="13" t="str">
        <f t="shared" si="227"/>
        <v>NA</v>
      </c>
      <c r="AF138" s="13" t="str">
        <f t="shared" si="228"/>
        <v>NA</v>
      </c>
      <c r="AG138" s="13" t="str">
        <f t="shared" si="229"/>
        <v>NA</v>
      </c>
      <c r="AH138" s="13" t="str">
        <f t="shared" si="230"/>
        <v>NA</v>
      </c>
      <c r="AI138" s="13" t="str">
        <f t="shared" si="231"/>
        <v>NA</v>
      </c>
      <c r="AJ138" s="13" t="str">
        <f t="shared" si="232"/>
        <v>NA</v>
      </c>
      <c r="AK138" s="13" t="str">
        <f t="shared" si="233"/>
        <v>NA</v>
      </c>
      <c r="AL138" s="13">
        <f t="shared" si="234"/>
        <v>0</v>
      </c>
      <c r="AM138" s="13" t="str">
        <f t="shared" si="235"/>
        <v>NA</v>
      </c>
      <c r="AN138" s="10" t="str">
        <f t="shared" si="236"/>
        <v>NA</v>
      </c>
      <c r="AP138">
        <f t="shared" si="237"/>
        <v>0</v>
      </c>
      <c r="AQ138">
        <f t="shared" si="238"/>
        <v>0</v>
      </c>
      <c r="AR138">
        <f t="shared" si="239"/>
        <v>0</v>
      </c>
      <c r="AS138">
        <f t="shared" si="240"/>
        <v>0</v>
      </c>
      <c r="AT138">
        <f t="shared" si="241"/>
        <v>0</v>
      </c>
      <c r="AU138">
        <f t="shared" si="242"/>
        <v>0</v>
      </c>
      <c r="AV138">
        <f t="shared" si="243"/>
        <v>0</v>
      </c>
      <c r="AW138">
        <f t="shared" si="244"/>
        <v>0</v>
      </c>
      <c r="AX138">
        <f t="shared" si="245"/>
        <v>0</v>
      </c>
      <c r="AY138">
        <f t="shared" si="246"/>
        <v>0</v>
      </c>
      <c r="AZ138">
        <f t="shared" si="247"/>
        <v>0</v>
      </c>
      <c r="BA138">
        <f t="shared" si="248"/>
        <v>0</v>
      </c>
      <c r="BB138">
        <f t="shared" si="249"/>
        <v>0</v>
      </c>
      <c r="BD138">
        <f t="shared" si="250"/>
        <v>0</v>
      </c>
      <c r="BE138">
        <f t="shared" si="251"/>
        <v>0</v>
      </c>
      <c r="BF138">
        <f t="shared" si="252"/>
        <v>0</v>
      </c>
      <c r="BG138">
        <f t="shared" si="253"/>
        <v>0</v>
      </c>
      <c r="BH138">
        <f t="shared" si="254"/>
        <v>0</v>
      </c>
      <c r="BI138">
        <f t="shared" si="255"/>
        <v>0</v>
      </c>
      <c r="BJ138">
        <f t="shared" si="256"/>
        <v>0</v>
      </c>
      <c r="BK138">
        <f t="shared" si="257"/>
        <v>0</v>
      </c>
      <c r="BL138">
        <f t="shared" si="258"/>
        <v>0</v>
      </c>
      <c r="BM138">
        <f t="shared" si="259"/>
        <v>0</v>
      </c>
      <c r="BN138">
        <f t="shared" si="260"/>
        <v>0</v>
      </c>
      <c r="BO138">
        <f t="shared" si="261"/>
        <v>0</v>
      </c>
      <c r="BP138">
        <f t="shared" si="262"/>
        <v>0</v>
      </c>
      <c r="BQ138" t="str">
        <f t="shared" si="263"/>
        <v>NA</v>
      </c>
    </row>
    <row r="139" spans="1:69" x14ac:dyDescent="0.15">
      <c r="C139" s="25"/>
      <c r="O139">
        <f t="shared" si="221"/>
        <v>0</v>
      </c>
      <c r="Q139" s="1">
        <v>46.497</v>
      </c>
      <c r="R139" s="1">
        <v>80.302999999999997</v>
      </c>
      <c r="S139" s="1">
        <v>11.041</v>
      </c>
      <c r="V139" s="35">
        <v>12</v>
      </c>
      <c r="W139" s="35">
        <v>4</v>
      </c>
      <c r="X139" s="14">
        <v>0</v>
      </c>
      <c r="Z139" s="13" t="str">
        <f t="shared" si="222"/>
        <v>NA</v>
      </c>
      <c r="AA139" s="13" t="str">
        <f t="shared" si="223"/>
        <v>NA</v>
      </c>
      <c r="AB139" s="13" t="str">
        <f t="shared" si="224"/>
        <v>NA</v>
      </c>
      <c r="AC139" s="13" t="str">
        <f t="shared" si="225"/>
        <v>NA</v>
      </c>
      <c r="AD139" s="13" t="str">
        <f t="shared" si="226"/>
        <v>NA</v>
      </c>
      <c r="AE139" s="13" t="str">
        <f t="shared" si="227"/>
        <v>NA</v>
      </c>
      <c r="AF139" s="13" t="str">
        <f t="shared" si="228"/>
        <v>NA</v>
      </c>
      <c r="AG139" s="13" t="str">
        <f t="shared" si="229"/>
        <v>NA</v>
      </c>
      <c r="AH139" s="13" t="str">
        <f t="shared" si="230"/>
        <v>NA</v>
      </c>
      <c r="AI139" s="13" t="str">
        <f t="shared" si="231"/>
        <v>NA</v>
      </c>
      <c r="AJ139" s="13" t="str">
        <f t="shared" si="232"/>
        <v>NA</v>
      </c>
      <c r="AK139" s="13" t="str">
        <f t="shared" si="233"/>
        <v>NA</v>
      </c>
      <c r="AL139" s="13">
        <f t="shared" si="234"/>
        <v>0</v>
      </c>
      <c r="AM139" s="13" t="str">
        <f t="shared" si="235"/>
        <v>NA</v>
      </c>
      <c r="AN139" s="10" t="str">
        <f t="shared" si="236"/>
        <v>NA</v>
      </c>
      <c r="AP139">
        <f t="shared" si="237"/>
        <v>0</v>
      </c>
      <c r="AQ139">
        <f t="shared" si="238"/>
        <v>0</v>
      </c>
      <c r="AR139">
        <f t="shared" si="239"/>
        <v>0</v>
      </c>
      <c r="AS139">
        <f t="shared" si="240"/>
        <v>0</v>
      </c>
      <c r="AT139">
        <f t="shared" si="241"/>
        <v>0</v>
      </c>
      <c r="AU139">
        <f t="shared" si="242"/>
        <v>0</v>
      </c>
      <c r="AV139">
        <f t="shared" si="243"/>
        <v>0</v>
      </c>
      <c r="AW139">
        <f t="shared" si="244"/>
        <v>0</v>
      </c>
      <c r="AX139">
        <f t="shared" si="245"/>
        <v>0</v>
      </c>
      <c r="AY139">
        <f t="shared" si="246"/>
        <v>0</v>
      </c>
      <c r="AZ139">
        <f t="shared" si="247"/>
        <v>0</v>
      </c>
      <c r="BA139">
        <f t="shared" si="248"/>
        <v>0</v>
      </c>
      <c r="BB139">
        <f t="shared" si="249"/>
        <v>0</v>
      </c>
      <c r="BD139">
        <f t="shared" si="250"/>
        <v>0</v>
      </c>
      <c r="BE139">
        <f t="shared" si="251"/>
        <v>0</v>
      </c>
      <c r="BF139">
        <f t="shared" si="252"/>
        <v>0</v>
      </c>
      <c r="BG139">
        <f t="shared" si="253"/>
        <v>0</v>
      </c>
      <c r="BH139">
        <f t="shared" si="254"/>
        <v>0</v>
      </c>
      <c r="BI139">
        <f t="shared" si="255"/>
        <v>0</v>
      </c>
      <c r="BJ139">
        <f t="shared" si="256"/>
        <v>0</v>
      </c>
      <c r="BK139">
        <f t="shared" si="257"/>
        <v>0</v>
      </c>
      <c r="BL139">
        <f t="shared" si="258"/>
        <v>0</v>
      </c>
      <c r="BM139">
        <f t="shared" si="259"/>
        <v>0</v>
      </c>
      <c r="BN139">
        <f t="shared" si="260"/>
        <v>0</v>
      </c>
      <c r="BO139">
        <f t="shared" si="261"/>
        <v>0</v>
      </c>
      <c r="BP139">
        <f t="shared" si="262"/>
        <v>0</v>
      </c>
      <c r="BQ139" t="str">
        <f t="shared" si="263"/>
        <v>NA</v>
      </c>
    </row>
    <row r="140" spans="1:69" x14ac:dyDescent="0.15">
      <c r="C140" s="25"/>
      <c r="O140">
        <f t="shared" si="221"/>
        <v>0</v>
      </c>
      <c r="Q140" s="1">
        <v>46.500999999999998</v>
      </c>
      <c r="R140" s="1">
        <v>80.305999999999997</v>
      </c>
      <c r="S140" s="1">
        <v>11.041</v>
      </c>
      <c r="V140" s="35">
        <v>12</v>
      </c>
      <c r="W140" s="35">
        <v>4</v>
      </c>
      <c r="X140" s="14">
        <v>0</v>
      </c>
      <c r="Z140" s="13" t="str">
        <f t="shared" si="222"/>
        <v>NA</v>
      </c>
      <c r="AA140" s="13" t="str">
        <f t="shared" si="223"/>
        <v>NA</v>
      </c>
      <c r="AB140" s="13" t="str">
        <f t="shared" si="224"/>
        <v>NA</v>
      </c>
      <c r="AC140" s="13" t="str">
        <f t="shared" si="225"/>
        <v>NA</v>
      </c>
      <c r="AD140" s="13" t="str">
        <f t="shared" si="226"/>
        <v>NA</v>
      </c>
      <c r="AE140" s="13" t="str">
        <f t="shared" si="227"/>
        <v>NA</v>
      </c>
      <c r="AF140" s="13" t="str">
        <f t="shared" si="228"/>
        <v>NA</v>
      </c>
      <c r="AG140" s="13" t="str">
        <f t="shared" si="229"/>
        <v>NA</v>
      </c>
      <c r="AH140" s="13" t="str">
        <f t="shared" si="230"/>
        <v>NA</v>
      </c>
      <c r="AI140" s="13" t="str">
        <f t="shared" si="231"/>
        <v>NA</v>
      </c>
      <c r="AJ140" s="13" t="str">
        <f t="shared" si="232"/>
        <v>NA</v>
      </c>
      <c r="AK140" s="13" t="str">
        <f t="shared" si="233"/>
        <v>NA</v>
      </c>
      <c r="AL140" s="13">
        <f t="shared" si="234"/>
        <v>0</v>
      </c>
      <c r="AM140" s="13" t="str">
        <f t="shared" si="235"/>
        <v>NA</v>
      </c>
      <c r="AN140" s="10" t="str">
        <f t="shared" si="236"/>
        <v>NA</v>
      </c>
      <c r="AP140">
        <f t="shared" si="237"/>
        <v>0</v>
      </c>
      <c r="AQ140">
        <f t="shared" si="238"/>
        <v>0</v>
      </c>
      <c r="AR140">
        <f t="shared" si="239"/>
        <v>0</v>
      </c>
      <c r="AS140">
        <f t="shared" si="240"/>
        <v>0</v>
      </c>
      <c r="AT140">
        <f t="shared" si="241"/>
        <v>0</v>
      </c>
      <c r="AU140">
        <f t="shared" si="242"/>
        <v>0</v>
      </c>
      <c r="AV140">
        <f t="shared" si="243"/>
        <v>0</v>
      </c>
      <c r="AW140">
        <f t="shared" si="244"/>
        <v>0</v>
      </c>
      <c r="AX140">
        <f t="shared" si="245"/>
        <v>0</v>
      </c>
      <c r="AY140">
        <f t="shared" si="246"/>
        <v>0</v>
      </c>
      <c r="AZ140">
        <f t="shared" si="247"/>
        <v>0</v>
      </c>
      <c r="BA140">
        <f t="shared" si="248"/>
        <v>0</v>
      </c>
      <c r="BB140">
        <f t="shared" si="249"/>
        <v>0</v>
      </c>
      <c r="BD140">
        <f t="shared" si="250"/>
        <v>0</v>
      </c>
      <c r="BE140">
        <f t="shared" si="251"/>
        <v>0</v>
      </c>
      <c r="BF140">
        <f t="shared" si="252"/>
        <v>0</v>
      </c>
      <c r="BG140">
        <f t="shared" si="253"/>
        <v>0</v>
      </c>
      <c r="BH140">
        <f t="shared" si="254"/>
        <v>0</v>
      </c>
      <c r="BI140">
        <f t="shared" si="255"/>
        <v>0</v>
      </c>
      <c r="BJ140">
        <f t="shared" si="256"/>
        <v>0</v>
      </c>
      <c r="BK140">
        <f t="shared" si="257"/>
        <v>0</v>
      </c>
      <c r="BL140">
        <f t="shared" si="258"/>
        <v>0</v>
      </c>
      <c r="BM140">
        <f t="shared" si="259"/>
        <v>0</v>
      </c>
      <c r="BN140">
        <f t="shared" si="260"/>
        <v>0</v>
      </c>
      <c r="BO140">
        <f t="shared" si="261"/>
        <v>0</v>
      </c>
      <c r="BP140">
        <f t="shared" si="262"/>
        <v>0</v>
      </c>
      <c r="BQ140" t="str">
        <f t="shared" si="263"/>
        <v>NA</v>
      </c>
    </row>
    <row r="141" spans="1:69" x14ac:dyDescent="0.15">
      <c r="C141" s="25"/>
      <c r="O141">
        <f t="shared" si="221"/>
        <v>0</v>
      </c>
      <c r="Q141" s="1">
        <v>46.505000000000003</v>
      </c>
      <c r="R141" s="1">
        <v>80.308999999999997</v>
      </c>
      <c r="S141" s="1">
        <v>11.041</v>
      </c>
      <c r="V141" s="35">
        <v>12</v>
      </c>
      <c r="W141" s="35">
        <v>4</v>
      </c>
      <c r="X141" s="14">
        <v>0</v>
      </c>
      <c r="Z141" s="13" t="str">
        <f t="shared" si="222"/>
        <v>NA</v>
      </c>
      <c r="AA141" s="13" t="str">
        <f t="shared" si="223"/>
        <v>NA</v>
      </c>
      <c r="AB141" s="13" t="str">
        <f t="shared" si="224"/>
        <v>NA</v>
      </c>
      <c r="AC141" s="13" t="str">
        <f t="shared" si="225"/>
        <v>NA</v>
      </c>
      <c r="AD141" s="13" t="str">
        <f t="shared" si="226"/>
        <v>NA</v>
      </c>
      <c r="AE141" s="13" t="str">
        <f t="shared" si="227"/>
        <v>NA</v>
      </c>
      <c r="AF141" s="13" t="str">
        <f t="shared" si="228"/>
        <v>NA</v>
      </c>
      <c r="AG141" s="13" t="str">
        <f t="shared" si="229"/>
        <v>NA</v>
      </c>
      <c r="AH141" s="13" t="str">
        <f t="shared" si="230"/>
        <v>NA</v>
      </c>
      <c r="AI141" s="13" t="str">
        <f t="shared" si="231"/>
        <v>NA</v>
      </c>
      <c r="AJ141" s="13" t="str">
        <f t="shared" si="232"/>
        <v>NA</v>
      </c>
      <c r="AK141" s="13" t="str">
        <f t="shared" si="233"/>
        <v>NA</v>
      </c>
      <c r="AL141" s="13">
        <f t="shared" si="234"/>
        <v>0</v>
      </c>
      <c r="AM141" s="13" t="str">
        <f t="shared" si="235"/>
        <v>NA</v>
      </c>
      <c r="AN141" s="10" t="str">
        <f t="shared" si="236"/>
        <v>NA</v>
      </c>
      <c r="AP141">
        <f t="shared" si="237"/>
        <v>0</v>
      </c>
      <c r="AQ141">
        <f t="shared" si="238"/>
        <v>0</v>
      </c>
      <c r="AR141">
        <f t="shared" si="239"/>
        <v>0</v>
      </c>
      <c r="AS141">
        <f t="shared" si="240"/>
        <v>0</v>
      </c>
      <c r="AT141">
        <f t="shared" si="241"/>
        <v>0</v>
      </c>
      <c r="AU141">
        <f t="shared" si="242"/>
        <v>0</v>
      </c>
      <c r="AV141">
        <f t="shared" si="243"/>
        <v>0</v>
      </c>
      <c r="AW141">
        <f t="shared" si="244"/>
        <v>0</v>
      </c>
      <c r="AX141">
        <f t="shared" si="245"/>
        <v>0</v>
      </c>
      <c r="AY141">
        <f t="shared" si="246"/>
        <v>0</v>
      </c>
      <c r="AZ141">
        <f t="shared" si="247"/>
        <v>0</v>
      </c>
      <c r="BA141">
        <f t="shared" si="248"/>
        <v>0</v>
      </c>
      <c r="BB141">
        <f t="shared" si="249"/>
        <v>0</v>
      </c>
      <c r="BD141">
        <f t="shared" si="250"/>
        <v>0</v>
      </c>
      <c r="BE141">
        <f t="shared" si="251"/>
        <v>0</v>
      </c>
      <c r="BF141">
        <f t="shared" si="252"/>
        <v>0</v>
      </c>
      <c r="BG141">
        <f t="shared" si="253"/>
        <v>0</v>
      </c>
      <c r="BH141">
        <f t="shared" si="254"/>
        <v>0</v>
      </c>
      <c r="BI141">
        <f t="shared" si="255"/>
        <v>0</v>
      </c>
      <c r="BJ141">
        <f t="shared" si="256"/>
        <v>0</v>
      </c>
      <c r="BK141">
        <f t="shared" si="257"/>
        <v>0</v>
      </c>
      <c r="BL141">
        <f t="shared" si="258"/>
        <v>0</v>
      </c>
      <c r="BM141">
        <f t="shared" si="259"/>
        <v>0</v>
      </c>
      <c r="BN141">
        <f t="shared" si="260"/>
        <v>0</v>
      </c>
      <c r="BO141">
        <f t="shared" si="261"/>
        <v>0</v>
      </c>
      <c r="BP141">
        <f t="shared" si="262"/>
        <v>0</v>
      </c>
      <c r="BQ141" t="str">
        <f t="shared" si="263"/>
        <v>NA</v>
      </c>
    </row>
    <row r="142" spans="1:69" x14ac:dyDescent="0.15">
      <c r="C142" s="25"/>
      <c r="O142">
        <f t="shared" si="221"/>
        <v>0</v>
      </c>
      <c r="Q142" s="1">
        <v>46.509</v>
      </c>
      <c r="R142" s="1">
        <v>80.311999999999998</v>
      </c>
      <c r="S142" s="1">
        <v>11.041</v>
      </c>
      <c r="V142" s="35">
        <v>12</v>
      </c>
      <c r="W142" s="35">
        <v>4</v>
      </c>
      <c r="X142" s="14">
        <v>0</v>
      </c>
      <c r="Z142" s="13" t="str">
        <f t="shared" si="222"/>
        <v>NA</v>
      </c>
      <c r="AA142" s="13" t="str">
        <f t="shared" si="223"/>
        <v>NA</v>
      </c>
      <c r="AB142" s="13" t="str">
        <f t="shared" si="224"/>
        <v>NA</v>
      </c>
      <c r="AC142" s="13" t="str">
        <f t="shared" si="225"/>
        <v>NA</v>
      </c>
      <c r="AD142" s="13" t="str">
        <f t="shared" si="226"/>
        <v>NA</v>
      </c>
      <c r="AE142" s="13" t="str">
        <f t="shared" si="227"/>
        <v>NA</v>
      </c>
      <c r="AF142" s="13" t="str">
        <f t="shared" si="228"/>
        <v>NA</v>
      </c>
      <c r="AG142" s="13" t="str">
        <f t="shared" si="229"/>
        <v>NA</v>
      </c>
      <c r="AH142" s="13" t="str">
        <f t="shared" si="230"/>
        <v>NA</v>
      </c>
      <c r="AI142" s="13" t="str">
        <f t="shared" si="231"/>
        <v>NA</v>
      </c>
      <c r="AJ142" s="13" t="str">
        <f t="shared" si="232"/>
        <v>NA</v>
      </c>
      <c r="AK142" s="13" t="str">
        <f t="shared" si="233"/>
        <v>NA</v>
      </c>
      <c r="AL142" s="13">
        <f t="shared" si="234"/>
        <v>0</v>
      </c>
      <c r="AM142" s="13" t="str">
        <f t="shared" si="235"/>
        <v>NA</v>
      </c>
      <c r="AN142" s="10" t="str">
        <f t="shared" si="236"/>
        <v>NA</v>
      </c>
      <c r="AP142">
        <f t="shared" si="237"/>
        <v>0</v>
      </c>
      <c r="AQ142">
        <f t="shared" si="238"/>
        <v>0</v>
      </c>
      <c r="AR142">
        <f t="shared" si="239"/>
        <v>0</v>
      </c>
      <c r="AS142">
        <f t="shared" si="240"/>
        <v>0</v>
      </c>
      <c r="AT142">
        <f t="shared" si="241"/>
        <v>0</v>
      </c>
      <c r="AU142">
        <f t="shared" si="242"/>
        <v>0</v>
      </c>
      <c r="AV142">
        <f t="shared" si="243"/>
        <v>0</v>
      </c>
      <c r="AW142">
        <f t="shared" si="244"/>
        <v>0</v>
      </c>
      <c r="AX142">
        <f t="shared" si="245"/>
        <v>0</v>
      </c>
      <c r="AY142">
        <f t="shared" si="246"/>
        <v>0</v>
      </c>
      <c r="AZ142">
        <f t="shared" si="247"/>
        <v>0</v>
      </c>
      <c r="BA142">
        <f t="shared" si="248"/>
        <v>0</v>
      </c>
      <c r="BB142">
        <f t="shared" si="249"/>
        <v>0</v>
      </c>
      <c r="BD142">
        <f t="shared" si="250"/>
        <v>0</v>
      </c>
      <c r="BE142">
        <f t="shared" si="251"/>
        <v>0</v>
      </c>
      <c r="BF142">
        <f t="shared" si="252"/>
        <v>0</v>
      </c>
      <c r="BG142">
        <f t="shared" si="253"/>
        <v>0</v>
      </c>
      <c r="BH142">
        <f t="shared" si="254"/>
        <v>0</v>
      </c>
      <c r="BI142">
        <f t="shared" si="255"/>
        <v>0</v>
      </c>
      <c r="BJ142">
        <f t="shared" si="256"/>
        <v>0</v>
      </c>
      <c r="BK142">
        <f t="shared" si="257"/>
        <v>0</v>
      </c>
      <c r="BL142">
        <f t="shared" si="258"/>
        <v>0</v>
      </c>
      <c r="BM142">
        <f t="shared" si="259"/>
        <v>0</v>
      </c>
      <c r="BN142">
        <f t="shared" si="260"/>
        <v>0</v>
      </c>
      <c r="BO142">
        <f t="shared" si="261"/>
        <v>0</v>
      </c>
      <c r="BP142">
        <f t="shared" si="262"/>
        <v>0</v>
      </c>
      <c r="BQ142" t="str">
        <f t="shared" si="263"/>
        <v>NA</v>
      </c>
    </row>
    <row r="143" spans="1:69" x14ac:dyDescent="0.15">
      <c r="C143" s="25"/>
      <c r="O143">
        <f t="shared" si="221"/>
        <v>0</v>
      </c>
      <c r="Q143" s="1">
        <v>46.514000000000003</v>
      </c>
      <c r="R143" s="1">
        <v>80.313999999999993</v>
      </c>
      <c r="S143" s="1">
        <v>11.041</v>
      </c>
      <c r="V143" s="35">
        <v>12</v>
      </c>
      <c r="W143" s="35">
        <v>4</v>
      </c>
      <c r="X143" s="14">
        <v>0</v>
      </c>
      <c r="Z143" s="13" t="str">
        <f t="shared" si="222"/>
        <v>NA</v>
      </c>
      <c r="AA143" s="13" t="str">
        <f t="shared" si="223"/>
        <v>NA</v>
      </c>
      <c r="AB143" s="13" t="str">
        <f t="shared" si="224"/>
        <v>NA</v>
      </c>
      <c r="AC143" s="13" t="str">
        <f t="shared" si="225"/>
        <v>NA</v>
      </c>
      <c r="AD143" s="13" t="str">
        <f t="shared" si="226"/>
        <v>NA</v>
      </c>
      <c r="AE143" s="13" t="str">
        <f t="shared" si="227"/>
        <v>NA</v>
      </c>
      <c r="AF143" s="13" t="str">
        <f t="shared" si="228"/>
        <v>NA</v>
      </c>
      <c r="AG143" s="13" t="str">
        <f t="shared" si="229"/>
        <v>NA</v>
      </c>
      <c r="AH143" s="13" t="str">
        <f t="shared" si="230"/>
        <v>NA</v>
      </c>
      <c r="AI143" s="13" t="str">
        <f t="shared" si="231"/>
        <v>NA</v>
      </c>
      <c r="AJ143" s="13" t="str">
        <f t="shared" si="232"/>
        <v>NA</v>
      </c>
      <c r="AK143" s="13" t="str">
        <f t="shared" si="233"/>
        <v>NA</v>
      </c>
      <c r="AL143" s="13">
        <f t="shared" si="234"/>
        <v>0</v>
      </c>
      <c r="AM143" s="13" t="str">
        <f t="shared" si="235"/>
        <v>NA</v>
      </c>
      <c r="AN143" s="10" t="str">
        <f t="shared" si="236"/>
        <v>NA</v>
      </c>
      <c r="AP143">
        <f t="shared" si="237"/>
        <v>0</v>
      </c>
      <c r="AQ143">
        <f t="shared" si="238"/>
        <v>0</v>
      </c>
      <c r="AR143">
        <f t="shared" si="239"/>
        <v>0</v>
      </c>
      <c r="AS143">
        <f t="shared" si="240"/>
        <v>0</v>
      </c>
      <c r="AT143">
        <f t="shared" si="241"/>
        <v>0</v>
      </c>
      <c r="AU143">
        <f t="shared" si="242"/>
        <v>0</v>
      </c>
      <c r="AV143">
        <f t="shared" si="243"/>
        <v>0</v>
      </c>
      <c r="AW143">
        <f t="shared" si="244"/>
        <v>0</v>
      </c>
      <c r="AX143">
        <f t="shared" si="245"/>
        <v>0</v>
      </c>
      <c r="AY143">
        <f t="shared" si="246"/>
        <v>0</v>
      </c>
      <c r="AZ143">
        <f t="shared" si="247"/>
        <v>0</v>
      </c>
      <c r="BA143">
        <f t="shared" si="248"/>
        <v>0</v>
      </c>
      <c r="BB143">
        <f t="shared" si="249"/>
        <v>0</v>
      </c>
      <c r="BD143">
        <f t="shared" si="250"/>
        <v>0</v>
      </c>
      <c r="BE143">
        <f t="shared" si="251"/>
        <v>0</v>
      </c>
      <c r="BF143">
        <f t="shared" si="252"/>
        <v>0</v>
      </c>
      <c r="BG143">
        <f t="shared" si="253"/>
        <v>0</v>
      </c>
      <c r="BH143">
        <f t="shared" si="254"/>
        <v>0</v>
      </c>
      <c r="BI143">
        <f t="shared" si="255"/>
        <v>0</v>
      </c>
      <c r="BJ143">
        <f t="shared" si="256"/>
        <v>0</v>
      </c>
      <c r="BK143">
        <f t="shared" si="257"/>
        <v>0</v>
      </c>
      <c r="BL143">
        <f t="shared" si="258"/>
        <v>0</v>
      </c>
      <c r="BM143">
        <f t="shared" si="259"/>
        <v>0</v>
      </c>
      <c r="BN143">
        <f t="shared" si="260"/>
        <v>0</v>
      </c>
      <c r="BO143">
        <f t="shared" si="261"/>
        <v>0</v>
      </c>
      <c r="BP143">
        <f t="shared" si="262"/>
        <v>0</v>
      </c>
      <c r="BQ143" t="str">
        <f t="shared" si="263"/>
        <v>NA</v>
      </c>
    </row>
  </sheetData>
  <mergeCells count="3">
    <mergeCell ref="E2:N2"/>
    <mergeCell ref="V1:W1"/>
    <mergeCell ref="Q2:S2"/>
  </mergeCells>
  <phoneticPr fontId="1"/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139"/>
  <sheetViews>
    <sheetView tabSelected="1" zoomScaleNormal="100" workbookViewId="0">
      <selection activeCell="P51" sqref="P51"/>
    </sheetView>
  </sheetViews>
  <sheetFormatPr defaultRowHeight="13.5" x14ac:dyDescent="0.15"/>
  <cols>
    <col min="2" max="2" width="27.375" customWidth="1"/>
    <col min="5" max="11" width="9" style="25"/>
  </cols>
  <sheetData>
    <row r="2" spans="2:14" x14ac:dyDescent="0.15">
      <c r="E2" s="25" t="s">
        <v>65</v>
      </c>
      <c r="F2" s="25" t="s">
        <v>64</v>
      </c>
    </row>
    <row r="3" spans="2:14" x14ac:dyDescent="0.15">
      <c r="E3" s="25" t="s">
        <v>63</v>
      </c>
    </row>
    <row r="4" spans="2:14" x14ac:dyDescent="0.15">
      <c r="D4" t="s">
        <v>62</v>
      </c>
      <c r="E4" s="25">
        <v>0</v>
      </c>
      <c r="H4" s="25" t="s">
        <v>66</v>
      </c>
      <c r="J4" s="25" t="s">
        <v>67</v>
      </c>
      <c r="M4" t="s">
        <v>195</v>
      </c>
    </row>
    <row r="5" spans="2:14" x14ac:dyDescent="0.15">
      <c r="B5" t="s">
        <v>76</v>
      </c>
      <c r="C5">
        <v>508</v>
      </c>
      <c r="D5">
        <v>4.9999999999982947</v>
      </c>
      <c r="E5" s="36">
        <f>E4</f>
        <v>0</v>
      </c>
      <c r="F5" s="36">
        <f t="shared" ref="F5:F68" si="0">E$123-E5</f>
        <v>598.3720472841801</v>
      </c>
      <c r="G5" s="36"/>
      <c r="H5" s="25">
        <v>3.0009999999999999</v>
      </c>
      <c r="J5" s="25">
        <v>4.9999999999926104</v>
      </c>
      <c r="K5" s="25">
        <v>2.6579999999999999</v>
      </c>
      <c r="M5">
        <v>0</v>
      </c>
      <c r="N5">
        <v>2.956</v>
      </c>
    </row>
    <row r="6" spans="2:14" x14ac:dyDescent="0.15">
      <c r="B6" t="s">
        <v>77</v>
      </c>
      <c r="C6">
        <v>509</v>
      </c>
      <c r="D6">
        <v>4.9999999999926104</v>
      </c>
      <c r="E6" s="36">
        <f>E5+D6</f>
        <v>4.9999999999926104</v>
      </c>
      <c r="F6" s="36">
        <f t="shared" si="0"/>
        <v>593.37204728418749</v>
      </c>
      <c r="G6" s="36"/>
      <c r="H6" s="25">
        <v>2.6579999999999999</v>
      </c>
      <c r="J6" s="25">
        <v>10.656854249491904</v>
      </c>
      <c r="K6" s="25">
        <v>2.6749999999999998</v>
      </c>
      <c r="M6">
        <v>4.9999999999982947</v>
      </c>
      <c r="N6">
        <v>2.931</v>
      </c>
    </row>
    <row r="7" spans="2:14" x14ac:dyDescent="0.15">
      <c r="B7" t="s">
        <v>78</v>
      </c>
      <c r="C7">
        <v>510</v>
      </c>
      <c r="D7">
        <v>5.6568542494992942</v>
      </c>
      <c r="E7" s="36">
        <f t="shared" ref="E7:E70" si="1">E6+D7</f>
        <v>10.656854249491904</v>
      </c>
      <c r="F7" s="36">
        <f t="shared" si="0"/>
        <v>587.71519303468824</v>
      </c>
      <c r="G7" s="36"/>
      <c r="H7" s="25">
        <v>2.6749999999999998</v>
      </c>
      <c r="J7" s="25">
        <v>15.656854249495883</v>
      </c>
      <c r="K7" s="25">
        <v>2.698</v>
      </c>
      <c r="M7">
        <v>9.9999999999909051</v>
      </c>
      <c r="N7">
        <v>3.1259999999999999</v>
      </c>
    </row>
    <row r="8" spans="2:14" x14ac:dyDescent="0.15">
      <c r="B8" t="s">
        <v>79</v>
      </c>
      <c r="C8">
        <v>511</v>
      </c>
      <c r="D8">
        <v>5.0000000000039799</v>
      </c>
      <c r="E8" s="36">
        <f t="shared" si="1"/>
        <v>15.656854249495883</v>
      </c>
      <c r="F8" s="36">
        <f t="shared" si="0"/>
        <v>582.71519303468426</v>
      </c>
      <c r="G8" s="36"/>
      <c r="H8" s="25">
        <v>2.698</v>
      </c>
      <c r="J8" s="25">
        <v>19.89949493661533</v>
      </c>
      <c r="K8" s="25">
        <v>2.9079999999999999</v>
      </c>
      <c r="M8" s="3">
        <v>15.656854249490152</v>
      </c>
      <c r="N8" s="3">
        <v>2.8740000000000001</v>
      </c>
    </row>
    <row r="9" spans="2:14" x14ac:dyDescent="0.15">
      <c r="B9" t="s">
        <v>80</v>
      </c>
      <c r="C9">
        <v>512</v>
      </c>
      <c r="D9">
        <v>4.2426406871194464</v>
      </c>
      <c r="E9" s="36">
        <f t="shared" si="1"/>
        <v>19.89949493661533</v>
      </c>
      <c r="F9" s="36">
        <f t="shared" si="0"/>
        <v>578.47255234756472</v>
      </c>
      <c r="G9" s="36"/>
      <c r="H9" s="25">
        <v>2.9079999999999999</v>
      </c>
      <c r="J9" s="25">
        <v>35.730446831453378</v>
      </c>
      <c r="K9" s="25">
        <v>3.0139999999999998</v>
      </c>
      <c r="M9">
        <v>20.656854249494131</v>
      </c>
      <c r="N9">
        <v>2.8319999999999999</v>
      </c>
    </row>
    <row r="10" spans="2:14" x14ac:dyDescent="0.15">
      <c r="B10" t="s">
        <v>81</v>
      </c>
      <c r="C10">
        <v>513</v>
      </c>
      <c r="D10">
        <v>4.9999999999982947</v>
      </c>
      <c r="E10" s="36">
        <f t="shared" si="1"/>
        <v>24.899494936613625</v>
      </c>
      <c r="F10" s="36">
        <f t="shared" si="0"/>
        <v>573.47255234756642</v>
      </c>
      <c r="G10" s="36"/>
      <c r="H10" s="25">
        <v>3.6520000000000001</v>
      </c>
      <c r="J10" s="25">
        <v>39.973087518572825</v>
      </c>
      <c r="K10" s="25">
        <v>3.1080000000000001</v>
      </c>
      <c r="M10">
        <v>25.656854249492426</v>
      </c>
      <c r="N10">
        <v>2.8359999999999999</v>
      </c>
    </row>
    <row r="11" spans="2:14" x14ac:dyDescent="0.15">
      <c r="B11" t="s">
        <v>82</v>
      </c>
      <c r="C11">
        <v>514</v>
      </c>
      <c r="D11">
        <v>5.8309518948414594</v>
      </c>
      <c r="E11" s="36">
        <f t="shared" si="1"/>
        <v>30.730446831455083</v>
      </c>
      <c r="F11" s="36">
        <f t="shared" si="0"/>
        <v>567.64160045272502</v>
      </c>
      <c r="G11" s="36"/>
      <c r="H11" s="25">
        <v>3.181</v>
      </c>
      <c r="J11" s="25">
        <v>44.973087518576804</v>
      </c>
      <c r="K11" s="25">
        <v>3.1869999999999998</v>
      </c>
      <c r="M11">
        <v>30.128990204484808</v>
      </c>
      <c r="N11">
        <v>2.8559999999999999</v>
      </c>
    </row>
    <row r="12" spans="2:14" x14ac:dyDescent="0.15">
      <c r="B12" t="s">
        <v>83</v>
      </c>
      <c r="C12">
        <v>515</v>
      </c>
      <c r="D12">
        <v>4.9999999999982947</v>
      </c>
      <c r="E12" s="36">
        <f t="shared" si="1"/>
        <v>35.730446831453378</v>
      </c>
      <c r="F12" s="36">
        <f t="shared" si="0"/>
        <v>562.64160045272672</v>
      </c>
      <c r="G12" s="36"/>
      <c r="H12" s="25">
        <v>3.0139999999999998</v>
      </c>
      <c r="J12" s="25">
        <v>55.629941768070026</v>
      </c>
      <c r="K12" s="25">
        <v>3.2530000000000001</v>
      </c>
      <c r="M12">
        <v>35.785844453979053</v>
      </c>
      <c r="N12">
        <v>2.8929999999999998</v>
      </c>
    </row>
    <row r="13" spans="2:14" x14ac:dyDescent="0.15">
      <c r="B13" t="s">
        <v>84</v>
      </c>
      <c r="C13">
        <v>516</v>
      </c>
      <c r="D13">
        <v>4.2426406871194464</v>
      </c>
      <c r="E13" s="36">
        <f t="shared" si="1"/>
        <v>39.973087518572825</v>
      </c>
      <c r="F13" s="36">
        <f t="shared" si="0"/>
        <v>558.39895976560729</v>
      </c>
      <c r="G13" s="36"/>
      <c r="H13" s="25">
        <v>3.1080000000000001</v>
      </c>
      <c r="J13" s="25">
        <v>71.286796017556526</v>
      </c>
      <c r="K13" s="25">
        <v>3.331</v>
      </c>
      <c r="M13">
        <v>40.785844453983032</v>
      </c>
      <c r="N13">
        <v>2.95</v>
      </c>
    </row>
    <row r="14" spans="2:14" x14ac:dyDescent="0.15">
      <c r="B14" t="s">
        <v>85</v>
      </c>
      <c r="C14">
        <v>517</v>
      </c>
      <c r="D14">
        <v>5.0000000000039799</v>
      </c>
      <c r="E14" s="36">
        <f t="shared" si="1"/>
        <v>44.973087518576804</v>
      </c>
      <c r="F14" s="36">
        <f t="shared" si="0"/>
        <v>553.39895976560331</v>
      </c>
      <c r="G14" s="36"/>
      <c r="H14" s="25">
        <v>3.1869999999999998</v>
      </c>
      <c r="J14" s="25">
        <v>75.529436704675973</v>
      </c>
      <c r="K14" s="25">
        <v>3.3679999999999999</v>
      </c>
      <c r="M14">
        <v>45.785844453981326</v>
      </c>
      <c r="N14">
        <v>2.9769999999999999</v>
      </c>
    </row>
    <row r="15" spans="2:14" x14ac:dyDescent="0.15">
      <c r="B15" t="s">
        <v>86</v>
      </c>
      <c r="C15">
        <v>518</v>
      </c>
      <c r="D15">
        <v>5.6568542494892453</v>
      </c>
      <c r="E15" s="36">
        <f t="shared" si="1"/>
        <v>50.629941768066047</v>
      </c>
      <c r="F15" s="36">
        <f t="shared" si="0"/>
        <v>547.74210551611407</v>
      </c>
      <c r="G15" s="36"/>
      <c r="H15" s="25">
        <v>2.9420000000000002</v>
      </c>
      <c r="J15" s="25">
        <v>81.186290954170246</v>
      </c>
      <c r="K15" s="25">
        <v>3.4119999999999999</v>
      </c>
      <c r="M15">
        <v>50.028485141100759</v>
      </c>
      <c r="N15">
        <v>3.036</v>
      </c>
    </row>
    <row r="16" spans="2:14" x14ac:dyDescent="0.15">
      <c r="B16" t="s">
        <v>87</v>
      </c>
      <c r="C16">
        <v>519</v>
      </c>
      <c r="D16">
        <v>5.0000000000039799</v>
      </c>
      <c r="E16" s="36">
        <f t="shared" si="1"/>
        <v>55.629941768070026</v>
      </c>
      <c r="F16" s="36">
        <f t="shared" si="0"/>
        <v>542.74210551611009</v>
      </c>
      <c r="G16" s="36"/>
      <c r="H16" s="25">
        <v>3.2530000000000001</v>
      </c>
      <c r="J16" s="25">
        <v>86.186290954174225</v>
      </c>
      <c r="K16" s="25">
        <v>3.419</v>
      </c>
      <c r="M16">
        <v>56.431609378533153</v>
      </c>
      <c r="N16">
        <v>3.0750000000000002</v>
      </c>
    </row>
    <row r="17" spans="2:14" x14ac:dyDescent="0.15">
      <c r="B17" t="s">
        <v>88</v>
      </c>
      <c r="C17">
        <v>520</v>
      </c>
      <c r="D17">
        <v>4.9999999999982947</v>
      </c>
      <c r="E17" s="36">
        <f t="shared" si="1"/>
        <v>60.629941768068321</v>
      </c>
      <c r="F17" s="36">
        <f t="shared" si="0"/>
        <v>537.74210551611179</v>
      </c>
      <c r="G17" s="36"/>
      <c r="H17" s="25">
        <v>3.399</v>
      </c>
      <c r="J17" s="25">
        <v>91.843145203663468</v>
      </c>
      <c r="K17" s="25">
        <v>3.431</v>
      </c>
      <c r="M17">
        <v>60.674250065652586</v>
      </c>
      <c r="N17">
        <v>3.1280000000000001</v>
      </c>
    </row>
    <row r="18" spans="2:14" x14ac:dyDescent="0.15">
      <c r="B18" t="s">
        <v>89</v>
      </c>
      <c r="C18">
        <v>521</v>
      </c>
      <c r="D18">
        <v>5.0000000000039799</v>
      </c>
      <c r="E18" s="36">
        <f t="shared" si="1"/>
        <v>65.6299417680723</v>
      </c>
      <c r="F18" s="36">
        <f t="shared" si="0"/>
        <v>532.74210551610781</v>
      </c>
      <c r="G18" s="36"/>
      <c r="H18" s="25">
        <v>0.91</v>
      </c>
      <c r="J18" s="25">
        <v>96.085785890782915</v>
      </c>
      <c r="K18" s="25">
        <v>3.4470000000000001</v>
      </c>
      <c r="M18">
        <v>65.674250065650881</v>
      </c>
      <c r="N18">
        <v>3.206</v>
      </c>
    </row>
    <row r="19" spans="2:14" x14ac:dyDescent="0.15">
      <c r="B19" t="s">
        <v>90</v>
      </c>
      <c r="C19">
        <v>522</v>
      </c>
      <c r="D19">
        <v>5.6568542494842209</v>
      </c>
      <c r="E19" s="36">
        <f t="shared" si="1"/>
        <v>71.286796017556526</v>
      </c>
      <c r="F19" s="36">
        <f t="shared" si="0"/>
        <v>527.08525126662357</v>
      </c>
      <c r="G19" s="36"/>
      <c r="H19" s="25">
        <v>3.331</v>
      </c>
      <c r="J19" s="25">
        <v>101.08578589078121</v>
      </c>
      <c r="K19" s="25">
        <v>3.4790000000000001</v>
      </c>
      <c r="M19">
        <v>70.67425006565486</v>
      </c>
      <c r="N19">
        <v>3.3479999999999999</v>
      </c>
    </row>
    <row r="20" spans="2:14" x14ac:dyDescent="0.15">
      <c r="B20" t="s">
        <v>91</v>
      </c>
      <c r="C20">
        <v>523</v>
      </c>
      <c r="D20">
        <v>4.2426406871194464</v>
      </c>
      <c r="E20" s="36">
        <f t="shared" si="1"/>
        <v>75.529436704675973</v>
      </c>
      <c r="F20" s="36">
        <f t="shared" si="0"/>
        <v>522.84261057950414</v>
      </c>
      <c r="G20" s="36"/>
      <c r="H20" s="25">
        <v>3.3679999999999999</v>
      </c>
      <c r="J20" s="25">
        <v>106.91673778563485</v>
      </c>
      <c r="K20" s="25">
        <v>3.5249999999999999</v>
      </c>
      <c r="M20">
        <v>76.3311043151391</v>
      </c>
      <c r="N20">
        <v>3.363</v>
      </c>
    </row>
    <row r="21" spans="2:14" x14ac:dyDescent="0.15">
      <c r="B21" t="s">
        <v>92</v>
      </c>
      <c r="C21">
        <v>524</v>
      </c>
      <c r="D21">
        <v>5.6568542494942697</v>
      </c>
      <c r="E21" s="36">
        <f t="shared" si="1"/>
        <v>81.186290954170246</v>
      </c>
      <c r="F21" s="36">
        <f t="shared" si="0"/>
        <v>517.18575633000989</v>
      </c>
      <c r="G21" s="36"/>
      <c r="H21" s="25">
        <v>3.4119999999999999</v>
      </c>
      <c r="J21" s="25">
        <v>111.91673778563315</v>
      </c>
      <c r="K21" s="25">
        <v>3.4969999999999999</v>
      </c>
      <c r="M21">
        <v>81.331104315143079</v>
      </c>
      <c r="N21">
        <v>3.383</v>
      </c>
    </row>
    <row r="22" spans="2:14" x14ac:dyDescent="0.15">
      <c r="B22" t="s">
        <v>93</v>
      </c>
      <c r="C22">
        <v>525</v>
      </c>
      <c r="D22">
        <v>5.0000000000039799</v>
      </c>
      <c r="E22" s="36">
        <f t="shared" si="1"/>
        <v>86.186290954174225</v>
      </c>
      <c r="F22" s="36">
        <f t="shared" si="0"/>
        <v>512.18575633000592</v>
      </c>
      <c r="G22" s="36"/>
      <c r="H22" s="25">
        <v>3.419</v>
      </c>
      <c r="J22" s="25">
        <v>116.15937847275259</v>
      </c>
      <c r="K22" s="25">
        <v>3.532</v>
      </c>
      <c r="M22">
        <v>86.331104315141374</v>
      </c>
      <c r="N22">
        <v>3.4359999999999999</v>
      </c>
    </row>
    <row r="23" spans="2:14" x14ac:dyDescent="0.15">
      <c r="B23" t="s">
        <v>94</v>
      </c>
      <c r="C23">
        <v>526</v>
      </c>
      <c r="D23">
        <v>5.6568542494892453</v>
      </c>
      <c r="E23" s="36">
        <f t="shared" si="1"/>
        <v>91.843145203663468</v>
      </c>
      <c r="F23" s="36">
        <f t="shared" si="0"/>
        <v>506.52890208051662</v>
      </c>
      <c r="G23" s="36"/>
      <c r="H23" s="25">
        <v>3.431</v>
      </c>
      <c r="J23" s="25">
        <v>121.81623272224184</v>
      </c>
      <c r="K23" s="25">
        <v>3.5070000000000001</v>
      </c>
      <c r="M23">
        <v>91.331104315134041</v>
      </c>
      <c r="N23">
        <v>3.488</v>
      </c>
    </row>
    <row r="24" spans="2:14" x14ac:dyDescent="0.15">
      <c r="B24" t="s">
        <v>95</v>
      </c>
      <c r="C24">
        <v>527</v>
      </c>
      <c r="D24">
        <v>4.2426406871194464</v>
      </c>
      <c r="E24" s="36">
        <f t="shared" si="1"/>
        <v>96.085785890782915</v>
      </c>
      <c r="F24" s="36">
        <f t="shared" si="0"/>
        <v>502.28626139339718</v>
      </c>
      <c r="G24" s="36"/>
      <c r="H24" s="25">
        <v>3.4470000000000001</v>
      </c>
      <c r="J24" s="25">
        <v>126.81623272224581</v>
      </c>
      <c r="K24" s="25">
        <v>3.5539999999999998</v>
      </c>
      <c r="M24">
        <v>96.987958564633345</v>
      </c>
      <c r="N24">
        <v>3.5249999999999999</v>
      </c>
    </row>
    <row r="25" spans="2:14" x14ac:dyDescent="0.15">
      <c r="B25" t="s">
        <v>96</v>
      </c>
      <c r="C25">
        <v>528</v>
      </c>
      <c r="D25">
        <v>4.9999999999982947</v>
      </c>
      <c r="E25" s="36">
        <f t="shared" si="1"/>
        <v>101.08578589078121</v>
      </c>
      <c r="F25" s="36">
        <f t="shared" si="0"/>
        <v>497.28626139339889</v>
      </c>
      <c r="G25" s="36"/>
      <c r="H25" s="25">
        <v>3.4790000000000001</v>
      </c>
      <c r="J25" s="25">
        <v>132.47308697174009</v>
      </c>
      <c r="K25" s="25">
        <v>3.552</v>
      </c>
      <c r="M25">
        <v>101.23059925175278</v>
      </c>
      <c r="N25">
        <v>3.532</v>
      </c>
    </row>
    <row r="26" spans="2:14" x14ac:dyDescent="0.15">
      <c r="B26" t="s">
        <v>97</v>
      </c>
      <c r="C26">
        <v>529</v>
      </c>
      <c r="D26">
        <v>5.8309518948536461</v>
      </c>
      <c r="E26" s="36">
        <f t="shared" si="1"/>
        <v>106.91673778563485</v>
      </c>
      <c r="F26" s="36">
        <f t="shared" si="0"/>
        <v>491.45530949854526</v>
      </c>
      <c r="G26" s="36"/>
      <c r="H26" s="25">
        <v>3.5249999999999999</v>
      </c>
      <c r="J26" s="25">
        <v>136.71572765885952</v>
      </c>
      <c r="K26" s="25">
        <v>3.5339999999999998</v>
      </c>
      <c r="M26">
        <v>106.88745350124702</v>
      </c>
      <c r="N26">
        <v>3.5710000000000002</v>
      </c>
    </row>
    <row r="27" spans="2:14" x14ac:dyDescent="0.15">
      <c r="B27" t="s">
        <v>98</v>
      </c>
      <c r="C27">
        <v>530</v>
      </c>
      <c r="D27">
        <v>4.9999999999982947</v>
      </c>
      <c r="E27" s="36">
        <f t="shared" si="1"/>
        <v>111.91673778563315</v>
      </c>
      <c r="F27" s="36">
        <f t="shared" si="0"/>
        <v>486.45530949854697</v>
      </c>
      <c r="G27" s="36"/>
      <c r="H27" s="25">
        <v>3.4969999999999999</v>
      </c>
      <c r="J27" s="25">
        <v>142.37258190834373</v>
      </c>
      <c r="K27" s="25">
        <v>3.5249999999999999</v>
      </c>
      <c r="M27">
        <v>111.88745350123963</v>
      </c>
      <c r="N27">
        <v>3.6030000000000002</v>
      </c>
    </row>
    <row r="28" spans="2:14" x14ac:dyDescent="0.15">
      <c r="B28" t="s">
        <v>99</v>
      </c>
      <c r="C28">
        <v>531</v>
      </c>
      <c r="D28">
        <v>4.2426406871194464</v>
      </c>
      <c r="E28" s="36">
        <f t="shared" si="1"/>
        <v>116.15937847275259</v>
      </c>
      <c r="F28" s="36">
        <f t="shared" si="0"/>
        <v>482.21266881142753</v>
      </c>
      <c r="G28" s="36"/>
      <c r="H28" s="25">
        <v>3.532</v>
      </c>
      <c r="J28" s="25">
        <v>146.84471786334879</v>
      </c>
      <c r="K28" s="25">
        <v>3.59</v>
      </c>
      <c r="M28">
        <v>117.54430775073388</v>
      </c>
      <c r="N28">
        <v>3.6560000000000001</v>
      </c>
    </row>
    <row r="29" spans="2:14" x14ac:dyDescent="0.15">
      <c r="B29" t="s">
        <v>100</v>
      </c>
      <c r="C29">
        <v>532</v>
      </c>
      <c r="D29">
        <v>5.6568542494892453</v>
      </c>
      <c r="E29" s="36">
        <f t="shared" si="1"/>
        <v>121.81623272224184</v>
      </c>
      <c r="F29" s="36">
        <f t="shared" si="0"/>
        <v>476.55581456193829</v>
      </c>
      <c r="G29" s="36"/>
      <c r="H29" s="25">
        <v>3.5070000000000001</v>
      </c>
      <c r="J29" s="25">
        <v>152.50157211284306</v>
      </c>
      <c r="K29" s="25">
        <v>3.5590000000000002</v>
      </c>
      <c r="M29">
        <v>126.78694843785729</v>
      </c>
      <c r="N29">
        <v>3.7149999999999999</v>
      </c>
    </row>
    <row r="30" spans="2:14" x14ac:dyDescent="0.15">
      <c r="B30" t="s">
        <v>101</v>
      </c>
      <c r="C30">
        <v>533</v>
      </c>
      <c r="D30">
        <v>5.0000000000039799</v>
      </c>
      <c r="E30" s="36">
        <f t="shared" si="1"/>
        <v>126.81623272224581</v>
      </c>
      <c r="F30" s="36">
        <f t="shared" si="0"/>
        <v>471.55581456193431</v>
      </c>
      <c r="G30" s="36"/>
      <c r="H30" s="25">
        <v>3.5539999999999998</v>
      </c>
      <c r="J30" s="25">
        <v>156.7442127999625</v>
      </c>
      <c r="K30" s="25">
        <v>3.5609999999999999</v>
      </c>
      <c r="M30">
        <v>141.10318170693762</v>
      </c>
      <c r="N30">
        <v>3.7040000000000002</v>
      </c>
    </row>
    <row r="31" spans="2:14" x14ac:dyDescent="0.15">
      <c r="B31" t="s">
        <v>102</v>
      </c>
      <c r="C31">
        <v>534</v>
      </c>
      <c r="D31">
        <v>5.6568542494942697</v>
      </c>
      <c r="E31" s="36">
        <f t="shared" si="1"/>
        <v>132.47308697174009</v>
      </c>
      <c r="F31" s="36">
        <f t="shared" si="0"/>
        <v>465.89896031244001</v>
      </c>
      <c r="G31" s="36"/>
      <c r="H31" s="25">
        <v>3.552</v>
      </c>
      <c r="J31" s="25">
        <v>161.74421279996079</v>
      </c>
      <c r="K31" s="25">
        <v>3.5710000000000002</v>
      </c>
      <c r="M31">
        <v>146.76003595643186</v>
      </c>
      <c r="N31">
        <v>3.6829999999999998</v>
      </c>
    </row>
    <row r="32" spans="2:14" x14ac:dyDescent="0.15">
      <c r="B32" t="s">
        <v>103</v>
      </c>
      <c r="C32">
        <v>535</v>
      </c>
      <c r="D32">
        <v>4.2426406871194464</v>
      </c>
      <c r="E32" s="36">
        <f t="shared" si="1"/>
        <v>136.71572765885952</v>
      </c>
      <c r="F32" s="36">
        <f t="shared" si="0"/>
        <v>461.65631962532058</v>
      </c>
      <c r="G32" s="36"/>
      <c r="H32" s="25">
        <v>3.5339999999999998</v>
      </c>
      <c r="J32" s="25">
        <v>167.57516469480225</v>
      </c>
      <c r="K32" s="25">
        <v>3.673</v>
      </c>
      <c r="M32">
        <v>157.41689020592008</v>
      </c>
      <c r="N32">
        <v>3.702</v>
      </c>
    </row>
    <row r="33" spans="2:14" x14ac:dyDescent="0.15">
      <c r="B33" t="s">
        <v>104</v>
      </c>
      <c r="C33">
        <v>536</v>
      </c>
      <c r="D33">
        <v>5.6568542494842209</v>
      </c>
      <c r="E33" s="36">
        <f t="shared" si="1"/>
        <v>142.37258190834373</v>
      </c>
      <c r="F33" s="36">
        <f t="shared" si="0"/>
        <v>455.99946537583639</v>
      </c>
      <c r="G33" s="36"/>
      <c r="H33" s="25">
        <v>3.5249999999999999</v>
      </c>
      <c r="J33" s="25">
        <v>172.57516469480623</v>
      </c>
      <c r="K33" s="25">
        <v>3.6360000000000001</v>
      </c>
      <c r="M33">
        <v>161.65953089303952</v>
      </c>
      <c r="N33">
        <v>3.7120000000000002</v>
      </c>
    </row>
    <row r="34" spans="2:14" x14ac:dyDescent="0.15">
      <c r="B34" t="s">
        <v>105</v>
      </c>
      <c r="C34">
        <v>537</v>
      </c>
      <c r="D34">
        <v>4.4721359550050446</v>
      </c>
      <c r="E34" s="36">
        <f t="shared" si="1"/>
        <v>146.84471786334879</v>
      </c>
      <c r="F34" s="36">
        <f t="shared" si="0"/>
        <v>451.52732942083128</v>
      </c>
      <c r="G34" s="36"/>
      <c r="H34" s="25">
        <v>3.59</v>
      </c>
      <c r="J34" s="25">
        <v>176.81780538192567</v>
      </c>
      <c r="K34" s="25">
        <v>3.6150000000000002</v>
      </c>
      <c r="M34">
        <v>167.31638514253882</v>
      </c>
      <c r="N34">
        <v>3.738</v>
      </c>
    </row>
    <row r="35" spans="2:14" x14ac:dyDescent="0.15">
      <c r="B35" t="s">
        <v>106</v>
      </c>
      <c r="C35">
        <v>538</v>
      </c>
      <c r="D35">
        <v>5.6568542494942697</v>
      </c>
      <c r="E35" s="36">
        <f t="shared" si="1"/>
        <v>152.50157211284306</v>
      </c>
      <c r="F35" s="36">
        <f t="shared" si="0"/>
        <v>445.87047517133703</v>
      </c>
      <c r="G35" s="36"/>
      <c r="H35" s="25">
        <v>3.5590000000000002</v>
      </c>
      <c r="J35" s="25">
        <v>183.22092961935357</v>
      </c>
      <c r="K35" s="25">
        <v>3.6320000000000001</v>
      </c>
      <c r="M35">
        <v>172.3163851425428</v>
      </c>
      <c r="N35">
        <v>3.7269999999999999</v>
      </c>
    </row>
    <row r="36" spans="2:14" x14ac:dyDescent="0.15">
      <c r="B36" t="s">
        <v>107</v>
      </c>
      <c r="C36">
        <v>539</v>
      </c>
      <c r="D36">
        <v>4.2426406871194464</v>
      </c>
      <c r="E36" s="36">
        <f t="shared" si="1"/>
        <v>156.7442127999625</v>
      </c>
      <c r="F36" s="36">
        <f t="shared" si="0"/>
        <v>441.6278344842176</v>
      </c>
      <c r="G36" s="36"/>
      <c r="H36" s="25">
        <v>3.5609999999999999</v>
      </c>
      <c r="J36" s="25">
        <v>187.463570306473</v>
      </c>
      <c r="K36" s="25">
        <v>3.633</v>
      </c>
      <c r="M36">
        <v>177.31638514254109</v>
      </c>
      <c r="N36">
        <v>3.7450000000000001</v>
      </c>
    </row>
    <row r="37" spans="2:14" x14ac:dyDescent="0.15">
      <c r="B37" t="s">
        <v>108</v>
      </c>
      <c r="C37">
        <v>540</v>
      </c>
      <c r="D37">
        <v>4.9999999999982947</v>
      </c>
      <c r="E37" s="36">
        <f t="shared" si="1"/>
        <v>161.74421279996079</v>
      </c>
      <c r="F37" s="36">
        <f t="shared" si="0"/>
        <v>436.62783448421931</v>
      </c>
      <c r="G37" s="36"/>
      <c r="H37" s="25">
        <v>3.5710000000000002</v>
      </c>
      <c r="J37" s="25">
        <v>192.4635703064713</v>
      </c>
      <c r="K37" s="25">
        <v>3.7130000000000001</v>
      </c>
      <c r="M37">
        <v>187.97323939202795</v>
      </c>
      <c r="N37">
        <v>3.7330000000000001</v>
      </c>
    </row>
    <row r="38" spans="2:14" x14ac:dyDescent="0.15">
      <c r="B38" t="s">
        <v>109</v>
      </c>
      <c r="C38">
        <v>541</v>
      </c>
      <c r="D38">
        <v>5.8309518948414594</v>
      </c>
      <c r="E38" s="36">
        <f t="shared" si="1"/>
        <v>167.57516469480225</v>
      </c>
      <c r="F38" s="36">
        <f t="shared" si="0"/>
        <v>430.79688258937784</v>
      </c>
      <c r="G38" s="36"/>
      <c r="H38" s="25">
        <v>3.673</v>
      </c>
      <c r="J38" s="25">
        <v>197.46357030647528</v>
      </c>
      <c r="K38" s="25">
        <v>3.7389999999999999</v>
      </c>
      <c r="M38">
        <v>192.97323939203193</v>
      </c>
      <c r="N38">
        <v>3.7229999999999999</v>
      </c>
    </row>
    <row r="39" spans="2:14" x14ac:dyDescent="0.15">
      <c r="B39" t="s">
        <v>110</v>
      </c>
      <c r="C39">
        <v>542</v>
      </c>
      <c r="D39">
        <v>5.0000000000039799</v>
      </c>
      <c r="E39" s="36">
        <f t="shared" si="1"/>
        <v>172.57516469480623</v>
      </c>
      <c r="F39" s="36">
        <f t="shared" si="0"/>
        <v>425.79688258937387</v>
      </c>
      <c r="G39" s="36"/>
      <c r="H39" s="25">
        <v>3.6360000000000001</v>
      </c>
      <c r="J39" s="25">
        <v>203.12042455596452</v>
      </c>
      <c r="K39" s="25">
        <v>3.6819999999999999</v>
      </c>
      <c r="M39">
        <v>197.97323939203022</v>
      </c>
      <c r="N39">
        <v>3.7469999999999999</v>
      </c>
    </row>
    <row r="40" spans="2:14" x14ac:dyDescent="0.15">
      <c r="B40" t="s">
        <v>111</v>
      </c>
      <c r="C40">
        <v>543</v>
      </c>
      <c r="D40">
        <v>4.2426406871194464</v>
      </c>
      <c r="E40" s="36">
        <f t="shared" si="1"/>
        <v>176.81780538192567</v>
      </c>
      <c r="F40" s="36">
        <f t="shared" si="0"/>
        <v>421.55424190225443</v>
      </c>
      <c r="G40" s="36"/>
      <c r="H40" s="25">
        <v>3.6150000000000002</v>
      </c>
      <c r="J40" s="25">
        <v>208.1204245559685</v>
      </c>
      <c r="K40" s="25">
        <v>3.6520000000000001</v>
      </c>
      <c r="M40">
        <v>202.21588007914966</v>
      </c>
      <c r="N40">
        <v>3.722</v>
      </c>
    </row>
    <row r="41" spans="2:14" x14ac:dyDescent="0.15">
      <c r="B41" t="s">
        <v>112</v>
      </c>
      <c r="C41">
        <v>544</v>
      </c>
      <c r="D41">
        <v>6.4031242374279129</v>
      </c>
      <c r="E41" s="36">
        <f t="shared" si="1"/>
        <v>183.22092961935357</v>
      </c>
      <c r="F41" s="36">
        <f t="shared" si="0"/>
        <v>415.15111766482653</v>
      </c>
      <c r="G41" s="36"/>
      <c r="H41" s="25">
        <v>3.6320000000000001</v>
      </c>
      <c r="J41" s="25">
        <v>213.12042455596679</v>
      </c>
      <c r="K41" s="25">
        <v>3.6659999999999999</v>
      </c>
      <c r="M41">
        <v>208.61900431658199</v>
      </c>
      <c r="N41">
        <v>3.702</v>
      </c>
    </row>
    <row r="42" spans="2:14" x14ac:dyDescent="0.15">
      <c r="B42" t="s">
        <v>113</v>
      </c>
      <c r="C42">
        <v>545</v>
      </c>
      <c r="D42">
        <v>4.2426406871194464</v>
      </c>
      <c r="E42" s="36">
        <f t="shared" si="1"/>
        <v>187.463570306473</v>
      </c>
      <c r="F42" s="36">
        <f t="shared" si="0"/>
        <v>410.9084769777071</v>
      </c>
      <c r="G42" s="36"/>
      <c r="H42" s="25">
        <v>3.633</v>
      </c>
      <c r="J42" s="25">
        <v>218.12042455597077</v>
      </c>
      <c r="K42" s="25">
        <v>3.6829999999999998</v>
      </c>
      <c r="M42">
        <v>222.8616450037037</v>
      </c>
      <c r="N42">
        <v>3.7850000000000001</v>
      </c>
    </row>
    <row r="43" spans="2:14" x14ac:dyDescent="0.15">
      <c r="B43" t="s">
        <v>114</v>
      </c>
      <c r="C43">
        <v>546</v>
      </c>
      <c r="D43">
        <v>4.9999999999982947</v>
      </c>
      <c r="E43" s="36">
        <f t="shared" si="1"/>
        <v>192.4635703064713</v>
      </c>
      <c r="F43" s="36">
        <f t="shared" si="0"/>
        <v>405.9084769777088</v>
      </c>
      <c r="G43" s="36"/>
      <c r="H43" s="25">
        <v>3.7130000000000001</v>
      </c>
      <c r="J43" s="25">
        <v>223.77727880545498</v>
      </c>
      <c r="K43" s="25">
        <v>3.6869999999999998</v>
      </c>
      <c r="M43">
        <v>228.51849925318794</v>
      </c>
      <c r="N43">
        <v>3.7309999999999999</v>
      </c>
    </row>
    <row r="44" spans="2:14" x14ac:dyDescent="0.15">
      <c r="B44" t="s">
        <v>115</v>
      </c>
      <c r="C44">
        <v>547</v>
      </c>
      <c r="D44">
        <v>5.0000000000039799</v>
      </c>
      <c r="E44" s="36">
        <f t="shared" si="1"/>
        <v>197.46357030647528</v>
      </c>
      <c r="F44" s="36">
        <f t="shared" si="0"/>
        <v>400.90847697770482</v>
      </c>
      <c r="G44" s="36"/>
      <c r="H44" s="25">
        <v>3.7389999999999999</v>
      </c>
      <c r="J44" s="25">
        <v>228.77727880545896</v>
      </c>
      <c r="K44" s="25">
        <v>3.6709999999999998</v>
      </c>
      <c r="M44">
        <v>233.51849925319192</v>
      </c>
      <c r="N44">
        <v>3.782</v>
      </c>
    </row>
    <row r="45" spans="2:14" x14ac:dyDescent="0.15">
      <c r="B45" t="s">
        <v>116</v>
      </c>
      <c r="C45">
        <v>548</v>
      </c>
      <c r="D45">
        <v>5.6568542494892453</v>
      </c>
      <c r="E45" s="36">
        <f t="shared" si="1"/>
        <v>203.12042455596452</v>
      </c>
      <c r="F45" s="36">
        <f t="shared" si="0"/>
        <v>395.25162272821558</v>
      </c>
      <c r="G45" s="36"/>
      <c r="H45" s="25">
        <v>3.6819999999999999</v>
      </c>
      <c r="J45" s="25">
        <v>238.01991949258237</v>
      </c>
      <c r="K45" s="25">
        <v>3.6850000000000001</v>
      </c>
      <c r="M45">
        <v>238.5184992531959</v>
      </c>
      <c r="N45">
        <v>3.7269999999999999</v>
      </c>
    </row>
    <row r="46" spans="2:14" x14ac:dyDescent="0.15">
      <c r="B46" t="s">
        <v>117</v>
      </c>
      <c r="C46">
        <v>549</v>
      </c>
      <c r="D46">
        <v>5.0000000000039799</v>
      </c>
      <c r="E46" s="36">
        <f t="shared" si="1"/>
        <v>208.1204245559685</v>
      </c>
      <c r="F46" s="36">
        <f t="shared" si="0"/>
        <v>390.2516227282116</v>
      </c>
      <c r="G46" s="36"/>
      <c r="H46" s="25">
        <v>3.6520000000000001</v>
      </c>
      <c r="J46" s="25">
        <v>244.42304373001028</v>
      </c>
      <c r="K46" s="25">
        <v>3.7330000000000001</v>
      </c>
      <c r="M46">
        <v>242.99063520819777</v>
      </c>
      <c r="N46">
        <v>3.766</v>
      </c>
    </row>
    <row r="47" spans="2:14" x14ac:dyDescent="0.15">
      <c r="B47" t="s">
        <v>118</v>
      </c>
      <c r="C47">
        <v>550</v>
      </c>
      <c r="D47">
        <v>4.9999999999982947</v>
      </c>
      <c r="E47" s="36">
        <f t="shared" si="1"/>
        <v>213.12042455596679</v>
      </c>
      <c r="F47" s="36">
        <f t="shared" si="0"/>
        <v>385.25162272821331</v>
      </c>
      <c r="G47" s="36"/>
      <c r="H47" s="25">
        <v>3.6659999999999999</v>
      </c>
      <c r="J47" s="25">
        <v>248.66568441712971</v>
      </c>
      <c r="K47" s="25">
        <v>3.71</v>
      </c>
      <c r="M47">
        <v>248.64748945768702</v>
      </c>
      <c r="N47">
        <v>3.7519999999999998</v>
      </c>
    </row>
    <row r="48" spans="2:14" x14ac:dyDescent="0.15">
      <c r="B48" t="s">
        <v>119</v>
      </c>
      <c r="C48">
        <v>551</v>
      </c>
      <c r="D48">
        <v>5.0000000000039799</v>
      </c>
      <c r="E48" s="36">
        <f t="shared" si="1"/>
        <v>218.12042455597077</v>
      </c>
      <c r="F48" s="36">
        <f t="shared" si="0"/>
        <v>380.25162272820933</v>
      </c>
      <c r="G48" s="36"/>
      <c r="H48" s="25">
        <v>3.6829999999999998</v>
      </c>
      <c r="J48" s="25">
        <v>252.90832510424914</v>
      </c>
      <c r="K48" s="25">
        <v>3.7189999999999999</v>
      </c>
      <c r="M48">
        <v>252.89013014480645</v>
      </c>
      <c r="N48">
        <v>3.75</v>
      </c>
    </row>
    <row r="49" spans="2:14" x14ac:dyDescent="0.15">
      <c r="B49" t="s">
        <v>120</v>
      </c>
      <c r="C49">
        <v>552</v>
      </c>
      <c r="D49">
        <v>5.6568542494842209</v>
      </c>
      <c r="E49" s="36">
        <f t="shared" si="1"/>
        <v>223.77727880545498</v>
      </c>
      <c r="F49" s="36">
        <f t="shared" si="0"/>
        <v>374.59476847872509</v>
      </c>
      <c r="G49" s="36"/>
      <c r="H49" s="25">
        <v>3.6869999999999998</v>
      </c>
      <c r="J49" s="25">
        <v>258.7392769991028</v>
      </c>
      <c r="K49" s="25">
        <v>3.7189999999999999</v>
      </c>
      <c r="M49">
        <v>258.54698439430069</v>
      </c>
      <c r="N49">
        <v>3.81</v>
      </c>
    </row>
    <row r="50" spans="2:14" x14ac:dyDescent="0.15">
      <c r="B50" t="s">
        <v>121</v>
      </c>
      <c r="C50">
        <v>553</v>
      </c>
      <c r="D50">
        <v>5.0000000000039799</v>
      </c>
      <c r="E50" s="36">
        <f t="shared" si="1"/>
        <v>228.77727880545896</v>
      </c>
      <c r="F50" s="36">
        <f t="shared" si="0"/>
        <v>369.59476847872111</v>
      </c>
      <c r="G50" s="36"/>
      <c r="H50" s="25">
        <v>3.6709999999999998</v>
      </c>
      <c r="J50" s="25">
        <v>263.73927699910109</v>
      </c>
      <c r="K50" s="25">
        <v>3.7320000000000002</v>
      </c>
      <c r="M50">
        <v>263.5469843942933</v>
      </c>
      <c r="N50">
        <v>3.73</v>
      </c>
    </row>
    <row r="51" spans="2:14" x14ac:dyDescent="0.15">
      <c r="B51" t="s">
        <v>122</v>
      </c>
      <c r="C51">
        <v>554</v>
      </c>
      <c r="D51">
        <v>5.0000000000039799</v>
      </c>
      <c r="E51" s="36">
        <f t="shared" si="1"/>
        <v>233.77727880546294</v>
      </c>
      <c r="F51" s="36">
        <f t="shared" si="0"/>
        <v>364.59476847871713</v>
      </c>
      <c r="G51" s="36"/>
      <c r="H51" s="25">
        <v>3.7850000000000001</v>
      </c>
      <c r="J51" s="25">
        <v>267.98191768622053</v>
      </c>
      <c r="K51" s="25">
        <v>3.6949999999999998</v>
      </c>
      <c r="M51">
        <v>269.20383864378755</v>
      </c>
      <c r="N51">
        <v>3.7629999999999999</v>
      </c>
    </row>
    <row r="52" spans="2:14" x14ac:dyDescent="0.15">
      <c r="B52" t="s">
        <v>123</v>
      </c>
      <c r="C52">
        <v>555</v>
      </c>
      <c r="D52">
        <v>4.2426406871194464</v>
      </c>
      <c r="E52" s="36">
        <f t="shared" si="1"/>
        <v>238.01991949258237</v>
      </c>
      <c r="F52" s="36">
        <f t="shared" si="0"/>
        <v>360.3521277915977</v>
      </c>
      <c r="G52" s="36"/>
      <c r="H52" s="25">
        <v>3.6850000000000001</v>
      </c>
      <c r="J52" s="25">
        <v>273.63877193570477</v>
      </c>
      <c r="K52" s="25">
        <v>3.762</v>
      </c>
      <c r="M52">
        <v>273.44647933090698</v>
      </c>
      <c r="N52">
        <v>3.7810000000000001</v>
      </c>
    </row>
    <row r="53" spans="2:14" x14ac:dyDescent="0.15">
      <c r="B53" t="s">
        <v>124</v>
      </c>
      <c r="C53">
        <v>556</v>
      </c>
      <c r="D53">
        <v>6.4031242374279129</v>
      </c>
      <c r="E53" s="36">
        <f t="shared" si="1"/>
        <v>244.42304373001028</v>
      </c>
      <c r="F53" s="36">
        <f t="shared" si="0"/>
        <v>353.94900355416985</v>
      </c>
      <c r="G53" s="36"/>
      <c r="H53" s="25">
        <v>3.7330000000000001</v>
      </c>
      <c r="J53" s="25">
        <v>278.63877193570875</v>
      </c>
      <c r="K53" s="25">
        <v>3.7</v>
      </c>
      <c r="M53">
        <v>278.44647933090528</v>
      </c>
      <c r="N53">
        <v>3.6859999999999999</v>
      </c>
    </row>
    <row r="54" spans="2:14" x14ac:dyDescent="0.15">
      <c r="B54" t="s">
        <v>125</v>
      </c>
      <c r="C54">
        <v>557</v>
      </c>
      <c r="D54">
        <v>4.2426406871194464</v>
      </c>
      <c r="E54" s="36">
        <f t="shared" si="1"/>
        <v>248.66568441712971</v>
      </c>
      <c r="F54" s="36">
        <f t="shared" si="0"/>
        <v>349.70636286705042</v>
      </c>
      <c r="G54" s="36"/>
      <c r="H54" s="25">
        <v>3.71</v>
      </c>
      <c r="J54" s="25">
        <v>284.29562618520805</v>
      </c>
      <c r="K54" s="25">
        <v>3.742</v>
      </c>
      <c r="M54">
        <v>284.27743122574674</v>
      </c>
      <c r="N54">
        <v>3.734</v>
      </c>
    </row>
    <row r="55" spans="2:14" x14ac:dyDescent="0.15">
      <c r="B55" t="s">
        <v>126</v>
      </c>
      <c r="C55">
        <v>558</v>
      </c>
      <c r="D55">
        <v>4.2426406871194464</v>
      </c>
      <c r="E55" s="36">
        <f t="shared" si="1"/>
        <v>252.90832510424914</v>
      </c>
      <c r="F55" s="36">
        <f t="shared" si="0"/>
        <v>345.46372217993098</v>
      </c>
      <c r="G55" s="36"/>
      <c r="H55" s="25">
        <v>3.7189999999999999</v>
      </c>
      <c r="J55" s="25">
        <v>288.53826687232748</v>
      </c>
      <c r="K55" s="25">
        <v>3.7240000000000002</v>
      </c>
      <c r="M55">
        <v>289.27743122575072</v>
      </c>
      <c r="N55">
        <v>3.722</v>
      </c>
    </row>
    <row r="56" spans="2:14" x14ac:dyDescent="0.15">
      <c r="B56" t="s">
        <v>127</v>
      </c>
      <c r="C56">
        <v>559</v>
      </c>
      <c r="D56">
        <v>5.8309518948536461</v>
      </c>
      <c r="E56" s="36">
        <f t="shared" si="1"/>
        <v>258.7392769991028</v>
      </c>
      <c r="F56" s="36">
        <f t="shared" si="0"/>
        <v>339.6327702850773</v>
      </c>
      <c r="G56" s="36"/>
      <c r="H56" s="25">
        <v>3.7189999999999999</v>
      </c>
      <c r="J56" s="25">
        <v>294.19512112181172</v>
      </c>
      <c r="K56" s="25">
        <v>3.714</v>
      </c>
      <c r="M56">
        <v>293.52007191287015</v>
      </c>
      <c r="N56">
        <v>3.778</v>
      </c>
    </row>
    <row r="57" spans="2:14" x14ac:dyDescent="0.15">
      <c r="B57" t="s">
        <v>128</v>
      </c>
      <c r="C57">
        <v>560</v>
      </c>
      <c r="D57">
        <v>4.9999999999982947</v>
      </c>
      <c r="E57" s="36">
        <f t="shared" si="1"/>
        <v>263.73927699910109</v>
      </c>
      <c r="F57" s="36">
        <f t="shared" si="0"/>
        <v>334.632770285079</v>
      </c>
      <c r="G57" s="36"/>
      <c r="H57" s="25">
        <v>3.7320000000000002</v>
      </c>
      <c r="J57" s="25">
        <v>299.1951211218157</v>
      </c>
      <c r="K57" s="25">
        <v>3.726</v>
      </c>
      <c r="M57">
        <v>299.1769261623644</v>
      </c>
      <c r="N57">
        <v>3.726</v>
      </c>
    </row>
    <row r="58" spans="2:14" x14ac:dyDescent="0.15">
      <c r="B58" t="s">
        <v>129</v>
      </c>
      <c r="C58">
        <v>561</v>
      </c>
      <c r="D58">
        <v>4.2426406871194464</v>
      </c>
      <c r="E58" s="36">
        <f t="shared" si="1"/>
        <v>267.98191768622053</v>
      </c>
      <c r="F58" s="36">
        <f t="shared" si="0"/>
        <v>330.39012959795957</v>
      </c>
      <c r="G58" s="36"/>
      <c r="H58" s="25">
        <v>3.6949999999999998</v>
      </c>
      <c r="J58" s="25">
        <v>304.85197537130995</v>
      </c>
      <c r="K58" s="25">
        <v>3.778</v>
      </c>
      <c r="M58">
        <v>304.17692616236837</v>
      </c>
      <c r="N58">
        <v>3.714</v>
      </c>
    </row>
    <row r="59" spans="2:14" x14ac:dyDescent="0.15">
      <c r="B59" t="s">
        <v>130</v>
      </c>
      <c r="C59">
        <v>562</v>
      </c>
      <c r="D59">
        <v>5.6568542494842209</v>
      </c>
      <c r="E59" s="36">
        <f t="shared" si="1"/>
        <v>273.63877193570477</v>
      </c>
      <c r="F59" s="36">
        <f t="shared" si="0"/>
        <v>324.73327534847533</v>
      </c>
      <c r="G59" s="36"/>
      <c r="H59" s="25">
        <v>3.762</v>
      </c>
      <c r="J59" s="25">
        <v>309.09461605842938</v>
      </c>
      <c r="K59" s="25">
        <v>3.722</v>
      </c>
      <c r="M59">
        <v>309.83378041185262</v>
      </c>
      <c r="N59">
        <v>3.7240000000000002</v>
      </c>
    </row>
    <row r="60" spans="2:14" x14ac:dyDescent="0.15">
      <c r="B60" t="s">
        <v>131</v>
      </c>
      <c r="C60">
        <v>563</v>
      </c>
      <c r="D60">
        <v>5.0000000000039799</v>
      </c>
      <c r="E60" s="36">
        <f t="shared" si="1"/>
        <v>278.63877193570875</v>
      </c>
      <c r="F60" s="36">
        <f t="shared" si="0"/>
        <v>319.73327534847135</v>
      </c>
      <c r="G60" s="36"/>
      <c r="H60" s="25">
        <v>3.7</v>
      </c>
      <c r="J60" s="25">
        <v>314.09461605843336</v>
      </c>
      <c r="K60" s="25">
        <v>3.734</v>
      </c>
      <c r="M60">
        <v>314.07642109897205</v>
      </c>
      <c r="N60">
        <v>3.742</v>
      </c>
    </row>
    <row r="61" spans="2:14" x14ac:dyDescent="0.15">
      <c r="B61" t="s">
        <v>132</v>
      </c>
      <c r="C61">
        <v>564</v>
      </c>
      <c r="D61">
        <v>5.6568542494992942</v>
      </c>
      <c r="E61" s="36">
        <f t="shared" si="1"/>
        <v>284.29562618520805</v>
      </c>
      <c r="F61" s="36">
        <f t="shared" si="0"/>
        <v>314.07642109897205</v>
      </c>
      <c r="G61" s="36"/>
      <c r="H61" s="25">
        <v>3.742</v>
      </c>
      <c r="J61" s="25">
        <v>319.92556795327482</v>
      </c>
      <c r="K61" s="25">
        <v>3.6859999999999999</v>
      </c>
      <c r="M61">
        <v>319.73327534847135</v>
      </c>
      <c r="N61">
        <v>3.7</v>
      </c>
    </row>
    <row r="62" spans="2:14" x14ac:dyDescent="0.15">
      <c r="B62" t="s">
        <v>133</v>
      </c>
      <c r="C62">
        <v>565</v>
      </c>
      <c r="D62">
        <v>4.2426406871194464</v>
      </c>
      <c r="E62" s="36">
        <f t="shared" si="1"/>
        <v>288.53826687232748</v>
      </c>
      <c r="F62" s="36">
        <f t="shared" si="0"/>
        <v>309.83378041185262</v>
      </c>
      <c r="G62" s="36"/>
      <c r="H62" s="25">
        <v>3.7240000000000002</v>
      </c>
      <c r="J62" s="25">
        <v>324.92556795327312</v>
      </c>
      <c r="K62" s="25">
        <v>3.7810000000000001</v>
      </c>
      <c r="M62">
        <v>324.73327534847533</v>
      </c>
      <c r="N62">
        <v>3.762</v>
      </c>
    </row>
    <row r="63" spans="2:14" x14ac:dyDescent="0.15">
      <c r="B63" t="s">
        <v>134</v>
      </c>
      <c r="C63">
        <v>566</v>
      </c>
      <c r="D63">
        <v>5.6568542494842209</v>
      </c>
      <c r="E63" s="36">
        <f t="shared" si="1"/>
        <v>294.19512112181172</v>
      </c>
      <c r="F63" s="36">
        <f t="shared" si="0"/>
        <v>304.17692616236837</v>
      </c>
      <c r="G63" s="36"/>
      <c r="H63" s="25">
        <v>3.714</v>
      </c>
      <c r="J63" s="25">
        <v>329.16820864039255</v>
      </c>
      <c r="K63" s="25">
        <v>3.7629999999999999</v>
      </c>
      <c r="M63">
        <v>330.39012959795957</v>
      </c>
      <c r="N63">
        <v>3.6949999999999998</v>
      </c>
    </row>
    <row r="64" spans="2:14" x14ac:dyDescent="0.15">
      <c r="B64" t="s">
        <v>135</v>
      </c>
      <c r="C64">
        <v>567</v>
      </c>
      <c r="D64">
        <v>5.0000000000039799</v>
      </c>
      <c r="E64" s="36">
        <f t="shared" si="1"/>
        <v>299.1951211218157</v>
      </c>
      <c r="F64" s="36">
        <f t="shared" si="0"/>
        <v>299.1769261623644</v>
      </c>
      <c r="G64" s="36"/>
      <c r="H64" s="25">
        <v>3.726</v>
      </c>
      <c r="J64" s="25">
        <v>334.82506288988679</v>
      </c>
      <c r="K64" s="25">
        <v>3.73</v>
      </c>
      <c r="M64">
        <v>334.632770285079</v>
      </c>
      <c r="N64">
        <v>3.7320000000000002</v>
      </c>
    </row>
    <row r="65" spans="2:14" x14ac:dyDescent="0.15">
      <c r="B65" t="s">
        <v>136</v>
      </c>
      <c r="C65">
        <v>568</v>
      </c>
      <c r="D65">
        <v>5.6568542494942697</v>
      </c>
      <c r="E65" s="36">
        <f t="shared" si="1"/>
        <v>304.85197537130995</v>
      </c>
      <c r="F65" s="36">
        <f t="shared" si="0"/>
        <v>293.52007191287015</v>
      </c>
      <c r="G65" s="36"/>
      <c r="H65" s="25">
        <v>3.778</v>
      </c>
      <c r="J65" s="25">
        <v>339.8250628898794</v>
      </c>
      <c r="K65" s="25">
        <v>3.81</v>
      </c>
      <c r="M65">
        <v>339.6327702850773</v>
      </c>
      <c r="N65">
        <v>3.7189999999999999</v>
      </c>
    </row>
    <row r="66" spans="2:14" x14ac:dyDescent="0.15">
      <c r="B66" t="s">
        <v>137</v>
      </c>
      <c r="C66">
        <v>569</v>
      </c>
      <c r="D66">
        <v>4.2426406871194464</v>
      </c>
      <c r="E66" s="36">
        <f t="shared" si="1"/>
        <v>309.09461605842938</v>
      </c>
      <c r="F66" s="36">
        <f t="shared" si="0"/>
        <v>289.27743122575072</v>
      </c>
      <c r="G66" s="36"/>
      <c r="H66" s="25">
        <v>3.722</v>
      </c>
      <c r="J66" s="25">
        <v>345.48191713937365</v>
      </c>
      <c r="K66" s="25">
        <v>3.75</v>
      </c>
      <c r="M66">
        <v>345.46372217993098</v>
      </c>
      <c r="N66">
        <v>3.7189999999999999</v>
      </c>
    </row>
    <row r="67" spans="2:14" x14ac:dyDescent="0.15">
      <c r="B67" t="s">
        <v>138</v>
      </c>
      <c r="C67">
        <v>570</v>
      </c>
      <c r="D67">
        <v>5.0000000000039799</v>
      </c>
      <c r="E67" s="36">
        <f t="shared" si="1"/>
        <v>314.09461605843336</v>
      </c>
      <c r="F67" s="36">
        <f t="shared" si="0"/>
        <v>284.27743122574674</v>
      </c>
      <c r="G67" s="36"/>
      <c r="H67" s="25">
        <v>3.734</v>
      </c>
      <c r="J67" s="25">
        <v>349.72455782649308</v>
      </c>
      <c r="K67" s="25">
        <v>3.7519999999999998</v>
      </c>
      <c r="M67">
        <v>349.70636286705042</v>
      </c>
      <c r="N67">
        <v>3.71</v>
      </c>
    </row>
    <row r="68" spans="2:14" x14ac:dyDescent="0.15">
      <c r="B68" t="s">
        <v>139</v>
      </c>
      <c r="C68">
        <v>571</v>
      </c>
      <c r="D68">
        <v>5.8309518948414594</v>
      </c>
      <c r="E68" s="36">
        <f t="shared" si="1"/>
        <v>319.92556795327482</v>
      </c>
      <c r="F68" s="36">
        <f t="shared" si="0"/>
        <v>278.44647933090528</v>
      </c>
      <c r="G68" s="36"/>
      <c r="H68" s="25">
        <v>3.6859999999999999</v>
      </c>
      <c r="J68" s="25">
        <v>355.38141207598233</v>
      </c>
      <c r="K68" s="25">
        <v>3.766</v>
      </c>
      <c r="M68">
        <v>353.94900355416985</v>
      </c>
      <c r="N68">
        <v>3.7330000000000001</v>
      </c>
    </row>
    <row r="69" spans="2:14" x14ac:dyDescent="0.15">
      <c r="B69" t="s">
        <v>140</v>
      </c>
      <c r="C69">
        <v>572</v>
      </c>
      <c r="D69">
        <v>4.9999999999982947</v>
      </c>
      <c r="E69" s="36">
        <f t="shared" si="1"/>
        <v>324.92556795327312</v>
      </c>
      <c r="F69" s="36">
        <f t="shared" ref="F69:F122" si="2">E$123-E69</f>
        <v>273.44647933090698</v>
      </c>
      <c r="G69" s="36"/>
      <c r="H69" s="25">
        <v>3.7810000000000001</v>
      </c>
      <c r="J69" s="25">
        <v>359.8535480309842</v>
      </c>
      <c r="K69" s="25">
        <v>3.7269999999999999</v>
      </c>
    </row>
    <row r="70" spans="2:14" x14ac:dyDescent="0.15">
      <c r="B70" t="s">
        <v>141</v>
      </c>
      <c r="C70">
        <v>573</v>
      </c>
      <c r="D70">
        <v>4.2426406871194464</v>
      </c>
      <c r="E70" s="36">
        <f t="shared" si="1"/>
        <v>329.16820864039255</v>
      </c>
      <c r="F70" s="36">
        <f t="shared" si="2"/>
        <v>269.20383864378755</v>
      </c>
      <c r="G70" s="36"/>
      <c r="H70" s="25">
        <v>3.7629999999999999</v>
      </c>
      <c r="J70" s="25">
        <v>364.85354803098818</v>
      </c>
      <c r="K70" s="25">
        <v>3.782</v>
      </c>
    </row>
    <row r="71" spans="2:14" x14ac:dyDescent="0.15">
      <c r="B71" t="s">
        <v>142</v>
      </c>
      <c r="C71">
        <v>574</v>
      </c>
      <c r="D71">
        <v>5.6568542494942697</v>
      </c>
      <c r="E71" s="36">
        <f t="shared" ref="E71" si="3">E70+D71</f>
        <v>334.82506288988679</v>
      </c>
      <c r="F71" s="36">
        <f t="shared" si="2"/>
        <v>263.5469843942933</v>
      </c>
      <c r="G71" s="36"/>
      <c r="H71" s="25">
        <v>3.73</v>
      </c>
      <c r="J71" s="25">
        <v>369.85354803099216</v>
      </c>
      <c r="K71" s="25">
        <v>3.7309999999999999</v>
      </c>
    </row>
    <row r="72" spans="2:14" x14ac:dyDescent="0.15">
      <c r="B72" t="s">
        <v>143</v>
      </c>
      <c r="C72">
        <v>575</v>
      </c>
      <c r="D72">
        <v>4.9999999999926104</v>
      </c>
      <c r="E72" s="36">
        <f t="shared" ref="E72:E77" si="4">E71+D72</f>
        <v>339.8250628898794</v>
      </c>
      <c r="F72" s="36">
        <f t="shared" si="2"/>
        <v>258.54698439430069</v>
      </c>
      <c r="G72" s="36"/>
      <c r="H72" s="25">
        <v>3.81</v>
      </c>
      <c r="J72" s="25">
        <v>375.5104022804764</v>
      </c>
      <c r="K72" s="25">
        <v>3.7850000000000001</v>
      </c>
    </row>
    <row r="73" spans="2:14" x14ac:dyDescent="0.15">
      <c r="B73" t="s">
        <v>144</v>
      </c>
      <c r="C73">
        <v>576</v>
      </c>
      <c r="D73">
        <v>5.6568542494942697</v>
      </c>
      <c r="E73" s="36">
        <f t="shared" si="4"/>
        <v>345.48191713937365</v>
      </c>
      <c r="F73" s="36">
        <f t="shared" si="2"/>
        <v>252.89013014480645</v>
      </c>
      <c r="G73" s="36"/>
      <c r="H73" s="25">
        <v>3.75</v>
      </c>
      <c r="J73" s="25">
        <v>389.75304296759811</v>
      </c>
      <c r="K73" s="25">
        <v>3.702</v>
      </c>
    </row>
    <row r="74" spans="2:14" x14ac:dyDescent="0.15">
      <c r="B74" t="s">
        <v>145</v>
      </c>
      <c r="C74">
        <v>577</v>
      </c>
      <c r="D74">
        <v>4.2426406871194464</v>
      </c>
      <c r="E74" s="36">
        <f t="shared" si="4"/>
        <v>349.72455782649308</v>
      </c>
      <c r="F74" s="36">
        <f t="shared" si="2"/>
        <v>248.64748945768702</v>
      </c>
      <c r="G74" s="36"/>
      <c r="H74" s="25">
        <v>3.7519999999999998</v>
      </c>
      <c r="J74" s="25">
        <v>396.15616720503044</v>
      </c>
      <c r="K74" s="25">
        <v>3.722</v>
      </c>
    </row>
    <row r="75" spans="2:14" x14ac:dyDescent="0.15">
      <c r="B75" t="s">
        <v>146</v>
      </c>
      <c r="C75">
        <v>578</v>
      </c>
      <c r="D75">
        <v>5.6568542494892453</v>
      </c>
      <c r="E75" s="36">
        <f t="shared" si="4"/>
        <v>355.38141207598233</v>
      </c>
      <c r="F75" s="36">
        <f t="shared" si="2"/>
        <v>242.99063520819777</v>
      </c>
      <c r="G75" s="36"/>
      <c r="H75" s="25">
        <v>3.766</v>
      </c>
      <c r="J75" s="25">
        <v>400.39880789214988</v>
      </c>
      <c r="K75" s="25">
        <v>3.7469999999999999</v>
      </c>
    </row>
    <row r="76" spans="2:14" x14ac:dyDescent="0.15">
      <c r="B76" t="s">
        <v>147</v>
      </c>
      <c r="C76">
        <v>579</v>
      </c>
      <c r="D76">
        <v>4.4721359550018667</v>
      </c>
      <c r="E76" s="36">
        <f t="shared" si="4"/>
        <v>359.8535480309842</v>
      </c>
      <c r="F76" s="36">
        <f t="shared" si="2"/>
        <v>238.5184992531959</v>
      </c>
      <c r="G76" s="36"/>
      <c r="H76" s="25">
        <v>3.7269999999999999</v>
      </c>
      <c r="J76" s="25">
        <v>405.39880789214817</v>
      </c>
      <c r="K76" s="25">
        <v>3.7229999999999999</v>
      </c>
    </row>
    <row r="77" spans="2:14" x14ac:dyDescent="0.15">
      <c r="B77" t="s">
        <v>148</v>
      </c>
      <c r="C77">
        <v>580</v>
      </c>
      <c r="D77">
        <v>5.0000000000039799</v>
      </c>
      <c r="E77" s="36">
        <f t="shared" si="4"/>
        <v>364.85354803098818</v>
      </c>
      <c r="F77" s="36">
        <f t="shared" si="2"/>
        <v>233.51849925319192</v>
      </c>
      <c r="G77" s="36"/>
      <c r="H77" s="25">
        <v>3.782</v>
      </c>
      <c r="J77" s="25">
        <v>410.39880789215215</v>
      </c>
      <c r="K77" s="25">
        <v>3.7330000000000001</v>
      </c>
    </row>
    <row r="78" spans="2:14" x14ac:dyDescent="0.15">
      <c r="B78" t="s">
        <v>149</v>
      </c>
      <c r="C78">
        <v>581</v>
      </c>
      <c r="D78">
        <v>5.0000000000039799</v>
      </c>
      <c r="E78" s="36">
        <f t="shared" ref="E78:E123" si="5">E77+D78</f>
        <v>369.85354803099216</v>
      </c>
      <c r="F78" s="36">
        <f t="shared" si="2"/>
        <v>228.51849925318794</v>
      </c>
      <c r="G78" s="36"/>
      <c r="H78" s="25">
        <v>3.7309999999999999</v>
      </c>
      <c r="J78" s="25">
        <v>421.055662141639</v>
      </c>
      <c r="K78" s="25">
        <v>3.7450000000000001</v>
      </c>
    </row>
    <row r="79" spans="2:14" x14ac:dyDescent="0.15">
      <c r="B79" t="s">
        <v>150</v>
      </c>
      <c r="C79">
        <v>582</v>
      </c>
      <c r="D79">
        <v>5.6568542494842209</v>
      </c>
      <c r="E79" s="36">
        <f t="shared" si="5"/>
        <v>375.5104022804764</v>
      </c>
      <c r="F79" s="36">
        <f t="shared" si="2"/>
        <v>222.8616450037037</v>
      </c>
      <c r="G79" s="36"/>
      <c r="H79" s="25">
        <v>3.7850000000000001</v>
      </c>
      <c r="J79" s="25">
        <v>426.0556621416373</v>
      </c>
      <c r="K79" s="25">
        <v>3.7269999999999999</v>
      </c>
    </row>
    <row r="80" spans="2:14" x14ac:dyDescent="0.15">
      <c r="B80" t="s">
        <v>151</v>
      </c>
      <c r="C80">
        <v>583</v>
      </c>
      <c r="D80">
        <v>5.0000000000039799</v>
      </c>
      <c r="E80" s="36">
        <f t="shared" si="5"/>
        <v>380.51040228048038</v>
      </c>
      <c r="F80" s="36">
        <f t="shared" si="2"/>
        <v>217.86164500369972</v>
      </c>
      <c r="G80" s="36"/>
      <c r="H80" s="25">
        <v>3.8540000000000001</v>
      </c>
      <c r="J80" s="25">
        <v>431.05566214164128</v>
      </c>
      <c r="K80" s="25">
        <v>3.738</v>
      </c>
    </row>
    <row r="81" spans="2:8" x14ac:dyDescent="0.15">
      <c r="B81" t="s">
        <v>152</v>
      </c>
      <c r="C81">
        <v>584</v>
      </c>
      <c r="D81">
        <v>4.9999999999982947</v>
      </c>
      <c r="E81" s="36">
        <f t="shared" si="5"/>
        <v>385.51040228047867</v>
      </c>
      <c r="F81" s="36">
        <f t="shared" si="2"/>
        <v>212.86164500370143</v>
      </c>
      <c r="G81" s="36"/>
      <c r="H81" s="25">
        <v>3.6339999999999999</v>
      </c>
    </row>
    <row r="82" spans="2:8" x14ac:dyDescent="0.15">
      <c r="B82" t="s">
        <v>153</v>
      </c>
      <c r="C82">
        <v>585</v>
      </c>
      <c r="D82">
        <v>4.2426406871194464</v>
      </c>
      <c r="E82" s="36">
        <f t="shared" si="5"/>
        <v>389.75304296759811</v>
      </c>
      <c r="F82" s="36">
        <f t="shared" si="2"/>
        <v>208.61900431658199</v>
      </c>
      <c r="G82" s="36"/>
      <c r="H82" s="25">
        <v>3.702</v>
      </c>
    </row>
    <row r="83" spans="2:8" x14ac:dyDescent="0.15">
      <c r="B83" t="s">
        <v>154</v>
      </c>
      <c r="C83">
        <v>586</v>
      </c>
      <c r="D83">
        <v>6.403124237432352</v>
      </c>
      <c r="E83" s="36">
        <f t="shared" si="5"/>
        <v>396.15616720503044</v>
      </c>
      <c r="F83" s="36">
        <f t="shared" si="2"/>
        <v>202.21588007914966</v>
      </c>
      <c r="G83" s="36"/>
      <c r="H83" s="25">
        <v>3.722</v>
      </c>
    </row>
    <row r="84" spans="2:8" x14ac:dyDescent="0.15">
      <c r="B84" t="s">
        <v>155</v>
      </c>
      <c r="C84">
        <v>587</v>
      </c>
      <c r="D84">
        <v>4.2426406871194464</v>
      </c>
      <c r="E84" s="36">
        <f t="shared" si="5"/>
        <v>400.39880789214988</v>
      </c>
      <c r="F84" s="36">
        <f t="shared" si="2"/>
        <v>197.97323939203022</v>
      </c>
      <c r="G84" s="36"/>
      <c r="H84" s="25">
        <v>3.7469999999999999</v>
      </c>
    </row>
    <row r="85" spans="2:8" x14ac:dyDescent="0.15">
      <c r="B85" t="s">
        <v>156</v>
      </c>
      <c r="C85">
        <v>588</v>
      </c>
      <c r="D85">
        <v>4.9999999999982947</v>
      </c>
      <c r="E85" s="36">
        <f t="shared" si="5"/>
        <v>405.39880789214817</v>
      </c>
      <c r="F85" s="36">
        <f t="shared" si="2"/>
        <v>192.97323939203193</v>
      </c>
      <c r="G85" s="36"/>
      <c r="H85" s="25">
        <v>3.7229999999999999</v>
      </c>
    </row>
    <row r="86" spans="2:8" x14ac:dyDescent="0.15">
      <c r="B86" t="s">
        <v>157</v>
      </c>
      <c r="C86">
        <v>589</v>
      </c>
      <c r="D86">
        <v>5.0000000000039799</v>
      </c>
      <c r="E86" s="36">
        <f t="shared" si="5"/>
        <v>410.39880789215215</v>
      </c>
      <c r="F86" s="36">
        <f t="shared" si="2"/>
        <v>187.97323939202795</v>
      </c>
      <c r="G86" s="36"/>
      <c r="H86" s="25">
        <v>3.7330000000000001</v>
      </c>
    </row>
    <row r="87" spans="2:8" x14ac:dyDescent="0.15">
      <c r="B87" t="s">
        <v>158</v>
      </c>
      <c r="C87">
        <v>590</v>
      </c>
      <c r="D87">
        <v>5.6568542494942697</v>
      </c>
      <c r="E87" s="36">
        <f t="shared" si="5"/>
        <v>416.05566214164639</v>
      </c>
      <c r="F87" s="36">
        <f t="shared" si="2"/>
        <v>182.3163851425337</v>
      </c>
      <c r="G87" s="36"/>
      <c r="H87" s="25">
        <v>3.8940000000000001</v>
      </c>
    </row>
    <row r="88" spans="2:8" x14ac:dyDescent="0.15">
      <c r="B88" t="s">
        <v>159</v>
      </c>
      <c r="C88">
        <v>591</v>
      </c>
      <c r="D88">
        <v>4.9999999999926104</v>
      </c>
      <c r="E88" s="36">
        <f t="shared" si="5"/>
        <v>421.055662141639</v>
      </c>
      <c r="F88" s="36">
        <f t="shared" si="2"/>
        <v>177.31638514254109</v>
      </c>
      <c r="G88" s="36"/>
      <c r="H88" s="25">
        <v>3.7450000000000001</v>
      </c>
    </row>
    <row r="89" spans="2:8" x14ac:dyDescent="0.15">
      <c r="B89" t="s">
        <v>160</v>
      </c>
      <c r="C89">
        <v>592</v>
      </c>
      <c r="D89">
        <v>4.9999999999982947</v>
      </c>
      <c r="E89" s="36">
        <f t="shared" si="5"/>
        <v>426.0556621416373</v>
      </c>
      <c r="F89" s="36">
        <f t="shared" si="2"/>
        <v>172.3163851425428</v>
      </c>
      <c r="G89" s="36"/>
      <c r="H89" s="25">
        <v>3.7269999999999999</v>
      </c>
    </row>
    <row r="90" spans="2:8" x14ac:dyDescent="0.15">
      <c r="B90" t="s">
        <v>161</v>
      </c>
      <c r="C90">
        <v>593</v>
      </c>
      <c r="D90">
        <v>5.0000000000039799</v>
      </c>
      <c r="E90" s="36">
        <f t="shared" si="5"/>
        <v>431.05566214164128</v>
      </c>
      <c r="F90" s="36">
        <f t="shared" si="2"/>
        <v>167.31638514253882</v>
      </c>
      <c r="G90" s="36"/>
      <c r="H90" s="25">
        <v>3.738</v>
      </c>
    </row>
    <row r="91" spans="2:8" x14ac:dyDescent="0.15">
      <c r="B91" t="s">
        <v>162</v>
      </c>
      <c r="C91">
        <v>594</v>
      </c>
      <c r="D91">
        <v>5.6568542494992942</v>
      </c>
      <c r="E91" s="36">
        <f t="shared" si="5"/>
        <v>436.71251639114058</v>
      </c>
      <c r="F91" s="36">
        <f t="shared" si="2"/>
        <v>161.65953089303952</v>
      </c>
      <c r="G91" s="36"/>
      <c r="H91" s="25">
        <v>3.7120000000000002</v>
      </c>
    </row>
    <row r="92" spans="2:8" x14ac:dyDescent="0.15">
      <c r="B92" t="s">
        <v>163</v>
      </c>
      <c r="C92">
        <v>595</v>
      </c>
      <c r="D92">
        <v>4.2426406871194464</v>
      </c>
      <c r="E92" s="36">
        <f t="shared" si="5"/>
        <v>440.95515707826002</v>
      </c>
      <c r="F92" s="36">
        <f t="shared" si="2"/>
        <v>157.41689020592008</v>
      </c>
      <c r="G92" s="36"/>
      <c r="H92" s="25">
        <v>3.702</v>
      </c>
    </row>
    <row r="93" spans="2:8" x14ac:dyDescent="0.15">
      <c r="B93" t="s">
        <v>164</v>
      </c>
      <c r="C93">
        <v>596</v>
      </c>
      <c r="D93">
        <v>5.6568542494842209</v>
      </c>
      <c r="E93" s="36">
        <f t="shared" si="5"/>
        <v>446.61201132774426</v>
      </c>
      <c r="F93" s="36">
        <f t="shared" si="2"/>
        <v>151.76003595643584</v>
      </c>
      <c r="G93" s="36"/>
      <c r="H93" s="25">
        <v>3.79</v>
      </c>
    </row>
    <row r="94" spans="2:8" x14ac:dyDescent="0.15">
      <c r="B94" t="s">
        <v>165</v>
      </c>
      <c r="C94">
        <v>597</v>
      </c>
      <c r="D94">
        <v>5.0000000000039799</v>
      </c>
      <c r="E94" s="36">
        <f t="shared" si="5"/>
        <v>451.61201132774823</v>
      </c>
      <c r="F94" s="36">
        <f t="shared" si="2"/>
        <v>146.76003595643186</v>
      </c>
      <c r="G94" s="36"/>
      <c r="H94" s="25">
        <v>3.6829999999999998</v>
      </c>
    </row>
    <row r="95" spans="2:8" x14ac:dyDescent="0.15">
      <c r="B95" t="s">
        <v>166</v>
      </c>
      <c r="C95">
        <v>598</v>
      </c>
      <c r="D95">
        <v>5.6568542494942697</v>
      </c>
      <c r="E95" s="36">
        <f t="shared" si="5"/>
        <v>457.26886557724248</v>
      </c>
      <c r="F95" s="36">
        <f t="shared" si="2"/>
        <v>141.10318170693762</v>
      </c>
      <c r="G95" s="36"/>
      <c r="H95" s="25">
        <v>3.7040000000000002</v>
      </c>
    </row>
    <row r="96" spans="2:8" x14ac:dyDescent="0.15">
      <c r="B96" t="s">
        <v>167</v>
      </c>
      <c r="C96">
        <v>599</v>
      </c>
      <c r="D96">
        <v>4.2426406871194464</v>
      </c>
      <c r="E96" s="36">
        <f t="shared" si="5"/>
        <v>461.51150626436191</v>
      </c>
      <c r="F96" s="36">
        <f t="shared" si="2"/>
        <v>136.86054101981819</v>
      </c>
      <c r="G96" s="36"/>
      <c r="H96" s="25">
        <v>3.847</v>
      </c>
    </row>
    <row r="97" spans="2:8" x14ac:dyDescent="0.15">
      <c r="B97" t="s">
        <v>168</v>
      </c>
      <c r="C97">
        <v>600</v>
      </c>
      <c r="D97">
        <v>4.2426406871194464</v>
      </c>
      <c r="E97" s="36">
        <f t="shared" si="5"/>
        <v>465.75414695148135</v>
      </c>
      <c r="F97" s="36">
        <f t="shared" si="2"/>
        <v>132.61790033269875</v>
      </c>
      <c r="G97" s="36"/>
      <c r="H97" s="25">
        <v>3.8580000000000001</v>
      </c>
    </row>
    <row r="98" spans="2:8" x14ac:dyDescent="0.15">
      <c r="B98" t="s">
        <v>169</v>
      </c>
      <c r="C98">
        <v>601</v>
      </c>
      <c r="D98">
        <v>5.8309518948414594</v>
      </c>
      <c r="E98" s="36">
        <f t="shared" si="5"/>
        <v>471.58509884632281</v>
      </c>
      <c r="F98" s="36">
        <f t="shared" si="2"/>
        <v>126.78694843785729</v>
      </c>
      <c r="G98" s="36"/>
      <c r="H98" s="25">
        <v>3.7149999999999999</v>
      </c>
    </row>
    <row r="99" spans="2:8" x14ac:dyDescent="0.15">
      <c r="B99" t="s">
        <v>170</v>
      </c>
      <c r="C99">
        <v>602</v>
      </c>
      <c r="D99">
        <v>5.0000000000039799</v>
      </c>
      <c r="E99" s="36">
        <f t="shared" si="5"/>
        <v>476.58509884632679</v>
      </c>
      <c r="F99" s="36">
        <f t="shared" si="2"/>
        <v>121.78694843785331</v>
      </c>
      <c r="G99" s="36"/>
      <c r="H99" s="25">
        <v>3.7629999999999999</v>
      </c>
    </row>
    <row r="100" spans="2:8" x14ac:dyDescent="0.15">
      <c r="B100" t="s">
        <v>171</v>
      </c>
      <c r="C100">
        <v>603</v>
      </c>
      <c r="D100">
        <v>4.2426406871194464</v>
      </c>
      <c r="E100" s="36">
        <f t="shared" si="5"/>
        <v>480.82773953344622</v>
      </c>
      <c r="F100" s="36">
        <f t="shared" si="2"/>
        <v>117.54430775073388</v>
      </c>
      <c r="G100" s="36"/>
      <c r="H100" s="25">
        <v>3.6560000000000001</v>
      </c>
    </row>
    <row r="101" spans="2:8" x14ac:dyDescent="0.15">
      <c r="B101" t="s">
        <v>172</v>
      </c>
      <c r="C101">
        <v>604</v>
      </c>
      <c r="D101">
        <v>5.6568542494942697</v>
      </c>
      <c r="E101" s="36">
        <f t="shared" si="5"/>
        <v>486.48459378294046</v>
      </c>
      <c r="F101" s="36">
        <f t="shared" si="2"/>
        <v>111.88745350123963</v>
      </c>
      <c r="G101" s="36"/>
      <c r="H101" s="25">
        <v>3.6030000000000002</v>
      </c>
    </row>
    <row r="102" spans="2:8" x14ac:dyDescent="0.15">
      <c r="B102" t="s">
        <v>173</v>
      </c>
      <c r="C102">
        <v>605</v>
      </c>
      <c r="D102">
        <v>4.9999999999926104</v>
      </c>
      <c r="E102" s="36">
        <f t="shared" si="5"/>
        <v>491.48459378293308</v>
      </c>
      <c r="F102" s="36">
        <f t="shared" si="2"/>
        <v>106.88745350124702</v>
      </c>
      <c r="G102" s="36"/>
      <c r="H102" s="25">
        <v>3.5710000000000002</v>
      </c>
    </row>
    <row r="103" spans="2:8" x14ac:dyDescent="0.15">
      <c r="B103" t="s">
        <v>174</v>
      </c>
      <c r="C103">
        <v>606</v>
      </c>
      <c r="D103">
        <v>5.6568542494942697</v>
      </c>
      <c r="E103" s="36">
        <f t="shared" si="5"/>
        <v>497.14144803242732</v>
      </c>
      <c r="F103" s="36">
        <f t="shared" si="2"/>
        <v>101.23059925175278</v>
      </c>
      <c r="G103" s="36"/>
      <c r="H103" s="25">
        <v>3.532</v>
      </c>
    </row>
    <row r="104" spans="2:8" x14ac:dyDescent="0.15">
      <c r="B104" t="s">
        <v>175</v>
      </c>
      <c r="C104">
        <v>607</v>
      </c>
      <c r="D104">
        <v>4.2426406871194464</v>
      </c>
      <c r="E104" s="36">
        <f t="shared" si="5"/>
        <v>501.38408871954675</v>
      </c>
      <c r="F104" s="36">
        <f t="shared" si="2"/>
        <v>96.987958564633345</v>
      </c>
      <c r="G104" s="36"/>
      <c r="H104" s="25">
        <v>3.5249999999999999</v>
      </c>
    </row>
    <row r="105" spans="2:8" x14ac:dyDescent="0.15">
      <c r="B105" t="s">
        <v>176</v>
      </c>
      <c r="C105">
        <v>608</v>
      </c>
      <c r="D105">
        <v>5.6568542494992942</v>
      </c>
      <c r="E105" s="36">
        <f t="shared" si="5"/>
        <v>507.04094296904606</v>
      </c>
      <c r="F105" s="36">
        <f t="shared" si="2"/>
        <v>91.331104315134041</v>
      </c>
      <c r="G105" s="36"/>
      <c r="H105" s="25">
        <v>3.488</v>
      </c>
    </row>
    <row r="106" spans="2:8" x14ac:dyDescent="0.15">
      <c r="B106" t="s">
        <v>177</v>
      </c>
      <c r="C106">
        <v>609</v>
      </c>
      <c r="D106">
        <v>4.9999999999926104</v>
      </c>
      <c r="E106" s="36">
        <f t="shared" si="5"/>
        <v>512.04094296903872</v>
      </c>
      <c r="F106" s="36">
        <f t="shared" si="2"/>
        <v>86.331104315141374</v>
      </c>
      <c r="G106" s="36"/>
      <c r="H106" s="25">
        <v>3.4359999999999999</v>
      </c>
    </row>
    <row r="107" spans="2:8" x14ac:dyDescent="0.15">
      <c r="B107" t="s">
        <v>178</v>
      </c>
      <c r="C107">
        <v>610</v>
      </c>
      <c r="D107">
        <v>4.9999999999982947</v>
      </c>
      <c r="E107" s="36">
        <f t="shared" si="5"/>
        <v>517.04094296903702</v>
      </c>
      <c r="F107" s="36">
        <f t="shared" si="2"/>
        <v>81.331104315143079</v>
      </c>
      <c r="G107" s="36"/>
      <c r="H107" s="25">
        <v>3.383</v>
      </c>
    </row>
    <row r="108" spans="2:8" x14ac:dyDescent="0.15">
      <c r="B108" t="s">
        <v>179</v>
      </c>
      <c r="C108">
        <v>611</v>
      </c>
      <c r="D108">
        <v>5.0000000000039799</v>
      </c>
      <c r="E108" s="36">
        <f t="shared" si="5"/>
        <v>522.040942969041</v>
      </c>
      <c r="F108" s="36">
        <f t="shared" si="2"/>
        <v>76.3311043151391</v>
      </c>
      <c r="G108" s="36"/>
      <c r="H108" s="25">
        <v>3.363</v>
      </c>
    </row>
    <row r="109" spans="2:8" x14ac:dyDescent="0.15">
      <c r="B109" t="s">
        <v>180</v>
      </c>
      <c r="C109">
        <v>612</v>
      </c>
      <c r="D109">
        <v>5.6568542494842209</v>
      </c>
      <c r="E109" s="36">
        <f t="shared" si="5"/>
        <v>527.69779721852524</v>
      </c>
      <c r="F109" s="36">
        <f t="shared" si="2"/>
        <v>70.67425006565486</v>
      </c>
      <c r="G109" s="36"/>
      <c r="H109" s="25">
        <v>3.3479999999999999</v>
      </c>
    </row>
    <row r="110" spans="2:8" x14ac:dyDescent="0.15">
      <c r="B110" t="s">
        <v>181</v>
      </c>
      <c r="C110">
        <v>613</v>
      </c>
      <c r="D110">
        <v>5.0000000000039799</v>
      </c>
      <c r="E110" s="36">
        <f t="shared" si="5"/>
        <v>532.69779721852922</v>
      </c>
      <c r="F110" s="36">
        <f t="shared" si="2"/>
        <v>65.674250065650881</v>
      </c>
      <c r="G110" s="36"/>
      <c r="H110" s="25">
        <v>3.206</v>
      </c>
    </row>
    <row r="111" spans="2:8" x14ac:dyDescent="0.15">
      <c r="B111" t="s">
        <v>182</v>
      </c>
      <c r="C111">
        <v>614</v>
      </c>
      <c r="D111">
        <v>4.9999999999982947</v>
      </c>
      <c r="E111" s="36">
        <f t="shared" si="5"/>
        <v>537.69779721852751</v>
      </c>
      <c r="F111" s="36">
        <f t="shared" si="2"/>
        <v>60.674250065652586</v>
      </c>
      <c r="G111" s="36"/>
      <c r="H111" s="25">
        <v>3.1280000000000001</v>
      </c>
    </row>
    <row r="112" spans="2:8" x14ac:dyDescent="0.15">
      <c r="B112" t="s">
        <v>183</v>
      </c>
      <c r="C112">
        <v>615</v>
      </c>
      <c r="D112">
        <v>4.2426406871194464</v>
      </c>
      <c r="E112" s="36">
        <f t="shared" si="5"/>
        <v>541.94043790564695</v>
      </c>
      <c r="F112" s="36">
        <f t="shared" si="2"/>
        <v>56.431609378533153</v>
      </c>
      <c r="G112" s="36"/>
      <c r="H112" s="25">
        <v>3.0750000000000002</v>
      </c>
    </row>
    <row r="113" spans="2:8" x14ac:dyDescent="0.15">
      <c r="B113" t="s">
        <v>184</v>
      </c>
      <c r="C113">
        <v>616</v>
      </c>
      <c r="D113">
        <v>6.403124237432352</v>
      </c>
      <c r="E113" s="36">
        <f t="shared" si="5"/>
        <v>548.34356214307934</v>
      </c>
      <c r="F113" s="36">
        <f t="shared" si="2"/>
        <v>50.028485141100759</v>
      </c>
      <c r="G113" s="36"/>
      <c r="H113" s="25">
        <v>3.036</v>
      </c>
    </row>
    <row r="114" spans="2:8" x14ac:dyDescent="0.15">
      <c r="B114" t="s">
        <v>185</v>
      </c>
      <c r="C114">
        <v>617</v>
      </c>
      <c r="D114">
        <v>4.2426406871194464</v>
      </c>
      <c r="E114" s="36">
        <f t="shared" si="5"/>
        <v>552.58620283019877</v>
      </c>
      <c r="F114" s="36">
        <f t="shared" si="2"/>
        <v>45.785844453981326</v>
      </c>
      <c r="G114" s="36"/>
      <c r="H114" s="25">
        <v>2.9769999999999999</v>
      </c>
    </row>
    <row r="115" spans="2:8" x14ac:dyDescent="0.15">
      <c r="B115" t="s">
        <v>186</v>
      </c>
      <c r="C115">
        <v>618</v>
      </c>
      <c r="D115">
        <v>4.9999999999982947</v>
      </c>
      <c r="E115" s="36">
        <f t="shared" si="5"/>
        <v>557.58620283019707</v>
      </c>
      <c r="F115" s="36">
        <f t="shared" si="2"/>
        <v>40.785844453983032</v>
      </c>
      <c r="G115" s="36"/>
      <c r="H115" s="25">
        <v>2.95</v>
      </c>
    </row>
    <row r="116" spans="2:8" x14ac:dyDescent="0.15">
      <c r="B116" t="s">
        <v>187</v>
      </c>
      <c r="C116">
        <v>619</v>
      </c>
      <c r="D116">
        <v>5.0000000000039799</v>
      </c>
      <c r="E116" s="36">
        <f t="shared" si="5"/>
        <v>562.58620283020105</v>
      </c>
      <c r="F116" s="36">
        <f t="shared" si="2"/>
        <v>35.785844453979053</v>
      </c>
      <c r="G116" s="36"/>
      <c r="H116" s="25">
        <v>2.8929999999999998</v>
      </c>
    </row>
    <row r="117" spans="2:8" x14ac:dyDescent="0.15">
      <c r="B117" t="s">
        <v>188</v>
      </c>
      <c r="C117">
        <v>620</v>
      </c>
      <c r="D117">
        <v>5.6568542494942697</v>
      </c>
      <c r="E117" s="36">
        <f t="shared" si="5"/>
        <v>568.24305707969529</v>
      </c>
      <c r="F117" s="36">
        <f t="shared" si="2"/>
        <v>30.128990204484808</v>
      </c>
      <c r="G117" s="36"/>
      <c r="H117" s="25">
        <v>2.8559999999999999</v>
      </c>
    </row>
    <row r="118" spans="2:8" x14ac:dyDescent="0.15">
      <c r="B118" t="s">
        <v>189</v>
      </c>
      <c r="C118">
        <v>621</v>
      </c>
      <c r="D118">
        <v>4.4721359549923347</v>
      </c>
      <c r="E118" s="36">
        <f t="shared" si="5"/>
        <v>572.71519303468767</v>
      </c>
      <c r="F118" s="36">
        <f t="shared" si="2"/>
        <v>25.656854249492426</v>
      </c>
      <c r="G118" s="36"/>
      <c r="H118" s="25">
        <v>2.8359999999999999</v>
      </c>
    </row>
    <row r="119" spans="2:8" x14ac:dyDescent="0.15">
      <c r="B119" t="s">
        <v>190</v>
      </c>
      <c r="C119">
        <v>622</v>
      </c>
      <c r="D119">
        <v>4.9999999999982947</v>
      </c>
      <c r="E119" s="36">
        <f t="shared" si="5"/>
        <v>577.71519303468597</v>
      </c>
      <c r="F119" s="36">
        <f t="shared" si="2"/>
        <v>20.656854249494131</v>
      </c>
      <c r="G119" s="36"/>
      <c r="H119" s="25">
        <v>2.8319999999999999</v>
      </c>
    </row>
    <row r="120" spans="2:8" x14ac:dyDescent="0.15">
      <c r="B120" t="s">
        <v>191</v>
      </c>
      <c r="C120">
        <v>623</v>
      </c>
      <c r="D120">
        <v>5.0000000000039799</v>
      </c>
      <c r="E120" s="36">
        <f t="shared" si="5"/>
        <v>582.71519303468995</v>
      </c>
      <c r="F120" s="36">
        <f t="shared" si="2"/>
        <v>15.656854249490152</v>
      </c>
      <c r="G120" s="36"/>
      <c r="H120" s="25">
        <v>2.8740000000000001</v>
      </c>
    </row>
    <row r="121" spans="2:8" x14ac:dyDescent="0.15">
      <c r="B121" t="s">
        <v>192</v>
      </c>
      <c r="C121">
        <v>624</v>
      </c>
      <c r="D121">
        <v>5.6568542494992942</v>
      </c>
      <c r="E121" s="36">
        <f t="shared" si="5"/>
        <v>588.37204728418919</v>
      </c>
      <c r="F121" s="36">
        <f t="shared" si="2"/>
        <v>9.9999999999909051</v>
      </c>
      <c r="G121" s="36"/>
      <c r="H121" s="25">
        <v>3.1259999999999999</v>
      </c>
    </row>
    <row r="122" spans="2:8" x14ac:dyDescent="0.15">
      <c r="B122" t="s">
        <v>193</v>
      </c>
      <c r="C122">
        <v>625</v>
      </c>
      <c r="D122">
        <v>4.9999999999926104</v>
      </c>
      <c r="E122" s="36">
        <f t="shared" si="5"/>
        <v>593.3720472841818</v>
      </c>
      <c r="F122" s="36">
        <f t="shared" si="2"/>
        <v>4.9999999999982947</v>
      </c>
      <c r="G122" s="36"/>
      <c r="H122" s="25">
        <v>2.931</v>
      </c>
    </row>
    <row r="123" spans="2:8" x14ac:dyDescent="0.15">
      <c r="B123" t="s">
        <v>194</v>
      </c>
      <c r="C123">
        <v>626</v>
      </c>
      <c r="D123">
        <v>4.9999999999982947</v>
      </c>
      <c r="E123" s="36">
        <f t="shared" si="5"/>
        <v>598.3720472841801</v>
      </c>
      <c r="F123" s="36">
        <f>E$123-E123</f>
        <v>0</v>
      </c>
      <c r="G123" s="36"/>
      <c r="H123" s="25">
        <v>2.956</v>
      </c>
    </row>
    <row r="124" spans="2:8" x14ac:dyDescent="0.15">
      <c r="E124" s="36"/>
      <c r="F124" s="36"/>
      <c r="G124" s="36"/>
    </row>
    <row r="125" spans="2:8" x14ac:dyDescent="0.15">
      <c r="E125" s="36"/>
      <c r="F125" s="36"/>
      <c r="G125" s="36"/>
    </row>
    <row r="126" spans="2:8" x14ac:dyDescent="0.15">
      <c r="E126" s="36"/>
      <c r="F126" s="36"/>
      <c r="G126" s="36"/>
    </row>
    <row r="127" spans="2:8" x14ac:dyDescent="0.15">
      <c r="E127" s="36"/>
      <c r="F127" s="36"/>
      <c r="G127" s="36"/>
    </row>
    <row r="128" spans="2:8" x14ac:dyDescent="0.15">
      <c r="E128" s="36"/>
      <c r="F128" s="36"/>
      <c r="G128" s="36"/>
    </row>
    <row r="129" spans="5:6" x14ac:dyDescent="0.15">
      <c r="E129" s="36"/>
      <c r="F129" s="36"/>
    </row>
    <row r="130" spans="5:6" x14ac:dyDescent="0.15">
      <c r="E130" s="36"/>
      <c r="F130" s="36"/>
    </row>
    <row r="131" spans="5:6" x14ac:dyDescent="0.15">
      <c r="E131" s="36"/>
      <c r="F131" s="36"/>
    </row>
    <row r="132" spans="5:6" x14ac:dyDescent="0.15">
      <c r="E132" s="36"/>
      <c r="F132" s="36"/>
    </row>
    <row r="133" spans="5:6" x14ac:dyDescent="0.15">
      <c r="E133" s="36"/>
      <c r="F133" s="36"/>
    </row>
    <row r="134" spans="5:6" x14ac:dyDescent="0.15">
      <c r="E134" s="36"/>
      <c r="F134" s="36"/>
    </row>
    <row r="135" spans="5:6" x14ac:dyDescent="0.15">
      <c r="E135" s="36"/>
      <c r="F135" s="36"/>
    </row>
    <row r="136" spans="5:6" x14ac:dyDescent="0.15">
      <c r="E136" s="36"/>
      <c r="F136" s="36"/>
    </row>
    <row r="137" spans="5:6" x14ac:dyDescent="0.15">
      <c r="E137" s="36"/>
      <c r="F137" s="36"/>
    </row>
    <row r="138" spans="5:6" x14ac:dyDescent="0.15">
      <c r="E138" s="36"/>
      <c r="F138" s="36"/>
    </row>
    <row r="139" spans="5:6" x14ac:dyDescent="0.15">
      <c r="E139" s="36"/>
      <c r="F139" s="36"/>
    </row>
  </sheetData>
  <sortState ref="M5:N123">
    <sortCondition ref="M5"/>
  </sortState>
  <phoneticPr fontId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Data</vt:lpstr>
      <vt:lpstr>Line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2019-06-12T07:08:41Z</dcterms:modified>
</cp:coreProperties>
</file>