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2" l="1"/>
  <c r="C118" i="1" l="1"/>
  <c r="C119" i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4" i="1"/>
  <c r="F95" i="2" l="1"/>
  <c r="F12" i="2"/>
  <c r="F20" i="2"/>
  <c r="F28" i="2"/>
  <c r="F36" i="2"/>
  <c r="F44" i="2"/>
  <c r="F52" i="2"/>
  <c r="F60" i="2"/>
  <c r="F68" i="2"/>
  <c r="F76" i="2"/>
  <c r="F84" i="2"/>
  <c r="F92" i="2"/>
  <c r="F5" i="2"/>
  <c r="F13" i="2"/>
  <c r="F21" i="2"/>
  <c r="F29" i="2"/>
  <c r="F37" i="2"/>
  <c r="F61" i="2"/>
  <c r="F85" i="2"/>
  <c r="F6" i="2"/>
  <c r="F14" i="2"/>
  <c r="F22" i="2"/>
  <c r="F30" i="2"/>
  <c r="F38" i="2"/>
  <c r="F46" i="2"/>
  <c r="F54" i="2"/>
  <c r="F62" i="2"/>
  <c r="F70" i="2"/>
  <c r="F78" i="2"/>
  <c r="F86" i="2"/>
  <c r="F94" i="2"/>
  <c r="F7" i="2"/>
  <c r="F15" i="2"/>
  <c r="F23" i="2"/>
  <c r="F31" i="2"/>
  <c r="F39" i="2"/>
  <c r="F47" i="2"/>
  <c r="F55" i="2"/>
  <c r="F63" i="2"/>
  <c r="F71" i="2"/>
  <c r="F79" i="2"/>
  <c r="F87" i="2"/>
  <c r="F91" i="2"/>
  <c r="F53" i="2"/>
  <c r="F77" i="2"/>
  <c r="F8" i="2"/>
  <c r="F16" i="2"/>
  <c r="F24" i="2"/>
  <c r="F32" i="2"/>
  <c r="F40" i="2"/>
  <c r="F48" i="2"/>
  <c r="F56" i="2"/>
  <c r="F64" i="2"/>
  <c r="F72" i="2"/>
  <c r="F80" i="2"/>
  <c r="F88" i="2"/>
  <c r="F9" i="2"/>
  <c r="F17" i="2"/>
  <c r="F25" i="2"/>
  <c r="F33" i="2"/>
  <c r="F41" i="2"/>
  <c r="F49" i="2"/>
  <c r="F57" i="2"/>
  <c r="F65" i="2"/>
  <c r="F73" i="2"/>
  <c r="F81" i="2"/>
  <c r="F89" i="2"/>
  <c r="F10" i="2"/>
  <c r="F18" i="2"/>
  <c r="F26" i="2"/>
  <c r="F34" i="2"/>
  <c r="F42" i="2"/>
  <c r="F50" i="2"/>
  <c r="F58" i="2"/>
  <c r="F66" i="2"/>
  <c r="F74" i="2"/>
  <c r="F82" i="2"/>
  <c r="F90" i="2"/>
  <c r="F11" i="2"/>
  <c r="F19" i="2"/>
  <c r="F27" i="2"/>
  <c r="F35" i="2"/>
  <c r="F43" i="2"/>
  <c r="F51" i="2"/>
  <c r="F59" i="2"/>
  <c r="F67" i="2"/>
  <c r="F75" i="2"/>
  <c r="F83" i="2"/>
  <c r="F45" i="2"/>
  <c r="F69" i="2"/>
  <c r="F93" i="2"/>
  <c r="O132" i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U116" i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T119" i="1"/>
  <c r="AV119" i="1"/>
  <c r="AW119" i="1"/>
  <c r="AX119" i="1"/>
  <c r="AY119" i="1"/>
  <c r="AZ119" i="1"/>
  <c r="BA119" i="1"/>
  <c r="BD119" i="1"/>
  <c r="BQ119" i="1" s="1"/>
  <c r="BE119" i="1"/>
  <c r="AA119" i="1" s="1"/>
  <c r="BF119" i="1"/>
  <c r="BG119" i="1"/>
  <c r="BH119" i="1"/>
  <c r="AU119" i="1" s="1"/>
  <c r="BI119" i="1"/>
  <c r="BJ119" i="1"/>
  <c r="BK119" i="1"/>
  <c r="BL119" i="1"/>
  <c r="BM119" i="1"/>
  <c r="BN119" i="1"/>
  <c r="BO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B119" i="1" l="1"/>
  <c r="AI119" i="1"/>
  <c r="BB118" i="1"/>
  <c r="BQ117" i="1"/>
  <c r="AG117" i="1" s="1"/>
  <c r="BB100" i="1"/>
  <c r="BB116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BP116" i="1"/>
  <c r="BQ116" i="1"/>
  <c r="AG116" i="1" s="1"/>
  <c r="AU114" i="1"/>
  <c r="BB114" i="1" s="1"/>
  <c r="BB108" i="1"/>
  <c r="AG131" i="1"/>
  <c r="AE130" i="1"/>
  <c r="AH129" i="1"/>
  <c r="BQ129" i="1"/>
  <c r="BP129" i="1"/>
  <c r="AK125" i="1"/>
  <c r="AC125" i="1"/>
  <c r="BP128" i="1"/>
  <c r="BB121" i="1"/>
  <c r="BQ130" i="1"/>
  <c r="AB130" i="1" s="1"/>
  <c r="BQ106" i="1"/>
  <c r="AK106" i="1" s="1"/>
  <c r="AD104" i="1"/>
  <c r="AG104" i="1"/>
  <c r="AU101" i="1"/>
  <c r="AU120" i="1"/>
  <c r="AU126" i="1"/>
  <c r="BB126" i="1" s="1"/>
  <c r="BB124" i="1"/>
  <c r="AT107" i="1"/>
  <c r="BB107" i="1" s="1"/>
  <c r="BQ107" i="1"/>
  <c r="AB107" i="1" s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I117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BQ118" i="1"/>
  <c r="AH118" i="1" s="1"/>
  <c r="AJ117" i="1"/>
  <c r="AB117" i="1"/>
  <c r="AT115" i="1"/>
  <c r="BB115" i="1" s="1"/>
  <c r="BQ112" i="1"/>
  <c r="AC112" i="1" s="1"/>
  <c r="AT111" i="1"/>
  <c r="BB111" i="1" s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BQ115" i="1"/>
  <c r="AA115" i="1" s="1"/>
  <c r="BQ114" i="1"/>
  <c r="AC114" i="1" s="1"/>
  <c r="AA104" i="1"/>
  <c r="BP103" i="1"/>
  <c r="AT101" i="1"/>
  <c r="AA102" i="1"/>
  <c r="BP100" i="1"/>
  <c r="BQ100" i="1"/>
  <c r="AE100" i="1" s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Z115" i="1"/>
  <c r="AJ107" i="1"/>
  <c r="AG102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BP117" i="1"/>
  <c r="AU117" i="1"/>
  <c r="BB117" i="1" s="1"/>
  <c r="AH113" i="1"/>
  <c r="Z113" i="1"/>
  <c r="BP113" i="1"/>
  <c r="BQ113" i="1"/>
  <c r="AU104" i="1"/>
  <c r="BB104" i="1" s="1"/>
  <c r="AE104" i="1"/>
  <c r="AM104" i="1" s="1"/>
  <c r="BB102" i="1"/>
  <c r="AG110" i="1"/>
  <c r="AH100" i="1"/>
  <c r="Z130" i="1"/>
  <c r="AU125" i="1"/>
  <c r="AE125" i="1"/>
  <c r="BP112" i="1"/>
  <c r="AE106" i="1"/>
  <c r="BB130" i="1"/>
  <c r="BB128" i="1"/>
  <c r="AD127" i="1"/>
  <c r="BQ122" i="1"/>
  <c r="Z122" i="1" s="1"/>
  <c r="BB122" i="1"/>
  <c r="AG119" i="1"/>
  <c r="BP111" i="1"/>
  <c r="BQ109" i="1"/>
  <c r="AD109" i="1" s="1"/>
  <c r="AH107" i="1"/>
  <c r="AU106" i="1"/>
  <c r="BB106" i="1" s="1"/>
  <c r="AK104" i="1"/>
  <c r="AC104" i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K107" i="1" l="1"/>
  <c r="AB118" i="1"/>
  <c r="AF100" i="1"/>
  <c r="Z100" i="1"/>
  <c r="AE118" i="1"/>
  <c r="AF116" i="1"/>
  <c r="AM116" i="1" s="1"/>
  <c r="AH117" i="1"/>
  <c r="AA118" i="1"/>
  <c r="AG100" i="1"/>
  <c r="AE116" i="1"/>
  <c r="AD117" i="1"/>
  <c r="AM119" i="1"/>
  <c r="AA117" i="1"/>
  <c r="Z116" i="1"/>
  <c r="AK117" i="1"/>
  <c r="AI118" i="1"/>
  <c r="AJ101" i="1"/>
  <c r="AE117" i="1"/>
  <c r="AI104" i="1"/>
  <c r="AF117" i="1"/>
  <c r="AL117" i="1" s="1"/>
  <c r="AB116" i="1"/>
  <c r="AH116" i="1"/>
  <c r="AN117" i="1"/>
  <c r="AB103" i="1"/>
  <c r="AE103" i="1"/>
  <c r="AB110" i="1"/>
  <c r="Z117" i="1"/>
  <c r="Z104" i="1"/>
  <c r="AA103" i="1"/>
  <c r="AM117" i="1"/>
  <c r="AD103" i="1"/>
  <c r="BB101" i="1"/>
  <c r="AK115" i="1"/>
  <c r="BB78" i="1"/>
  <c r="Z107" i="1"/>
  <c r="AJ115" i="1"/>
  <c r="AH115" i="1"/>
  <c r="Z110" i="1"/>
  <c r="AF101" i="1"/>
  <c r="AE101" i="1"/>
  <c r="AM101" i="1" s="1"/>
  <c r="AJ104" i="1"/>
  <c r="BB91" i="1"/>
  <c r="AA110" i="1"/>
  <c r="AD107" i="1"/>
  <c r="AH104" i="1"/>
  <c r="AJ103" i="1"/>
  <c r="AJ110" i="1"/>
  <c r="AB115" i="1"/>
  <c r="BP95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G123" i="1"/>
  <c r="AF123" i="1"/>
  <c r="AM123" i="1" s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AM118" i="1" s="1"/>
  <c r="Z118" i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F113" i="1"/>
  <c r="AH124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E122" i="1"/>
  <c r="AH110" i="1"/>
  <c r="AL119" i="1"/>
  <c r="AJ109" i="1"/>
  <c r="AG105" i="1"/>
  <c r="AK109" i="1"/>
  <c r="AI130" i="1"/>
  <c r="AA107" i="1"/>
  <c r="AL125" i="1"/>
  <c r="AH131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F91" i="1"/>
  <c r="AA91" i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Z84" i="1"/>
  <c r="AT79" i="1"/>
  <c r="BB79" i="1" s="1"/>
  <c r="BQ73" i="1"/>
  <c r="Z73" i="1" s="1"/>
  <c r="BQ82" i="1"/>
  <c r="AB82" i="1" s="1"/>
  <c r="BP79" i="1"/>
  <c r="BP99" i="1"/>
  <c r="AC98" i="1"/>
  <c r="BQ97" i="1"/>
  <c r="AK97" i="1" s="1"/>
  <c r="BB96" i="1"/>
  <c r="AB91" i="1"/>
  <c r="BQ86" i="1"/>
  <c r="AH86" i="1" s="1"/>
  <c r="AU86" i="1"/>
  <c r="BB86" i="1" s="1"/>
  <c r="AU84" i="1"/>
  <c r="BQ83" i="1"/>
  <c r="AJ83" i="1" s="1"/>
  <c r="AC79" i="1"/>
  <c r="BQ75" i="1"/>
  <c r="AG75" i="1" s="1"/>
  <c r="BB72" i="1"/>
  <c r="AH97" i="1"/>
  <c r="AT87" i="1"/>
  <c r="BB87" i="1" s="1"/>
  <c r="BP86" i="1"/>
  <c r="BP93" i="1"/>
  <c r="BQ93" i="1"/>
  <c r="AA93" i="1" s="1"/>
  <c r="BP88" i="1"/>
  <c r="BQ88" i="1"/>
  <c r="AA88" i="1" s="1"/>
  <c r="AT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U98" i="1"/>
  <c r="BB98" i="1" s="1"/>
  <c r="AK96" i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AK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A66" i="1" l="1"/>
  <c r="AL118" i="1"/>
  <c r="AN112" i="1"/>
  <c r="AC74" i="1"/>
  <c r="AF74" i="1"/>
  <c r="AE90" i="1"/>
  <c r="AF96" i="1"/>
  <c r="AA65" i="1"/>
  <c r="AK84" i="1"/>
  <c r="AJ84" i="1"/>
  <c r="AK98" i="1"/>
  <c r="AC87" i="1"/>
  <c r="AM114" i="1"/>
  <c r="AL104" i="1"/>
  <c r="AC84" i="1"/>
  <c r="AD84" i="1"/>
  <c r="AN84" i="1" s="1"/>
  <c r="AI96" i="1"/>
  <c r="AK87" i="1"/>
  <c r="BB92" i="1"/>
  <c r="AM103" i="1"/>
  <c r="BB95" i="1"/>
  <c r="AI71" i="1"/>
  <c r="AJ65" i="1"/>
  <c r="Z97" i="1"/>
  <c r="AF84" i="1"/>
  <c r="AM112" i="1"/>
  <c r="AI66" i="1"/>
  <c r="AC96" i="1"/>
  <c r="AH96" i="1"/>
  <c r="AB84" i="1"/>
  <c r="AN103" i="1"/>
  <c r="AL103" i="1"/>
  <c r="AE86" i="1"/>
  <c r="Z80" i="1"/>
  <c r="AH81" i="1"/>
  <c r="AA70" i="1"/>
  <c r="AA74" i="1"/>
  <c r="AH80" i="1"/>
  <c r="AJ99" i="1"/>
  <c r="Z98" i="1"/>
  <c r="AC85" i="1"/>
  <c r="AL101" i="1"/>
  <c r="AA71" i="1"/>
  <c r="AH99" i="1"/>
  <c r="AK72" i="1"/>
  <c r="AF80" i="1"/>
  <c r="AL100" i="1"/>
  <c r="AD77" i="1"/>
  <c r="AA86" i="1"/>
  <c r="AL107" i="1"/>
  <c r="AL113" i="1"/>
  <c r="AM107" i="1"/>
  <c r="AH65" i="1"/>
  <c r="AJ85" i="1"/>
  <c r="AD99" i="1"/>
  <c r="AN105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M79" i="1" s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M86" i="1" s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N86" i="1" s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AN77" i="1" l="1"/>
  <c r="AM90" i="1"/>
  <c r="AM97" i="1"/>
  <c r="AM96" i="1"/>
  <c r="AM95" i="1"/>
  <c r="AN99" i="1"/>
  <c r="AL74" i="1"/>
  <c r="AN91" i="1"/>
  <c r="AM67" i="1"/>
  <c r="AM80" i="1"/>
  <c r="AN67" i="1"/>
  <c r="AL91" i="1"/>
  <c r="AL79" i="1"/>
  <c r="AL72" i="1"/>
  <c r="AM81" i="1"/>
  <c r="AL80" i="1"/>
  <c r="AN81" i="1"/>
  <c r="AL99" i="1"/>
  <c r="AM77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I60" i="1" s="1"/>
  <c r="BB64" i="1"/>
  <c r="BB60" i="1"/>
  <c r="BQ58" i="1"/>
  <c r="AA58" i="1" s="1"/>
  <c r="BB57" i="1"/>
  <c r="BQ61" i="1"/>
  <c r="AH61" i="1" s="1"/>
  <c r="AK58" i="1"/>
  <c r="BP53" i="1"/>
  <c r="BB52" i="1"/>
  <c r="BP56" i="1"/>
  <c r="BB55" i="1"/>
  <c r="BB54" i="1"/>
  <c r="BB56" i="1"/>
  <c r="AE60" i="1"/>
  <c r="AA60" i="1"/>
  <c r="AK60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C60" i="1"/>
  <c r="BP58" i="1"/>
  <c r="AU58" i="1"/>
  <c r="AH58" i="1"/>
  <c r="BB51" i="1"/>
  <c r="BQ55" i="1"/>
  <c r="AG55" i="1" s="1"/>
  <c r="AU61" i="1"/>
  <c r="BB61" i="1" s="1"/>
  <c r="AG60" i="1"/>
  <c r="BB59" i="1"/>
  <c r="BP61" i="1"/>
  <c r="BP63" i="1"/>
  <c r="BB62" i="1"/>
  <c r="AF60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I61" i="1" l="1"/>
  <c r="AE58" i="1"/>
  <c r="AI56" i="1"/>
  <c r="AG58" i="1"/>
  <c r="AK61" i="1"/>
  <c r="Z61" i="1"/>
  <c r="Z60" i="1"/>
  <c r="AJ61" i="1"/>
  <c r="AH60" i="1"/>
  <c r="AB60" i="1"/>
  <c r="AJ60" i="1"/>
  <c r="AF58" i="1"/>
  <c r="AM58" i="1" s="1"/>
  <c r="AJ58" i="1"/>
  <c r="AC58" i="1"/>
  <c r="AD55" i="1"/>
  <c r="AB58" i="1"/>
  <c r="AL58" i="1" s="1"/>
  <c r="AF57" i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L60" i="1" l="1"/>
  <c r="AM61" i="1"/>
  <c r="AM57" i="1"/>
  <c r="AN55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AC46" i="1"/>
  <c r="Z41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AC39" i="1"/>
  <c r="AH46" i="1"/>
  <c r="BQ49" i="1"/>
  <c r="AA49" i="1" s="1"/>
  <c r="BQ37" i="1"/>
  <c r="AC37" i="1" s="1"/>
  <c r="BQ50" i="1"/>
  <c r="AF50" i="1" s="1"/>
  <c r="AI41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Z26" i="1" l="1"/>
  <c r="AC49" i="1"/>
  <c r="AD46" i="1"/>
  <c r="AB46" i="1"/>
  <c r="AB22" i="1"/>
  <c r="AA10" i="1"/>
  <c r="AI35" i="1"/>
  <c r="AH22" i="1"/>
  <c r="AC40" i="1"/>
  <c r="AF48" i="1"/>
  <c r="AF41" i="1"/>
  <c r="AM41" i="1" s="1"/>
  <c r="AB39" i="1"/>
  <c r="AA41" i="1"/>
  <c r="AA35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N38" i="1" s="1"/>
  <c r="AG38" i="1"/>
  <c r="AJ38" i="1"/>
  <c r="AK38" i="1"/>
  <c r="AH39" i="1"/>
  <c r="AE39" i="1"/>
  <c r="AA39" i="1"/>
  <c r="AK39" i="1"/>
  <c r="AD39" i="1"/>
  <c r="AJ39" i="1"/>
  <c r="AE47" i="1"/>
  <c r="AM47" i="1" s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48" i="1" l="1"/>
  <c r="AM9" i="1"/>
  <c r="AN42" i="1"/>
  <c r="AN37" i="1"/>
  <c r="AN32" i="1"/>
  <c r="AM30" i="1"/>
  <c r="AM45" i="1"/>
  <c r="AM14" i="1"/>
  <c r="AL41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<sst xmlns="http://schemas.openxmlformats.org/spreadsheetml/2006/main" count="308" uniqueCount="201">
  <si>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</si>
  <si>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</si>
  <si>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</si>
  <si>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</si>
  <si>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</si>
  <si>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</si>
  <si>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</si>
  <si>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</si>
  <si>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</si>
  <si>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</si>
  <si>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</si>
  <si>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</si>
  <si>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</si>
  <si>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</si>
  <si>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</si>
  <si>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</si>
  <si>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</si>
  <si>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</si>
  <si>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</si>
  <si>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</si>
  <si>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</si>
  <si>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</si>
  <si>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</si>
  <si>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</si>
  <si>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</si>
  <si>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</si>
  <si>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</si>
  <si>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</si>
  <si>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</si>
  <si>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</si>
  <si>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</si>
  <si>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</si>
  <si>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</si>
  <si>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</si>
  <si>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</si>
  <si>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</si>
  <si>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</si>
  <si>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</si>
  <si>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</si>
  <si>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</si>
  <si>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</si>
  <si>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</si>
  <si>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</si>
  <si>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</si>
  <si>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</si>
  <si>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</si>
  <si>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</si>
  <si>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</si>
  <si>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</si>
  <si>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</si>
  <si>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</si>
  <si>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</si>
  <si>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</si>
  <si>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</si>
  <si>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</si>
  <si>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</si>
  <si>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</si>
  <si>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</si>
  <si>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</si>
  <si>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</si>
  <si>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</si>
  <si>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</si>
  <si>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</si>
  <si>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</si>
  <si>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</si>
  <si>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</si>
  <si>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</si>
  <si>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</si>
  <si>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</si>
  <si>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</si>
  <si>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</si>
  <si>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</si>
  <si>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</si>
  <si>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</si>
  <si>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</si>
  <si>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</si>
  <si>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</si>
  <si>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</si>
  <si>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</si>
  <si>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>distance</t>
    <phoneticPr fontId="1"/>
  </si>
  <si>
    <t>interval</t>
    <phoneticPr fontId="1"/>
  </si>
  <si>
    <t xml:space="preserve">1206c_CPX4-Line_1 </t>
  </si>
  <si>
    <t xml:space="preserve">1206c_CPX4-Line_2 </t>
  </si>
  <si>
    <t xml:space="preserve">1206c_CPX4-Line_3 </t>
  </si>
  <si>
    <t xml:space="preserve">1206c_CPX4-Line_4 </t>
  </si>
  <si>
    <t xml:space="preserve">1206c_CPX4-Line_5 </t>
  </si>
  <si>
    <t xml:space="preserve">1206c_CPX4-Line_6 </t>
  </si>
  <si>
    <t xml:space="preserve">1206c_CPX4-Line_7 </t>
  </si>
  <si>
    <t xml:space="preserve">1206c_CPX4-Line_8 </t>
  </si>
  <si>
    <t xml:space="preserve">1206c_CPX4-Line_9 </t>
  </si>
  <si>
    <t xml:space="preserve">1206c_CPX4-Line_10 </t>
  </si>
  <si>
    <t xml:space="preserve">1206c_CPX4-Line_11 </t>
  </si>
  <si>
    <t xml:space="preserve">1206c_CPX4-Line_12 </t>
  </si>
  <si>
    <t xml:space="preserve">1206c_CPX4-Line_13 </t>
  </si>
  <si>
    <t xml:space="preserve">1206c_CPX4-Line_14 </t>
  </si>
  <si>
    <t xml:space="preserve">1206c_CPX4-Line_15 </t>
  </si>
  <si>
    <t xml:space="preserve">1206c_CPX4-Line_16 </t>
  </si>
  <si>
    <t xml:space="preserve">1206c_CPX4-Line_17 </t>
  </si>
  <si>
    <t xml:space="preserve">1206c_CPX4-Line_18 </t>
  </si>
  <si>
    <t xml:space="preserve">1206c_CPX4-Line_19 </t>
  </si>
  <si>
    <t xml:space="preserve">1206c_CPX4-Line_20 </t>
  </si>
  <si>
    <t xml:space="preserve">1206c_CPX4-Line_21 </t>
  </si>
  <si>
    <t xml:space="preserve">1206c_CPX4-Line_22 </t>
  </si>
  <si>
    <t xml:space="preserve">1206c_CPX4-Line_23 </t>
  </si>
  <si>
    <t xml:space="preserve">1206c_CPX4-Line_24 </t>
  </si>
  <si>
    <t xml:space="preserve">1206c_CPX4-Line_25 </t>
  </si>
  <si>
    <t xml:space="preserve">1206c_CPX4-Line_26 </t>
  </si>
  <si>
    <t xml:space="preserve">1206c_CPX4-Line_27 </t>
  </si>
  <si>
    <t xml:space="preserve">1206c_CPX4-Line_28 </t>
  </si>
  <si>
    <t xml:space="preserve">1206c_CPX4-Line_29 </t>
  </si>
  <si>
    <t xml:space="preserve">1206c_CPX4-Line_30 </t>
  </si>
  <si>
    <t xml:space="preserve">1206c_CPX4-Line_31 </t>
  </si>
  <si>
    <t xml:space="preserve">1206c_CPX4-Line_32 </t>
  </si>
  <si>
    <t xml:space="preserve">1206c_CPX4-Line_33 </t>
  </si>
  <si>
    <t xml:space="preserve">1206c_CPX4-Line_34 </t>
  </si>
  <si>
    <t xml:space="preserve">1206c_CPX4-Line_35 </t>
  </si>
  <si>
    <t xml:space="preserve">1206c_CPX4-Line_36 </t>
  </si>
  <si>
    <t xml:space="preserve">1206c_CPX4-Line_37 </t>
  </si>
  <si>
    <t xml:space="preserve">1206c_CPX4-Line_38 </t>
  </si>
  <si>
    <t xml:space="preserve">1206c_CPX4-Line_39 </t>
  </si>
  <si>
    <t xml:space="preserve">1206c_CPX4-Line_40 </t>
  </si>
  <si>
    <t xml:space="preserve">1206c_CPX4-Line_41 </t>
  </si>
  <si>
    <t xml:space="preserve">1206c_CPX4-Line_42 </t>
  </si>
  <si>
    <t xml:space="preserve">1206c_CPX4-Line_43 </t>
  </si>
  <si>
    <t xml:space="preserve">1206c_CPX4-Line_44 </t>
  </si>
  <si>
    <t xml:space="preserve">1206c_CPX4-Line_45 </t>
  </si>
  <si>
    <t xml:space="preserve">1206c_CPX4-Line_46 </t>
  </si>
  <si>
    <t xml:space="preserve">1206c_CPX4-Line_47 </t>
  </si>
  <si>
    <t xml:space="preserve">1206c_CPX4-Line_48 </t>
  </si>
  <si>
    <t xml:space="preserve">1206c_CPX4-Line_49 </t>
  </si>
  <si>
    <t xml:space="preserve">1206c_CPX4-Line_50 </t>
  </si>
  <si>
    <t xml:space="preserve">1206c_CPX4-Line_51 </t>
  </si>
  <si>
    <t xml:space="preserve">1206c_CPX4-Line_52 </t>
  </si>
  <si>
    <t xml:space="preserve">1206c_CPX4-Line_53 </t>
  </si>
  <si>
    <t xml:space="preserve">1206c_CPX4-Line_54 </t>
  </si>
  <si>
    <t xml:space="preserve">1206c_CPX4-Line_55 </t>
  </si>
  <si>
    <t xml:space="preserve">1206c_CPX4-Line_56 </t>
  </si>
  <si>
    <t xml:space="preserve">1206c_CPX4-Line_57 </t>
  </si>
  <si>
    <t xml:space="preserve">1206c_CPX4-Line_58 </t>
  </si>
  <si>
    <t xml:space="preserve">1206c_CPX4-Line_59 </t>
  </si>
  <si>
    <t xml:space="preserve">1206c_CPX4-Line_60 </t>
  </si>
  <si>
    <t xml:space="preserve">1206c_CPX4-Line_61 </t>
  </si>
  <si>
    <t xml:space="preserve">1206c_CPX4-Line_62 </t>
  </si>
  <si>
    <t xml:space="preserve">1206c_CPX4-Line_63 </t>
  </si>
  <si>
    <t xml:space="preserve">1206c_CPX4-Line_64 </t>
  </si>
  <si>
    <t xml:space="preserve">1206c_CPX4-Line_65 </t>
  </si>
  <si>
    <t xml:space="preserve">1206c_CPX4-Line_66 </t>
  </si>
  <si>
    <t xml:space="preserve">1206c_CPX4-Line_67 </t>
  </si>
  <si>
    <t xml:space="preserve">1206c_CPX4-Line_68 </t>
  </si>
  <si>
    <t xml:space="preserve">1206c_CPX4-Line_69 </t>
  </si>
  <si>
    <t xml:space="preserve">1206c_CPX4-Line_70 </t>
  </si>
  <si>
    <t xml:space="preserve">1206c_CPX4-Line_71 </t>
  </si>
  <si>
    <t xml:space="preserve">1206c_CPX4-Line_72 </t>
  </si>
  <si>
    <t xml:space="preserve">1206c_CPX4-Line_73 </t>
  </si>
  <si>
    <t xml:space="preserve">1206c_CPX4-Line_74 </t>
  </si>
  <si>
    <t xml:space="preserve">1206c_CPX4-Line_75 </t>
  </si>
  <si>
    <t xml:space="preserve">1206c_CPX4-Line_76 </t>
  </si>
  <si>
    <t xml:space="preserve">1206c_CPX4-Line_77 </t>
  </si>
  <si>
    <t xml:space="preserve">1206c_CPX4-Line_78 </t>
  </si>
  <si>
    <t xml:space="preserve">1206c_CPX4-Line_79 </t>
  </si>
  <si>
    <t xml:space="preserve">1206c_CPX4-Line_80 </t>
  </si>
  <si>
    <t xml:space="preserve">1206c_CPX4-Line_81 </t>
  </si>
  <si>
    <t xml:space="preserve">1206c_CPX4-Line_82 </t>
  </si>
  <si>
    <t xml:space="preserve">1206c_CPX4-Line_83 </t>
  </si>
  <si>
    <t xml:space="preserve">1206c_CPX4-Line_84 </t>
  </si>
  <si>
    <t xml:space="preserve">1206c_CPX4-Line_85 </t>
  </si>
  <si>
    <t xml:space="preserve">1206c_CPX4-Line_86 </t>
  </si>
  <si>
    <t xml:space="preserve">1206c_CPX4-Line_87 </t>
  </si>
  <si>
    <t xml:space="preserve">1206c_CPX4-Line_88 </t>
  </si>
  <si>
    <t xml:space="preserve">1206c_CPX4-Line_89 </t>
  </si>
  <si>
    <t xml:space="preserve">1206c_CPX4-Line_90 </t>
  </si>
  <si>
    <t xml:space="preserve">1206c_CPX4-Line_91 </t>
  </si>
  <si>
    <t xml:space="preserve">1206c_CPX4-Line_92 </t>
  </si>
  <si>
    <t xml:space="preserve">1206c_CPX4-Line_93 </t>
  </si>
  <si>
    <t xml:space="preserve">1206c_CPX4-Line_94 </t>
  </si>
  <si>
    <t xml:space="preserve">1206c_CPX4-Line_95 </t>
  </si>
  <si>
    <t xml:space="preserve">1206c_CPX4-Line_96 </t>
  </si>
  <si>
    <t xml:space="preserve">1206c_CPX4-Line_97 </t>
  </si>
  <si>
    <t xml:space="preserve">1206c_CPX4-Line_98 </t>
  </si>
  <si>
    <t xml:space="preserve">1206c_CPX4-Line_99 </t>
  </si>
  <si>
    <t xml:space="preserve">1206c_CPX4-Line_100 </t>
  </si>
  <si>
    <t xml:space="preserve">1206c_CPX4-Line_101 </t>
  </si>
  <si>
    <t xml:space="preserve">1206c_CPX4-Line_102 </t>
  </si>
  <si>
    <t xml:space="preserve">1206c_CPX4-Line_103 </t>
  </si>
  <si>
    <t xml:space="preserve">1206c_CPX4-Line_104 </t>
  </si>
  <si>
    <t xml:space="preserve">1206c_CPX4-Line_105 </t>
  </si>
  <si>
    <t xml:space="preserve">1206c_CPX4-Line_106 </t>
  </si>
  <si>
    <t xml:space="preserve">1206c_CPX4-Line_107 </t>
  </si>
  <si>
    <t xml:space="preserve">1206c_CPX4-Line_108 </t>
  </si>
  <si>
    <t xml:space="preserve">1206c_CPX4-Line_109 </t>
  </si>
  <si>
    <t xml:space="preserve">1206c_CPX4-Line_110 </t>
  </si>
  <si>
    <t xml:space="preserve">1206c_CPX4-Line_111 </t>
  </si>
  <si>
    <t xml:space="preserve">1206c_CPX4-Line_112 </t>
  </si>
  <si>
    <t xml:space="preserve">1206c_CPX4-Line_113 </t>
  </si>
  <si>
    <t xml:space="preserve">1206c_CPX4-Line_114 </t>
  </si>
  <si>
    <t xml:space="preserve">1206c_CPX4-Line_115 </t>
  </si>
  <si>
    <t xml:space="preserve">1206c_CPX4-Line_116 </t>
  </si>
  <si>
    <t>Ti</t>
    <phoneticPr fontId="1"/>
  </si>
  <si>
    <t>Al</t>
    <phoneticPr fontId="1"/>
  </si>
  <si>
    <t>Cr</t>
    <phoneticPr fontId="1"/>
  </si>
  <si>
    <t>Ca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</si>
</sst>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48" zoomScale="80" zoomScaleNormal="80" workbookViewId="0">
      <selection activeCell="A8" sqref="A8:C98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C1" t="s">
        <v>80</v>
      </c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C2">
        <v>10.206881742162039</v>
      </c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79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81</v>
      </c>
      <c r="B4" s="21">
        <v>117</v>
      </c>
      <c r="C4" s="21">
        <f>C$2*(B4-B$4)</f>
        <v>0</v>
      </c>
      <c r="D4" s="22">
        <v>55.954999999999998</v>
      </c>
      <c r="E4" s="22">
        <v>3.3000000000000002E-2</v>
      </c>
      <c r="F4" s="22">
        <v>2.8140000000000001</v>
      </c>
      <c r="G4" s="22">
        <v>0.19700000000000001</v>
      </c>
      <c r="H4" s="22">
        <v>6.056</v>
      </c>
      <c r="I4" s="22">
        <v>34.006999999999998</v>
      </c>
      <c r="J4" s="22">
        <v>0.47899999999999998</v>
      </c>
      <c r="K4" s="22">
        <v>0.124</v>
      </c>
      <c r="L4" s="22">
        <v>0.115</v>
      </c>
      <c r="M4" s="22">
        <v>2E-3</v>
      </c>
      <c r="N4" s="22"/>
      <c r="O4" s="21">
        <f>SUM(D4:N4)</f>
        <v>99.781999999999996</v>
      </c>
      <c r="Q4" s="22"/>
      <c r="R4" s="22"/>
      <c r="S4" s="22"/>
      <c r="U4" s="22"/>
      <c r="V4" s="23">
        <v>12</v>
      </c>
      <c r="W4" s="23">
        <v>4</v>
      </c>
      <c r="X4" s="24">
        <v>0</v>
      </c>
      <c r="Z4" s="25">
        <f>IFERROR(BD4*$BQ4,"NA")</f>
        <v>1.9335111231047191</v>
      </c>
      <c r="AA4" s="25">
        <f>IFERROR(BE4*$BQ4,"NA")</f>
        <v>8.5780723483713068E-4</v>
      </c>
      <c r="AB4" s="25">
        <f>IFERROR(BF4*$BQ4,"NA")</f>
        <v>0.11459402153289551</v>
      </c>
      <c r="AC4" s="25">
        <f>IFERROR(BG4*$BQ4,"NA")</f>
        <v>5.3816928249457987E-3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0.17499799022950141</v>
      </c>
      <c r="AF4" s="25">
        <f t="shared" ref="AF4:AK4" si="0">IFERROR(BJ4*$BQ4,"NA")</f>
        <v>1.7516751133144948</v>
      </c>
      <c r="AG4" s="25">
        <f t="shared" si="0"/>
        <v>1.7733127742912688E-2</v>
      </c>
      <c r="AH4" s="25">
        <f t="shared" si="0"/>
        <v>3.6289761773612788E-3</v>
      </c>
      <c r="AI4" s="25">
        <f t="shared" si="0"/>
        <v>3.1963681830729221E-3</v>
      </c>
      <c r="AJ4" s="25">
        <f t="shared" si="0"/>
        <v>1.3398427356778805E-4</v>
      </c>
      <c r="AK4" s="25">
        <f t="shared" si="0"/>
        <v>0</v>
      </c>
      <c r="AL4" s="25">
        <f>IFERROR(SUM(Z4:AK4),"NA")</f>
        <v>4.0057102046183077</v>
      </c>
      <c r="AM4" s="25">
        <f t="shared" ref="AM4" si="1">IFERROR(AF4/(AF4+AE4),"NA")</f>
        <v>0.90917089676105234</v>
      </c>
      <c r="AN4" s="26">
        <f t="shared" ref="AN4:AN50" si="2">IFERROR(AD4/(AD4+AE4),"NA")</f>
        <v>0</v>
      </c>
      <c r="AP4" s="21">
        <f>D4</f>
        <v>55.954999999999998</v>
      </c>
      <c r="AQ4" s="21">
        <f>E4</f>
        <v>3.3000000000000002E-2</v>
      </c>
      <c r="AR4" s="21">
        <f>F4</f>
        <v>2.8140000000000001</v>
      </c>
      <c r="AS4" s="21">
        <f>G4</f>
        <v>0.19700000000000001</v>
      </c>
      <c r="AT4" s="21">
        <f t="shared" ref="AT4:AT50" si="3">BI4*AT$1/2</f>
        <v>0</v>
      </c>
      <c r="AU4" s="21">
        <f t="shared" ref="AU4:AU50" si="4">BH4*AU$1</f>
        <v>6.056</v>
      </c>
      <c r="AV4" s="21">
        <f t="shared" ref="AV4:BA4" si="5">I4</f>
        <v>34.006999999999998</v>
      </c>
      <c r="AW4" s="21">
        <f t="shared" si="5"/>
        <v>0.47899999999999998</v>
      </c>
      <c r="AX4" s="21">
        <f t="shared" si="5"/>
        <v>0.124</v>
      </c>
      <c r="AY4" s="21">
        <f t="shared" si="5"/>
        <v>0.115</v>
      </c>
      <c r="AZ4" s="21">
        <f t="shared" si="5"/>
        <v>2E-3</v>
      </c>
      <c r="BA4" s="21">
        <f t="shared" si="5"/>
        <v>0</v>
      </c>
      <c r="BB4" s="21">
        <f>SUM(AP4:BA4)</f>
        <v>99.781999999999996</v>
      </c>
      <c r="BD4" s="21">
        <f t="shared" ref="BD4:BD50" si="6">D4/AP$1</f>
        <v>0.93134154460719043</v>
      </c>
      <c r="BE4" s="21">
        <f t="shared" ref="BE4:BE50" si="7">E4/AQ$1</f>
        <v>4.1319209676207648E-4</v>
      </c>
      <c r="BF4" s="21">
        <f t="shared" ref="BF4:BF50" si="8">F4/AR$1*2</f>
        <v>5.519811690859161E-2</v>
      </c>
      <c r="BG4" s="21">
        <f t="shared" ref="BG4:BG50" si="9">G4/AS$1*2</f>
        <v>2.592275807618922E-3</v>
      </c>
      <c r="BH4" s="21">
        <f t="shared" ref="BH4:BH50" si="10">IF(OR($X4="spinel", $X4="Spinel", $X4="SPINEL"),H4/AU$1,H4/AU$1*(1-$X4))</f>
        <v>8.4293747564166813E-2</v>
      </c>
      <c r="BI4" s="21">
        <f t="shared" ref="BI4:BI50" si="11">IF(OR($X4="spinel", $X4="Spinel", $X4="SPINEL"),0,H4/AU$1*$X4)</f>
        <v>0</v>
      </c>
      <c r="BJ4" s="21">
        <f t="shared" ref="BJ4:BJ50" si="12">I4/AV$1</f>
        <v>0.84375403181786601</v>
      </c>
      <c r="BK4" s="21">
        <f t="shared" ref="BK4:BK50" si="13">J4/AW$1</f>
        <v>8.5417654884142272E-3</v>
      </c>
      <c r="BL4" s="21">
        <f t="shared" ref="BL4:BL50" si="14">K4/AX$1</f>
        <v>1.7480200853146578E-3</v>
      </c>
      <c r="BM4" s="21">
        <f t="shared" ref="BM4:BM50" si="15">L4/AY$1</f>
        <v>1.5396396975344343E-3</v>
      </c>
      <c r="BN4" s="21">
        <f>M4/AZ$1*2</f>
        <v>6.453809280255054E-5</v>
      </c>
      <c r="BO4" s="21">
        <f>N4/BA$1*2</f>
        <v>0</v>
      </c>
      <c r="BP4" s="21">
        <f>SUM(BD4:BO4)</f>
        <v>1.9294868721662615</v>
      </c>
      <c r="BQ4" s="21">
        <f t="shared" ref="BQ4:BQ50" si="16">IFERROR(IF(OR($U4="Total",$U4="total", $U4="TOTAL"),$W4/$BP4,V4/(BD4*4+BE4*4+BF4*3+BG4*3+BH4*2+BI4*3+BJ4*2+BK4*2+BL4*2+BM4*2+BN4+BO4)),"NA")</f>
        <v>2.0760494732576449</v>
      </c>
    </row>
    <row r="5" spans="1:69" s="27" customFormat="1" x14ac:dyDescent="0.15">
      <c r="A5" s="27" t="s">
        <v>82</v>
      </c>
      <c r="B5" s="27">
        <v>118</v>
      </c>
      <c r="C5" s="27">
        <f t="shared" ref="C5:C68" si="17">C$2*(B5-B$4)</f>
        <v>10.206881742162039</v>
      </c>
      <c r="D5" s="28">
        <v>55.634999999999998</v>
      </c>
      <c r="E5" s="28">
        <v>0.05</v>
      </c>
      <c r="F5" s="28">
        <v>2.8559999999999999</v>
      </c>
      <c r="G5" s="28">
        <v>0.23499999999999999</v>
      </c>
      <c r="H5" s="28">
        <v>6.0789999999999997</v>
      </c>
      <c r="I5" s="28">
        <v>34.073</v>
      </c>
      <c r="J5" s="28">
        <v>0.46300000000000002</v>
      </c>
      <c r="K5" s="28">
        <v>0.128</v>
      </c>
      <c r="L5" s="28">
        <v>0.08</v>
      </c>
      <c r="M5" s="28">
        <v>2.1000000000000001E-2</v>
      </c>
      <c r="N5" s="28"/>
      <c r="O5" s="27">
        <f t="shared" ref="O5:O49" si="18">SUM(D5:N5)</f>
        <v>99.61999999999999</v>
      </c>
      <c r="Q5" s="28"/>
      <c r="R5" s="28"/>
      <c r="S5" s="28"/>
      <c r="U5" s="28"/>
      <c r="V5" s="29">
        <v>12</v>
      </c>
      <c r="W5" s="29">
        <v>4</v>
      </c>
      <c r="X5" s="15">
        <v>0</v>
      </c>
      <c r="Z5" s="30">
        <f t="shared" ref="Z5:Z50" si="19">IFERROR(BD5*$BQ5,"NA")</f>
        <v>1.9269034605461175</v>
      </c>
      <c r="AA5" s="30">
        <f t="shared" ref="AA5:AA50" si="20">IFERROR(BE5*$BQ5,"NA")</f>
        <v>1.3027163348164517E-3</v>
      </c>
      <c r="AB5" s="30">
        <f t="shared" ref="AB5:AB50" si="21">IFERROR(BF5*$BQ5,"NA")</f>
        <v>0.11657358706420687</v>
      </c>
      <c r="AC5" s="30">
        <f t="shared" ref="AC5:AC50" si="22">IFERROR(BG5*$BQ5,"NA")</f>
        <v>6.4346455838320731E-3</v>
      </c>
      <c r="AD5" s="30">
        <f t="shared" ref="AD5:AD50" si="23">IFERROR(IF(OR($X5="spinel", $X5="Spinel", $X5="SPINEL"),((BH5+BI5)*BQ5-AE5),BI5*$BQ5),"NA")</f>
        <v>0</v>
      </c>
      <c r="AE5" s="30">
        <f t="shared" ref="AE5:AE50" si="24">IFERROR(IF(OR($X5="spinel", $X5="Spinel", $X5="SPINEL"),(1-AF5-AG5-AH5-AI5),BH5*$BQ5),"NA")</f>
        <v>0.17606921481532878</v>
      </c>
      <c r="AF5" s="30">
        <f t="shared" ref="AF5:AF50" si="25">IFERROR(BJ5*$BQ5,"NA")</f>
        <v>1.7591371539104743</v>
      </c>
      <c r="AG5" s="30">
        <f t="shared" ref="AG5:AG50" si="26">IFERROR(BK5*$BQ5,"NA")</f>
        <v>1.7180464827098507E-2</v>
      </c>
      <c r="AH5" s="30">
        <f t="shared" ref="AH5:AH50" si="27">IFERROR(BL5*$BQ5,"NA")</f>
        <v>3.7547107951364711E-3</v>
      </c>
      <c r="AI5" s="30">
        <f t="shared" ref="AI5:AI50" si="28">IFERROR(BM5*$BQ5,"NA")</f>
        <v>2.2287072980839008E-3</v>
      </c>
      <c r="AJ5" s="30">
        <f t="shared" ref="AJ5:AJ50" si="29">IFERROR(BN5*$BQ5,"NA")</f>
        <v>1.4100912399061393E-3</v>
      </c>
      <c r="AK5" s="30">
        <f t="shared" ref="AK5:AK50" si="30">IFERROR(BO5*$BQ5,"NA")</f>
        <v>0</v>
      </c>
      <c r="AL5" s="30">
        <f t="shared" ref="AL5:AL50" si="31">IFERROR(SUM(Z5:AK5),"NA")</f>
        <v>4.0109947524150007</v>
      </c>
      <c r="AM5" s="30">
        <f t="shared" ref="AM5:AM50" si="32">IFERROR(AF5/(AF5+AE5),"NA")</f>
        <v>0.90901786100918114</v>
      </c>
      <c r="AN5" s="31">
        <f t="shared" si="2"/>
        <v>0</v>
      </c>
      <c r="AP5" s="27">
        <f t="shared" ref="AP5:AP49" si="33">D5</f>
        <v>55.634999999999998</v>
      </c>
      <c r="AQ5" s="27">
        <f t="shared" ref="AQ5:AQ50" si="34">E5</f>
        <v>0.05</v>
      </c>
      <c r="AR5" s="27">
        <f t="shared" ref="AR5:AR50" si="35">F5</f>
        <v>2.8559999999999999</v>
      </c>
      <c r="AS5" s="27">
        <f t="shared" ref="AS5:AS50" si="36">G5</f>
        <v>0.23499999999999999</v>
      </c>
      <c r="AT5" s="27">
        <f t="shared" si="3"/>
        <v>0</v>
      </c>
      <c r="AU5" s="27">
        <f t="shared" si="4"/>
        <v>6.0789999999999997</v>
      </c>
      <c r="AV5" s="27">
        <f t="shared" ref="AV5:AV49" si="37">I5</f>
        <v>34.073</v>
      </c>
      <c r="AW5" s="27">
        <f t="shared" ref="AW5:AW49" si="38">J5</f>
        <v>0.46300000000000002</v>
      </c>
      <c r="AX5" s="27">
        <f t="shared" ref="AX5:AX49" si="39">K5</f>
        <v>0.128</v>
      </c>
      <c r="AY5" s="27">
        <f t="shared" ref="AY5:AY49" si="40">L5</f>
        <v>0.08</v>
      </c>
      <c r="AZ5" s="27">
        <f t="shared" ref="AZ5:AZ49" si="41">M5</f>
        <v>2.1000000000000001E-2</v>
      </c>
      <c r="BA5" s="27">
        <f t="shared" ref="BA5:BA49" si="42">N5</f>
        <v>0</v>
      </c>
      <c r="BB5" s="27">
        <f t="shared" ref="BB5:BB49" si="43">SUM(AP5:BA5)</f>
        <v>99.61999999999999</v>
      </c>
      <c r="BD5" s="27">
        <f t="shared" si="6"/>
        <v>0.92601531291611183</v>
      </c>
      <c r="BE5" s="27">
        <f t="shared" si="7"/>
        <v>6.2604863145769162E-4</v>
      </c>
      <c r="BF5" s="27">
        <f t="shared" si="8"/>
        <v>5.6021969399764615E-2</v>
      </c>
      <c r="BG5" s="27">
        <f t="shared" si="9"/>
        <v>3.0923087045200337E-3</v>
      </c>
      <c r="BH5" s="27">
        <f t="shared" si="10"/>
        <v>8.4613885641111303E-2</v>
      </c>
      <c r="BI5" s="27">
        <f t="shared" si="11"/>
        <v>0</v>
      </c>
      <c r="BJ5" s="27">
        <f t="shared" si="12"/>
        <v>0.84539157015114974</v>
      </c>
      <c r="BK5" s="27">
        <f t="shared" si="13"/>
        <v>8.2564455556070719E-3</v>
      </c>
      <c r="BL5" s="27">
        <f t="shared" si="14"/>
        <v>1.8044078300022274E-3</v>
      </c>
      <c r="BM5" s="27">
        <f t="shared" si="15"/>
        <v>1.07105370263265E-3</v>
      </c>
      <c r="BN5" s="27">
        <f t="shared" ref="BN5:BN50" si="44">M5/AZ$1*2</f>
        <v>6.776499744267807E-4</v>
      </c>
      <c r="BO5" s="27">
        <f t="shared" ref="BO5:BO50" si="45">N5/BA$1*2</f>
        <v>0</v>
      </c>
      <c r="BP5" s="27">
        <f t="shared" ref="BP5:BP49" si="46">SUM(BD5:BO5)</f>
        <v>1.9275706525067837</v>
      </c>
      <c r="BQ5" s="27">
        <f t="shared" si="16"/>
        <v>2.0808548559290148</v>
      </c>
    </row>
    <row r="6" spans="1:69" s="27" customFormat="1" x14ac:dyDescent="0.15">
      <c r="A6" s="27" t="s">
        <v>83</v>
      </c>
      <c r="B6" s="27">
        <v>119</v>
      </c>
      <c r="C6" s="27">
        <f t="shared" si="17"/>
        <v>20.413763484324079</v>
      </c>
      <c r="D6" s="28">
        <v>55.848999999999997</v>
      </c>
      <c r="E6" s="28">
        <v>2.8000000000000001E-2</v>
      </c>
      <c r="F6" s="28">
        <v>2.867</v>
      </c>
      <c r="G6" s="28">
        <v>0.22900000000000001</v>
      </c>
      <c r="H6" s="28">
        <v>6.0789999999999997</v>
      </c>
      <c r="I6" s="28">
        <v>33.752000000000002</v>
      </c>
      <c r="J6" s="28">
        <v>0.503</v>
      </c>
      <c r="K6" s="28">
        <v>0.152</v>
      </c>
      <c r="L6" s="28">
        <v>7.4999999999999997E-2</v>
      </c>
      <c r="M6" s="28">
        <v>8.0000000000000002E-3</v>
      </c>
      <c r="N6" s="28"/>
      <c r="O6" s="27">
        <f t="shared" si="18"/>
        <v>99.542000000000002</v>
      </c>
      <c r="Q6" s="28"/>
      <c r="R6" s="28"/>
      <c r="S6" s="28"/>
      <c r="U6" s="28"/>
      <c r="V6" s="29">
        <v>12</v>
      </c>
      <c r="W6" s="29">
        <v>4</v>
      </c>
      <c r="X6" s="15">
        <v>0</v>
      </c>
      <c r="Z6" s="30">
        <f t="shared" si="19"/>
        <v>1.9345912587851399</v>
      </c>
      <c r="AA6" s="30">
        <f t="shared" si="20"/>
        <v>7.2962522687163565E-4</v>
      </c>
      <c r="AB6" s="30">
        <f t="shared" si="21"/>
        <v>0.11703927035452928</v>
      </c>
      <c r="AC6" s="30">
        <f t="shared" si="22"/>
        <v>6.2712513401147552E-3</v>
      </c>
      <c r="AD6" s="30">
        <f t="shared" si="23"/>
        <v>0</v>
      </c>
      <c r="AE6" s="30">
        <f t="shared" si="24"/>
        <v>0.1760943342704617</v>
      </c>
      <c r="AF6" s="30">
        <f t="shared" si="25"/>
        <v>1.7428130205578654</v>
      </c>
      <c r="AG6" s="30">
        <f t="shared" si="26"/>
        <v>1.8667401108476228E-2</v>
      </c>
      <c r="AH6" s="30">
        <f t="shared" si="27"/>
        <v>4.4593551860705799E-3</v>
      </c>
      <c r="AI6" s="30">
        <f t="shared" si="28"/>
        <v>2.0897111844877347E-3</v>
      </c>
      <c r="AJ6" s="30">
        <f t="shared" si="29"/>
        <v>5.3725425329615676E-4</v>
      </c>
      <c r="AK6" s="30">
        <f t="shared" si="30"/>
        <v>0</v>
      </c>
      <c r="AL6" s="30">
        <f t="shared" si="31"/>
        <v>4.0032924822673142</v>
      </c>
      <c r="AM6" s="30">
        <f t="shared" si="32"/>
        <v>0.90823197700119518</v>
      </c>
      <c r="AN6" s="31">
        <f t="shared" si="2"/>
        <v>0</v>
      </c>
      <c r="AP6" s="27">
        <f t="shared" si="33"/>
        <v>55.848999999999997</v>
      </c>
      <c r="AQ6" s="27">
        <f>E6</f>
        <v>2.8000000000000001E-2</v>
      </c>
      <c r="AR6" s="27">
        <f>F6</f>
        <v>2.867</v>
      </c>
      <c r="AS6" s="27">
        <f t="shared" si="36"/>
        <v>0.22900000000000001</v>
      </c>
      <c r="AT6" s="27">
        <f t="shared" si="3"/>
        <v>0</v>
      </c>
      <c r="AU6" s="27">
        <f t="shared" si="4"/>
        <v>6.0789999999999997</v>
      </c>
      <c r="AV6" s="27">
        <f>I6</f>
        <v>33.752000000000002</v>
      </c>
      <c r="AW6" s="27">
        <f t="shared" si="38"/>
        <v>0.503</v>
      </c>
      <c r="AX6" s="27">
        <f>K6</f>
        <v>0.152</v>
      </c>
      <c r="AY6" s="27">
        <f t="shared" si="40"/>
        <v>7.4999999999999997E-2</v>
      </c>
      <c r="AZ6" s="27">
        <f t="shared" si="41"/>
        <v>8.0000000000000002E-3</v>
      </c>
      <c r="BA6" s="27">
        <f t="shared" si="42"/>
        <v>0</v>
      </c>
      <c r="BB6" s="27">
        <f t="shared" si="43"/>
        <v>99.542000000000002</v>
      </c>
      <c r="BD6" s="27">
        <f t="shared" si="6"/>
        <v>0.92957723035952056</v>
      </c>
      <c r="BE6" s="27">
        <f t="shared" si="7"/>
        <v>3.5058723361630731E-4</v>
      </c>
      <c r="BF6" s="27">
        <f t="shared" si="8"/>
        <v>5.623774029030993E-2</v>
      </c>
      <c r="BG6" s="27">
        <f t="shared" si="9"/>
        <v>3.0133561418514377E-3</v>
      </c>
      <c r="BH6" s="27">
        <f t="shared" si="10"/>
        <v>8.4613885641111303E-2</v>
      </c>
      <c r="BI6" s="27">
        <f t="shared" si="11"/>
        <v>0</v>
      </c>
      <c r="BJ6" s="27">
        <f t="shared" si="12"/>
        <v>0.83742717916654263</v>
      </c>
      <c r="BK6" s="27">
        <f t="shared" si="13"/>
        <v>8.9697453876249611E-3</v>
      </c>
      <c r="BL6" s="27">
        <f t="shared" si="14"/>
        <v>2.1427342981276448E-3</v>
      </c>
      <c r="BM6" s="27">
        <f t="shared" si="15"/>
        <v>1.0041128462181092E-3</v>
      </c>
      <c r="BN6" s="27">
        <f t="shared" si="44"/>
        <v>2.5815237121020216E-4</v>
      </c>
      <c r="BO6" s="27">
        <f t="shared" si="45"/>
        <v>0</v>
      </c>
      <c r="BP6" s="27">
        <f t="shared" si="46"/>
        <v>1.9235947237361333</v>
      </c>
      <c r="BQ6" s="27">
        <f>IFERROR(IF(OR($U6="Total",$U6="total", $U6="TOTAL"),$W6/$BP6,V6/(BD6*4+BE6*4+BF6*3+BG6*3+BH6*2+BI6*3+BJ6*2+BK6*2+BL6*2+BM6*2+BN6+BO6)),"NA")</f>
        <v>2.0811517274760734</v>
      </c>
    </row>
    <row r="7" spans="1:69" s="3" customFormat="1" x14ac:dyDescent="0.15">
      <c r="A7" s="3" t="s">
        <v>84</v>
      </c>
      <c r="B7" s="3">
        <v>120</v>
      </c>
      <c r="C7" s="3">
        <f t="shared" si="17"/>
        <v>30.620645226486118</v>
      </c>
      <c r="D7" s="4">
        <v>55.692999999999998</v>
      </c>
      <c r="E7" s="4">
        <v>0.10299999999999999</v>
      </c>
      <c r="F7" s="4">
        <v>2.754</v>
      </c>
      <c r="G7" s="4">
        <v>0.19900000000000001</v>
      </c>
      <c r="H7" s="4">
        <v>6.0220000000000002</v>
      </c>
      <c r="I7" s="4">
        <v>33.783999999999999</v>
      </c>
      <c r="J7" s="4">
        <v>0.53900000000000003</v>
      </c>
      <c r="K7" s="4">
        <v>0.16</v>
      </c>
      <c r="L7" s="4">
        <v>0.106</v>
      </c>
      <c r="M7" s="4">
        <v>1.2E-2</v>
      </c>
      <c r="N7" s="4"/>
      <c r="O7" s="3">
        <f t="shared" si="18"/>
        <v>99.372</v>
      </c>
      <c r="Q7" s="4"/>
      <c r="R7" s="4"/>
      <c r="S7" s="4"/>
      <c r="U7" s="4"/>
      <c r="V7" s="32">
        <v>12</v>
      </c>
      <c r="W7" s="32">
        <v>4</v>
      </c>
      <c r="X7" s="33">
        <v>0</v>
      </c>
      <c r="Z7" s="34">
        <f t="shared" si="19"/>
        <v>1.9332087708343773</v>
      </c>
      <c r="AA7" s="34">
        <f t="shared" si="20"/>
        <v>2.6895731414229508E-3</v>
      </c>
      <c r="AB7" s="34">
        <f t="shared" si="21"/>
        <v>0.11266062937388095</v>
      </c>
      <c r="AC7" s="34">
        <f t="shared" si="22"/>
        <v>5.4610496543991078E-3</v>
      </c>
      <c r="AD7" s="34">
        <f t="shared" si="23"/>
        <v>0</v>
      </c>
      <c r="AE7" s="34">
        <f t="shared" si="24"/>
        <v>0.17480679700091786</v>
      </c>
      <c r="AF7" s="34">
        <f t="shared" si="25"/>
        <v>1.7481016244436443</v>
      </c>
      <c r="AG7" s="34">
        <f t="shared" si="26"/>
        <v>2.0045134003319E-2</v>
      </c>
      <c r="AH7" s="34">
        <f t="shared" si="27"/>
        <v>4.7038426362110532E-3</v>
      </c>
      <c r="AI7" s="34">
        <f t="shared" si="28"/>
        <v>2.9596148207999581E-3</v>
      </c>
      <c r="AJ7" s="34">
        <f t="shared" si="29"/>
        <v>8.0756120217192768E-4</v>
      </c>
      <c r="AK7" s="34">
        <f t="shared" si="30"/>
        <v>0</v>
      </c>
      <c r="AL7" s="34">
        <f>IFERROR(SUM(Z7:AK7),"NA")</f>
        <v>4.0054445971111443</v>
      </c>
      <c r="AM7" s="34">
        <f t="shared" si="32"/>
        <v>0.90909250016722254</v>
      </c>
      <c r="AN7" s="35">
        <f>IFERROR(AD7/(AD7+AE7),"NA")</f>
        <v>0</v>
      </c>
      <c r="AP7" s="3">
        <f t="shared" si="33"/>
        <v>55.692999999999998</v>
      </c>
      <c r="AQ7" s="3">
        <f t="shared" si="34"/>
        <v>0.10299999999999999</v>
      </c>
      <c r="AR7" s="3">
        <f t="shared" si="35"/>
        <v>2.754</v>
      </c>
      <c r="AS7" s="3">
        <f t="shared" si="36"/>
        <v>0.19900000000000001</v>
      </c>
      <c r="AT7" s="3">
        <f t="shared" si="3"/>
        <v>0</v>
      </c>
      <c r="AU7" s="3">
        <f t="shared" si="4"/>
        <v>6.0220000000000002</v>
      </c>
      <c r="AV7" s="3">
        <f t="shared" si="37"/>
        <v>33.783999999999999</v>
      </c>
      <c r="AW7" s="3">
        <f t="shared" si="38"/>
        <v>0.53900000000000003</v>
      </c>
      <c r="AX7" s="3">
        <f t="shared" si="39"/>
        <v>0.16</v>
      </c>
      <c r="AY7" s="3">
        <f t="shared" si="40"/>
        <v>0.106</v>
      </c>
      <c r="AZ7" s="3">
        <f t="shared" si="41"/>
        <v>1.2E-2</v>
      </c>
      <c r="BA7" s="3">
        <f t="shared" si="42"/>
        <v>0</v>
      </c>
      <c r="BB7" s="3">
        <f t="shared" si="43"/>
        <v>99.372</v>
      </c>
      <c r="BD7" s="3">
        <f t="shared" si="6"/>
        <v>0.92698069241011982</v>
      </c>
      <c r="BE7" s="3">
        <f t="shared" si="7"/>
        <v>1.2896601808028447E-3</v>
      </c>
      <c r="BF7" s="3">
        <f t="shared" si="8"/>
        <v>5.4021184778344451E-2</v>
      </c>
      <c r="BG7" s="3">
        <f t="shared" si="9"/>
        <v>2.6185933285084546E-3</v>
      </c>
      <c r="BH7" s="3">
        <f t="shared" si="10"/>
        <v>8.3820499972161913E-2</v>
      </c>
      <c r="BI7" s="3">
        <f t="shared" si="11"/>
        <v>0</v>
      </c>
      <c r="BJ7" s="3">
        <f t="shared" si="12"/>
        <v>0.83822113714631652</v>
      </c>
      <c r="BK7" s="3">
        <f t="shared" si="13"/>
        <v>9.6117152364410628E-3</v>
      </c>
      <c r="BL7" s="3">
        <f t="shared" si="14"/>
        <v>2.2555097875027845E-3</v>
      </c>
      <c r="BM7" s="3">
        <f t="shared" si="15"/>
        <v>1.4191461559882612E-3</v>
      </c>
      <c r="BN7" s="3">
        <f t="shared" si="44"/>
        <v>3.8722855681530327E-4</v>
      </c>
      <c r="BO7" s="3">
        <f t="shared" si="45"/>
        <v>0</v>
      </c>
      <c r="BP7" s="3">
        <f t="shared" si="46"/>
        <v>1.9206253675530014</v>
      </c>
      <c r="BQ7" s="3">
        <f t="shared" si="16"/>
        <v>2.085489791387237</v>
      </c>
    </row>
    <row r="8" spans="1:69" s="27" customFormat="1" x14ac:dyDescent="0.15">
      <c r="A8" s="27" t="s">
        <v>85</v>
      </c>
      <c r="B8" s="27">
        <v>121</v>
      </c>
      <c r="C8" s="27">
        <f t="shared" si="17"/>
        <v>40.827526968648158</v>
      </c>
      <c r="D8" s="28">
        <v>53.350999999999999</v>
      </c>
      <c r="E8" s="28">
        <v>0.20899999999999999</v>
      </c>
      <c r="F8" s="28">
        <v>2.5670000000000002</v>
      </c>
      <c r="G8" s="28">
        <v>0.28000000000000003</v>
      </c>
      <c r="H8" s="28">
        <v>2.3420000000000001</v>
      </c>
      <c r="I8" s="28">
        <v>16.885000000000002</v>
      </c>
      <c r="J8" s="28">
        <v>23.372</v>
      </c>
      <c r="K8" s="28">
        <v>5.1999999999999998E-2</v>
      </c>
      <c r="L8" s="28">
        <v>6.2E-2</v>
      </c>
      <c r="M8" s="28">
        <v>0.30599999999999999</v>
      </c>
      <c r="N8" s="28"/>
      <c r="O8" s="27">
        <f t="shared" si="18"/>
        <v>99.426000000000002</v>
      </c>
      <c r="Q8" s="28"/>
      <c r="R8" s="28"/>
      <c r="S8" s="28"/>
      <c r="U8" s="28"/>
      <c r="V8" s="29">
        <v>12</v>
      </c>
      <c r="W8" s="29">
        <v>4</v>
      </c>
      <c r="X8" s="15">
        <v>0</v>
      </c>
      <c r="Z8" s="30">
        <f t="shared" si="19"/>
        <v>1.9465805061870005</v>
      </c>
      <c r="AA8" s="30">
        <f t="shared" si="20"/>
        <v>5.7364614842831587E-3</v>
      </c>
      <c r="AB8" s="30">
        <f t="shared" si="21"/>
        <v>0.11037882515743568</v>
      </c>
      <c r="AC8" s="30">
        <f t="shared" si="22"/>
        <v>8.0766774956582358E-3</v>
      </c>
      <c r="AD8" s="30">
        <f t="shared" si="23"/>
        <v>0</v>
      </c>
      <c r="AE8" s="30">
        <f t="shared" si="24"/>
        <v>7.1458865384609452E-2</v>
      </c>
      <c r="AF8" s="30">
        <f t="shared" si="25"/>
        <v>0.91835021996719401</v>
      </c>
      <c r="AG8" s="30">
        <f t="shared" si="26"/>
        <v>0.91362450113820393</v>
      </c>
      <c r="AH8" s="30">
        <f t="shared" si="27"/>
        <v>1.6068961369306136E-3</v>
      </c>
      <c r="AI8" s="30">
        <f t="shared" si="28"/>
        <v>1.8195863872477835E-3</v>
      </c>
      <c r="AJ8" s="30">
        <f t="shared" si="29"/>
        <v>2.164548332721292E-2</v>
      </c>
      <c r="AK8" s="30">
        <f t="shared" si="30"/>
        <v>0</v>
      </c>
      <c r="AL8" s="30">
        <f t="shared" si="31"/>
        <v>3.9992780226657763</v>
      </c>
      <c r="AM8" s="30">
        <f t="shared" si="32"/>
        <v>0.9278054056664764</v>
      </c>
      <c r="AN8" s="31">
        <f t="shared" si="2"/>
        <v>0</v>
      </c>
      <c r="AP8" s="27">
        <f t="shared" si="33"/>
        <v>53.350999999999999</v>
      </c>
      <c r="AQ8" s="27">
        <f t="shared" si="34"/>
        <v>0.20899999999999999</v>
      </c>
      <c r="AR8" s="27">
        <f t="shared" si="35"/>
        <v>2.5670000000000002</v>
      </c>
      <c r="AS8" s="27">
        <f t="shared" si="36"/>
        <v>0.28000000000000003</v>
      </c>
      <c r="AT8" s="27">
        <f t="shared" si="3"/>
        <v>0</v>
      </c>
      <c r="AU8" s="27">
        <f t="shared" si="4"/>
        <v>2.3420000000000001</v>
      </c>
      <c r="AV8" s="27">
        <f t="shared" si="37"/>
        <v>16.885000000000002</v>
      </c>
      <c r="AW8" s="27">
        <f t="shared" si="38"/>
        <v>23.372</v>
      </c>
      <c r="AX8" s="27">
        <f t="shared" si="39"/>
        <v>5.1999999999999998E-2</v>
      </c>
      <c r="AY8" s="27">
        <f t="shared" si="40"/>
        <v>6.2E-2</v>
      </c>
      <c r="AZ8" s="27">
        <f t="shared" si="41"/>
        <v>0.30599999999999999</v>
      </c>
      <c r="BA8" s="27">
        <f t="shared" si="42"/>
        <v>0</v>
      </c>
      <c r="BB8" s="27">
        <f t="shared" si="43"/>
        <v>99.426000000000002</v>
      </c>
      <c r="BD8" s="27">
        <f t="shared" si="6"/>
        <v>0.88799933422103861</v>
      </c>
      <c r="BE8" s="27">
        <f t="shared" si="7"/>
        <v>2.6168832794931508E-3</v>
      </c>
      <c r="BF8" s="27">
        <f t="shared" si="8"/>
        <v>5.035307963907415E-2</v>
      </c>
      <c r="BG8" s="27">
        <f t="shared" si="9"/>
        <v>3.6844529245345088E-3</v>
      </c>
      <c r="BH8" s="27">
        <f t="shared" si="10"/>
        <v>3.2598407661043376E-2</v>
      </c>
      <c r="BI8" s="27">
        <f t="shared" si="11"/>
        <v>0</v>
      </c>
      <c r="BJ8" s="27">
        <f t="shared" si="12"/>
        <v>0.41893689026508274</v>
      </c>
      <c r="BK8" s="27">
        <f t="shared" si="13"/>
        <v>0.4167810918480529</v>
      </c>
      <c r="BL8" s="27">
        <f t="shared" si="14"/>
        <v>7.3304068093840485E-4</v>
      </c>
      <c r="BM8" s="27">
        <f t="shared" si="15"/>
        <v>8.3006661954030368E-4</v>
      </c>
      <c r="BN8" s="27">
        <f t="shared" si="44"/>
        <v>9.8743281987902325E-3</v>
      </c>
      <c r="BO8" s="27">
        <f t="shared" si="45"/>
        <v>0</v>
      </c>
      <c r="BP8" s="27">
        <f t="shared" si="46"/>
        <v>1.8244075753375886</v>
      </c>
      <c r="BQ8" s="27">
        <f t="shared" si="16"/>
        <v>2.1920968081519558</v>
      </c>
    </row>
    <row r="9" spans="1:69" s="27" customFormat="1" x14ac:dyDescent="0.15">
      <c r="A9" s="27" t="s">
        <v>86</v>
      </c>
      <c r="B9" s="27">
        <v>122</v>
      </c>
      <c r="C9" s="27">
        <f t="shared" si="17"/>
        <v>51.034408710810197</v>
      </c>
      <c r="D9" s="28">
        <v>53.064999999999998</v>
      </c>
      <c r="E9" s="28">
        <v>0.20200000000000001</v>
      </c>
      <c r="F9" s="28">
        <v>2.8639999999999999</v>
      </c>
      <c r="G9" s="28">
        <v>0.40200000000000002</v>
      </c>
      <c r="H9" s="28">
        <v>2.3439999999999999</v>
      </c>
      <c r="I9" s="28">
        <v>16.864999999999998</v>
      </c>
      <c r="J9" s="28">
        <v>23.423999999999999</v>
      </c>
      <c r="K9" s="28">
        <v>0.08</v>
      </c>
      <c r="L9" s="28">
        <v>2.3E-2</v>
      </c>
      <c r="M9" s="28">
        <v>0.35299999999999998</v>
      </c>
      <c r="N9" s="28"/>
      <c r="O9" s="27">
        <f t="shared" si="18"/>
        <v>99.621999999999986</v>
      </c>
      <c r="Q9" s="28"/>
      <c r="R9" s="28"/>
      <c r="S9" s="28"/>
      <c r="U9" s="28"/>
      <c r="V9" s="29">
        <v>12</v>
      </c>
      <c r="W9" s="29">
        <v>4</v>
      </c>
      <c r="X9" s="15">
        <v>0</v>
      </c>
      <c r="Z9" s="30">
        <f t="shared" si="19"/>
        <v>1.9343499170825122</v>
      </c>
      <c r="AA9" s="30">
        <f t="shared" si="20"/>
        <v>5.5391895930772383E-3</v>
      </c>
      <c r="AB9" s="30">
        <f t="shared" si="21"/>
        <v>0.12303536929067349</v>
      </c>
      <c r="AC9" s="30">
        <f t="shared" si="22"/>
        <v>1.1585047755771067E-2</v>
      </c>
      <c r="AD9" s="30">
        <f t="shared" si="23"/>
        <v>0</v>
      </c>
      <c r="AE9" s="30">
        <f t="shared" si="24"/>
        <v>7.1453564350882945E-2</v>
      </c>
      <c r="AF9" s="30">
        <f t="shared" si="25"/>
        <v>0.91641181512483538</v>
      </c>
      <c r="AG9" s="30">
        <f t="shared" si="26"/>
        <v>0.91480806437523166</v>
      </c>
      <c r="AH9" s="30">
        <f t="shared" si="27"/>
        <v>2.4698553268606722E-3</v>
      </c>
      <c r="AI9" s="30">
        <f t="shared" si="28"/>
        <v>6.7438187667751481E-4</v>
      </c>
      <c r="AJ9" s="30">
        <f t="shared" si="29"/>
        <v>2.4946960049334169E-2</v>
      </c>
      <c r="AK9" s="30">
        <f t="shared" si="30"/>
        <v>0</v>
      </c>
      <c r="AL9" s="30">
        <f t="shared" si="31"/>
        <v>4.0052741648258561</v>
      </c>
      <c r="AM9" s="30">
        <f t="shared" si="32"/>
        <v>0.92766872305130799</v>
      </c>
      <c r="AN9" s="31">
        <f t="shared" si="2"/>
        <v>0</v>
      </c>
      <c r="AO9" s="39"/>
      <c r="AP9" s="27">
        <f t="shared" si="33"/>
        <v>53.064999999999998</v>
      </c>
      <c r="AQ9" s="27">
        <f t="shared" si="34"/>
        <v>0.20200000000000001</v>
      </c>
      <c r="AR9" s="27">
        <f t="shared" si="35"/>
        <v>2.8639999999999999</v>
      </c>
      <c r="AS9" s="27">
        <f t="shared" si="36"/>
        <v>0.40200000000000002</v>
      </c>
      <c r="AT9" s="27">
        <f t="shared" si="3"/>
        <v>0</v>
      </c>
      <c r="AU9" s="27">
        <f t="shared" si="4"/>
        <v>2.3439999999999999</v>
      </c>
      <c r="AV9" s="27">
        <f t="shared" si="37"/>
        <v>16.864999999999998</v>
      </c>
      <c r="AW9" s="27">
        <f t="shared" si="38"/>
        <v>23.423999999999999</v>
      </c>
      <c r="AX9" s="27">
        <f t="shared" si="39"/>
        <v>0.08</v>
      </c>
      <c r="AY9" s="27">
        <f t="shared" si="40"/>
        <v>2.3E-2</v>
      </c>
      <c r="AZ9" s="27">
        <f t="shared" si="41"/>
        <v>0.35299999999999998</v>
      </c>
      <c r="BA9" s="27">
        <f t="shared" si="42"/>
        <v>0</v>
      </c>
      <c r="BB9" s="27">
        <f t="shared" si="43"/>
        <v>99.621999999999986</v>
      </c>
      <c r="BD9" s="27">
        <f t="shared" si="6"/>
        <v>0.88323901464713717</v>
      </c>
      <c r="BE9" s="27">
        <f t="shared" si="7"/>
        <v>2.5292364710890742E-3</v>
      </c>
      <c r="BF9" s="27">
        <f t="shared" si="8"/>
        <v>5.6178893683797568E-2</v>
      </c>
      <c r="BG9" s="27">
        <f t="shared" si="9"/>
        <v>5.2898216987959734E-3</v>
      </c>
      <c r="BH9" s="27">
        <f t="shared" si="10"/>
        <v>3.2626245754690718E-2</v>
      </c>
      <c r="BI9" s="27">
        <f t="shared" si="11"/>
        <v>0</v>
      </c>
      <c r="BJ9" s="27">
        <f t="shared" si="12"/>
        <v>0.41844066652772399</v>
      </c>
      <c r="BK9" s="27">
        <f t="shared" si="13"/>
        <v>0.41770838162967616</v>
      </c>
      <c r="BL9" s="27">
        <f t="shared" si="14"/>
        <v>1.1277548937513922E-3</v>
      </c>
      <c r="BM9" s="27">
        <f t="shared" si="15"/>
        <v>3.0792793950688683E-4</v>
      </c>
      <c r="BN9" s="27">
        <f t="shared" si="44"/>
        <v>1.1390973379650169E-2</v>
      </c>
      <c r="BO9" s="27">
        <f t="shared" si="45"/>
        <v>0</v>
      </c>
      <c r="BP9" s="27">
        <f t="shared" si="46"/>
        <v>1.828838916625819</v>
      </c>
      <c r="BQ9" s="27">
        <f t="shared" si="16"/>
        <v>2.1900639407955778</v>
      </c>
    </row>
    <row r="10" spans="1:69" s="27" customFormat="1" x14ac:dyDescent="0.15">
      <c r="A10" s="27" t="s">
        <v>87</v>
      </c>
      <c r="B10" s="27">
        <v>123</v>
      </c>
      <c r="C10" s="27">
        <f t="shared" si="17"/>
        <v>61.241290452972237</v>
      </c>
      <c r="D10" s="28">
        <v>52.911999999999999</v>
      </c>
      <c r="E10" s="28">
        <v>0.20300000000000001</v>
      </c>
      <c r="F10" s="28">
        <v>3.1930000000000001</v>
      </c>
      <c r="G10" s="28">
        <v>0.54800000000000004</v>
      </c>
      <c r="H10" s="28">
        <v>2.302</v>
      </c>
      <c r="I10" s="28">
        <v>16.538</v>
      </c>
      <c r="J10" s="28">
        <v>23.521999999999998</v>
      </c>
      <c r="K10" s="28">
        <v>4.3999999999999997E-2</v>
      </c>
      <c r="L10" s="28">
        <v>0.05</v>
      </c>
      <c r="M10" s="28">
        <v>0.38900000000000001</v>
      </c>
      <c r="N10" s="28"/>
      <c r="O10" s="27">
        <f t="shared" si="18"/>
        <v>99.700999999999979</v>
      </c>
      <c r="Q10" s="28"/>
      <c r="R10" s="28"/>
      <c r="S10" s="28"/>
      <c r="U10" s="28"/>
      <c r="V10" s="29">
        <v>12</v>
      </c>
      <c r="W10" s="29">
        <v>4</v>
      </c>
      <c r="X10" s="15">
        <v>0</v>
      </c>
      <c r="Z10" s="30">
        <f t="shared" si="19"/>
        <v>1.9280841005122678</v>
      </c>
      <c r="AA10" s="30">
        <f t="shared" si="20"/>
        <v>5.564623991621497E-3</v>
      </c>
      <c r="AB10" s="30">
        <f t="shared" si="21"/>
        <v>0.13712000081839221</v>
      </c>
      <c r="AC10" s="30">
        <f t="shared" si="22"/>
        <v>1.5786914573634035E-2</v>
      </c>
      <c r="AD10" s="30">
        <f t="shared" si="23"/>
        <v>0</v>
      </c>
      <c r="AE10" s="30">
        <f t="shared" si="24"/>
        <v>7.0148200539014563E-2</v>
      </c>
      <c r="AF10" s="30">
        <f t="shared" si="25"/>
        <v>0.89832243708678239</v>
      </c>
      <c r="AG10" s="30">
        <f t="shared" si="26"/>
        <v>0.91830742497271867</v>
      </c>
      <c r="AH10" s="30">
        <f t="shared" si="27"/>
        <v>1.3579354610216219E-3</v>
      </c>
      <c r="AI10" s="30">
        <f t="shared" si="28"/>
        <v>1.4655241653551614E-3</v>
      </c>
      <c r="AJ10" s="30">
        <f t="shared" si="29"/>
        <v>2.7481311358580136E-2</v>
      </c>
      <c r="AK10" s="30">
        <f t="shared" si="30"/>
        <v>0</v>
      </c>
      <c r="AL10" s="30">
        <f t="shared" si="31"/>
        <v>4.0036384734793877</v>
      </c>
      <c r="AM10" s="30">
        <f t="shared" si="32"/>
        <v>0.92756806679138692</v>
      </c>
      <c r="AN10" s="31">
        <f t="shared" si="2"/>
        <v>0</v>
      </c>
      <c r="AP10" s="27">
        <f t="shared" si="33"/>
        <v>52.911999999999999</v>
      </c>
      <c r="AQ10" s="27">
        <f>E10</f>
        <v>0.20300000000000001</v>
      </c>
      <c r="AR10" s="27">
        <f t="shared" si="35"/>
        <v>3.1930000000000001</v>
      </c>
      <c r="AS10" s="27">
        <f t="shared" si="36"/>
        <v>0.54800000000000004</v>
      </c>
      <c r="AT10" s="27">
        <f t="shared" si="3"/>
        <v>0</v>
      </c>
      <c r="AU10" s="27">
        <f t="shared" si="4"/>
        <v>2.302</v>
      </c>
      <c r="AV10" s="27">
        <f t="shared" si="37"/>
        <v>16.538</v>
      </c>
      <c r="AW10" s="27">
        <f t="shared" si="38"/>
        <v>23.521999999999998</v>
      </c>
      <c r="AX10" s="27">
        <f t="shared" si="39"/>
        <v>4.3999999999999997E-2</v>
      </c>
      <c r="AY10" s="27">
        <f t="shared" si="40"/>
        <v>0.05</v>
      </c>
      <c r="AZ10" s="27">
        <f t="shared" si="41"/>
        <v>0.38900000000000001</v>
      </c>
      <c r="BA10" s="27">
        <f t="shared" si="42"/>
        <v>0</v>
      </c>
      <c r="BB10" s="27">
        <f t="shared" si="43"/>
        <v>99.700999999999979</v>
      </c>
      <c r="BD10" s="27">
        <f t="shared" si="6"/>
        <v>0.88069241011984023</v>
      </c>
      <c r="BE10" s="27">
        <f t="shared" si="7"/>
        <v>2.5417574437182284E-3</v>
      </c>
      <c r="BF10" s="27">
        <f t="shared" si="8"/>
        <v>6.263240486465281E-2</v>
      </c>
      <c r="BG10" s="27">
        <f t="shared" si="9"/>
        <v>7.2110007237318249E-3</v>
      </c>
      <c r="BH10" s="27">
        <f t="shared" si="10"/>
        <v>3.2041645788096436E-2</v>
      </c>
      <c r="BI10" s="27">
        <f t="shared" si="11"/>
        <v>0</v>
      </c>
      <c r="BJ10" s="27">
        <f t="shared" si="12"/>
        <v>0.41032740842190929</v>
      </c>
      <c r="BK10" s="27">
        <f t="shared" si="13"/>
        <v>0.41945596621811992</v>
      </c>
      <c r="BL10" s="27">
        <f t="shared" si="14"/>
        <v>6.2026519156326563E-4</v>
      </c>
      <c r="BM10" s="27">
        <f t="shared" si="15"/>
        <v>6.694085641454062E-4</v>
      </c>
      <c r="BN10" s="27">
        <f t="shared" si="44"/>
        <v>1.2552659050096081E-2</v>
      </c>
      <c r="BO10" s="27">
        <f t="shared" si="45"/>
        <v>0</v>
      </c>
      <c r="BP10" s="27">
        <f t="shared" si="46"/>
        <v>1.8287449263858735</v>
      </c>
      <c r="BQ10" s="27">
        <f t="shared" si="16"/>
        <v>2.1892820675608</v>
      </c>
    </row>
    <row r="11" spans="1:69" s="27" customFormat="1" x14ac:dyDescent="0.15">
      <c r="A11" s="27" t="s">
        <v>88</v>
      </c>
      <c r="B11" s="27">
        <v>124</v>
      </c>
      <c r="C11" s="27">
        <f t="shared" si="17"/>
        <v>71.448172195134276</v>
      </c>
      <c r="D11" s="28">
        <v>51.914999999999999</v>
      </c>
      <c r="E11" s="28">
        <v>0.376</v>
      </c>
      <c r="F11" s="28">
        <v>4.1070000000000002</v>
      </c>
      <c r="G11" s="28">
        <v>0.90200000000000002</v>
      </c>
      <c r="H11" s="28">
        <v>2.2930000000000001</v>
      </c>
      <c r="I11" s="28">
        <v>15.878</v>
      </c>
      <c r="J11" s="28">
        <v>23.198</v>
      </c>
      <c r="K11" s="28">
        <v>5.1999999999999998E-2</v>
      </c>
      <c r="L11" s="28">
        <v>2.1999999999999999E-2</v>
      </c>
      <c r="M11" s="28">
        <v>0.39900000000000002</v>
      </c>
      <c r="N11" s="28"/>
      <c r="O11" s="27">
        <f t="shared" si="18"/>
        <v>99.142000000000024</v>
      </c>
      <c r="Q11" s="28"/>
      <c r="R11" s="28"/>
      <c r="S11" s="28"/>
      <c r="U11" s="28"/>
      <c r="V11" s="29">
        <v>12</v>
      </c>
      <c r="W11" s="29">
        <v>4</v>
      </c>
      <c r="X11" s="15">
        <v>0</v>
      </c>
      <c r="Z11" s="30">
        <f t="shared" si="19"/>
        <v>1.9038103710243599</v>
      </c>
      <c r="AA11" s="30">
        <f t="shared" si="20"/>
        <v>1.037257694278048E-2</v>
      </c>
      <c r="AB11" s="30">
        <f t="shared" si="21"/>
        <v>0.17749479651336042</v>
      </c>
      <c r="AC11" s="30">
        <f t="shared" si="22"/>
        <v>2.6150636994634286E-2</v>
      </c>
      <c r="AD11" s="30">
        <f t="shared" si="23"/>
        <v>0</v>
      </c>
      <c r="AE11" s="30">
        <f t="shared" si="24"/>
        <v>7.031926205237897E-2</v>
      </c>
      <c r="AF11" s="30">
        <f t="shared" si="25"/>
        <v>0.86796875390776307</v>
      </c>
      <c r="AG11" s="30">
        <f t="shared" si="26"/>
        <v>0.91143022886816205</v>
      </c>
      <c r="AH11" s="30">
        <f t="shared" si="27"/>
        <v>1.6150606314409689E-3</v>
      </c>
      <c r="AI11" s="30">
        <f t="shared" si="28"/>
        <v>6.4894022449521764E-4</v>
      </c>
      <c r="AJ11" s="30">
        <f t="shared" si="29"/>
        <v>2.8367416238972799E-2</v>
      </c>
      <c r="AK11" s="30">
        <f t="shared" si="30"/>
        <v>0</v>
      </c>
      <c r="AL11" s="30">
        <f t="shared" si="31"/>
        <v>3.9981780433983483</v>
      </c>
      <c r="AM11" s="30">
        <f t="shared" si="32"/>
        <v>0.92505578153375234</v>
      </c>
      <c r="AN11" s="31">
        <f t="shared" si="2"/>
        <v>0</v>
      </c>
      <c r="AP11" s="27">
        <f t="shared" si="33"/>
        <v>51.914999999999999</v>
      </c>
      <c r="AQ11" s="27">
        <f>E11</f>
        <v>0.376</v>
      </c>
      <c r="AR11" s="27">
        <f t="shared" si="35"/>
        <v>4.1070000000000002</v>
      </c>
      <c r="AS11" s="27">
        <f t="shared" si="36"/>
        <v>0.90200000000000002</v>
      </c>
      <c r="AT11" s="27">
        <f t="shared" si="3"/>
        <v>0</v>
      </c>
      <c r="AU11" s="27">
        <f t="shared" si="4"/>
        <v>2.2930000000000001</v>
      </c>
      <c r="AV11" s="27">
        <f t="shared" si="37"/>
        <v>15.878</v>
      </c>
      <c r="AW11" s="27">
        <f t="shared" si="38"/>
        <v>23.198</v>
      </c>
      <c r="AX11" s="27">
        <f t="shared" si="39"/>
        <v>5.1999999999999998E-2</v>
      </c>
      <c r="AY11" s="27">
        <f t="shared" si="40"/>
        <v>2.1999999999999999E-2</v>
      </c>
      <c r="AZ11" s="27">
        <f t="shared" si="41"/>
        <v>0.39900000000000002</v>
      </c>
      <c r="BA11" s="27">
        <f t="shared" si="42"/>
        <v>0</v>
      </c>
      <c r="BB11" s="27">
        <f t="shared" si="43"/>
        <v>99.142000000000024</v>
      </c>
      <c r="BD11" s="27">
        <f t="shared" si="6"/>
        <v>0.86409786950732359</v>
      </c>
      <c r="BE11" s="27">
        <f t="shared" si="7"/>
        <v>4.7078857085618413E-3</v>
      </c>
      <c r="BF11" s="27">
        <f t="shared" si="8"/>
        <v>8.0561004315417822E-2</v>
      </c>
      <c r="BG11" s="27">
        <f t="shared" si="9"/>
        <v>1.1869201921179025E-2</v>
      </c>
      <c r="BH11" s="27">
        <f t="shared" si="10"/>
        <v>3.1916374366683375E-2</v>
      </c>
      <c r="BI11" s="27">
        <f t="shared" si="11"/>
        <v>0</v>
      </c>
      <c r="BJ11" s="27">
        <f t="shared" si="12"/>
        <v>0.39395202508907218</v>
      </c>
      <c r="BK11" s="27">
        <f t="shared" si="13"/>
        <v>0.41367823757877509</v>
      </c>
      <c r="BL11" s="27">
        <f t="shared" si="14"/>
        <v>7.3304068093840485E-4</v>
      </c>
      <c r="BM11" s="27">
        <f t="shared" si="15"/>
        <v>2.945397682239787E-4</v>
      </c>
      <c r="BN11" s="27">
        <f t="shared" si="44"/>
        <v>1.2875349514108833E-2</v>
      </c>
      <c r="BO11" s="27">
        <f t="shared" si="45"/>
        <v>0</v>
      </c>
      <c r="BP11" s="27">
        <f t="shared" si="46"/>
        <v>1.8146855284502841</v>
      </c>
      <c r="BQ11" s="27">
        <f t="shared" si="16"/>
        <v>2.2032346545534729</v>
      </c>
    </row>
    <row r="12" spans="1:69" x14ac:dyDescent="0.15">
      <c r="A12" t="s">
        <v>89</v>
      </c>
      <c r="B12">
        <v>125</v>
      </c>
      <c r="C12" s="27">
        <f t="shared" si="17"/>
        <v>81.655053937296316</v>
      </c>
      <c r="D12" s="1">
        <v>52.219000000000001</v>
      </c>
      <c r="E12" s="1">
        <v>0.35899999999999999</v>
      </c>
      <c r="F12" s="1">
        <v>4.2469999999999999</v>
      </c>
      <c r="G12" s="1">
        <v>0.95</v>
      </c>
      <c r="H12" s="1">
        <v>2.3889999999999998</v>
      </c>
      <c r="I12" s="1">
        <v>15.971</v>
      </c>
      <c r="J12" s="1">
        <v>23.279</v>
      </c>
      <c r="K12" s="1">
        <v>9.1999999999999998E-2</v>
      </c>
      <c r="L12" s="1">
        <v>0.10199999999999999</v>
      </c>
      <c r="M12" s="1">
        <v>0.40400000000000003</v>
      </c>
      <c r="O12">
        <f t="shared" si="18"/>
        <v>100.012</v>
      </c>
      <c r="V12" s="5">
        <v>12</v>
      </c>
      <c r="W12" s="5">
        <v>4</v>
      </c>
      <c r="X12" s="15">
        <v>0</v>
      </c>
      <c r="Z12" s="14">
        <f t="shared" si="19"/>
        <v>1.8999138698292868</v>
      </c>
      <c r="AA12" s="14">
        <f t="shared" si="20"/>
        <v>9.8257973117976318E-3</v>
      </c>
      <c r="AB12" s="14">
        <f t="shared" si="21"/>
        <v>0.18210325820370951</v>
      </c>
      <c r="AC12" s="14">
        <f t="shared" si="22"/>
        <v>2.7325862103111831E-2</v>
      </c>
      <c r="AD12" s="14">
        <f t="shared" si="23"/>
        <v>0</v>
      </c>
      <c r="AE12" s="14">
        <f t="shared" si="24"/>
        <v>7.2687700829378504E-2</v>
      </c>
      <c r="AF12" s="14">
        <f t="shared" si="25"/>
        <v>0.86619353066820681</v>
      </c>
      <c r="AG12" s="14">
        <f t="shared" si="26"/>
        <v>0.9074270832541862</v>
      </c>
      <c r="AH12" s="14">
        <f t="shared" si="27"/>
        <v>2.8349659503848763E-3</v>
      </c>
      <c r="AI12" s="14">
        <f t="shared" si="28"/>
        <v>2.9850851097837144E-3</v>
      </c>
      <c r="AJ12" s="14">
        <f t="shared" si="29"/>
        <v>2.8497238891317007E-2</v>
      </c>
      <c r="AK12" s="14">
        <f t="shared" si="30"/>
        <v>0</v>
      </c>
      <c r="AL12" s="14">
        <f t="shared" si="31"/>
        <v>3.9997943921511632</v>
      </c>
      <c r="AM12" s="14">
        <f t="shared" si="32"/>
        <v>0.92258051562769428</v>
      </c>
      <c r="AN12" s="11">
        <f t="shared" si="2"/>
        <v>0</v>
      </c>
      <c r="AP12">
        <f t="shared" si="33"/>
        <v>52.219000000000001</v>
      </c>
      <c r="AQ12">
        <f>E12</f>
        <v>0.35899999999999999</v>
      </c>
      <c r="AR12">
        <f t="shared" si="35"/>
        <v>4.2469999999999999</v>
      </c>
      <c r="AS12">
        <f t="shared" si="36"/>
        <v>0.95</v>
      </c>
      <c r="AT12">
        <f t="shared" si="3"/>
        <v>0</v>
      </c>
      <c r="AU12">
        <f t="shared" si="4"/>
        <v>2.3889999999999998</v>
      </c>
      <c r="AV12">
        <f t="shared" si="37"/>
        <v>15.971</v>
      </c>
      <c r="AW12">
        <f t="shared" si="38"/>
        <v>23.279</v>
      </c>
      <c r="AX12">
        <f t="shared" si="39"/>
        <v>9.1999999999999998E-2</v>
      </c>
      <c r="AY12">
        <f t="shared" si="40"/>
        <v>0.10199999999999999</v>
      </c>
      <c r="AZ12">
        <f t="shared" si="41"/>
        <v>0.40400000000000003</v>
      </c>
      <c r="BA12">
        <f t="shared" si="42"/>
        <v>0</v>
      </c>
      <c r="BB12">
        <f t="shared" si="43"/>
        <v>100.012</v>
      </c>
      <c r="BD12">
        <f t="shared" si="6"/>
        <v>0.86915778961384826</v>
      </c>
      <c r="BE12">
        <f t="shared" si="7"/>
        <v>4.4950291738662254E-3</v>
      </c>
      <c r="BF12">
        <f t="shared" si="8"/>
        <v>8.3307179285994515E-2</v>
      </c>
      <c r="BG12">
        <f t="shared" si="9"/>
        <v>1.2500822422527796E-2</v>
      </c>
      <c r="BH12">
        <f t="shared" si="10"/>
        <v>3.3252602861756027E-2</v>
      </c>
      <c r="BI12">
        <f t="shared" si="11"/>
        <v>0</v>
      </c>
      <c r="BJ12">
        <f t="shared" si="12"/>
        <v>0.39625946546779012</v>
      </c>
      <c r="BK12">
        <f t="shared" si="13"/>
        <v>0.41512266973861128</v>
      </c>
      <c r="BL12">
        <f t="shared" si="14"/>
        <v>1.2969181278141009E-3</v>
      </c>
      <c r="BM12">
        <f t="shared" si="15"/>
        <v>1.3655934708566287E-3</v>
      </c>
      <c r="BN12">
        <f t="shared" si="44"/>
        <v>1.3036694746115211E-2</v>
      </c>
      <c r="BO12">
        <f t="shared" si="45"/>
        <v>0</v>
      </c>
      <c r="BP12">
        <f t="shared" si="46"/>
        <v>1.8297947649091799</v>
      </c>
      <c r="BQ12">
        <f t="shared" si="16"/>
        <v>2.1859251479220885</v>
      </c>
    </row>
    <row r="13" spans="1:69" x14ac:dyDescent="0.15">
      <c r="A13" t="s">
        <v>90</v>
      </c>
      <c r="B13">
        <v>126</v>
      </c>
      <c r="C13" s="27">
        <f t="shared" si="17"/>
        <v>91.861935679458355</v>
      </c>
      <c r="D13" s="1">
        <v>51.850999999999999</v>
      </c>
      <c r="E13" s="1">
        <v>0.41399999999999998</v>
      </c>
      <c r="F13" s="1">
        <v>4.492</v>
      </c>
      <c r="G13" s="1">
        <v>1.038</v>
      </c>
      <c r="H13" s="1">
        <v>2.468</v>
      </c>
      <c r="I13" s="1">
        <v>15.79</v>
      </c>
      <c r="J13" s="1">
        <v>23.231999999999999</v>
      </c>
      <c r="K13" s="1">
        <v>0.113</v>
      </c>
      <c r="L13" s="1">
        <v>0</v>
      </c>
      <c r="M13" s="1">
        <v>0.38100000000000001</v>
      </c>
      <c r="O13">
        <f t="shared" si="18"/>
        <v>99.778999999999996</v>
      </c>
      <c r="V13" s="5">
        <v>12</v>
      </c>
      <c r="W13" s="5">
        <v>4</v>
      </c>
      <c r="X13" s="15">
        <v>0</v>
      </c>
      <c r="Z13" s="14">
        <f t="shared" si="19"/>
        <v>1.8917608749883319</v>
      </c>
      <c r="AA13" s="14">
        <f t="shared" si="20"/>
        <v>1.1362592557111901E-2</v>
      </c>
      <c r="AB13" s="14">
        <f t="shared" si="21"/>
        <v>0.19314298676903779</v>
      </c>
      <c r="AC13" s="14">
        <f t="shared" si="22"/>
        <v>2.9939969996075209E-2</v>
      </c>
      <c r="AD13" s="14">
        <f t="shared" si="23"/>
        <v>0</v>
      </c>
      <c r="AE13" s="14">
        <f t="shared" si="24"/>
        <v>7.5299774873418254E-2</v>
      </c>
      <c r="AF13" s="14">
        <f t="shared" si="25"/>
        <v>0.85875384837425017</v>
      </c>
      <c r="AG13" s="14">
        <f t="shared" si="26"/>
        <v>0.90810853199842645</v>
      </c>
      <c r="AH13" s="14">
        <f t="shared" si="27"/>
        <v>3.4917424553977984E-3</v>
      </c>
      <c r="AI13" s="14">
        <f t="shared" si="28"/>
        <v>0</v>
      </c>
      <c r="AJ13" s="14">
        <f t="shared" si="29"/>
        <v>2.6949464119899989E-2</v>
      </c>
      <c r="AK13" s="14">
        <f t="shared" si="30"/>
        <v>0</v>
      </c>
      <c r="AL13" s="14">
        <f t="shared" si="31"/>
        <v>3.9988097861319494</v>
      </c>
      <c r="AM13" s="14">
        <f t="shared" si="32"/>
        <v>0.91938388439455565</v>
      </c>
      <c r="AN13" s="11">
        <f t="shared" si="2"/>
        <v>0</v>
      </c>
      <c r="AP13">
        <f t="shared" si="33"/>
        <v>51.850999999999999</v>
      </c>
      <c r="AQ13">
        <f>E13</f>
        <v>0.41399999999999998</v>
      </c>
      <c r="AR13">
        <f t="shared" si="35"/>
        <v>4.492</v>
      </c>
      <c r="AS13">
        <f t="shared" si="36"/>
        <v>1.038</v>
      </c>
      <c r="AT13">
        <f t="shared" si="3"/>
        <v>0</v>
      </c>
      <c r="AU13">
        <f t="shared" si="4"/>
        <v>2.468</v>
      </c>
      <c r="AV13">
        <f t="shared" si="37"/>
        <v>15.79</v>
      </c>
      <c r="AW13">
        <f t="shared" si="38"/>
        <v>23.231999999999999</v>
      </c>
      <c r="AX13">
        <f t="shared" si="39"/>
        <v>0.113</v>
      </c>
      <c r="AY13">
        <f t="shared" si="40"/>
        <v>0</v>
      </c>
      <c r="AZ13">
        <f t="shared" si="41"/>
        <v>0.38100000000000001</v>
      </c>
      <c r="BA13">
        <f t="shared" si="42"/>
        <v>0</v>
      </c>
      <c r="BB13">
        <f t="shared" si="43"/>
        <v>99.778999999999996</v>
      </c>
      <c r="BD13">
        <f t="shared" si="6"/>
        <v>0.86303262316910789</v>
      </c>
      <c r="BE13">
        <f t="shared" si="7"/>
        <v>5.1836826684696861E-3</v>
      </c>
      <c r="BF13">
        <f t="shared" si="8"/>
        <v>8.8112985484503734E-2</v>
      </c>
      <c r="BG13">
        <f t="shared" si="9"/>
        <v>1.3658793341667214E-2</v>
      </c>
      <c r="BH13">
        <f t="shared" si="10"/>
        <v>3.4352207560826235E-2</v>
      </c>
      <c r="BI13">
        <f t="shared" si="11"/>
        <v>0</v>
      </c>
      <c r="BJ13">
        <f t="shared" si="12"/>
        <v>0.39176864064469386</v>
      </c>
      <c r="BK13">
        <f t="shared" si="13"/>
        <v>0.41428454243599028</v>
      </c>
      <c r="BL13">
        <f t="shared" si="14"/>
        <v>1.5929537874238414E-3</v>
      </c>
      <c r="BM13">
        <f t="shared" si="15"/>
        <v>0</v>
      </c>
      <c r="BN13">
        <f t="shared" si="44"/>
        <v>1.2294506678885878E-2</v>
      </c>
      <c r="BO13">
        <f t="shared" si="45"/>
        <v>0</v>
      </c>
      <c r="BP13">
        <f t="shared" si="46"/>
        <v>1.8242809357715686</v>
      </c>
      <c r="BQ13">
        <f t="shared" si="16"/>
        <v>2.1919923119958917</v>
      </c>
    </row>
    <row r="14" spans="1:69" x14ac:dyDescent="0.15">
      <c r="A14" t="s">
        <v>91</v>
      </c>
      <c r="B14">
        <v>127</v>
      </c>
      <c r="C14" s="27">
        <f t="shared" si="17"/>
        <v>102.06881742162039</v>
      </c>
      <c r="D14" s="1">
        <v>51.643999999999998</v>
      </c>
      <c r="E14" s="1">
        <v>0.45600000000000002</v>
      </c>
      <c r="F14" s="1">
        <v>4.5140000000000002</v>
      </c>
      <c r="G14" s="1">
        <v>1.0529999999999999</v>
      </c>
      <c r="H14" s="1">
        <v>2.4500000000000002</v>
      </c>
      <c r="I14" s="1">
        <v>15.734999999999999</v>
      </c>
      <c r="J14" s="1">
        <v>23.074999999999999</v>
      </c>
      <c r="K14" s="1">
        <v>2.8000000000000001E-2</v>
      </c>
      <c r="L14" s="1">
        <v>0.04</v>
      </c>
      <c r="M14" s="1">
        <v>0.41699999999999998</v>
      </c>
      <c r="O14">
        <f t="shared" si="18"/>
        <v>99.41200000000002</v>
      </c>
      <c r="V14" s="5">
        <v>12</v>
      </c>
      <c r="W14" s="5">
        <v>4</v>
      </c>
      <c r="X14" s="15">
        <v>0</v>
      </c>
      <c r="Z14" s="14">
        <f t="shared" si="19"/>
        <v>1.8906961987269677</v>
      </c>
      <c r="AA14" s="14">
        <f t="shared" si="20"/>
        <v>1.2558411557918155E-2</v>
      </c>
      <c r="AB14" s="14">
        <f t="shared" si="21"/>
        <v>0.19475720182862807</v>
      </c>
      <c r="AC14" s="14">
        <f t="shared" si="22"/>
        <v>3.0477206275441131E-2</v>
      </c>
      <c r="AD14" s="14">
        <f t="shared" si="23"/>
        <v>0</v>
      </c>
      <c r="AE14" s="14">
        <f t="shared" si="24"/>
        <v>7.5007964955914899E-2</v>
      </c>
      <c r="AF14" s="14">
        <f t="shared" si="25"/>
        <v>0.85870914794127318</v>
      </c>
      <c r="AG14" s="14">
        <f t="shared" si="26"/>
        <v>0.90507723768020332</v>
      </c>
      <c r="AH14" s="14">
        <f t="shared" si="27"/>
        <v>8.681895762892352E-4</v>
      </c>
      <c r="AI14" s="14">
        <f t="shared" si="28"/>
        <v>1.1779125631741899E-3</v>
      </c>
      <c r="AJ14" s="14">
        <f t="shared" si="29"/>
        <v>2.9597429114537385E-2</v>
      </c>
      <c r="AK14" s="14">
        <f t="shared" si="30"/>
        <v>0</v>
      </c>
      <c r="AL14" s="14">
        <f t="shared" si="31"/>
        <v>3.9989269002203476</v>
      </c>
      <c r="AM14" s="14">
        <f t="shared" si="32"/>
        <v>0.91966735543362155</v>
      </c>
      <c r="AN14" s="11">
        <f t="shared" si="2"/>
        <v>0</v>
      </c>
      <c r="AP14">
        <f t="shared" si="33"/>
        <v>51.643999999999998</v>
      </c>
      <c r="AQ14">
        <f>E14</f>
        <v>0.45600000000000002</v>
      </c>
      <c r="AR14">
        <f t="shared" si="35"/>
        <v>4.5140000000000002</v>
      </c>
      <c r="AS14">
        <f t="shared" si="36"/>
        <v>1.0529999999999999</v>
      </c>
      <c r="AT14">
        <f t="shared" si="3"/>
        <v>0</v>
      </c>
      <c r="AU14">
        <f t="shared" si="4"/>
        <v>2.4500000000000002</v>
      </c>
      <c r="AV14">
        <f t="shared" si="37"/>
        <v>15.734999999999999</v>
      </c>
      <c r="AW14">
        <f t="shared" si="38"/>
        <v>23.074999999999999</v>
      </c>
      <c r="AX14">
        <f t="shared" si="39"/>
        <v>2.8000000000000001E-2</v>
      </c>
      <c r="AY14">
        <f t="shared" si="40"/>
        <v>0.04</v>
      </c>
      <c r="AZ14">
        <f t="shared" si="41"/>
        <v>0.41699999999999998</v>
      </c>
      <c r="BA14">
        <f t="shared" si="42"/>
        <v>0</v>
      </c>
      <c r="BB14">
        <f t="shared" si="43"/>
        <v>99.41200000000002</v>
      </c>
      <c r="BD14">
        <f t="shared" si="6"/>
        <v>0.85958721704394137</v>
      </c>
      <c r="BE14">
        <f t="shared" si="7"/>
        <v>5.7095635188941481E-3</v>
      </c>
      <c r="BF14">
        <f t="shared" si="8"/>
        <v>8.8544527265594364E-2</v>
      </c>
      <c r="BG14">
        <f t="shared" si="9"/>
        <v>1.3856174748338704E-2</v>
      </c>
      <c r="BH14">
        <f t="shared" si="10"/>
        <v>3.4101664718000115E-2</v>
      </c>
      <c r="BI14">
        <f t="shared" si="11"/>
        <v>0</v>
      </c>
      <c r="BJ14">
        <f t="shared" si="12"/>
        <v>0.39040402536695745</v>
      </c>
      <c r="BK14">
        <f t="shared" si="13"/>
        <v>0.41148484059532003</v>
      </c>
      <c r="BL14">
        <f t="shared" si="14"/>
        <v>3.9471421281298723E-4</v>
      </c>
      <c r="BM14">
        <f t="shared" si="15"/>
        <v>5.3552685131632498E-4</v>
      </c>
      <c r="BN14">
        <f t="shared" si="44"/>
        <v>1.3456192349331788E-2</v>
      </c>
      <c r="BO14">
        <f t="shared" si="45"/>
        <v>0</v>
      </c>
      <c r="BP14">
        <f t="shared" si="46"/>
        <v>1.818074446670507</v>
      </c>
      <c r="BQ14">
        <f t="shared" si="16"/>
        <v>2.1995396874664284</v>
      </c>
    </row>
    <row r="15" spans="1:69" x14ac:dyDescent="0.15">
      <c r="A15" t="s">
        <v>92</v>
      </c>
      <c r="B15">
        <v>128</v>
      </c>
      <c r="C15" s="27">
        <f t="shared" si="17"/>
        <v>112.27569916378243</v>
      </c>
      <c r="D15" s="1">
        <v>51.859000000000002</v>
      </c>
      <c r="E15" s="1">
        <v>0.42299999999999999</v>
      </c>
      <c r="F15" s="1">
        <v>4.2939999999999996</v>
      </c>
      <c r="G15" s="1">
        <v>0.95599999999999996</v>
      </c>
      <c r="H15" s="1">
        <v>2.4870000000000001</v>
      </c>
      <c r="I15" s="1">
        <v>15.678000000000001</v>
      </c>
      <c r="J15" s="1">
        <v>23.172999999999998</v>
      </c>
      <c r="K15" s="1">
        <v>0.105</v>
      </c>
      <c r="L15" s="1">
        <v>4.5999999999999999E-2</v>
      </c>
      <c r="M15" s="1">
        <v>0.42699999999999999</v>
      </c>
      <c r="O15">
        <f t="shared" si="18"/>
        <v>99.448000000000022</v>
      </c>
      <c r="V15" s="5">
        <v>12</v>
      </c>
      <c r="W15" s="5">
        <v>4</v>
      </c>
      <c r="X15" s="15">
        <v>0</v>
      </c>
      <c r="Z15" s="14">
        <f t="shared" si="19"/>
        <v>1.8984849134854225</v>
      </c>
      <c r="AA15" s="14">
        <f t="shared" si="20"/>
        <v>1.1649073082151115E-2</v>
      </c>
      <c r="AB15" s="14">
        <f t="shared" si="21"/>
        <v>0.18525722111973519</v>
      </c>
      <c r="AC15" s="14">
        <f t="shared" si="22"/>
        <v>2.7668512360596122E-2</v>
      </c>
      <c r="AD15" s="14">
        <f t="shared" si="23"/>
        <v>0</v>
      </c>
      <c r="AE15" s="14">
        <f t="shared" si="24"/>
        <v>7.6137430733083447E-2</v>
      </c>
      <c r="AF15" s="14">
        <f t="shared" si="25"/>
        <v>0.85556130870519975</v>
      </c>
      <c r="AG15" s="14">
        <f t="shared" si="26"/>
        <v>0.9088816355976802</v>
      </c>
      <c r="AH15" s="14">
        <f t="shared" si="27"/>
        <v>3.2555694822555105E-3</v>
      </c>
      <c r="AI15" s="14">
        <f t="shared" si="28"/>
        <v>1.3545406035394489E-3</v>
      </c>
      <c r="AJ15" s="14">
        <f t="shared" si="29"/>
        <v>3.0305883045194784E-2</v>
      </c>
      <c r="AK15" s="14">
        <f t="shared" si="30"/>
        <v>0</v>
      </c>
      <c r="AL15" s="14">
        <f t="shared" si="31"/>
        <v>3.9985560882148579</v>
      </c>
      <c r="AM15" s="14">
        <f t="shared" si="32"/>
        <v>0.9182810628476471</v>
      </c>
      <c r="AN15" s="11">
        <f t="shared" si="2"/>
        <v>0</v>
      </c>
      <c r="AP15">
        <f t="shared" si="33"/>
        <v>51.859000000000002</v>
      </c>
      <c r="AQ15">
        <f t="shared" si="34"/>
        <v>0.42299999999999999</v>
      </c>
      <c r="AR15">
        <f t="shared" si="35"/>
        <v>4.2939999999999996</v>
      </c>
      <c r="AS15">
        <f t="shared" si="36"/>
        <v>0.95599999999999996</v>
      </c>
      <c r="AT15">
        <f t="shared" si="3"/>
        <v>0</v>
      </c>
      <c r="AU15">
        <f t="shared" si="4"/>
        <v>2.4870000000000001</v>
      </c>
      <c r="AV15">
        <f t="shared" si="37"/>
        <v>15.678000000000001</v>
      </c>
      <c r="AW15">
        <f t="shared" si="38"/>
        <v>23.172999999999998</v>
      </c>
      <c r="AX15">
        <f t="shared" si="39"/>
        <v>0.105</v>
      </c>
      <c r="AY15">
        <f t="shared" si="40"/>
        <v>4.5999999999999999E-2</v>
      </c>
      <c r="AZ15">
        <f t="shared" si="41"/>
        <v>0.42699999999999999</v>
      </c>
      <c r="BA15">
        <f t="shared" si="42"/>
        <v>0</v>
      </c>
      <c r="BB15">
        <f t="shared" si="43"/>
        <v>99.448000000000022</v>
      </c>
      <c r="BD15">
        <f t="shared" si="6"/>
        <v>0.86316577896138491</v>
      </c>
      <c r="BE15">
        <f t="shared" si="7"/>
        <v>5.2963714221320709E-3</v>
      </c>
      <c r="BF15">
        <f t="shared" si="8"/>
        <v>8.4229109454688117E-2</v>
      </c>
      <c r="BG15">
        <f t="shared" si="9"/>
        <v>1.2579774985196393E-2</v>
      </c>
      <c r="BH15">
        <f t="shared" si="10"/>
        <v>3.4616669450476034E-2</v>
      </c>
      <c r="BI15">
        <f t="shared" si="11"/>
        <v>0</v>
      </c>
      <c r="BJ15">
        <f t="shared" si="12"/>
        <v>0.38898978771548515</v>
      </c>
      <c r="BK15">
        <f t="shared" si="13"/>
        <v>0.41323242518376385</v>
      </c>
      <c r="BL15">
        <f t="shared" si="14"/>
        <v>1.4801782980487022E-3</v>
      </c>
      <c r="BM15">
        <f t="shared" si="15"/>
        <v>6.1585587901377367E-4</v>
      </c>
      <c r="BN15">
        <f t="shared" si="44"/>
        <v>1.377888281334454E-2</v>
      </c>
      <c r="BO15">
        <f t="shared" si="45"/>
        <v>0</v>
      </c>
      <c r="BP15">
        <f t="shared" si="46"/>
        <v>1.8179848341635332</v>
      </c>
      <c r="BQ15">
        <f t="shared" si="16"/>
        <v>2.1994441389576385</v>
      </c>
    </row>
    <row r="16" spans="1:69" x14ac:dyDescent="0.15">
      <c r="A16" t="s">
        <v>93</v>
      </c>
      <c r="B16">
        <v>129</v>
      </c>
      <c r="C16" s="27">
        <f t="shared" si="17"/>
        <v>122.48258090594447</v>
      </c>
      <c r="D16" s="1">
        <v>51.622</v>
      </c>
      <c r="E16" s="1">
        <v>0.48</v>
      </c>
      <c r="F16" s="1">
        <v>4.4589999999999996</v>
      </c>
      <c r="G16" s="1">
        <v>1.056</v>
      </c>
      <c r="H16" s="1">
        <v>2.3820000000000001</v>
      </c>
      <c r="I16" s="1">
        <v>15.598000000000001</v>
      </c>
      <c r="J16" s="1">
        <v>23.169</v>
      </c>
      <c r="K16" s="1">
        <v>7.1999999999999995E-2</v>
      </c>
      <c r="L16" s="1">
        <v>4.9000000000000002E-2</v>
      </c>
      <c r="M16" s="1">
        <v>0.41499999999999998</v>
      </c>
      <c r="O16">
        <f t="shared" si="18"/>
        <v>99.302000000000007</v>
      </c>
      <c r="V16" s="5">
        <v>12</v>
      </c>
      <c r="W16" s="5">
        <v>4</v>
      </c>
      <c r="X16" s="15">
        <v>0</v>
      </c>
      <c r="Z16" s="14">
        <f t="shared" si="19"/>
        <v>1.8924238412304837</v>
      </c>
      <c r="AA16" s="14">
        <f t="shared" si="20"/>
        <v>1.3237098844038345E-2</v>
      </c>
      <c r="AB16" s="14">
        <f t="shared" si="21"/>
        <v>0.1926420758820229</v>
      </c>
      <c r="AC16" s="14">
        <f t="shared" si="22"/>
        <v>3.0605001642364973E-2</v>
      </c>
      <c r="AD16" s="14">
        <f t="shared" si="23"/>
        <v>0</v>
      </c>
      <c r="AE16" s="14">
        <f t="shared" si="24"/>
        <v>7.3023855872159246E-2</v>
      </c>
      <c r="AF16" s="14">
        <f t="shared" si="25"/>
        <v>0.852373548631566</v>
      </c>
      <c r="AG16" s="14">
        <f t="shared" si="26"/>
        <v>0.90998226496711865</v>
      </c>
      <c r="AH16" s="14">
        <f t="shared" si="27"/>
        <v>2.2354797390614113E-3</v>
      </c>
      <c r="AI16" s="14">
        <f t="shared" si="28"/>
        <v>1.4448769012770852E-3</v>
      </c>
      <c r="AJ16" s="14">
        <f t="shared" si="29"/>
        <v>2.9494954906384541E-2</v>
      </c>
      <c r="AK16" s="14">
        <f t="shared" si="30"/>
        <v>0</v>
      </c>
      <c r="AL16" s="14">
        <f t="shared" si="31"/>
        <v>3.9974629986164771</v>
      </c>
      <c r="AM16" s="14">
        <f t="shared" si="32"/>
        <v>0.92108919312203963</v>
      </c>
      <c r="AN16" s="11">
        <f t="shared" si="2"/>
        <v>0</v>
      </c>
      <c r="AP16">
        <f t="shared" si="33"/>
        <v>51.622</v>
      </c>
      <c r="AQ16">
        <f t="shared" si="34"/>
        <v>0.48</v>
      </c>
      <c r="AR16">
        <f t="shared" si="35"/>
        <v>4.4589999999999996</v>
      </c>
      <c r="AS16">
        <f t="shared" si="36"/>
        <v>1.056</v>
      </c>
      <c r="AT16">
        <f t="shared" si="3"/>
        <v>0</v>
      </c>
      <c r="AU16">
        <f t="shared" si="4"/>
        <v>2.3820000000000001</v>
      </c>
      <c r="AV16">
        <f t="shared" si="37"/>
        <v>15.598000000000001</v>
      </c>
      <c r="AW16">
        <f t="shared" si="38"/>
        <v>23.169</v>
      </c>
      <c r="AX16">
        <f t="shared" si="39"/>
        <v>7.1999999999999995E-2</v>
      </c>
      <c r="AY16">
        <f t="shared" si="40"/>
        <v>4.9000000000000002E-2</v>
      </c>
      <c r="AZ16">
        <f t="shared" si="41"/>
        <v>0.41499999999999998</v>
      </c>
      <c r="BA16">
        <f t="shared" si="42"/>
        <v>0</v>
      </c>
      <c r="BB16">
        <f t="shared" si="43"/>
        <v>99.302000000000007</v>
      </c>
      <c r="BD16">
        <f t="shared" si="6"/>
        <v>0.85922103861517973</v>
      </c>
      <c r="BE16">
        <f t="shared" si="7"/>
        <v>6.0100668619938397E-3</v>
      </c>
      <c r="BF16">
        <f t="shared" si="8"/>
        <v>8.7465672812867795E-2</v>
      </c>
      <c r="BG16">
        <f t="shared" si="9"/>
        <v>1.3895651029673004E-2</v>
      </c>
      <c r="BH16">
        <f t="shared" si="10"/>
        <v>3.3155169533990315E-2</v>
      </c>
      <c r="BI16">
        <f t="shared" si="11"/>
        <v>0</v>
      </c>
      <c r="BJ16">
        <f t="shared" si="12"/>
        <v>0.38700489276605038</v>
      </c>
      <c r="BK16">
        <f t="shared" si="13"/>
        <v>0.4131610952005621</v>
      </c>
      <c r="BL16">
        <f t="shared" si="14"/>
        <v>1.0149794043762528E-3</v>
      </c>
      <c r="BM16">
        <f t="shared" si="15"/>
        <v>6.5602039286249806E-4</v>
      </c>
      <c r="BN16">
        <f t="shared" si="44"/>
        <v>1.3391654256529236E-2</v>
      </c>
      <c r="BO16">
        <f t="shared" si="45"/>
        <v>0</v>
      </c>
      <c r="BP16">
        <f t="shared" si="46"/>
        <v>1.8149762408740855</v>
      </c>
      <c r="BQ16">
        <f t="shared" si="16"/>
        <v>2.2024877839124302</v>
      </c>
    </row>
    <row r="17" spans="1:69" x14ac:dyDescent="0.15">
      <c r="A17" t="s">
        <v>94</v>
      </c>
      <c r="B17">
        <v>130</v>
      </c>
      <c r="C17" s="27">
        <f t="shared" si="17"/>
        <v>132.68946264810651</v>
      </c>
      <c r="D17" s="1">
        <v>51.741999999999997</v>
      </c>
      <c r="E17" s="1">
        <v>0.49199999999999999</v>
      </c>
      <c r="F17" s="1">
        <v>4.8239999999999998</v>
      </c>
      <c r="G17" s="1">
        <v>1.131</v>
      </c>
      <c r="H17" s="1">
        <v>2.4409999999999998</v>
      </c>
      <c r="I17" s="1">
        <v>15.545999999999999</v>
      </c>
      <c r="J17" s="1">
        <v>23.158999999999999</v>
      </c>
      <c r="K17" s="1">
        <v>4.8000000000000001E-2</v>
      </c>
      <c r="L17" s="1">
        <v>2.8000000000000001E-2</v>
      </c>
      <c r="M17" s="1">
        <v>0.40799999999999997</v>
      </c>
      <c r="O17">
        <f t="shared" si="18"/>
        <v>99.818999999999988</v>
      </c>
      <c r="V17" s="5">
        <v>12</v>
      </c>
      <c r="W17" s="5">
        <v>4</v>
      </c>
      <c r="X17" s="15">
        <v>0</v>
      </c>
      <c r="Z17" s="14">
        <f t="shared" si="19"/>
        <v>1.8863426194098698</v>
      </c>
      <c r="AA17" s="14">
        <f t="shared" si="20"/>
        <v>1.349306021510098E-2</v>
      </c>
      <c r="AB17" s="14">
        <f t="shared" si="21"/>
        <v>0.20725964861876994</v>
      </c>
      <c r="AC17" s="14">
        <f t="shared" si="22"/>
        <v>3.2597543618201705E-2</v>
      </c>
      <c r="AD17" s="14">
        <f t="shared" si="23"/>
        <v>0</v>
      </c>
      <c r="AE17" s="14">
        <f t="shared" si="24"/>
        <v>7.4419125918004175E-2</v>
      </c>
      <c r="AF17" s="14">
        <f t="shared" si="25"/>
        <v>0.84483810272055548</v>
      </c>
      <c r="AG17" s="14">
        <f t="shared" si="26"/>
        <v>0.90456383973322774</v>
      </c>
      <c r="AH17" s="14">
        <f t="shared" si="27"/>
        <v>1.482085506430032E-3</v>
      </c>
      <c r="AI17" s="14">
        <f t="shared" si="28"/>
        <v>8.210820931723096E-4</v>
      </c>
      <c r="AJ17" s="14">
        <f t="shared" si="29"/>
        <v>2.883723284642202E-2</v>
      </c>
      <c r="AK17" s="14">
        <f t="shared" si="30"/>
        <v>0</v>
      </c>
      <c r="AL17" s="14">
        <f t="shared" si="31"/>
        <v>3.9946543406797543</v>
      </c>
      <c r="AM17" s="14">
        <f t="shared" si="32"/>
        <v>0.91904428532129079</v>
      </c>
      <c r="AN17" s="11">
        <f t="shared" si="2"/>
        <v>0</v>
      </c>
      <c r="AP17">
        <f t="shared" si="33"/>
        <v>51.741999999999997</v>
      </c>
      <c r="AQ17">
        <f t="shared" si="34"/>
        <v>0.49199999999999999</v>
      </c>
      <c r="AR17">
        <f t="shared" si="35"/>
        <v>4.8239999999999998</v>
      </c>
      <c r="AS17">
        <f t="shared" si="36"/>
        <v>1.131</v>
      </c>
      <c r="AT17">
        <f t="shared" si="3"/>
        <v>0</v>
      </c>
      <c r="AU17">
        <f t="shared" si="4"/>
        <v>2.4409999999999998</v>
      </c>
      <c r="AV17">
        <f t="shared" si="37"/>
        <v>15.545999999999999</v>
      </c>
      <c r="AW17">
        <f t="shared" si="38"/>
        <v>23.158999999999999</v>
      </c>
      <c r="AX17">
        <f t="shared" si="39"/>
        <v>4.8000000000000001E-2</v>
      </c>
      <c r="AY17">
        <f t="shared" si="40"/>
        <v>2.8000000000000001E-2</v>
      </c>
      <c r="AZ17">
        <f t="shared" si="41"/>
        <v>0.40799999999999997</v>
      </c>
      <c r="BA17">
        <f t="shared" si="42"/>
        <v>0</v>
      </c>
      <c r="BB17">
        <f t="shared" si="43"/>
        <v>99.818999999999988</v>
      </c>
      <c r="BD17">
        <f t="shared" si="6"/>
        <v>0.86121837549933422</v>
      </c>
      <c r="BE17">
        <f t="shared" si="7"/>
        <v>6.1603185335436855E-3</v>
      </c>
      <c r="BF17">
        <f t="shared" si="8"/>
        <v>9.4625343271871332E-2</v>
      </c>
      <c r="BG17">
        <f t="shared" si="9"/>
        <v>1.4882558063030462E-2</v>
      </c>
      <c r="BH17">
        <f t="shared" si="10"/>
        <v>3.3976393296587047E-2</v>
      </c>
      <c r="BI17">
        <f t="shared" si="11"/>
        <v>0</v>
      </c>
      <c r="BJ17">
        <f t="shared" si="12"/>
        <v>0.38571471104891769</v>
      </c>
      <c r="BK17">
        <f t="shared" si="13"/>
        <v>0.41298277024255758</v>
      </c>
      <c r="BL17">
        <f t="shared" si="14"/>
        <v>6.7665293625083524E-4</v>
      </c>
      <c r="BM17">
        <f t="shared" si="15"/>
        <v>3.748687959214275E-4</v>
      </c>
      <c r="BN17">
        <f t="shared" si="44"/>
        <v>1.3165770931720311E-2</v>
      </c>
      <c r="BO17">
        <f t="shared" si="45"/>
        <v>0</v>
      </c>
      <c r="BP17">
        <f t="shared" si="46"/>
        <v>1.8237777626197347</v>
      </c>
      <c r="BQ17">
        <f t="shared" si="16"/>
        <v>2.1903185917464532</v>
      </c>
    </row>
    <row r="18" spans="1:69" x14ac:dyDescent="0.15">
      <c r="A18" t="s">
        <v>95</v>
      </c>
      <c r="B18">
        <v>131</v>
      </c>
      <c r="C18" s="27">
        <f t="shared" si="17"/>
        <v>142.89634439026855</v>
      </c>
      <c r="D18" s="1">
        <v>51.395000000000003</v>
      </c>
      <c r="E18" s="1">
        <v>0.56699999999999995</v>
      </c>
      <c r="F18" s="1">
        <v>4.6669999999999998</v>
      </c>
      <c r="G18" s="1">
        <v>1.024</v>
      </c>
      <c r="H18" s="1">
        <v>2.4649999999999999</v>
      </c>
      <c r="I18" s="1">
        <v>15.715999999999999</v>
      </c>
      <c r="J18" s="1">
        <v>23.088000000000001</v>
      </c>
      <c r="K18" s="1">
        <v>0.14499999999999999</v>
      </c>
      <c r="L18" s="1">
        <v>5.6000000000000001E-2</v>
      </c>
      <c r="M18" s="1">
        <v>0.40899999999999997</v>
      </c>
      <c r="O18">
        <f t="shared" si="18"/>
        <v>99.531999999999996</v>
      </c>
      <c r="V18" s="5">
        <v>12</v>
      </c>
      <c r="W18" s="5">
        <v>4</v>
      </c>
      <c r="X18" s="15">
        <v>0</v>
      </c>
      <c r="Z18" s="14">
        <f t="shared" si="19"/>
        <v>1.8814949163204682</v>
      </c>
      <c r="AA18" s="14">
        <f t="shared" si="20"/>
        <v>1.56146850144209E-2</v>
      </c>
      <c r="AB18" s="14">
        <f t="shared" si="21"/>
        <v>0.20134927611060394</v>
      </c>
      <c r="AC18" s="14">
        <f t="shared" si="22"/>
        <v>2.9636508662036532E-2</v>
      </c>
      <c r="AD18" s="14">
        <f t="shared" si="23"/>
        <v>0</v>
      </c>
      <c r="AE18" s="14">
        <f t="shared" si="24"/>
        <v>7.5463774250359633E-2</v>
      </c>
      <c r="AF18" s="14">
        <f t="shared" si="25"/>
        <v>0.85763335385936579</v>
      </c>
      <c r="AG18" s="14">
        <f t="shared" si="26"/>
        <v>0.90554606349277589</v>
      </c>
      <c r="AH18" s="14">
        <f t="shared" si="27"/>
        <v>4.4957777994838839E-3</v>
      </c>
      <c r="AI18" s="14">
        <f t="shared" si="28"/>
        <v>1.6490027873336129E-3</v>
      </c>
      <c r="AJ18" s="14">
        <f t="shared" si="29"/>
        <v>2.9028295963882522E-2</v>
      </c>
      <c r="AK18" s="14">
        <f t="shared" si="30"/>
        <v>0</v>
      </c>
      <c r="AL18" s="14">
        <f t="shared" si="31"/>
        <v>4.0019116542607298</v>
      </c>
      <c r="AM18" s="14">
        <f t="shared" si="32"/>
        <v>0.91912548867958188</v>
      </c>
      <c r="AN18" s="11">
        <f t="shared" si="2"/>
        <v>0</v>
      </c>
      <c r="AP18">
        <f t="shared" si="33"/>
        <v>51.395000000000003</v>
      </c>
      <c r="AQ18">
        <f t="shared" si="34"/>
        <v>0.56699999999999995</v>
      </c>
      <c r="AR18">
        <f t="shared" si="35"/>
        <v>4.6669999999999998</v>
      </c>
      <c r="AS18">
        <f t="shared" si="36"/>
        <v>1.024</v>
      </c>
      <c r="AT18">
        <f t="shared" si="3"/>
        <v>0</v>
      </c>
      <c r="AU18">
        <f t="shared" si="4"/>
        <v>2.4649999999999999</v>
      </c>
      <c r="AV18">
        <f t="shared" si="37"/>
        <v>15.715999999999999</v>
      </c>
      <c r="AW18">
        <f t="shared" si="38"/>
        <v>23.088000000000001</v>
      </c>
      <c r="AX18">
        <f t="shared" si="39"/>
        <v>0.14499999999999999</v>
      </c>
      <c r="AY18">
        <f t="shared" si="40"/>
        <v>5.6000000000000001E-2</v>
      </c>
      <c r="AZ18">
        <f t="shared" si="41"/>
        <v>0.40899999999999997</v>
      </c>
      <c r="BA18">
        <f t="shared" si="42"/>
        <v>0</v>
      </c>
      <c r="BB18">
        <f t="shared" si="43"/>
        <v>99.531999999999996</v>
      </c>
      <c r="BD18">
        <f t="shared" si="6"/>
        <v>0.85544274300932099</v>
      </c>
      <c r="BE18">
        <f t="shared" si="7"/>
        <v>7.0993914807302222E-3</v>
      </c>
      <c r="BF18">
        <f t="shared" si="8"/>
        <v>9.1545704197724606E-2</v>
      </c>
      <c r="BG18">
        <f t="shared" si="9"/>
        <v>1.3474570695440488E-2</v>
      </c>
      <c r="BH18">
        <f t="shared" si="10"/>
        <v>3.4310450420355215E-2</v>
      </c>
      <c r="BI18">
        <f t="shared" si="11"/>
        <v>0</v>
      </c>
      <c r="BJ18">
        <f t="shared" si="12"/>
        <v>0.38993261281646668</v>
      </c>
      <c r="BK18">
        <f t="shared" si="13"/>
        <v>0.41171666304072591</v>
      </c>
      <c r="BL18">
        <f t="shared" si="14"/>
        <v>2.0440557449243981E-3</v>
      </c>
      <c r="BM18">
        <f t="shared" si="15"/>
        <v>7.4973759184285499E-4</v>
      </c>
      <c r="BN18">
        <f t="shared" si="44"/>
        <v>1.3198039978121585E-2</v>
      </c>
      <c r="BO18">
        <f t="shared" si="45"/>
        <v>0</v>
      </c>
      <c r="BP18">
        <f t="shared" si="46"/>
        <v>1.8195139689756528</v>
      </c>
      <c r="BQ18">
        <f t="shared" si="16"/>
        <v>2.1994399177455728</v>
      </c>
    </row>
    <row r="19" spans="1:69" x14ac:dyDescent="0.15">
      <c r="A19" t="s">
        <v>96</v>
      </c>
      <c r="B19">
        <v>132</v>
      </c>
      <c r="C19" s="27">
        <f t="shared" si="17"/>
        <v>153.10322613243059</v>
      </c>
      <c r="D19" s="1">
        <v>51.582000000000001</v>
      </c>
      <c r="E19" s="1">
        <v>0.46899999999999997</v>
      </c>
      <c r="F19" s="1">
        <v>4.641</v>
      </c>
      <c r="G19" s="1">
        <v>1.073</v>
      </c>
      <c r="H19" s="1">
        <v>2.3650000000000002</v>
      </c>
      <c r="I19" s="1">
        <v>15.612</v>
      </c>
      <c r="J19" s="1">
        <v>23.044</v>
      </c>
      <c r="K19" s="1">
        <v>4.8000000000000001E-2</v>
      </c>
      <c r="L19" s="1">
        <v>3.5000000000000003E-2</v>
      </c>
      <c r="M19" s="1">
        <v>0.443</v>
      </c>
      <c r="O19">
        <f t="shared" si="18"/>
        <v>99.311999999999998</v>
      </c>
      <c r="V19" s="5">
        <v>12</v>
      </c>
      <c r="W19" s="5">
        <v>4</v>
      </c>
      <c r="X19" s="15">
        <v>0</v>
      </c>
      <c r="Z19" s="14">
        <f t="shared" si="19"/>
        <v>1.8896456010642246</v>
      </c>
      <c r="AA19" s="14">
        <f t="shared" si="20"/>
        <v>1.2924775748268275E-2</v>
      </c>
      <c r="AB19" s="14">
        <f t="shared" si="21"/>
        <v>0.20036591544858731</v>
      </c>
      <c r="AC19" s="14">
        <f t="shared" si="22"/>
        <v>3.1076121468677904E-2</v>
      </c>
      <c r="AD19" s="14">
        <f t="shared" si="23"/>
        <v>0</v>
      </c>
      <c r="AE19" s="14">
        <f t="shared" si="24"/>
        <v>7.2452395402368905E-2</v>
      </c>
      <c r="AF19" s="14">
        <f t="shared" si="25"/>
        <v>0.85254672413580623</v>
      </c>
      <c r="AG19" s="14">
        <f t="shared" si="26"/>
        <v>0.90444488015142899</v>
      </c>
      <c r="AH19" s="14">
        <f t="shared" si="27"/>
        <v>1.4892859021668336E-3</v>
      </c>
      <c r="AI19" s="14">
        <f t="shared" si="28"/>
        <v>1.0313389313385778E-3</v>
      </c>
      <c r="AJ19" s="14">
        <f t="shared" si="29"/>
        <v>3.1463132952015187E-2</v>
      </c>
      <c r="AK19" s="14">
        <f t="shared" si="30"/>
        <v>0</v>
      </c>
      <c r="AL19" s="14">
        <f t="shared" si="31"/>
        <v>3.9974401712048828</v>
      </c>
      <c r="AM19" s="14">
        <f t="shared" si="32"/>
        <v>0.92167301149590042</v>
      </c>
      <c r="AN19" s="11">
        <f t="shared" si="2"/>
        <v>0</v>
      </c>
      <c r="AP19">
        <f t="shared" si="33"/>
        <v>51.582000000000001</v>
      </c>
      <c r="AQ19">
        <f t="shared" si="34"/>
        <v>0.46899999999999997</v>
      </c>
      <c r="AR19">
        <f t="shared" si="35"/>
        <v>4.641</v>
      </c>
      <c r="AS19">
        <f t="shared" si="36"/>
        <v>1.073</v>
      </c>
      <c r="AT19">
        <f t="shared" si="3"/>
        <v>0</v>
      </c>
      <c r="AU19">
        <f t="shared" si="4"/>
        <v>2.3650000000000002</v>
      </c>
      <c r="AV19">
        <f t="shared" si="37"/>
        <v>15.612</v>
      </c>
      <c r="AW19">
        <f t="shared" si="38"/>
        <v>23.044</v>
      </c>
      <c r="AX19">
        <f t="shared" si="39"/>
        <v>4.8000000000000001E-2</v>
      </c>
      <c r="AY19">
        <f t="shared" si="40"/>
        <v>3.5000000000000003E-2</v>
      </c>
      <c r="AZ19">
        <f t="shared" si="41"/>
        <v>0.443</v>
      </c>
      <c r="BA19">
        <f t="shared" si="42"/>
        <v>0</v>
      </c>
      <c r="BB19">
        <f t="shared" si="43"/>
        <v>99.311999999999998</v>
      </c>
      <c r="BD19">
        <f t="shared" si="6"/>
        <v>0.85855525965379498</v>
      </c>
      <c r="BE19">
        <f t="shared" si="7"/>
        <v>5.8723361630731476E-3</v>
      </c>
      <c r="BF19">
        <f t="shared" si="8"/>
        <v>9.1035700274617506E-2</v>
      </c>
      <c r="BG19">
        <f t="shared" si="9"/>
        <v>1.4119349957234028E-2</v>
      </c>
      <c r="BH19">
        <f t="shared" si="10"/>
        <v>3.2918545737987866E-2</v>
      </c>
      <c r="BI19">
        <f t="shared" si="11"/>
        <v>0</v>
      </c>
      <c r="BJ19">
        <f t="shared" si="12"/>
        <v>0.38735224938220142</v>
      </c>
      <c r="BK19">
        <f t="shared" si="13"/>
        <v>0.4109320332255062</v>
      </c>
      <c r="BL19">
        <f t="shared" si="14"/>
        <v>6.7665293625083524E-4</v>
      </c>
      <c r="BM19">
        <f t="shared" si="15"/>
        <v>4.6858599490178437E-4</v>
      </c>
      <c r="BN19">
        <f t="shared" si="44"/>
        <v>1.4295187555764945E-2</v>
      </c>
      <c r="BO19">
        <f t="shared" si="45"/>
        <v>0</v>
      </c>
      <c r="BP19">
        <f t="shared" si="46"/>
        <v>1.8162259008813326</v>
      </c>
      <c r="BQ19">
        <f t="shared" si="16"/>
        <v>2.200959786591032</v>
      </c>
    </row>
    <row r="20" spans="1:69" x14ac:dyDescent="0.15">
      <c r="A20" t="s">
        <v>97</v>
      </c>
      <c r="B20">
        <v>133</v>
      </c>
      <c r="C20" s="27">
        <f t="shared" si="17"/>
        <v>163.31010787459263</v>
      </c>
      <c r="D20" s="1">
        <v>51.350999999999999</v>
      </c>
      <c r="E20" s="1">
        <v>0.502</v>
      </c>
      <c r="F20" s="1">
        <v>4.8570000000000002</v>
      </c>
      <c r="G20" s="1">
        <v>1.1519999999999999</v>
      </c>
      <c r="H20" s="1">
        <v>2.5049999999999999</v>
      </c>
      <c r="I20" s="1">
        <v>15.345000000000001</v>
      </c>
      <c r="J20" s="1">
        <v>23.081</v>
      </c>
      <c r="K20" s="1">
        <v>7.1999999999999995E-2</v>
      </c>
      <c r="L20" s="1">
        <v>4.7E-2</v>
      </c>
      <c r="M20" s="1">
        <v>0.441</v>
      </c>
      <c r="O20">
        <f t="shared" si="18"/>
        <v>99.353000000000009</v>
      </c>
      <c r="V20" s="5">
        <v>12</v>
      </c>
      <c r="W20" s="5">
        <v>4</v>
      </c>
      <c r="X20" s="15">
        <v>0</v>
      </c>
      <c r="Z20" s="14">
        <f t="shared" si="19"/>
        <v>1.8829085731449542</v>
      </c>
      <c r="AA20" s="14">
        <f t="shared" si="20"/>
        <v>1.3846883387569722E-2</v>
      </c>
      <c r="AB20" s="14">
        <f t="shared" si="21"/>
        <v>0.20988360919538374</v>
      </c>
      <c r="AC20" s="14">
        <f t="shared" si="22"/>
        <v>3.3394712676464433E-2</v>
      </c>
      <c r="AD20" s="14">
        <f t="shared" si="23"/>
        <v>0</v>
      </c>
      <c r="AE20" s="14">
        <f t="shared" si="24"/>
        <v>7.6811717761276779E-2</v>
      </c>
      <c r="AF20" s="14">
        <f t="shared" si="25"/>
        <v>0.83873484088638095</v>
      </c>
      <c r="AG20" s="14">
        <f t="shared" si="26"/>
        <v>0.90672794947622559</v>
      </c>
      <c r="AH20" s="14">
        <f t="shared" si="27"/>
        <v>2.2359777686452374E-3</v>
      </c>
      <c r="AI20" s="14">
        <f t="shared" si="28"/>
        <v>1.3862110910322475E-3</v>
      </c>
      <c r="AJ20" s="14">
        <f t="shared" si="29"/>
        <v>3.134981428723823E-2</v>
      </c>
      <c r="AK20" s="14">
        <f t="shared" si="30"/>
        <v>0</v>
      </c>
      <c r="AL20" s="14">
        <f t="shared" si="31"/>
        <v>3.9972802896751718</v>
      </c>
      <c r="AM20" s="14">
        <f t="shared" si="32"/>
        <v>0.91610288189523159</v>
      </c>
      <c r="AN20" s="11">
        <f t="shared" si="2"/>
        <v>0</v>
      </c>
      <c r="AP20">
        <f t="shared" si="33"/>
        <v>51.350999999999999</v>
      </c>
      <c r="AQ20">
        <f t="shared" si="34"/>
        <v>0.502</v>
      </c>
      <c r="AR20">
        <f t="shared" si="35"/>
        <v>4.8570000000000002</v>
      </c>
      <c r="AS20">
        <f t="shared" si="36"/>
        <v>1.1519999999999999</v>
      </c>
      <c r="AT20">
        <f t="shared" si="3"/>
        <v>0</v>
      </c>
      <c r="AU20">
        <f t="shared" si="4"/>
        <v>2.5049999999999999</v>
      </c>
      <c r="AV20">
        <f t="shared" si="37"/>
        <v>15.345000000000001</v>
      </c>
      <c r="AW20">
        <f t="shared" si="38"/>
        <v>23.081</v>
      </c>
      <c r="AX20">
        <f t="shared" si="39"/>
        <v>7.1999999999999995E-2</v>
      </c>
      <c r="AY20">
        <f t="shared" si="40"/>
        <v>4.7E-2</v>
      </c>
      <c r="AZ20">
        <f t="shared" si="41"/>
        <v>0.441</v>
      </c>
      <c r="BA20">
        <f t="shared" si="42"/>
        <v>0</v>
      </c>
      <c r="BB20">
        <f t="shared" si="43"/>
        <v>99.353000000000009</v>
      </c>
      <c r="BD20">
        <f t="shared" si="6"/>
        <v>0.85471038615179762</v>
      </c>
      <c r="BE20">
        <f t="shared" si="7"/>
        <v>6.2855282598352239E-3</v>
      </c>
      <c r="BF20">
        <f t="shared" si="8"/>
        <v>9.527265594350727E-2</v>
      </c>
      <c r="BG20">
        <f t="shared" si="9"/>
        <v>1.5158892032370549E-2</v>
      </c>
      <c r="BH20">
        <f t="shared" si="10"/>
        <v>3.4867212293302155E-2</v>
      </c>
      <c r="BI20">
        <f t="shared" si="11"/>
        <v>0</v>
      </c>
      <c r="BJ20">
        <f t="shared" si="12"/>
        <v>0.38072766248846279</v>
      </c>
      <c r="BK20">
        <f t="shared" si="13"/>
        <v>0.41159183557012274</v>
      </c>
      <c r="BL20">
        <f t="shared" si="14"/>
        <v>1.0149794043762528E-3</v>
      </c>
      <c r="BM20">
        <f t="shared" si="15"/>
        <v>6.292440502966818E-4</v>
      </c>
      <c r="BN20">
        <f t="shared" si="44"/>
        <v>1.4230649462962394E-2</v>
      </c>
      <c r="BO20">
        <f t="shared" si="45"/>
        <v>0</v>
      </c>
      <c r="BP20">
        <f t="shared" si="46"/>
        <v>1.8144890456570337</v>
      </c>
      <c r="BQ20">
        <f t="shared" si="16"/>
        <v>2.2029784634096483</v>
      </c>
    </row>
    <row r="21" spans="1:69" x14ac:dyDescent="0.15">
      <c r="A21" t="s">
        <v>98</v>
      </c>
      <c r="B21">
        <v>134</v>
      </c>
      <c r="C21" s="27">
        <f t="shared" si="17"/>
        <v>173.51698961675467</v>
      </c>
      <c r="D21" s="1">
        <v>51.395000000000003</v>
      </c>
      <c r="E21" s="1">
        <v>0.52400000000000002</v>
      </c>
      <c r="F21" s="1">
        <v>4.7919999999999998</v>
      </c>
      <c r="G21" s="1">
        <v>1.157</v>
      </c>
      <c r="H21" s="1">
        <v>2.4260000000000002</v>
      </c>
      <c r="I21" s="1">
        <v>15.643000000000001</v>
      </c>
      <c r="J21" s="1">
        <v>23.065999999999999</v>
      </c>
      <c r="K21" s="1">
        <v>0.104</v>
      </c>
      <c r="L21" s="1">
        <v>5.2999999999999999E-2</v>
      </c>
      <c r="M21" s="1">
        <v>0.443</v>
      </c>
      <c r="O21">
        <f t="shared" si="18"/>
        <v>99.603000000000009</v>
      </c>
      <c r="V21" s="5">
        <v>12</v>
      </c>
      <c r="W21" s="5">
        <v>4</v>
      </c>
      <c r="X21" s="15">
        <v>0</v>
      </c>
      <c r="Z21" s="14">
        <f t="shared" si="19"/>
        <v>1.8798339566071758</v>
      </c>
      <c r="AA21" s="14">
        <f t="shared" si="20"/>
        <v>1.4417763489419876E-2</v>
      </c>
      <c r="AB21" s="14">
        <f t="shared" si="21"/>
        <v>0.20655966572994011</v>
      </c>
      <c r="AC21" s="14">
        <f t="shared" si="22"/>
        <v>3.3456220938722643E-2</v>
      </c>
      <c r="AD21" s="14">
        <f t="shared" si="23"/>
        <v>0</v>
      </c>
      <c r="AE21" s="14">
        <f t="shared" si="24"/>
        <v>7.4204259616159854E-2</v>
      </c>
      <c r="AF21" s="14">
        <f t="shared" si="25"/>
        <v>0.85289610061932986</v>
      </c>
      <c r="AG21" s="14">
        <f t="shared" si="26"/>
        <v>0.90388454764355608</v>
      </c>
      <c r="AH21" s="14">
        <f t="shared" si="27"/>
        <v>3.2217112714168997E-3</v>
      </c>
      <c r="AI21" s="14">
        <f t="shared" si="28"/>
        <v>1.5592856185970411E-3</v>
      </c>
      <c r="AJ21" s="14">
        <f t="shared" si="29"/>
        <v>3.1413650069508477E-2</v>
      </c>
      <c r="AK21" s="14">
        <f t="shared" si="30"/>
        <v>0</v>
      </c>
      <c r="AL21" s="14">
        <f t="shared" si="31"/>
        <v>4.001447161603827</v>
      </c>
      <c r="AM21" s="14">
        <f t="shared" si="32"/>
        <v>0.91996092030714838</v>
      </c>
      <c r="AN21" s="11">
        <f t="shared" si="2"/>
        <v>0</v>
      </c>
      <c r="AP21">
        <f t="shared" si="33"/>
        <v>51.395000000000003</v>
      </c>
      <c r="AQ21">
        <f t="shared" si="34"/>
        <v>0.52400000000000002</v>
      </c>
      <c r="AR21">
        <f t="shared" si="35"/>
        <v>4.7919999999999998</v>
      </c>
      <c r="AS21">
        <f t="shared" si="36"/>
        <v>1.157</v>
      </c>
      <c r="AT21">
        <f t="shared" si="3"/>
        <v>0</v>
      </c>
      <c r="AU21">
        <f t="shared" si="4"/>
        <v>2.4260000000000002</v>
      </c>
      <c r="AV21">
        <f t="shared" si="37"/>
        <v>15.643000000000001</v>
      </c>
      <c r="AW21">
        <f t="shared" si="38"/>
        <v>23.065999999999999</v>
      </c>
      <c r="AX21">
        <f t="shared" si="39"/>
        <v>0.104</v>
      </c>
      <c r="AY21">
        <f t="shared" si="40"/>
        <v>5.2999999999999999E-2</v>
      </c>
      <c r="AZ21">
        <f t="shared" si="41"/>
        <v>0.443</v>
      </c>
      <c r="BA21">
        <f t="shared" si="42"/>
        <v>0</v>
      </c>
      <c r="BB21">
        <f t="shared" si="43"/>
        <v>99.603000000000009</v>
      </c>
      <c r="BD21">
        <f t="shared" si="6"/>
        <v>0.85544274300932099</v>
      </c>
      <c r="BE21">
        <f t="shared" si="7"/>
        <v>6.5609896576766082E-3</v>
      </c>
      <c r="BF21">
        <f t="shared" si="8"/>
        <v>9.3997646135739507E-2</v>
      </c>
      <c r="BG21">
        <f t="shared" si="9"/>
        <v>1.5224685834594381E-2</v>
      </c>
      <c r="BH21">
        <f t="shared" si="10"/>
        <v>3.3767607594231953E-2</v>
      </c>
      <c r="BI21">
        <f t="shared" si="11"/>
        <v>0</v>
      </c>
      <c r="BJ21">
        <f t="shared" si="12"/>
        <v>0.38812139617510744</v>
      </c>
      <c r="BK21">
        <f t="shared" si="13"/>
        <v>0.41132434813311602</v>
      </c>
      <c r="BL21">
        <f t="shared" si="14"/>
        <v>1.4660813618768097E-3</v>
      </c>
      <c r="BM21">
        <f t="shared" si="15"/>
        <v>7.0957307799413059E-4</v>
      </c>
      <c r="BN21">
        <f t="shared" si="44"/>
        <v>1.4295187555764945E-2</v>
      </c>
      <c r="BO21">
        <f t="shared" si="45"/>
        <v>0</v>
      </c>
      <c r="BP21">
        <f t="shared" si="46"/>
        <v>1.8209102585354229</v>
      </c>
      <c r="BQ21">
        <f t="shared" si="16"/>
        <v>2.197498280240473</v>
      </c>
    </row>
    <row r="22" spans="1:69" x14ac:dyDescent="0.15">
      <c r="A22" t="s">
        <v>99</v>
      </c>
      <c r="B22">
        <v>135</v>
      </c>
      <c r="C22" s="27">
        <f t="shared" si="17"/>
        <v>183.72387135891671</v>
      </c>
      <c r="D22" s="1">
        <v>51.515999999999998</v>
      </c>
      <c r="E22" s="1">
        <v>0.495</v>
      </c>
      <c r="F22" s="1">
        <v>4.8460000000000001</v>
      </c>
      <c r="G22" s="1">
        <v>1.151</v>
      </c>
      <c r="H22" s="1">
        <v>2.39</v>
      </c>
      <c r="I22" s="1">
        <v>15.664</v>
      </c>
      <c r="J22" s="1">
        <v>22.981999999999999</v>
      </c>
      <c r="K22" s="1">
        <v>0.14099999999999999</v>
      </c>
      <c r="L22" s="1">
        <v>7.0999999999999994E-2</v>
      </c>
      <c r="M22" s="1">
        <v>0.44700000000000001</v>
      </c>
      <c r="O22">
        <f t="shared" si="18"/>
        <v>99.703000000000003</v>
      </c>
      <c r="V22" s="5">
        <v>12</v>
      </c>
      <c r="W22" s="5">
        <v>4</v>
      </c>
      <c r="X22" s="15">
        <v>0</v>
      </c>
      <c r="Z22" s="14">
        <f t="shared" si="19"/>
        <v>1.8814198101973356</v>
      </c>
      <c r="AA22" s="14">
        <f t="shared" si="20"/>
        <v>1.3599306661894338E-2</v>
      </c>
      <c r="AB22" s="14">
        <f t="shared" si="21"/>
        <v>0.20857251631703472</v>
      </c>
      <c r="AC22" s="14">
        <f t="shared" si="22"/>
        <v>3.3232560673875804E-2</v>
      </c>
      <c r="AD22" s="14">
        <f t="shared" si="23"/>
        <v>0</v>
      </c>
      <c r="AE22" s="14">
        <f t="shared" si="24"/>
        <v>7.2992947115007867E-2</v>
      </c>
      <c r="AF22" s="14">
        <f t="shared" si="25"/>
        <v>0.85275390369455495</v>
      </c>
      <c r="AG22" s="14">
        <f t="shared" si="26"/>
        <v>0.89923551891241249</v>
      </c>
      <c r="AH22" s="14">
        <f t="shared" si="27"/>
        <v>4.3613139246174541E-3</v>
      </c>
      <c r="AI22" s="14">
        <f t="shared" si="28"/>
        <v>2.0857060969131196E-3</v>
      </c>
      <c r="AJ22" s="14">
        <f t="shared" si="29"/>
        <v>3.1649522103337345E-2</v>
      </c>
      <c r="AK22" s="14">
        <f t="shared" si="30"/>
        <v>0</v>
      </c>
      <c r="AL22" s="14">
        <f t="shared" si="31"/>
        <v>3.9999031056969834</v>
      </c>
      <c r="AM22" s="14">
        <f t="shared" si="32"/>
        <v>0.92115236789498589</v>
      </c>
      <c r="AN22" s="11">
        <f t="shared" si="2"/>
        <v>0</v>
      </c>
      <c r="AP22">
        <f t="shared" si="33"/>
        <v>51.515999999999998</v>
      </c>
      <c r="AQ22">
        <f t="shared" si="34"/>
        <v>0.495</v>
      </c>
      <c r="AR22">
        <f t="shared" si="35"/>
        <v>4.8460000000000001</v>
      </c>
      <c r="AS22">
        <f t="shared" si="36"/>
        <v>1.151</v>
      </c>
      <c r="AT22">
        <f t="shared" si="3"/>
        <v>0</v>
      </c>
      <c r="AU22">
        <f t="shared" si="4"/>
        <v>2.39</v>
      </c>
      <c r="AV22">
        <f t="shared" si="37"/>
        <v>15.664</v>
      </c>
      <c r="AW22">
        <f t="shared" si="38"/>
        <v>22.981999999999999</v>
      </c>
      <c r="AX22">
        <f t="shared" si="39"/>
        <v>0.14099999999999999</v>
      </c>
      <c r="AY22">
        <f t="shared" si="40"/>
        <v>7.0999999999999994E-2</v>
      </c>
      <c r="AZ22">
        <f t="shared" si="41"/>
        <v>0.44700000000000001</v>
      </c>
      <c r="BA22">
        <f t="shared" si="42"/>
        <v>0</v>
      </c>
      <c r="BB22">
        <f t="shared" si="43"/>
        <v>99.703000000000003</v>
      </c>
      <c r="BD22">
        <f t="shared" si="6"/>
        <v>0.85745672436750997</v>
      </c>
      <c r="BE22">
        <f t="shared" si="7"/>
        <v>6.1978814514311474E-3</v>
      </c>
      <c r="BF22">
        <f t="shared" si="8"/>
        <v>9.5056885052961948E-2</v>
      </c>
      <c r="BG22">
        <f t="shared" si="9"/>
        <v>1.5145733271925784E-2</v>
      </c>
      <c r="BH22">
        <f t="shared" si="10"/>
        <v>3.3266521908579705E-2</v>
      </c>
      <c r="BI22">
        <f t="shared" si="11"/>
        <v>0</v>
      </c>
      <c r="BJ22">
        <f t="shared" si="12"/>
        <v>0.38864243109933405</v>
      </c>
      <c r="BK22">
        <f t="shared" si="13"/>
        <v>0.40982641848587847</v>
      </c>
      <c r="BL22">
        <f t="shared" si="14"/>
        <v>1.9876680002368285E-3</v>
      </c>
      <c r="BM22">
        <f t="shared" si="15"/>
        <v>9.5056016108647676E-4</v>
      </c>
      <c r="BN22">
        <f t="shared" si="44"/>
        <v>1.4424263741370047E-2</v>
      </c>
      <c r="BO22">
        <f t="shared" si="45"/>
        <v>0</v>
      </c>
      <c r="BP22">
        <f t="shared" si="46"/>
        <v>1.8229550875403144</v>
      </c>
      <c r="BQ22">
        <f t="shared" si="16"/>
        <v>2.1941863148663701</v>
      </c>
    </row>
    <row r="23" spans="1:69" x14ac:dyDescent="0.15">
      <c r="A23" t="s">
        <v>100</v>
      </c>
      <c r="B23">
        <v>136</v>
      </c>
      <c r="C23" s="27">
        <f t="shared" si="17"/>
        <v>193.93075310107875</v>
      </c>
      <c r="D23" s="1">
        <v>51.819000000000003</v>
      </c>
      <c r="E23" s="1">
        <v>0.53400000000000003</v>
      </c>
      <c r="F23" s="1">
        <v>4.8280000000000003</v>
      </c>
      <c r="G23" s="1">
        <v>1.1200000000000001</v>
      </c>
      <c r="H23" s="1">
        <v>2.3839999999999999</v>
      </c>
      <c r="I23" s="1">
        <v>15.518000000000001</v>
      </c>
      <c r="J23" s="1">
        <v>23.047999999999998</v>
      </c>
      <c r="K23" s="1">
        <v>8.4000000000000005E-2</v>
      </c>
      <c r="L23" s="1">
        <v>4.9000000000000002E-2</v>
      </c>
      <c r="M23" s="1">
        <v>0.44400000000000001</v>
      </c>
      <c r="O23">
        <f t="shared" si="18"/>
        <v>99.828000000000017</v>
      </c>
      <c r="V23" s="5">
        <v>12</v>
      </c>
      <c r="W23" s="5">
        <v>4</v>
      </c>
      <c r="X23" s="15">
        <v>0</v>
      </c>
      <c r="Z23" s="14">
        <f t="shared" si="19"/>
        <v>1.8881726831930616</v>
      </c>
      <c r="AA23" s="14">
        <f t="shared" si="20"/>
        <v>1.4637332210076442E-2</v>
      </c>
      <c r="AB23" s="14">
        <f t="shared" si="21"/>
        <v>0.20732421840803958</v>
      </c>
      <c r="AC23" s="14">
        <f t="shared" si="22"/>
        <v>3.2263806908367984E-2</v>
      </c>
      <c r="AD23" s="14">
        <f t="shared" si="23"/>
        <v>0</v>
      </c>
      <c r="AE23" s="14">
        <f t="shared" si="24"/>
        <v>7.2643766433266574E-2</v>
      </c>
      <c r="AF23" s="14">
        <f t="shared" si="25"/>
        <v>0.84288028099754864</v>
      </c>
      <c r="AG23" s="14">
        <f t="shared" si="26"/>
        <v>0.89976269346221283</v>
      </c>
      <c r="AH23" s="14">
        <f t="shared" si="27"/>
        <v>2.5923081540922968E-3</v>
      </c>
      <c r="AI23" s="14">
        <f t="shared" si="28"/>
        <v>1.4361504758499122E-3</v>
      </c>
      <c r="AJ23" s="14">
        <f t="shared" si="29"/>
        <v>3.1365463392283292E-2</v>
      </c>
      <c r="AK23" s="14">
        <f t="shared" si="30"/>
        <v>0</v>
      </c>
      <c r="AL23" s="14">
        <f t="shared" si="31"/>
        <v>3.993078703634799</v>
      </c>
      <c r="AM23" s="14">
        <f t="shared" si="32"/>
        <v>0.92065334969941781</v>
      </c>
      <c r="AN23" s="11">
        <f t="shared" si="2"/>
        <v>0</v>
      </c>
      <c r="AP23">
        <f t="shared" si="33"/>
        <v>51.819000000000003</v>
      </c>
      <c r="AQ23">
        <f t="shared" si="34"/>
        <v>0.53400000000000003</v>
      </c>
      <c r="AR23">
        <f t="shared" si="35"/>
        <v>4.8280000000000003</v>
      </c>
      <c r="AS23">
        <f t="shared" si="36"/>
        <v>1.1200000000000001</v>
      </c>
      <c r="AT23">
        <f t="shared" si="3"/>
        <v>0</v>
      </c>
      <c r="AU23">
        <f t="shared" si="4"/>
        <v>2.3839999999999999</v>
      </c>
      <c r="AV23">
        <f t="shared" si="37"/>
        <v>15.518000000000001</v>
      </c>
      <c r="AW23">
        <f t="shared" si="38"/>
        <v>23.047999999999998</v>
      </c>
      <c r="AX23">
        <f t="shared" si="39"/>
        <v>8.4000000000000005E-2</v>
      </c>
      <c r="AY23">
        <f t="shared" si="40"/>
        <v>4.9000000000000002E-2</v>
      </c>
      <c r="AZ23">
        <f t="shared" si="41"/>
        <v>0.44400000000000001</v>
      </c>
      <c r="BA23">
        <f t="shared" si="42"/>
        <v>0</v>
      </c>
      <c r="BB23">
        <f t="shared" si="43"/>
        <v>99.828000000000017</v>
      </c>
      <c r="BD23">
        <f t="shared" si="6"/>
        <v>0.86250000000000004</v>
      </c>
      <c r="BE23">
        <f t="shared" si="7"/>
        <v>6.6861993839681466E-3</v>
      </c>
      <c r="BF23">
        <f t="shared" si="8"/>
        <v>9.4703805413887815E-2</v>
      </c>
      <c r="BG23">
        <f t="shared" si="9"/>
        <v>1.4737811698138035E-2</v>
      </c>
      <c r="BH23">
        <f t="shared" si="10"/>
        <v>3.3183007627637658E-2</v>
      </c>
      <c r="BI23">
        <f t="shared" si="11"/>
        <v>0</v>
      </c>
      <c r="BJ23">
        <f t="shared" si="12"/>
        <v>0.38501999781661556</v>
      </c>
      <c r="BK23">
        <f t="shared" si="13"/>
        <v>0.41100336320870795</v>
      </c>
      <c r="BL23">
        <f t="shared" si="14"/>
        <v>1.1841426384389619E-3</v>
      </c>
      <c r="BM23">
        <f t="shared" si="15"/>
        <v>6.5602039286249806E-4</v>
      </c>
      <c r="BN23">
        <f t="shared" si="44"/>
        <v>1.432745660216622E-2</v>
      </c>
      <c r="BO23">
        <f t="shared" si="45"/>
        <v>0</v>
      </c>
      <c r="BP23">
        <f t="shared" si="46"/>
        <v>1.8240018047824229</v>
      </c>
      <c r="BQ23">
        <f t="shared" si="16"/>
        <v>2.1891857196441293</v>
      </c>
    </row>
    <row r="24" spans="1:69" x14ac:dyDescent="0.15">
      <c r="A24" t="s">
        <v>101</v>
      </c>
      <c r="B24">
        <v>137</v>
      </c>
      <c r="C24" s="27">
        <f t="shared" si="17"/>
        <v>204.13763484324079</v>
      </c>
      <c r="D24" s="1">
        <v>52.139000000000003</v>
      </c>
      <c r="E24" s="1">
        <v>0.45700000000000002</v>
      </c>
      <c r="F24" s="1">
        <v>4.5309999999999997</v>
      </c>
      <c r="G24" s="1">
        <v>1.0640000000000001</v>
      </c>
      <c r="H24" s="1">
        <v>2.42</v>
      </c>
      <c r="I24" s="1">
        <v>16.872</v>
      </c>
      <c r="J24" s="1">
        <v>23.033000000000001</v>
      </c>
      <c r="K24" s="1">
        <v>7.5999999999999998E-2</v>
      </c>
      <c r="L24" s="1">
        <v>6.5000000000000002E-2</v>
      </c>
      <c r="M24" s="1">
        <v>0.437</v>
      </c>
      <c r="O24">
        <f t="shared" si="18"/>
        <v>101.09399999999999</v>
      </c>
      <c r="V24" s="5">
        <v>12</v>
      </c>
      <c r="W24" s="5">
        <v>4</v>
      </c>
      <c r="X24" s="15">
        <v>0</v>
      </c>
      <c r="Z24" s="14">
        <f t="shared" si="19"/>
        <v>1.8774353144962601</v>
      </c>
      <c r="AA24" s="14">
        <f t="shared" si="20"/>
        <v>1.2379026013057149E-2</v>
      </c>
      <c r="AB24" s="14">
        <f t="shared" si="21"/>
        <v>0.19227660283189202</v>
      </c>
      <c r="AC24" s="14">
        <f t="shared" si="22"/>
        <v>3.0289270793572215E-2</v>
      </c>
      <c r="AD24" s="14">
        <f t="shared" si="23"/>
        <v>0</v>
      </c>
      <c r="AE24" s="14">
        <f t="shared" si="24"/>
        <v>7.2871392928428244E-2</v>
      </c>
      <c r="AF24" s="14">
        <f t="shared" si="25"/>
        <v>0.9056206478317318</v>
      </c>
      <c r="AG24" s="14">
        <f t="shared" si="26"/>
        <v>0.88857654901913719</v>
      </c>
      <c r="AH24" s="14">
        <f t="shared" si="27"/>
        <v>2.3177710548390154E-3</v>
      </c>
      <c r="AI24" s="14">
        <f t="shared" si="28"/>
        <v>1.8826380235303303E-3</v>
      </c>
      <c r="AJ24" s="14">
        <f t="shared" si="29"/>
        <v>3.0507019371006541E-2</v>
      </c>
      <c r="AK24" s="14">
        <f t="shared" si="30"/>
        <v>0</v>
      </c>
      <c r="AL24" s="14">
        <f t="shared" si="31"/>
        <v>4.0141562323634545</v>
      </c>
      <c r="AM24" s="14">
        <f t="shared" si="32"/>
        <v>0.92552684141220332</v>
      </c>
      <c r="AN24" s="11">
        <f t="shared" si="2"/>
        <v>0</v>
      </c>
      <c r="AP24">
        <f t="shared" si="33"/>
        <v>52.139000000000003</v>
      </c>
      <c r="AQ24">
        <f t="shared" si="34"/>
        <v>0.45700000000000002</v>
      </c>
      <c r="AR24">
        <f t="shared" si="35"/>
        <v>4.5309999999999997</v>
      </c>
      <c r="AS24">
        <f t="shared" si="36"/>
        <v>1.0640000000000001</v>
      </c>
      <c r="AT24">
        <f t="shared" si="3"/>
        <v>0</v>
      </c>
      <c r="AU24">
        <f t="shared" si="4"/>
        <v>2.42</v>
      </c>
      <c r="AV24">
        <f t="shared" si="37"/>
        <v>16.872</v>
      </c>
      <c r="AW24">
        <f t="shared" si="38"/>
        <v>23.033000000000001</v>
      </c>
      <c r="AX24">
        <f t="shared" si="39"/>
        <v>7.5999999999999998E-2</v>
      </c>
      <c r="AY24">
        <f t="shared" si="40"/>
        <v>6.5000000000000002E-2</v>
      </c>
      <c r="AZ24">
        <f t="shared" si="41"/>
        <v>0.437</v>
      </c>
      <c r="BA24">
        <f t="shared" si="42"/>
        <v>0</v>
      </c>
      <c r="BB24">
        <f t="shared" si="43"/>
        <v>101.09399999999999</v>
      </c>
      <c r="BD24">
        <f t="shared" si="6"/>
        <v>0.86782623169107864</v>
      </c>
      <c r="BE24">
        <f t="shared" si="7"/>
        <v>5.7220844915233018E-3</v>
      </c>
      <c r="BF24">
        <f t="shared" si="8"/>
        <v>8.8877991369164383E-2</v>
      </c>
      <c r="BG24">
        <f t="shared" si="9"/>
        <v>1.4000921113231134E-2</v>
      </c>
      <c r="BH24">
        <f t="shared" si="10"/>
        <v>3.3684093313289906E-2</v>
      </c>
      <c r="BI24">
        <f t="shared" si="11"/>
        <v>0</v>
      </c>
      <c r="BJ24">
        <f t="shared" si="12"/>
        <v>0.41861434483579957</v>
      </c>
      <c r="BK24">
        <f t="shared" si="13"/>
        <v>0.41073587577170129</v>
      </c>
      <c r="BL24">
        <f t="shared" si="14"/>
        <v>1.0713671490638224E-3</v>
      </c>
      <c r="BM24">
        <f t="shared" si="15"/>
        <v>8.7023113338902808E-4</v>
      </c>
      <c r="BN24">
        <f t="shared" si="44"/>
        <v>1.4101573277357294E-2</v>
      </c>
      <c r="BO24">
        <f t="shared" si="45"/>
        <v>0</v>
      </c>
      <c r="BP24">
        <f t="shared" si="46"/>
        <v>1.8555047141455983</v>
      </c>
      <c r="BQ24">
        <f t="shared" si="16"/>
        <v>2.1633770055991732</v>
      </c>
    </row>
    <row r="25" spans="1:69" x14ac:dyDescent="0.15">
      <c r="A25" t="s">
        <v>102</v>
      </c>
      <c r="B25">
        <v>138</v>
      </c>
      <c r="C25" s="27">
        <f t="shared" si="17"/>
        <v>214.34451658540283</v>
      </c>
      <c r="D25" s="1">
        <v>51.578000000000003</v>
      </c>
      <c r="E25" s="1">
        <v>0.47399999999999998</v>
      </c>
      <c r="F25" s="1">
        <v>4.4950000000000001</v>
      </c>
      <c r="G25" s="1">
        <v>1.06</v>
      </c>
      <c r="H25" s="1">
        <v>2.4460000000000002</v>
      </c>
      <c r="I25" s="1">
        <v>15.609</v>
      </c>
      <c r="J25" s="1">
        <v>23.02</v>
      </c>
      <c r="K25" s="1">
        <v>0.189</v>
      </c>
      <c r="L25" s="1">
        <v>0.03</v>
      </c>
      <c r="M25" s="1">
        <v>0.45700000000000002</v>
      </c>
      <c r="O25">
        <f t="shared" si="18"/>
        <v>99.357999999999976</v>
      </c>
      <c r="V25" s="5">
        <v>12</v>
      </c>
      <c r="W25" s="5">
        <v>4</v>
      </c>
      <c r="X25" s="15">
        <v>0</v>
      </c>
      <c r="Z25" s="14">
        <f t="shared" si="19"/>
        <v>1.8907396640299032</v>
      </c>
      <c r="AA25" s="14">
        <f t="shared" si="20"/>
        <v>1.3071143091806245E-2</v>
      </c>
      <c r="AB25" s="14">
        <f t="shared" si="21"/>
        <v>0.19419007347114856</v>
      </c>
      <c r="AC25" s="14">
        <f t="shared" si="22"/>
        <v>3.0719773342305984E-2</v>
      </c>
      <c r="AD25" s="14">
        <f t="shared" si="23"/>
        <v>0</v>
      </c>
      <c r="AE25" s="14">
        <f t="shared" si="24"/>
        <v>7.4983051359882175E-2</v>
      </c>
      <c r="AF25" s="14">
        <f t="shared" si="25"/>
        <v>0.85294255233928329</v>
      </c>
      <c r="AG25" s="14">
        <f t="shared" si="26"/>
        <v>0.904096131215129</v>
      </c>
      <c r="AH25" s="14">
        <f t="shared" si="27"/>
        <v>5.8679134383096887E-3</v>
      </c>
      <c r="AI25" s="14">
        <f t="shared" si="28"/>
        <v>8.8458521392246906E-4</v>
      </c>
      <c r="AJ25" s="14">
        <f t="shared" si="29"/>
        <v>3.2478763939745053E-2</v>
      </c>
      <c r="AK25" s="14">
        <f t="shared" si="30"/>
        <v>0</v>
      </c>
      <c r="AL25" s="14">
        <f t="shared" si="31"/>
        <v>3.9999736514414357</v>
      </c>
      <c r="AM25" s="14">
        <f t="shared" si="32"/>
        <v>0.91919281991900748</v>
      </c>
      <c r="AN25" s="11">
        <f t="shared" si="2"/>
        <v>0</v>
      </c>
      <c r="AP25">
        <f t="shared" si="33"/>
        <v>51.578000000000003</v>
      </c>
      <c r="AQ25">
        <f t="shared" si="34"/>
        <v>0.47399999999999998</v>
      </c>
      <c r="AR25">
        <f t="shared" si="35"/>
        <v>4.4950000000000001</v>
      </c>
      <c r="AS25">
        <f t="shared" si="36"/>
        <v>1.06</v>
      </c>
      <c r="AT25">
        <f t="shared" si="3"/>
        <v>0</v>
      </c>
      <c r="AU25">
        <f t="shared" si="4"/>
        <v>2.4460000000000002</v>
      </c>
      <c r="AV25">
        <f t="shared" si="37"/>
        <v>15.609</v>
      </c>
      <c r="AW25">
        <f t="shared" si="38"/>
        <v>23.02</v>
      </c>
      <c r="AX25">
        <f t="shared" si="39"/>
        <v>0.189</v>
      </c>
      <c r="AY25">
        <f t="shared" si="40"/>
        <v>0.03</v>
      </c>
      <c r="AZ25">
        <f t="shared" si="41"/>
        <v>0.45700000000000002</v>
      </c>
      <c r="BA25">
        <f t="shared" si="42"/>
        <v>0</v>
      </c>
      <c r="BB25">
        <f t="shared" si="43"/>
        <v>99.357999999999976</v>
      </c>
      <c r="BD25">
        <f t="shared" si="6"/>
        <v>0.85848868175765658</v>
      </c>
      <c r="BE25">
        <f t="shared" si="7"/>
        <v>5.9349410262189168E-3</v>
      </c>
      <c r="BF25">
        <f t="shared" si="8"/>
        <v>8.8171832091016089E-2</v>
      </c>
      <c r="BG25">
        <f t="shared" si="9"/>
        <v>1.3948286071452069E-2</v>
      </c>
      <c r="BH25">
        <f t="shared" si="10"/>
        <v>3.4045988530705423E-2</v>
      </c>
      <c r="BI25">
        <f t="shared" si="11"/>
        <v>0</v>
      </c>
      <c r="BJ25">
        <f t="shared" si="12"/>
        <v>0.38727781582159765</v>
      </c>
      <c r="BK25">
        <f t="shared" si="13"/>
        <v>0.41050405332629547</v>
      </c>
      <c r="BL25">
        <f t="shared" si="14"/>
        <v>2.6643209364876639E-3</v>
      </c>
      <c r="BM25">
        <f t="shared" si="15"/>
        <v>4.0164513848724371E-4</v>
      </c>
      <c r="BN25">
        <f t="shared" si="44"/>
        <v>1.4746954205382799E-2</v>
      </c>
      <c r="BO25">
        <f t="shared" si="45"/>
        <v>0</v>
      </c>
      <c r="BP25">
        <f t="shared" si="46"/>
        <v>1.8161845189053001</v>
      </c>
      <c r="BQ25">
        <f t="shared" si="16"/>
        <v>2.2024048822156068</v>
      </c>
    </row>
    <row r="26" spans="1:69" x14ac:dyDescent="0.15">
      <c r="A26" t="s">
        <v>103</v>
      </c>
      <c r="B26">
        <v>139</v>
      </c>
      <c r="C26" s="27">
        <f t="shared" si="17"/>
        <v>224.55139832756487</v>
      </c>
      <c r="D26" s="1">
        <v>51.688000000000002</v>
      </c>
      <c r="E26" s="1">
        <v>0.47099999999999997</v>
      </c>
      <c r="F26" s="1">
        <v>4.7960000000000003</v>
      </c>
      <c r="G26" s="1">
        <v>1.1279999999999999</v>
      </c>
      <c r="H26" s="1">
        <v>2.399</v>
      </c>
      <c r="I26" s="1">
        <v>15.287000000000001</v>
      </c>
      <c r="J26" s="1">
        <v>23.175999999999998</v>
      </c>
      <c r="K26" s="1">
        <v>1.6E-2</v>
      </c>
      <c r="L26" s="1">
        <v>2.3E-2</v>
      </c>
      <c r="M26" s="1">
        <v>0.44400000000000001</v>
      </c>
      <c r="O26">
        <f t="shared" si="18"/>
        <v>99.428000000000011</v>
      </c>
      <c r="V26" s="5">
        <v>12</v>
      </c>
      <c r="W26" s="5">
        <v>4</v>
      </c>
      <c r="X26" s="15">
        <v>0</v>
      </c>
      <c r="Z26" s="14">
        <f t="shared" si="19"/>
        <v>1.8911750885672536</v>
      </c>
      <c r="AA26" s="14">
        <f t="shared" si="20"/>
        <v>1.2963757776381488E-2</v>
      </c>
      <c r="AB26" s="14">
        <f t="shared" si="21"/>
        <v>0.20680035396314816</v>
      </c>
      <c r="AC26" s="14">
        <f t="shared" si="22"/>
        <v>3.2628417805039125E-2</v>
      </c>
      <c r="AD26" s="14">
        <f t="shared" si="23"/>
        <v>0</v>
      </c>
      <c r="AE26" s="14">
        <f t="shared" si="24"/>
        <v>7.3402639698049277E-2</v>
      </c>
      <c r="AF26" s="14">
        <f t="shared" si="25"/>
        <v>0.83376131297284217</v>
      </c>
      <c r="AG26" s="14">
        <f t="shared" si="26"/>
        <v>0.90849501176263914</v>
      </c>
      <c r="AH26" s="14">
        <f t="shared" si="27"/>
        <v>4.9581156253378862E-4</v>
      </c>
      <c r="AI26" s="14">
        <f t="shared" si="28"/>
        <v>6.7689457026810199E-4</v>
      </c>
      <c r="AJ26" s="14">
        <f t="shared" si="29"/>
        <v>3.1494958188233141E-2</v>
      </c>
      <c r="AK26" s="14">
        <f t="shared" si="30"/>
        <v>0</v>
      </c>
      <c r="AL26" s="14">
        <f t="shared" si="31"/>
        <v>3.9918942468663885</v>
      </c>
      <c r="AM26" s="14">
        <f t="shared" si="32"/>
        <v>0.91908558592751</v>
      </c>
      <c r="AN26" s="11">
        <f t="shared" si="2"/>
        <v>0</v>
      </c>
      <c r="AP26">
        <f t="shared" si="33"/>
        <v>51.688000000000002</v>
      </c>
      <c r="AQ26">
        <f t="shared" si="34"/>
        <v>0.47099999999999997</v>
      </c>
      <c r="AR26">
        <f t="shared" si="35"/>
        <v>4.7960000000000003</v>
      </c>
      <c r="AS26">
        <f t="shared" si="36"/>
        <v>1.1279999999999999</v>
      </c>
      <c r="AT26">
        <f t="shared" si="3"/>
        <v>0</v>
      </c>
      <c r="AU26">
        <f t="shared" si="4"/>
        <v>2.399</v>
      </c>
      <c r="AV26">
        <f t="shared" si="37"/>
        <v>15.287000000000001</v>
      </c>
      <c r="AW26">
        <f t="shared" si="38"/>
        <v>23.175999999999998</v>
      </c>
      <c r="AX26">
        <f t="shared" si="39"/>
        <v>1.6E-2</v>
      </c>
      <c r="AY26">
        <f t="shared" si="40"/>
        <v>2.3E-2</v>
      </c>
      <c r="AZ26">
        <f t="shared" si="41"/>
        <v>0.44400000000000001</v>
      </c>
      <c r="BA26">
        <f t="shared" si="42"/>
        <v>0</v>
      </c>
      <c r="BB26">
        <f t="shared" si="43"/>
        <v>99.428000000000011</v>
      </c>
      <c r="BD26">
        <f t="shared" si="6"/>
        <v>0.86031957390146474</v>
      </c>
      <c r="BE26">
        <f t="shared" si="7"/>
        <v>5.8973781083314549E-3</v>
      </c>
      <c r="BF26">
        <f t="shared" si="8"/>
        <v>9.407610827775599E-2</v>
      </c>
      <c r="BG26">
        <f t="shared" si="9"/>
        <v>1.4843081781696162E-2</v>
      </c>
      <c r="BH26">
        <f t="shared" si="10"/>
        <v>3.3391793329992765E-2</v>
      </c>
      <c r="BI26">
        <f t="shared" si="11"/>
        <v>0</v>
      </c>
      <c r="BJ26">
        <f t="shared" si="12"/>
        <v>0.37928861365012256</v>
      </c>
      <c r="BK26">
        <f t="shared" si="13"/>
        <v>0.41328592267116521</v>
      </c>
      <c r="BL26">
        <f t="shared" si="14"/>
        <v>2.2555097875027842E-4</v>
      </c>
      <c r="BM26">
        <f t="shared" si="15"/>
        <v>3.0792793950688683E-4</v>
      </c>
      <c r="BN26">
        <f t="shared" si="44"/>
        <v>1.432745660216622E-2</v>
      </c>
      <c r="BO26">
        <f t="shared" si="45"/>
        <v>0</v>
      </c>
      <c r="BP26">
        <f t="shared" si="46"/>
        <v>1.8159634072409523</v>
      </c>
      <c r="BQ26">
        <f t="shared" si="16"/>
        <v>2.1982239460052737</v>
      </c>
    </row>
    <row r="27" spans="1:69" x14ac:dyDescent="0.15">
      <c r="A27" t="s">
        <v>104</v>
      </c>
      <c r="B27">
        <v>140</v>
      </c>
      <c r="C27" s="27">
        <f t="shared" si="17"/>
        <v>234.75828006972691</v>
      </c>
      <c r="D27" s="1">
        <v>51.232999999999997</v>
      </c>
      <c r="E27" s="1">
        <v>0.503</v>
      </c>
      <c r="F27" s="1">
        <v>4.7359999999999998</v>
      </c>
      <c r="G27" s="1">
        <v>1.123</v>
      </c>
      <c r="H27" s="1">
        <v>2.3530000000000002</v>
      </c>
      <c r="I27" s="1">
        <v>15.365</v>
      </c>
      <c r="J27" s="1">
        <v>22.992000000000001</v>
      </c>
      <c r="K27" s="1">
        <v>0.105</v>
      </c>
      <c r="L27" s="1">
        <v>3.9E-2</v>
      </c>
      <c r="M27" s="1">
        <v>0.47799999999999998</v>
      </c>
      <c r="O27">
        <f t="shared" si="18"/>
        <v>98.926999999999992</v>
      </c>
      <c r="V27" s="5">
        <v>12</v>
      </c>
      <c r="W27" s="5">
        <v>4</v>
      </c>
      <c r="X27" s="15">
        <v>0</v>
      </c>
      <c r="Z27" s="14">
        <f t="shared" si="19"/>
        <v>1.8857042545202174</v>
      </c>
      <c r="AA27" s="14">
        <f t="shared" si="20"/>
        <v>1.3927070338039523E-2</v>
      </c>
      <c r="AB27" s="14">
        <f t="shared" si="21"/>
        <v>0.20543081084268056</v>
      </c>
      <c r="AC27" s="14">
        <f t="shared" si="22"/>
        <v>3.2677472261525578E-2</v>
      </c>
      <c r="AD27" s="14">
        <f t="shared" si="23"/>
        <v>0</v>
      </c>
      <c r="AE27" s="14">
        <f t="shared" si="24"/>
        <v>7.2424439148219527E-2</v>
      </c>
      <c r="AF27" s="14">
        <f t="shared" si="25"/>
        <v>0.8430121267772771</v>
      </c>
      <c r="AG27" s="14">
        <f t="shared" si="26"/>
        <v>0.90665612320697342</v>
      </c>
      <c r="AH27" s="14">
        <f t="shared" si="27"/>
        <v>3.2731638812066883E-3</v>
      </c>
      <c r="AI27" s="14">
        <f t="shared" si="28"/>
        <v>1.1546213525217373E-3</v>
      </c>
      <c r="AJ27" s="14">
        <f t="shared" si="29"/>
        <v>3.4108902521959042E-2</v>
      </c>
      <c r="AK27" s="14">
        <f t="shared" si="30"/>
        <v>0</v>
      </c>
      <c r="AL27" s="14">
        <f t="shared" si="31"/>
        <v>3.9983689848506203</v>
      </c>
      <c r="AM27" s="14">
        <f t="shared" si="32"/>
        <v>0.92088535476513422</v>
      </c>
      <c r="AN27" s="11">
        <f t="shared" si="2"/>
        <v>0</v>
      </c>
      <c r="AP27">
        <f t="shared" si="33"/>
        <v>51.232999999999997</v>
      </c>
      <c r="AQ27">
        <f t="shared" si="34"/>
        <v>0.503</v>
      </c>
      <c r="AR27">
        <f t="shared" si="35"/>
        <v>4.7359999999999998</v>
      </c>
      <c r="AS27">
        <f t="shared" si="36"/>
        <v>1.123</v>
      </c>
      <c r="AT27">
        <f t="shared" si="3"/>
        <v>0</v>
      </c>
      <c r="AU27">
        <f t="shared" si="4"/>
        <v>2.3530000000000002</v>
      </c>
      <c r="AV27">
        <f t="shared" si="37"/>
        <v>15.365</v>
      </c>
      <c r="AW27">
        <f t="shared" si="38"/>
        <v>22.992000000000001</v>
      </c>
      <c r="AX27">
        <f t="shared" si="39"/>
        <v>0.105</v>
      </c>
      <c r="AY27">
        <f t="shared" si="40"/>
        <v>3.9E-2</v>
      </c>
      <c r="AZ27">
        <f t="shared" si="41"/>
        <v>0.47799999999999998</v>
      </c>
      <c r="BA27">
        <f t="shared" si="42"/>
        <v>0</v>
      </c>
      <c r="BB27">
        <f t="shared" si="43"/>
        <v>98.926999999999992</v>
      </c>
      <c r="BD27">
        <f t="shared" si="6"/>
        <v>0.85274633821571233</v>
      </c>
      <c r="BE27">
        <f t="shared" si="7"/>
        <v>6.2980492324643776E-3</v>
      </c>
      <c r="BF27">
        <f t="shared" si="8"/>
        <v>9.2899176147508825E-2</v>
      </c>
      <c r="BG27">
        <f t="shared" si="9"/>
        <v>1.4777287979472333E-2</v>
      </c>
      <c r="BH27">
        <f t="shared" si="10"/>
        <v>3.2751517176103785E-2</v>
      </c>
      <c r="BI27">
        <f t="shared" si="11"/>
        <v>0</v>
      </c>
      <c r="BJ27">
        <f t="shared" si="12"/>
        <v>0.38122388622582148</v>
      </c>
      <c r="BK27">
        <f t="shared" si="13"/>
        <v>0.41000474344388294</v>
      </c>
      <c r="BL27">
        <f t="shared" si="14"/>
        <v>1.4801782980487022E-3</v>
      </c>
      <c r="BM27">
        <f t="shared" si="15"/>
        <v>5.2213868003341685E-4</v>
      </c>
      <c r="BN27">
        <f t="shared" si="44"/>
        <v>1.5424604179809578E-2</v>
      </c>
      <c r="BO27">
        <f t="shared" si="45"/>
        <v>0</v>
      </c>
      <c r="BP27">
        <f t="shared" si="46"/>
        <v>1.8081279195788578</v>
      </c>
      <c r="BQ27">
        <f t="shared" si="16"/>
        <v>2.2113308143496315</v>
      </c>
    </row>
    <row r="28" spans="1:69" x14ac:dyDescent="0.15">
      <c r="A28" t="s">
        <v>105</v>
      </c>
      <c r="B28">
        <v>141</v>
      </c>
      <c r="C28" s="27">
        <f t="shared" si="17"/>
        <v>244.96516181188895</v>
      </c>
      <c r="D28" s="1">
        <v>51.715000000000003</v>
      </c>
      <c r="E28" s="1">
        <v>0.55400000000000005</v>
      </c>
      <c r="F28" s="1">
        <v>4.62</v>
      </c>
      <c r="G28" s="1">
        <v>1.091</v>
      </c>
      <c r="H28" s="1">
        <v>2.2909999999999999</v>
      </c>
      <c r="I28" s="1">
        <v>15.611000000000001</v>
      </c>
      <c r="J28" s="1">
        <v>23.036000000000001</v>
      </c>
      <c r="K28" s="1">
        <v>4.8000000000000001E-2</v>
      </c>
      <c r="L28" s="1">
        <v>7.0000000000000001E-3</v>
      </c>
      <c r="M28" s="1">
        <v>0.46200000000000002</v>
      </c>
      <c r="O28">
        <f t="shared" si="18"/>
        <v>99.435000000000016</v>
      </c>
      <c r="V28" s="5">
        <v>12</v>
      </c>
      <c r="W28" s="5">
        <v>4</v>
      </c>
      <c r="X28" s="15">
        <v>0</v>
      </c>
      <c r="Z28" s="14">
        <f t="shared" si="19"/>
        <v>1.891030352420437</v>
      </c>
      <c r="AA28" s="14">
        <f t="shared" si="20"/>
        <v>1.5239114267164832E-2</v>
      </c>
      <c r="AB28" s="14">
        <f t="shared" si="21"/>
        <v>0.19909210528810781</v>
      </c>
      <c r="AC28" s="14">
        <f t="shared" si="22"/>
        <v>3.1539269189213057E-2</v>
      </c>
      <c r="AD28" s="14">
        <f t="shared" si="23"/>
        <v>0</v>
      </c>
      <c r="AE28" s="14">
        <f t="shared" si="24"/>
        <v>7.0056184364172824E-2</v>
      </c>
      <c r="AF28" s="14">
        <f t="shared" si="25"/>
        <v>0.85092279517574787</v>
      </c>
      <c r="AG28" s="14">
        <f t="shared" si="26"/>
        <v>0.90246651089522678</v>
      </c>
      <c r="AH28" s="14">
        <f t="shared" si="27"/>
        <v>1.4865443320028001E-3</v>
      </c>
      <c r="AI28" s="14">
        <f t="shared" si="28"/>
        <v>2.0588807569111637E-4</v>
      </c>
      <c r="AJ28" s="14">
        <f t="shared" si="29"/>
        <v>3.2752164131947273E-2</v>
      </c>
      <c r="AK28" s="14">
        <f t="shared" si="30"/>
        <v>0</v>
      </c>
      <c r="AL28" s="14">
        <f t="shared" si="31"/>
        <v>3.9947909281397118</v>
      </c>
      <c r="AM28" s="14">
        <f t="shared" si="32"/>
        <v>0.92393291712350512</v>
      </c>
      <c r="AN28" s="11">
        <f t="shared" si="2"/>
        <v>0</v>
      </c>
      <c r="AP28">
        <f t="shared" si="33"/>
        <v>51.715000000000003</v>
      </c>
      <c r="AQ28">
        <f t="shared" si="34"/>
        <v>0.55400000000000005</v>
      </c>
      <c r="AR28">
        <f t="shared" si="35"/>
        <v>4.62</v>
      </c>
      <c r="AS28">
        <f t="shared" si="36"/>
        <v>1.091</v>
      </c>
      <c r="AT28">
        <f t="shared" si="3"/>
        <v>0</v>
      </c>
      <c r="AU28">
        <f t="shared" si="4"/>
        <v>2.2909999999999999</v>
      </c>
      <c r="AV28">
        <f t="shared" si="37"/>
        <v>15.611000000000001</v>
      </c>
      <c r="AW28">
        <f t="shared" si="38"/>
        <v>23.036000000000001</v>
      </c>
      <c r="AX28">
        <f t="shared" si="39"/>
        <v>4.8000000000000001E-2</v>
      </c>
      <c r="AY28">
        <f t="shared" si="40"/>
        <v>7.0000000000000001E-3</v>
      </c>
      <c r="AZ28">
        <f t="shared" si="41"/>
        <v>0.46200000000000002</v>
      </c>
      <c r="BA28">
        <f t="shared" si="42"/>
        <v>0</v>
      </c>
      <c r="BB28">
        <f t="shared" si="43"/>
        <v>99.435000000000016</v>
      </c>
      <c r="BD28">
        <f t="shared" si="6"/>
        <v>0.86076897470039959</v>
      </c>
      <c r="BE28">
        <f t="shared" si="7"/>
        <v>6.9366188365512236E-3</v>
      </c>
      <c r="BF28">
        <f t="shared" si="8"/>
        <v>9.0623774029031004E-2</v>
      </c>
      <c r="BG28">
        <f t="shared" si="9"/>
        <v>1.4356207645239817E-2</v>
      </c>
      <c r="BH28">
        <f t="shared" si="10"/>
        <v>3.1888536273036026E-2</v>
      </c>
      <c r="BI28">
        <f t="shared" si="11"/>
        <v>0</v>
      </c>
      <c r="BJ28">
        <f t="shared" si="12"/>
        <v>0.3873274381953335</v>
      </c>
      <c r="BK28">
        <f t="shared" si="13"/>
        <v>0.41078937325910264</v>
      </c>
      <c r="BL28">
        <f t="shared" si="14"/>
        <v>6.7665293625083524E-4</v>
      </c>
      <c r="BM28">
        <f t="shared" si="15"/>
        <v>9.3717198980356874E-5</v>
      </c>
      <c r="BN28">
        <f t="shared" si="44"/>
        <v>1.4908299437389177E-2</v>
      </c>
      <c r="BO28">
        <f t="shared" si="45"/>
        <v>0</v>
      </c>
      <c r="BP28">
        <f t="shared" si="46"/>
        <v>1.8183695925113141</v>
      </c>
      <c r="BQ28">
        <f t="shared" si="16"/>
        <v>2.196908122854488</v>
      </c>
    </row>
    <row r="29" spans="1:69" x14ac:dyDescent="0.15">
      <c r="A29" t="s">
        <v>106</v>
      </c>
      <c r="B29">
        <v>142</v>
      </c>
      <c r="C29" s="27">
        <f t="shared" si="17"/>
        <v>255.17204355405099</v>
      </c>
      <c r="D29" s="1">
        <v>51.570999999999998</v>
      </c>
      <c r="E29" s="1">
        <v>0.502</v>
      </c>
      <c r="F29" s="1">
        <v>4.3890000000000002</v>
      </c>
      <c r="G29" s="1">
        <v>1.034</v>
      </c>
      <c r="H29" s="1">
        <v>2.2770000000000001</v>
      </c>
      <c r="I29" s="1">
        <v>15.446</v>
      </c>
      <c r="J29" s="1">
        <v>23.210999999999999</v>
      </c>
      <c r="K29" s="1">
        <v>9.1999999999999998E-2</v>
      </c>
      <c r="L29" s="1">
        <v>5.5E-2</v>
      </c>
      <c r="M29" s="1">
        <v>0.42799999999999999</v>
      </c>
      <c r="O29">
        <f t="shared" si="18"/>
        <v>99.00500000000001</v>
      </c>
      <c r="V29" s="5">
        <v>12</v>
      </c>
      <c r="W29" s="5">
        <v>4</v>
      </c>
      <c r="X29" s="15">
        <v>0</v>
      </c>
      <c r="Z29" s="14">
        <f t="shared" si="19"/>
        <v>1.8958101303365029</v>
      </c>
      <c r="AA29" s="14">
        <f t="shared" si="20"/>
        <v>1.388228621556069E-2</v>
      </c>
      <c r="AB29" s="14">
        <f t="shared" si="21"/>
        <v>0.19014502220794566</v>
      </c>
      <c r="AC29" s="14">
        <f t="shared" si="22"/>
        <v>3.0050709503647285E-2</v>
      </c>
      <c r="AD29" s="14">
        <f t="shared" si="23"/>
        <v>0</v>
      </c>
      <c r="AE29" s="14">
        <f t="shared" si="24"/>
        <v>6.99989841208912E-2</v>
      </c>
      <c r="AF29" s="14">
        <f t="shared" si="25"/>
        <v>0.84641388864394196</v>
      </c>
      <c r="AG29" s="14">
        <f t="shared" si="26"/>
        <v>0.91416626944036938</v>
      </c>
      <c r="AH29" s="14">
        <f t="shared" si="27"/>
        <v>2.8643875111519189E-3</v>
      </c>
      <c r="AI29" s="14">
        <f t="shared" si="28"/>
        <v>1.6263093551254558E-3</v>
      </c>
      <c r="AJ29" s="14">
        <f t="shared" si="29"/>
        <v>3.0503460514007926E-2</v>
      </c>
      <c r="AK29" s="14">
        <f t="shared" si="30"/>
        <v>0</v>
      </c>
      <c r="AL29" s="14">
        <f t="shared" si="31"/>
        <v>3.9954614478491437</v>
      </c>
      <c r="AM29" s="14">
        <f t="shared" si="32"/>
        <v>0.9236163238195213</v>
      </c>
      <c r="AN29" s="11">
        <f t="shared" si="2"/>
        <v>0</v>
      </c>
      <c r="AP29">
        <f t="shared" si="33"/>
        <v>51.570999999999998</v>
      </c>
      <c r="AQ29">
        <f t="shared" si="34"/>
        <v>0.502</v>
      </c>
      <c r="AR29">
        <f t="shared" si="35"/>
        <v>4.3890000000000002</v>
      </c>
      <c r="AS29">
        <f t="shared" si="36"/>
        <v>1.034</v>
      </c>
      <c r="AT29">
        <f t="shared" si="3"/>
        <v>0</v>
      </c>
      <c r="AU29">
        <f t="shared" si="4"/>
        <v>2.2770000000000001</v>
      </c>
      <c r="AV29">
        <f t="shared" si="37"/>
        <v>15.446</v>
      </c>
      <c r="AW29">
        <f t="shared" si="38"/>
        <v>23.210999999999999</v>
      </c>
      <c r="AX29">
        <f t="shared" si="39"/>
        <v>9.1999999999999998E-2</v>
      </c>
      <c r="AY29">
        <f t="shared" si="40"/>
        <v>5.5E-2</v>
      </c>
      <c r="AZ29">
        <f t="shared" si="41"/>
        <v>0.42799999999999999</v>
      </c>
      <c r="BA29">
        <f t="shared" si="42"/>
        <v>0</v>
      </c>
      <c r="BB29">
        <f t="shared" si="43"/>
        <v>99.00500000000001</v>
      </c>
      <c r="BD29">
        <f t="shared" si="6"/>
        <v>0.85837217043941405</v>
      </c>
      <c r="BE29">
        <f t="shared" si="7"/>
        <v>6.2855282598352239E-3</v>
      </c>
      <c r="BF29">
        <f t="shared" si="8"/>
        <v>8.6092585327579449E-2</v>
      </c>
      <c r="BG29">
        <f t="shared" si="9"/>
        <v>1.3606158299888151E-2</v>
      </c>
      <c r="BH29">
        <f t="shared" si="10"/>
        <v>3.1693669617504597E-2</v>
      </c>
      <c r="BI29">
        <f t="shared" si="11"/>
        <v>0</v>
      </c>
      <c r="BJ29">
        <f t="shared" si="12"/>
        <v>0.38323359236212423</v>
      </c>
      <c r="BK29">
        <f t="shared" si="13"/>
        <v>0.41391006002418085</v>
      </c>
      <c r="BL29">
        <f t="shared" si="14"/>
        <v>1.2969181278141009E-3</v>
      </c>
      <c r="BM29">
        <f t="shared" si="15"/>
        <v>7.3634942055994686E-4</v>
      </c>
      <c r="BN29">
        <f t="shared" si="44"/>
        <v>1.3811151859745815E-2</v>
      </c>
      <c r="BO29">
        <f t="shared" si="45"/>
        <v>0</v>
      </c>
      <c r="BP29">
        <f t="shared" si="46"/>
        <v>1.8090381837386464</v>
      </c>
      <c r="BQ29">
        <f t="shared" si="16"/>
        <v>2.2086108981911754</v>
      </c>
    </row>
    <row r="30" spans="1:69" x14ac:dyDescent="0.15">
      <c r="A30" t="s">
        <v>107</v>
      </c>
      <c r="B30">
        <v>143</v>
      </c>
      <c r="C30" s="27">
        <f t="shared" si="17"/>
        <v>265.37892529621303</v>
      </c>
      <c r="D30" s="1">
        <v>52.113999999999997</v>
      </c>
      <c r="E30" s="1">
        <v>0.5</v>
      </c>
      <c r="F30" s="1">
        <v>5.0430000000000001</v>
      </c>
      <c r="G30" s="1">
        <v>1.0840000000000001</v>
      </c>
      <c r="H30" s="1">
        <v>2.5630000000000002</v>
      </c>
      <c r="I30" s="1">
        <v>15.659000000000001</v>
      </c>
      <c r="J30" s="1">
        <v>22.655000000000001</v>
      </c>
      <c r="K30" s="1">
        <v>6.4000000000000001E-2</v>
      </c>
      <c r="L30" s="1">
        <v>5.0999999999999997E-2</v>
      </c>
      <c r="M30" s="1">
        <v>0.42399999999999999</v>
      </c>
      <c r="O30">
        <f t="shared" si="18"/>
        <v>100.15700000000001</v>
      </c>
      <c r="V30" s="5">
        <v>12</v>
      </c>
      <c r="W30" s="5">
        <v>4</v>
      </c>
      <c r="X30" s="15">
        <v>0</v>
      </c>
      <c r="Z30" s="14">
        <f t="shared" si="19"/>
        <v>1.8899654921425333</v>
      </c>
      <c r="AA30" s="14">
        <f t="shared" si="20"/>
        <v>1.3640725220914609E-2</v>
      </c>
      <c r="AB30" s="14">
        <f t="shared" si="21"/>
        <v>0.21553535893954706</v>
      </c>
      <c r="AC30" s="14">
        <f t="shared" si="22"/>
        <v>3.1079473491019822E-2</v>
      </c>
      <c r="AD30" s="14">
        <f t="shared" si="23"/>
        <v>0</v>
      </c>
      <c r="AE30" s="14">
        <f t="shared" si="24"/>
        <v>7.7729789581454545E-2</v>
      </c>
      <c r="AF30" s="14">
        <f t="shared" si="25"/>
        <v>0.84652727162139874</v>
      </c>
      <c r="AG30" s="14">
        <f t="shared" si="26"/>
        <v>0.88024909450087707</v>
      </c>
      <c r="AH30" s="14">
        <f t="shared" si="27"/>
        <v>1.9657763118351738E-3</v>
      </c>
      <c r="AI30" s="14">
        <f t="shared" si="28"/>
        <v>1.4877187141243029E-3</v>
      </c>
      <c r="AJ30" s="14">
        <f t="shared" si="29"/>
        <v>2.981133179512847E-2</v>
      </c>
      <c r="AK30" s="14">
        <f t="shared" si="30"/>
        <v>0</v>
      </c>
      <c r="AL30" s="14">
        <f t="shared" si="31"/>
        <v>3.9879920323188327</v>
      </c>
      <c r="AM30" s="14">
        <f t="shared" si="32"/>
        <v>0.91590024805404791</v>
      </c>
      <c r="AN30" s="11">
        <f t="shared" si="2"/>
        <v>0</v>
      </c>
      <c r="AP30">
        <f t="shared" si="33"/>
        <v>52.113999999999997</v>
      </c>
      <c r="AQ30">
        <f t="shared" si="34"/>
        <v>0.5</v>
      </c>
      <c r="AR30">
        <f t="shared" si="35"/>
        <v>5.0430000000000001</v>
      </c>
      <c r="AS30">
        <f t="shared" si="36"/>
        <v>1.0840000000000001</v>
      </c>
      <c r="AT30">
        <f t="shared" si="3"/>
        <v>0</v>
      </c>
      <c r="AU30">
        <f t="shared" si="4"/>
        <v>2.5630000000000002</v>
      </c>
      <c r="AV30">
        <f t="shared" si="37"/>
        <v>15.659000000000001</v>
      </c>
      <c r="AW30">
        <f t="shared" si="38"/>
        <v>22.655000000000001</v>
      </c>
      <c r="AX30">
        <f t="shared" si="39"/>
        <v>6.4000000000000001E-2</v>
      </c>
      <c r="AY30">
        <f t="shared" si="40"/>
        <v>5.0999999999999997E-2</v>
      </c>
      <c r="AZ30">
        <f t="shared" si="41"/>
        <v>0.42399999999999999</v>
      </c>
      <c r="BA30">
        <f t="shared" si="42"/>
        <v>0</v>
      </c>
      <c r="BB30">
        <f t="shared" si="43"/>
        <v>100.15700000000001</v>
      </c>
      <c r="BD30">
        <f t="shared" si="6"/>
        <v>0.86741011984021299</v>
      </c>
      <c r="BE30">
        <f t="shared" si="7"/>
        <v>6.2604863145769166E-3</v>
      </c>
      <c r="BF30">
        <f t="shared" si="8"/>
        <v>9.8921145547273451E-2</v>
      </c>
      <c r="BG30">
        <f t="shared" si="9"/>
        <v>1.4264096322126456E-2</v>
      </c>
      <c r="BH30">
        <f t="shared" si="10"/>
        <v>3.5674517009075223E-2</v>
      </c>
      <c r="BI30">
        <f t="shared" si="11"/>
        <v>0</v>
      </c>
      <c r="BJ30">
        <f t="shared" si="12"/>
        <v>0.38851837516499438</v>
      </c>
      <c r="BK30">
        <f t="shared" si="13"/>
        <v>0.40399519235913223</v>
      </c>
      <c r="BL30">
        <f t="shared" si="14"/>
        <v>9.0220391500111369E-4</v>
      </c>
      <c r="BM30">
        <f t="shared" si="15"/>
        <v>6.8279673542831433E-4</v>
      </c>
      <c r="BN30">
        <f t="shared" si="44"/>
        <v>1.3682075674140714E-2</v>
      </c>
      <c r="BO30">
        <f t="shared" si="45"/>
        <v>0</v>
      </c>
      <c r="BP30">
        <f t="shared" si="46"/>
        <v>1.8303110088819619</v>
      </c>
      <c r="BQ30">
        <f t="shared" si="16"/>
        <v>2.1788603209871322</v>
      </c>
    </row>
    <row r="31" spans="1:69" x14ac:dyDescent="0.15">
      <c r="A31" t="s">
        <v>108</v>
      </c>
      <c r="B31">
        <v>144</v>
      </c>
      <c r="C31" s="27">
        <f t="shared" si="17"/>
        <v>275.58580703837504</v>
      </c>
      <c r="D31" s="1">
        <v>51.316000000000003</v>
      </c>
      <c r="E31" s="1">
        <v>0.51900000000000002</v>
      </c>
      <c r="F31" s="1">
        <v>4.7290000000000001</v>
      </c>
      <c r="G31" s="1">
        <v>1.1459999999999999</v>
      </c>
      <c r="H31" s="1">
        <v>2.4500000000000002</v>
      </c>
      <c r="I31" s="1">
        <v>15.401999999999999</v>
      </c>
      <c r="J31" s="1">
        <v>23.227</v>
      </c>
      <c r="K31" s="1">
        <v>6.8000000000000005E-2</v>
      </c>
      <c r="L31" s="1">
        <v>3.4000000000000002E-2</v>
      </c>
      <c r="M31" s="1">
        <v>0.44500000000000001</v>
      </c>
      <c r="O31">
        <f t="shared" si="18"/>
        <v>99.335999999999999</v>
      </c>
      <c r="V31" s="5">
        <v>12</v>
      </c>
      <c r="W31" s="5">
        <v>4</v>
      </c>
      <c r="X31" s="15">
        <v>0</v>
      </c>
      <c r="Z31" s="14">
        <f t="shared" si="19"/>
        <v>1.8826881356014182</v>
      </c>
      <c r="AA31" s="14">
        <f t="shared" si="20"/>
        <v>1.4323888684823661E-2</v>
      </c>
      <c r="AB31" s="14">
        <f t="shared" si="21"/>
        <v>0.20446783390506976</v>
      </c>
      <c r="AC31" s="14">
        <f t="shared" si="22"/>
        <v>3.3239548159672221E-2</v>
      </c>
      <c r="AD31" s="14">
        <f t="shared" si="23"/>
        <v>0</v>
      </c>
      <c r="AE31" s="14">
        <f t="shared" si="24"/>
        <v>7.5167670864753372E-2</v>
      </c>
      <c r="AF31" s="14">
        <f t="shared" si="25"/>
        <v>0.84232593367174025</v>
      </c>
      <c r="AG31" s="14">
        <f t="shared" si="26"/>
        <v>0.91297894844044425</v>
      </c>
      <c r="AH31" s="14">
        <f t="shared" si="27"/>
        <v>2.1129497039229085E-3</v>
      </c>
      <c r="AI31" s="14">
        <f t="shared" si="28"/>
        <v>1.0033574743955301E-3</v>
      </c>
      <c r="AJ31" s="14">
        <f t="shared" si="29"/>
        <v>3.1652036350294017E-2</v>
      </c>
      <c r="AK31" s="14">
        <f t="shared" si="30"/>
        <v>0</v>
      </c>
      <c r="AL31" s="14">
        <f t="shared" si="31"/>
        <v>3.9999603028565347</v>
      </c>
      <c r="AM31" s="14">
        <f t="shared" si="32"/>
        <v>0.91807281217755499</v>
      </c>
      <c r="AN31" s="11">
        <f t="shared" si="2"/>
        <v>0</v>
      </c>
      <c r="AP31">
        <f t="shared" si="33"/>
        <v>51.316000000000003</v>
      </c>
      <c r="AQ31">
        <f t="shared" si="34"/>
        <v>0.51900000000000002</v>
      </c>
      <c r="AR31">
        <f t="shared" si="35"/>
        <v>4.7290000000000001</v>
      </c>
      <c r="AS31">
        <f t="shared" si="36"/>
        <v>1.1459999999999999</v>
      </c>
      <c r="AT31">
        <f t="shared" si="3"/>
        <v>0</v>
      </c>
      <c r="AU31">
        <f t="shared" si="4"/>
        <v>2.4500000000000002</v>
      </c>
      <c r="AV31">
        <f t="shared" si="37"/>
        <v>15.401999999999999</v>
      </c>
      <c r="AW31">
        <f t="shared" si="38"/>
        <v>23.227</v>
      </c>
      <c r="AX31">
        <f t="shared" si="39"/>
        <v>6.8000000000000005E-2</v>
      </c>
      <c r="AY31">
        <f t="shared" si="40"/>
        <v>3.4000000000000002E-2</v>
      </c>
      <c r="AZ31">
        <f t="shared" si="41"/>
        <v>0.44500000000000001</v>
      </c>
      <c r="BA31">
        <f t="shared" si="42"/>
        <v>0</v>
      </c>
      <c r="BB31">
        <f t="shared" si="43"/>
        <v>99.335999999999999</v>
      </c>
      <c r="BD31">
        <f t="shared" si="6"/>
        <v>0.85412782956058597</v>
      </c>
      <c r="BE31">
        <f t="shared" si="7"/>
        <v>6.498384794530839E-3</v>
      </c>
      <c r="BF31">
        <f t="shared" si="8"/>
        <v>9.276186739898E-2</v>
      </c>
      <c r="BG31">
        <f t="shared" si="9"/>
        <v>1.5079939469701951E-2</v>
      </c>
      <c r="BH31">
        <f t="shared" si="10"/>
        <v>3.4101664718000115E-2</v>
      </c>
      <c r="BI31">
        <f t="shared" si="11"/>
        <v>0</v>
      </c>
      <c r="BJ31">
        <f t="shared" si="12"/>
        <v>0.38214190013993504</v>
      </c>
      <c r="BK31">
        <f t="shared" si="13"/>
        <v>0.41419537995698802</v>
      </c>
      <c r="BL31">
        <f t="shared" si="14"/>
        <v>9.5859165968868341E-4</v>
      </c>
      <c r="BM31">
        <f t="shared" si="15"/>
        <v>4.5519782361887624E-4</v>
      </c>
      <c r="BN31">
        <f t="shared" si="44"/>
        <v>1.4359725648567495E-2</v>
      </c>
      <c r="BO31">
        <f t="shared" si="45"/>
        <v>0</v>
      </c>
      <c r="BP31">
        <f t="shared" si="46"/>
        <v>1.8146804811705968</v>
      </c>
      <c r="BQ31">
        <f t="shared" si="16"/>
        <v>2.2042229165744249</v>
      </c>
    </row>
    <row r="32" spans="1:69" x14ac:dyDescent="0.15">
      <c r="A32" t="s">
        <v>109</v>
      </c>
      <c r="B32">
        <v>145</v>
      </c>
      <c r="C32" s="27">
        <f t="shared" si="17"/>
        <v>285.79268878053711</v>
      </c>
      <c r="D32" s="1">
        <v>51.264000000000003</v>
      </c>
      <c r="E32" s="1">
        <v>0.54300000000000004</v>
      </c>
      <c r="F32" s="1">
        <v>4.7789999999999999</v>
      </c>
      <c r="G32" s="1">
        <v>1.1619999999999999</v>
      </c>
      <c r="H32" s="1">
        <v>2.3940000000000001</v>
      </c>
      <c r="I32" s="1">
        <v>15.316000000000001</v>
      </c>
      <c r="J32" s="1">
        <v>23.091000000000001</v>
      </c>
      <c r="K32" s="1">
        <v>0.121</v>
      </c>
      <c r="L32" s="1">
        <v>9.2999999999999999E-2</v>
      </c>
      <c r="M32" s="1">
        <v>0.42699999999999999</v>
      </c>
      <c r="O32">
        <f t="shared" si="18"/>
        <v>99.190000000000012</v>
      </c>
      <c r="V32" s="5">
        <v>12</v>
      </c>
      <c r="W32" s="5">
        <v>4</v>
      </c>
      <c r="X32" s="15">
        <v>0</v>
      </c>
      <c r="Z32" s="14">
        <f t="shared" si="19"/>
        <v>1.8831566534965802</v>
      </c>
      <c r="AA32" s="14">
        <f t="shared" si="20"/>
        <v>1.5005199666044302E-2</v>
      </c>
      <c r="AB32" s="14">
        <f t="shared" si="21"/>
        <v>0.20689075398537532</v>
      </c>
      <c r="AC32" s="14">
        <f t="shared" si="22"/>
        <v>3.3746208982341395E-2</v>
      </c>
      <c r="AD32" s="14">
        <f t="shared" si="23"/>
        <v>0</v>
      </c>
      <c r="AE32" s="14">
        <f t="shared" si="24"/>
        <v>7.3542353634653682E-2</v>
      </c>
      <c r="AF32" s="14">
        <f t="shared" si="25"/>
        <v>0.83868095356525385</v>
      </c>
      <c r="AG32" s="14">
        <f t="shared" si="26"/>
        <v>0.90877998728141873</v>
      </c>
      <c r="AH32" s="14">
        <f t="shared" si="27"/>
        <v>3.7645579477802748E-3</v>
      </c>
      <c r="AI32" s="14">
        <f t="shared" si="28"/>
        <v>2.7479453500748726E-3</v>
      </c>
      <c r="AJ32" s="14">
        <f t="shared" si="29"/>
        <v>3.0410102887987334E-2</v>
      </c>
      <c r="AK32" s="14">
        <f t="shared" si="30"/>
        <v>0</v>
      </c>
      <c r="AL32" s="14">
        <f t="shared" si="31"/>
        <v>3.9967247167975106</v>
      </c>
      <c r="AM32" s="14">
        <f t="shared" si="32"/>
        <v>0.91938119421614672</v>
      </c>
      <c r="AN32" s="11">
        <f t="shared" si="2"/>
        <v>0</v>
      </c>
      <c r="AP32">
        <f t="shared" si="33"/>
        <v>51.264000000000003</v>
      </c>
      <c r="AQ32">
        <f t="shared" si="34"/>
        <v>0.54300000000000004</v>
      </c>
      <c r="AR32">
        <f t="shared" si="35"/>
        <v>4.7789999999999999</v>
      </c>
      <c r="AS32">
        <f t="shared" si="36"/>
        <v>1.1619999999999999</v>
      </c>
      <c r="AT32">
        <f t="shared" si="3"/>
        <v>0</v>
      </c>
      <c r="AU32">
        <f t="shared" si="4"/>
        <v>2.3940000000000001</v>
      </c>
      <c r="AV32">
        <f t="shared" si="37"/>
        <v>15.316000000000001</v>
      </c>
      <c r="AW32">
        <f t="shared" si="38"/>
        <v>23.091000000000001</v>
      </c>
      <c r="AX32">
        <f t="shared" si="39"/>
        <v>0.121</v>
      </c>
      <c r="AY32">
        <f t="shared" si="40"/>
        <v>9.2999999999999999E-2</v>
      </c>
      <c r="AZ32">
        <f t="shared" si="41"/>
        <v>0.42699999999999999</v>
      </c>
      <c r="BA32">
        <f t="shared" si="42"/>
        <v>0</v>
      </c>
      <c r="BB32">
        <f t="shared" si="43"/>
        <v>99.190000000000012</v>
      </c>
      <c r="BD32">
        <f t="shared" si="6"/>
        <v>0.85326231691078569</v>
      </c>
      <c r="BE32">
        <f t="shared" si="7"/>
        <v>6.7988881376305314E-3</v>
      </c>
      <c r="BF32">
        <f t="shared" si="8"/>
        <v>9.3742644174185957E-2</v>
      </c>
      <c r="BG32">
        <f t="shared" si="9"/>
        <v>1.529047963681821E-2</v>
      </c>
      <c r="BH32">
        <f t="shared" si="10"/>
        <v>3.3322198095874396E-2</v>
      </c>
      <c r="BI32">
        <f t="shared" si="11"/>
        <v>0</v>
      </c>
      <c r="BJ32">
        <f t="shared" si="12"/>
        <v>0.38000813806929268</v>
      </c>
      <c r="BK32">
        <f t="shared" si="13"/>
        <v>0.41177016052812726</v>
      </c>
      <c r="BL32">
        <f t="shared" si="14"/>
        <v>1.7057292767989805E-3</v>
      </c>
      <c r="BM32">
        <f t="shared" si="15"/>
        <v>1.2450999293104556E-3</v>
      </c>
      <c r="BN32">
        <f t="shared" si="44"/>
        <v>1.377888281334454E-2</v>
      </c>
      <c r="BO32">
        <f t="shared" si="45"/>
        <v>0</v>
      </c>
      <c r="BP32">
        <f t="shared" si="46"/>
        <v>1.8109245375721685</v>
      </c>
      <c r="BQ32">
        <f t="shared" si="16"/>
        <v>2.2070078757427147</v>
      </c>
    </row>
    <row r="33" spans="1:69" x14ac:dyDescent="0.15">
      <c r="A33" t="s">
        <v>110</v>
      </c>
      <c r="B33">
        <v>146</v>
      </c>
      <c r="C33" s="27">
        <f t="shared" si="17"/>
        <v>295.99957052269917</v>
      </c>
      <c r="D33" s="1">
        <v>51.421999999999997</v>
      </c>
      <c r="E33" s="1">
        <v>0.499</v>
      </c>
      <c r="F33" s="1">
        <v>4.7460000000000004</v>
      </c>
      <c r="G33" s="1">
        <v>1.159</v>
      </c>
      <c r="H33" s="1">
        <v>2.407</v>
      </c>
      <c r="I33" s="1">
        <v>15.56</v>
      </c>
      <c r="J33" s="1">
        <v>23.181000000000001</v>
      </c>
      <c r="K33" s="1">
        <v>6.4000000000000001E-2</v>
      </c>
      <c r="L33" s="1">
        <v>0.04</v>
      </c>
      <c r="M33" s="1">
        <v>0.45200000000000001</v>
      </c>
      <c r="O33">
        <f t="shared" si="18"/>
        <v>99.53</v>
      </c>
      <c r="V33" s="5">
        <v>12</v>
      </c>
      <c r="W33" s="5">
        <v>4</v>
      </c>
      <c r="X33" s="15">
        <v>0</v>
      </c>
      <c r="Z33" s="14">
        <f t="shared" si="19"/>
        <v>1.882136076067557</v>
      </c>
      <c r="AA33" s="14">
        <f t="shared" si="20"/>
        <v>1.3739489323708672E-2</v>
      </c>
      <c r="AB33" s="14">
        <f t="shared" si="21"/>
        <v>0.20471981569405762</v>
      </c>
      <c r="AC33" s="14">
        <f t="shared" si="22"/>
        <v>3.3537477612382731E-2</v>
      </c>
      <c r="AD33" s="14">
        <f t="shared" si="23"/>
        <v>0</v>
      </c>
      <c r="AE33" s="14">
        <f t="shared" si="24"/>
        <v>7.3674562441676722E-2</v>
      </c>
      <c r="AF33" s="14">
        <f t="shared" si="25"/>
        <v>0.84896368124211263</v>
      </c>
      <c r="AG33" s="14">
        <f t="shared" si="26"/>
        <v>0.90902594016907934</v>
      </c>
      <c r="AH33" s="14">
        <f t="shared" si="27"/>
        <v>1.9839772437184565E-3</v>
      </c>
      <c r="AI33" s="14">
        <f t="shared" si="28"/>
        <v>1.1776418487504288E-3</v>
      </c>
      <c r="AJ33" s="14">
        <f t="shared" si="29"/>
        <v>3.2074252624938814E-2</v>
      </c>
      <c r="AK33" s="14">
        <f t="shared" si="30"/>
        <v>0</v>
      </c>
      <c r="AL33" s="14">
        <f t="shared" si="31"/>
        <v>4.0010329142679826</v>
      </c>
      <c r="AM33" s="14">
        <f t="shared" si="32"/>
        <v>0.92014794211486561</v>
      </c>
      <c r="AN33" s="11">
        <f t="shared" si="2"/>
        <v>0</v>
      </c>
      <c r="AP33">
        <f t="shared" si="33"/>
        <v>51.421999999999997</v>
      </c>
      <c r="AQ33">
        <f t="shared" si="34"/>
        <v>0.499</v>
      </c>
      <c r="AR33">
        <f t="shared" si="35"/>
        <v>4.7460000000000004</v>
      </c>
      <c r="AS33">
        <f t="shared" si="36"/>
        <v>1.159</v>
      </c>
      <c r="AT33">
        <f t="shared" si="3"/>
        <v>0</v>
      </c>
      <c r="AU33">
        <f t="shared" si="4"/>
        <v>2.407</v>
      </c>
      <c r="AV33">
        <f t="shared" si="37"/>
        <v>15.56</v>
      </c>
      <c r="AW33">
        <f t="shared" si="38"/>
        <v>23.181000000000001</v>
      </c>
      <c r="AX33">
        <f t="shared" si="39"/>
        <v>6.4000000000000001E-2</v>
      </c>
      <c r="AY33">
        <f t="shared" si="40"/>
        <v>0.04</v>
      </c>
      <c r="AZ33">
        <f t="shared" si="41"/>
        <v>0.45200000000000001</v>
      </c>
      <c r="BA33">
        <f t="shared" si="42"/>
        <v>0</v>
      </c>
      <c r="BB33">
        <f t="shared" si="43"/>
        <v>99.53</v>
      </c>
      <c r="BD33">
        <f t="shared" si="6"/>
        <v>0.85589214380825562</v>
      </c>
      <c r="BE33">
        <f t="shared" si="7"/>
        <v>6.2479653419477629E-3</v>
      </c>
      <c r="BF33">
        <f t="shared" si="8"/>
        <v>9.3095331502550033E-2</v>
      </c>
      <c r="BG33">
        <f t="shared" si="9"/>
        <v>1.5251003355483912E-2</v>
      </c>
      <c r="BH33">
        <f t="shared" si="10"/>
        <v>3.3503145704582155E-2</v>
      </c>
      <c r="BI33">
        <f t="shared" si="11"/>
        <v>0</v>
      </c>
      <c r="BJ33">
        <f t="shared" si="12"/>
        <v>0.38606206766506884</v>
      </c>
      <c r="BK33">
        <f t="shared" si="13"/>
        <v>0.41337508515016747</v>
      </c>
      <c r="BL33">
        <f t="shared" si="14"/>
        <v>9.0220391500111369E-4</v>
      </c>
      <c r="BM33">
        <f t="shared" si="15"/>
        <v>5.3552685131632498E-4</v>
      </c>
      <c r="BN33">
        <f t="shared" si="44"/>
        <v>1.4585608973376423E-2</v>
      </c>
      <c r="BO33">
        <f t="shared" si="45"/>
        <v>0</v>
      </c>
      <c r="BP33">
        <f t="shared" si="46"/>
        <v>1.8194500822677495</v>
      </c>
      <c r="BQ33">
        <f t="shared" si="16"/>
        <v>2.1990341770086506</v>
      </c>
    </row>
    <row r="34" spans="1:69" x14ac:dyDescent="0.15">
      <c r="A34" t="s">
        <v>111</v>
      </c>
      <c r="B34">
        <v>147</v>
      </c>
      <c r="C34" s="27">
        <f t="shared" si="17"/>
        <v>306.20645226486118</v>
      </c>
      <c r="D34" s="1">
        <v>51.411999999999999</v>
      </c>
      <c r="E34" s="1">
        <v>0.48499999999999999</v>
      </c>
      <c r="F34" s="1">
        <v>4.6310000000000002</v>
      </c>
      <c r="G34" s="1">
        <v>1.095</v>
      </c>
      <c r="H34" s="1">
        <v>2.331</v>
      </c>
      <c r="I34" s="1">
        <v>15.512</v>
      </c>
      <c r="J34" s="1">
        <v>23.286000000000001</v>
      </c>
      <c r="K34" s="1">
        <v>3.5999999999999997E-2</v>
      </c>
      <c r="L34" s="1">
        <v>1.2E-2</v>
      </c>
      <c r="M34" s="1">
        <v>0.442</v>
      </c>
      <c r="O34">
        <f t="shared" si="18"/>
        <v>99.242000000000004</v>
      </c>
      <c r="V34" s="5">
        <v>12</v>
      </c>
      <c r="W34" s="5">
        <v>4</v>
      </c>
      <c r="X34" s="15">
        <v>0</v>
      </c>
      <c r="Z34" s="14">
        <f t="shared" si="19"/>
        <v>1.8863591065036451</v>
      </c>
      <c r="AA34" s="14">
        <f t="shared" si="20"/>
        <v>1.338657892593597E-2</v>
      </c>
      <c r="AB34" s="14">
        <f t="shared" si="21"/>
        <v>0.20024641421466891</v>
      </c>
      <c r="AC34" s="14">
        <f t="shared" si="22"/>
        <v>3.1762808627159765E-2</v>
      </c>
      <c r="AD34" s="14">
        <f t="shared" si="23"/>
        <v>0</v>
      </c>
      <c r="AE34" s="14">
        <f t="shared" si="24"/>
        <v>7.1522315722860816E-2</v>
      </c>
      <c r="AF34" s="14">
        <f t="shared" si="25"/>
        <v>0.84840874010028111</v>
      </c>
      <c r="AG34" s="14">
        <f t="shared" si="26"/>
        <v>0.91537030927861185</v>
      </c>
      <c r="AH34" s="14">
        <f t="shared" si="27"/>
        <v>1.1187087430261039E-3</v>
      </c>
      <c r="AI34" s="14">
        <f t="shared" si="28"/>
        <v>3.5415412457220306E-4</v>
      </c>
      <c r="AJ34" s="14">
        <f t="shared" si="29"/>
        <v>3.1441133817487942E-2</v>
      </c>
      <c r="AK34" s="14">
        <f t="shared" si="30"/>
        <v>0</v>
      </c>
      <c r="AL34" s="14">
        <f t="shared" si="31"/>
        <v>3.9999702700582498</v>
      </c>
      <c r="AM34" s="14">
        <f t="shared" si="32"/>
        <v>0.92225252613212017</v>
      </c>
      <c r="AN34" s="11">
        <f t="shared" si="2"/>
        <v>0</v>
      </c>
      <c r="AP34">
        <f t="shared" si="33"/>
        <v>51.411999999999999</v>
      </c>
      <c r="AQ34">
        <f t="shared" si="34"/>
        <v>0.48499999999999999</v>
      </c>
      <c r="AR34">
        <f t="shared" si="35"/>
        <v>4.6310000000000002</v>
      </c>
      <c r="AS34">
        <f t="shared" si="36"/>
        <v>1.095</v>
      </c>
      <c r="AT34">
        <f t="shared" si="3"/>
        <v>0</v>
      </c>
      <c r="AU34">
        <f t="shared" si="4"/>
        <v>2.331</v>
      </c>
      <c r="AV34">
        <f t="shared" si="37"/>
        <v>15.512</v>
      </c>
      <c r="AW34">
        <f t="shared" si="38"/>
        <v>23.286000000000001</v>
      </c>
      <c r="AX34">
        <f t="shared" si="39"/>
        <v>3.5999999999999997E-2</v>
      </c>
      <c r="AY34">
        <f t="shared" si="40"/>
        <v>1.2E-2</v>
      </c>
      <c r="AZ34">
        <f t="shared" si="41"/>
        <v>0.442</v>
      </c>
      <c r="BA34">
        <f t="shared" si="42"/>
        <v>0</v>
      </c>
      <c r="BB34">
        <f t="shared" si="43"/>
        <v>99.242000000000004</v>
      </c>
      <c r="BD34">
        <f t="shared" si="6"/>
        <v>0.85572569906790952</v>
      </c>
      <c r="BE34">
        <f t="shared" si="7"/>
        <v>6.0726717251396089E-3</v>
      </c>
      <c r="BF34">
        <f t="shared" si="8"/>
        <v>9.0839544919576312E-2</v>
      </c>
      <c r="BG34">
        <f t="shared" si="9"/>
        <v>1.4408842687018881E-2</v>
      </c>
      <c r="BH34">
        <f t="shared" si="10"/>
        <v>3.2445298145982966E-2</v>
      </c>
      <c r="BI34">
        <f t="shared" si="11"/>
        <v>0</v>
      </c>
      <c r="BJ34">
        <f t="shared" si="12"/>
        <v>0.38487113069540796</v>
      </c>
      <c r="BK34">
        <f t="shared" si="13"/>
        <v>0.41524749720921444</v>
      </c>
      <c r="BL34">
        <f t="shared" si="14"/>
        <v>5.074897021881264E-4</v>
      </c>
      <c r="BM34">
        <f t="shared" si="15"/>
        <v>1.6065805539489748E-4</v>
      </c>
      <c r="BN34">
        <f t="shared" si="44"/>
        <v>1.426291850936367E-2</v>
      </c>
      <c r="BO34">
        <f t="shared" si="45"/>
        <v>0</v>
      </c>
      <c r="BP34">
        <f t="shared" si="46"/>
        <v>1.8145417507171966</v>
      </c>
      <c r="BQ34">
        <f t="shared" si="16"/>
        <v>2.2043969329872208</v>
      </c>
    </row>
    <row r="35" spans="1:69" x14ac:dyDescent="0.15">
      <c r="A35" t="s">
        <v>112</v>
      </c>
      <c r="B35">
        <v>148</v>
      </c>
      <c r="C35" s="27">
        <f t="shared" si="17"/>
        <v>316.4133340070232</v>
      </c>
      <c r="D35" s="1">
        <v>52.360999999999997</v>
      </c>
      <c r="E35" s="1">
        <v>0.40899999999999997</v>
      </c>
      <c r="F35" s="1">
        <v>4.0220000000000002</v>
      </c>
      <c r="G35" s="1">
        <v>0.76100000000000001</v>
      </c>
      <c r="H35" s="1">
        <v>2.2930000000000001</v>
      </c>
      <c r="I35" s="1">
        <v>19.827000000000002</v>
      </c>
      <c r="J35" s="1">
        <v>23.178000000000001</v>
      </c>
      <c r="K35" s="1">
        <v>0.153</v>
      </c>
      <c r="L35" s="1">
        <v>7.0000000000000007E-2</v>
      </c>
      <c r="M35" s="1">
        <v>0.38400000000000001</v>
      </c>
      <c r="O35">
        <f t="shared" si="18"/>
        <v>103.458</v>
      </c>
      <c r="V35" s="5">
        <v>12</v>
      </c>
      <c r="W35" s="5">
        <v>4</v>
      </c>
      <c r="X35" s="15">
        <v>0</v>
      </c>
      <c r="Z35" s="14">
        <f t="shared" si="19"/>
        <v>1.8457232453406534</v>
      </c>
      <c r="AA35" s="14">
        <f t="shared" si="20"/>
        <v>1.0845509218249953E-2</v>
      </c>
      <c r="AB35" s="14">
        <f t="shared" si="21"/>
        <v>0.16708243995017694</v>
      </c>
      <c r="AC35" s="14">
        <f t="shared" si="22"/>
        <v>2.120743824672661E-2</v>
      </c>
      <c r="AD35" s="14">
        <f t="shared" si="23"/>
        <v>0</v>
      </c>
      <c r="AE35" s="14">
        <f t="shared" si="24"/>
        <v>6.7593062547716271E-2</v>
      </c>
      <c r="AF35" s="14">
        <f t="shared" si="25"/>
        <v>1.0418210303156026</v>
      </c>
      <c r="AG35" s="14">
        <f t="shared" si="26"/>
        <v>0.87533977406826358</v>
      </c>
      <c r="AH35" s="14">
        <f t="shared" si="27"/>
        <v>4.5677753635155862E-3</v>
      </c>
      <c r="AI35" s="14">
        <f t="shared" si="28"/>
        <v>1.9847594277777937E-3</v>
      </c>
      <c r="AJ35" s="14">
        <f t="shared" si="29"/>
        <v>2.6242543727925161E-2</v>
      </c>
      <c r="AK35" s="14">
        <f t="shared" si="30"/>
        <v>0</v>
      </c>
      <c r="AL35" s="14">
        <f t="shared" si="31"/>
        <v>4.0624075782066074</v>
      </c>
      <c r="AM35" s="14">
        <f t="shared" si="32"/>
        <v>0.93907318918830074</v>
      </c>
      <c r="AN35" s="11">
        <f t="shared" si="2"/>
        <v>0</v>
      </c>
      <c r="AP35">
        <f t="shared" si="33"/>
        <v>52.360999999999997</v>
      </c>
      <c r="AQ35">
        <f t="shared" si="34"/>
        <v>0.40899999999999997</v>
      </c>
      <c r="AR35">
        <f t="shared" si="35"/>
        <v>4.0220000000000002</v>
      </c>
      <c r="AS35">
        <f t="shared" si="36"/>
        <v>0.76100000000000001</v>
      </c>
      <c r="AT35">
        <f t="shared" si="3"/>
        <v>0</v>
      </c>
      <c r="AU35">
        <f t="shared" si="4"/>
        <v>2.2930000000000001</v>
      </c>
      <c r="AV35">
        <f t="shared" si="37"/>
        <v>19.827000000000002</v>
      </c>
      <c r="AW35">
        <f t="shared" si="38"/>
        <v>23.178000000000001</v>
      </c>
      <c r="AX35">
        <f t="shared" si="39"/>
        <v>0.153</v>
      </c>
      <c r="AY35">
        <f t="shared" si="40"/>
        <v>7.0000000000000007E-2</v>
      </c>
      <c r="AZ35">
        <f t="shared" si="41"/>
        <v>0.38400000000000001</v>
      </c>
      <c r="BA35">
        <f t="shared" si="42"/>
        <v>0</v>
      </c>
      <c r="BB35">
        <f t="shared" si="43"/>
        <v>103.458</v>
      </c>
      <c r="BD35">
        <f t="shared" si="6"/>
        <v>0.87152130492676427</v>
      </c>
      <c r="BE35">
        <f t="shared" si="7"/>
        <v>5.1210778053239168E-3</v>
      </c>
      <c r="BF35">
        <f t="shared" si="8"/>
        <v>7.8893683797567685E-2</v>
      </c>
      <c r="BG35">
        <f t="shared" si="9"/>
        <v>1.0013816698467005E-2</v>
      </c>
      <c r="BH35">
        <f t="shared" si="10"/>
        <v>3.1916374366683375E-2</v>
      </c>
      <c r="BI35">
        <f t="shared" si="11"/>
        <v>0</v>
      </c>
      <c r="BJ35">
        <f t="shared" si="12"/>
        <v>0.49193140203054758</v>
      </c>
      <c r="BK35">
        <f t="shared" si="13"/>
        <v>0.41332158766276617</v>
      </c>
      <c r="BL35">
        <f t="shared" si="14"/>
        <v>2.1568312342995373E-3</v>
      </c>
      <c r="BM35">
        <f t="shared" si="15"/>
        <v>9.3717198980356874E-4</v>
      </c>
      <c r="BN35">
        <f t="shared" si="44"/>
        <v>1.2391313818089705E-2</v>
      </c>
      <c r="BO35">
        <f t="shared" si="45"/>
        <v>0</v>
      </c>
      <c r="BP35">
        <f t="shared" si="46"/>
        <v>1.9182045643303127</v>
      </c>
      <c r="BQ35">
        <f t="shared" si="16"/>
        <v>2.1178176998160168</v>
      </c>
    </row>
    <row r="36" spans="1:69" x14ac:dyDescent="0.15">
      <c r="A36" t="s">
        <v>113</v>
      </c>
      <c r="B36">
        <v>149</v>
      </c>
      <c r="C36" s="27">
        <f t="shared" si="17"/>
        <v>326.62021574918526</v>
      </c>
      <c r="D36" s="1">
        <v>51.487000000000002</v>
      </c>
      <c r="E36" s="1">
        <v>0.55600000000000005</v>
      </c>
      <c r="F36" s="1">
        <v>4.5279999999999996</v>
      </c>
      <c r="G36" s="1">
        <v>1.024</v>
      </c>
      <c r="H36" s="1">
        <v>2.4220000000000002</v>
      </c>
      <c r="I36" s="1">
        <v>15.715999999999999</v>
      </c>
      <c r="J36" s="1">
        <v>23.202999999999999</v>
      </c>
      <c r="K36" s="1">
        <v>7.1999999999999995E-2</v>
      </c>
      <c r="L36" s="1">
        <v>3.6999999999999998E-2</v>
      </c>
      <c r="M36" s="1">
        <v>0.40400000000000003</v>
      </c>
      <c r="O36">
        <f t="shared" si="18"/>
        <v>99.448999999999998</v>
      </c>
      <c r="V36" s="5">
        <v>12</v>
      </c>
      <c r="W36" s="5">
        <v>4</v>
      </c>
      <c r="X36" s="15">
        <v>0</v>
      </c>
      <c r="Z36" s="14">
        <f t="shared" si="19"/>
        <v>1.8857025065819208</v>
      </c>
      <c r="AA36" s="14">
        <f t="shared" si="20"/>
        <v>1.5318575191189539E-2</v>
      </c>
      <c r="AB36" s="14">
        <f t="shared" si="21"/>
        <v>0.19543939156285345</v>
      </c>
      <c r="AC36" s="14">
        <f t="shared" si="22"/>
        <v>2.9649710153422923E-2</v>
      </c>
      <c r="AD36" s="14">
        <f t="shared" si="23"/>
        <v>0</v>
      </c>
      <c r="AE36" s="14">
        <f t="shared" si="24"/>
        <v>7.4180396356968242E-2</v>
      </c>
      <c r="AF36" s="14">
        <f t="shared" si="25"/>
        <v>0.85801538399195554</v>
      </c>
      <c r="AG36" s="14">
        <f t="shared" si="26"/>
        <v>0.91046191822643718</v>
      </c>
      <c r="AH36" s="14">
        <f t="shared" si="27"/>
        <v>2.2333806272308815E-3</v>
      </c>
      <c r="AI36" s="14">
        <f t="shared" si="28"/>
        <v>1.0900050219638034E-3</v>
      </c>
      <c r="AJ36" s="14">
        <f t="shared" si="29"/>
        <v>2.8686199309619749E-2</v>
      </c>
      <c r="AK36" s="14">
        <f t="shared" si="30"/>
        <v>0</v>
      </c>
      <c r="AL36" s="14">
        <f t="shared" si="31"/>
        <v>4.0007774670235623</v>
      </c>
      <c r="AM36" s="14">
        <f t="shared" si="32"/>
        <v>0.92042401615548797</v>
      </c>
      <c r="AN36" s="11">
        <f t="shared" si="2"/>
        <v>0</v>
      </c>
      <c r="AP36">
        <f t="shared" si="33"/>
        <v>51.487000000000002</v>
      </c>
      <c r="AQ36">
        <f t="shared" si="34"/>
        <v>0.55600000000000005</v>
      </c>
      <c r="AR36">
        <f t="shared" si="35"/>
        <v>4.5279999999999996</v>
      </c>
      <c r="AS36">
        <f t="shared" si="36"/>
        <v>1.024</v>
      </c>
      <c r="AT36">
        <f t="shared" si="3"/>
        <v>0</v>
      </c>
      <c r="AU36">
        <f t="shared" si="4"/>
        <v>2.4220000000000002</v>
      </c>
      <c r="AV36">
        <f t="shared" si="37"/>
        <v>15.715999999999999</v>
      </c>
      <c r="AW36">
        <f t="shared" si="38"/>
        <v>23.202999999999999</v>
      </c>
      <c r="AX36">
        <f t="shared" si="39"/>
        <v>7.1999999999999995E-2</v>
      </c>
      <c r="AY36">
        <f t="shared" si="40"/>
        <v>3.6999999999999998E-2</v>
      </c>
      <c r="AZ36">
        <f t="shared" si="41"/>
        <v>0.40400000000000003</v>
      </c>
      <c r="BA36">
        <f t="shared" si="42"/>
        <v>0</v>
      </c>
      <c r="BB36">
        <f t="shared" si="43"/>
        <v>99.448999999999998</v>
      </c>
      <c r="BD36">
        <f t="shared" si="6"/>
        <v>0.85697403462050603</v>
      </c>
      <c r="BE36">
        <f t="shared" si="7"/>
        <v>6.9616607818095318E-3</v>
      </c>
      <c r="BF36">
        <f t="shared" si="8"/>
        <v>8.8819144762652014E-2</v>
      </c>
      <c r="BG36">
        <f t="shared" si="9"/>
        <v>1.3474570695440488E-2</v>
      </c>
      <c r="BH36">
        <f t="shared" si="10"/>
        <v>3.3711931406937255E-2</v>
      </c>
      <c r="BI36">
        <f t="shared" si="11"/>
        <v>0</v>
      </c>
      <c r="BJ36">
        <f t="shared" si="12"/>
        <v>0.38993261281646668</v>
      </c>
      <c r="BK36">
        <f t="shared" si="13"/>
        <v>0.41376740005777729</v>
      </c>
      <c r="BL36">
        <f t="shared" si="14"/>
        <v>1.0149794043762528E-3</v>
      </c>
      <c r="BM36">
        <f t="shared" si="15"/>
        <v>4.9536233746760058E-4</v>
      </c>
      <c r="BN36">
        <f t="shared" si="44"/>
        <v>1.3036694746115211E-2</v>
      </c>
      <c r="BO36">
        <f t="shared" si="45"/>
        <v>0</v>
      </c>
      <c r="BP36">
        <f t="shared" si="46"/>
        <v>1.8181883916295483</v>
      </c>
      <c r="BQ36">
        <f t="shared" si="16"/>
        <v>2.2004196514739993</v>
      </c>
    </row>
    <row r="37" spans="1:69" x14ac:dyDescent="0.15">
      <c r="A37" t="s">
        <v>114</v>
      </c>
      <c r="B37">
        <v>150</v>
      </c>
      <c r="C37" s="27">
        <f t="shared" si="17"/>
        <v>336.82709749134733</v>
      </c>
      <c r="D37" s="1">
        <v>51.265999999999998</v>
      </c>
      <c r="E37" s="1">
        <v>0.52800000000000002</v>
      </c>
      <c r="F37" s="1">
        <v>4.7690000000000001</v>
      </c>
      <c r="G37" s="1">
        <v>1.121</v>
      </c>
      <c r="H37" s="1">
        <v>2.3220000000000001</v>
      </c>
      <c r="I37" s="1">
        <v>15.196</v>
      </c>
      <c r="J37" s="1">
        <v>23.167999999999999</v>
      </c>
      <c r="K37" s="1">
        <v>8.4000000000000005E-2</v>
      </c>
      <c r="L37" s="1">
        <v>0</v>
      </c>
      <c r="M37" s="1">
        <v>0.44500000000000001</v>
      </c>
      <c r="O37">
        <f t="shared" si="18"/>
        <v>98.899000000000001</v>
      </c>
      <c r="V37" s="5">
        <v>12</v>
      </c>
      <c r="W37" s="5">
        <v>4</v>
      </c>
      <c r="X37" s="15">
        <v>0</v>
      </c>
      <c r="Z37" s="14">
        <f t="shared" si="19"/>
        <v>1.8870444697789486</v>
      </c>
      <c r="AA37" s="14">
        <f t="shared" si="20"/>
        <v>1.4620243785110374E-2</v>
      </c>
      <c r="AB37" s="14">
        <f t="shared" si="21"/>
        <v>0.20687600308890486</v>
      </c>
      <c r="AC37" s="14">
        <f t="shared" si="22"/>
        <v>3.2621446819387084E-2</v>
      </c>
      <c r="AD37" s="14">
        <f t="shared" si="23"/>
        <v>0</v>
      </c>
      <c r="AE37" s="14">
        <f t="shared" si="24"/>
        <v>7.1475028436740612E-2</v>
      </c>
      <c r="AF37" s="14">
        <f t="shared" si="25"/>
        <v>0.83379531427729559</v>
      </c>
      <c r="AG37" s="14">
        <f t="shared" si="26"/>
        <v>0.9136572411254279</v>
      </c>
      <c r="AH37" s="14">
        <f t="shared" si="27"/>
        <v>2.6187054075435066E-3</v>
      </c>
      <c r="AI37" s="14">
        <f t="shared" si="28"/>
        <v>0</v>
      </c>
      <c r="AJ37" s="14">
        <f t="shared" si="29"/>
        <v>3.1756217524873148E-2</v>
      </c>
      <c r="AK37" s="14">
        <f t="shared" si="30"/>
        <v>0</v>
      </c>
      <c r="AL37" s="14">
        <f t="shared" si="31"/>
        <v>3.9944646702442315</v>
      </c>
      <c r="AM37" s="14">
        <f t="shared" si="32"/>
        <v>0.92104565336531885</v>
      </c>
      <c r="AN37" s="11">
        <f t="shared" si="2"/>
        <v>0</v>
      </c>
      <c r="AP37">
        <f t="shared" si="33"/>
        <v>51.265999999999998</v>
      </c>
      <c r="AQ37">
        <f t="shared" si="34"/>
        <v>0.52800000000000002</v>
      </c>
      <c r="AR37">
        <f t="shared" si="35"/>
        <v>4.7690000000000001</v>
      </c>
      <c r="AS37">
        <f t="shared" si="36"/>
        <v>1.121</v>
      </c>
      <c r="AT37">
        <f t="shared" si="3"/>
        <v>0</v>
      </c>
      <c r="AU37">
        <f t="shared" si="4"/>
        <v>2.3220000000000001</v>
      </c>
      <c r="AV37">
        <f t="shared" si="37"/>
        <v>15.196</v>
      </c>
      <c r="AW37">
        <f t="shared" si="38"/>
        <v>23.167999999999999</v>
      </c>
      <c r="AX37">
        <f t="shared" si="39"/>
        <v>8.4000000000000005E-2</v>
      </c>
      <c r="AY37">
        <f t="shared" si="40"/>
        <v>0</v>
      </c>
      <c r="AZ37">
        <f t="shared" si="41"/>
        <v>0.44500000000000001</v>
      </c>
      <c r="BA37">
        <f t="shared" si="42"/>
        <v>0</v>
      </c>
      <c r="BB37">
        <f t="shared" si="43"/>
        <v>98.899000000000001</v>
      </c>
      <c r="BD37">
        <f t="shared" si="6"/>
        <v>0.85329560585885489</v>
      </c>
      <c r="BE37">
        <f t="shared" si="7"/>
        <v>6.6110735481932238E-3</v>
      </c>
      <c r="BF37">
        <f t="shared" si="8"/>
        <v>9.3546488819144777E-2</v>
      </c>
      <c r="BG37">
        <f t="shared" si="9"/>
        <v>1.4750970458582801E-2</v>
      </c>
      <c r="BH37">
        <f t="shared" si="10"/>
        <v>3.2320026724569906E-2</v>
      </c>
      <c r="BI37">
        <f t="shared" si="11"/>
        <v>0</v>
      </c>
      <c r="BJ37">
        <f t="shared" si="12"/>
        <v>0.37703079564514047</v>
      </c>
      <c r="BK37">
        <f t="shared" si="13"/>
        <v>0.41314326270476165</v>
      </c>
      <c r="BL37">
        <f t="shared" si="14"/>
        <v>1.1841426384389619E-3</v>
      </c>
      <c r="BM37">
        <f t="shared" si="15"/>
        <v>0</v>
      </c>
      <c r="BN37">
        <f t="shared" si="44"/>
        <v>1.4359725648567495E-2</v>
      </c>
      <c r="BO37">
        <f t="shared" si="45"/>
        <v>0</v>
      </c>
      <c r="BP37">
        <f t="shared" si="46"/>
        <v>1.8062420920462539</v>
      </c>
      <c r="BQ37">
        <f t="shared" si="16"/>
        <v>2.2114780116318657</v>
      </c>
    </row>
    <row r="38" spans="1:69" x14ac:dyDescent="0.15">
      <c r="A38" t="s">
        <v>115</v>
      </c>
      <c r="B38">
        <v>151</v>
      </c>
      <c r="C38" s="27">
        <f t="shared" si="17"/>
        <v>347.03397923350934</v>
      </c>
      <c r="D38" s="1">
        <v>51.802</v>
      </c>
      <c r="E38" s="1">
        <v>0.54700000000000004</v>
      </c>
      <c r="F38" s="1">
        <v>4.5869999999999997</v>
      </c>
      <c r="G38" s="1">
        <v>1.111</v>
      </c>
      <c r="H38" s="1">
        <v>2.4750000000000001</v>
      </c>
      <c r="I38" s="1">
        <v>15.744999999999999</v>
      </c>
      <c r="J38" s="1">
        <v>23.1</v>
      </c>
      <c r="K38" s="1">
        <v>9.6000000000000002E-2</v>
      </c>
      <c r="L38" s="1">
        <v>5.2999999999999999E-2</v>
      </c>
      <c r="M38" s="1">
        <v>0.432</v>
      </c>
      <c r="O38">
        <f t="shared" si="18"/>
        <v>99.947999999999993</v>
      </c>
      <c r="V38" s="5">
        <v>12</v>
      </c>
      <c r="W38" s="5">
        <v>4</v>
      </c>
      <c r="X38" s="15">
        <v>0</v>
      </c>
      <c r="Z38" s="14">
        <f t="shared" si="19"/>
        <v>1.8873148844803249</v>
      </c>
      <c r="AA38" s="14">
        <f t="shared" si="20"/>
        <v>1.4991778396101683E-2</v>
      </c>
      <c r="AB38" s="14">
        <f t="shared" si="21"/>
        <v>0.19695031078998188</v>
      </c>
      <c r="AC38" s="14">
        <f t="shared" si="22"/>
        <v>3.2000502723071388E-2</v>
      </c>
      <c r="AD38" s="14">
        <f t="shared" si="23"/>
        <v>0</v>
      </c>
      <c r="AE38" s="14">
        <f t="shared" si="24"/>
        <v>7.5407138458816622E-2</v>
      </c>
      <c r="AF38" s="14">
        <f t="shared" si="25"/>
        <v>0.85510208646370367</v>
      </c>
      <c r="AG38" s="14">
        <f t="shared" si="26"/>
        <v>0.90167882695575641</v>
      </c>
      <c r="AH38" s="14">
        <f t="shared" si="27"/>
        <v>2.9622637761271046E-3</v>
      </c>
      <c r="AI38" s="14">
        <f t="shared" si="28"/>
        <v>1.5531910916572419E-3</v>
      </c>
      <c r="AJ38" s="14">
        <f t="shared" si="29"/>
        <v>3.0513894463014828E-2</v>
      </c>
      <c r="AK38" s="14">
        <f t="shared" si="30"/>
        <v>0</v>
      </c>
      <c r="AL38" s="14">
        <f t="shared" si="31"/>
        <v>3.9984748775985555</v>
      </c>
      <c r="AM38" s="14">
        <f t="shared" si="32"/>
        <v>0.91896142838874539</v>
      </c>
      <c r="AN38" s="11">
        <f t="shared" si="2"/>
        <v>0</v>
      </c>
      <c r="AP38">
        <f t="shared" si="33"/>
        <v>51.802</v>
      </c>
      <c r="AQ38">
        <f t="shared" si="34"/>
        <v>0.54700000000000004</v>
      </c>
      <c r="AR38">
        <f t="shared" si="35"/>
        <v>4.5869999999999997</v>
      </c>
      <c r="AS38">
        <f t="shared" si="36"/>
        <v>1.111</v>
      </c>
      <c r="AT38">
        <f t="shared" si="3"/>
        <v>0</v>
      </c>
      <c r="AU38">
        <f t="shared" si="4"/>
        <v>2.4750000000000001</v>
      </c>
      <c r="AV38">
        <f t="shared" si="37"/>
        <v>15.744999999999999</v>
      </c>
      <c r="AW38">
        <f t="shared" si="38"/>
        <v>23.1</v>
      </c>
      <c r="AX38">
        <f t="shared" si="39"/>
        <v>9.6000000000000002E-2</v>
      </c>
      <c r="AY38">
        <f t="shared" si="40"/>
        <v>5.2999999999999999E-2</v>
      </c>
      <c r="AZ38">
        <f t="shared" si="41"/>
        <v>0.432</v>
      </c>
      <c r="BA38">
        <f t="shared" si="42"/>
        <v>0</v>
      </c>
      <c r="BB38">
        <f t="shared" si="43"/>
        <v>99.947999999999993</v>
      </c>
      <c r="BD38">
        <f t="shared" si="6"/>
        <v>0.86221704394141152</v>
      </c>
      <c r="BE38">
        <f t="shared" si="7"/>
        <v>6.848972028147147E-3</v>
      </c>
      <c r="BF38">
        <f t="shared" si="8"/>
        <v>8.9976461357395052E-2</v>
      </c>
      <c r="BG38">
        <f t="shared" si="9"/>
        <v>1.461938285413514E-2</v>
      </c>
      <c r="BH38">
        <f t="shared" si="10"/>
        <v>3.4449640888591954E-2</v>
      </c>
      <c r="BI38">
        <f t="shared" si="11"/>
        <v>0</v>
      </c>
      <c r="BJ38">
        <f t="shared" si="12"/>
        <v>0.3906521372356368</v>
      </c>
      <c r="BK38">
        <f t="shared" si="13"/>
        <v>0.41193065299033127</v>
      </c>
      <c r="BL38">
        <f t="shared" si="14"/>
        <v>1.3533058725016705E-3</v>
      </c>
      <c r="BM38">
        <f t="shared" si="15"/>
        <v>7.0957307799413059E-4</v>
      </c>
      <c r="BN38">
        <f t="shared" si="44"/>
        <v>1.3940228045350916E-2</v>
      </c>
      <c r="BO38">
        <f t="shared" si="45"/>
        <v>0</v>
      </c>
      <c r="BP38">
        <f t="shared" si="46"/>
        <v>1.8266973982914958</v>
      </c>
      <c r="BQ38">
        <f t="shared" si="16"/>
        <v>2.1889092749233217</v>
      </c>
    </row>
    <row r="39" spans="1:69" x14ac:dyDescent="0.15">
      <c r="A39" t="s">
        <v>116</v>
      </c>
      <c r="B39">
        <v>152</v>
      </c>
      <c r="C39" s="27">
        <f t="shared" si="17"/>
        <v>357.24086097567135</v>
      </c>
      <c r="D39" s="1">
        <v>51.838000000000001</v>
      </c>
      <c r="E39" s="1">
        <v>0.36099999999999999</v>
      </c>
      <c r="F39" s="1">
        <v>4.0949999999999998</v>
      </c>
      <c r="G39" s="1">
        <v>0.94499999999999995</v>
      </c>
      <c r="H39" s="1">
        <v>2.3759999999999999</v>
      </c>
      <c r="I39" s="1">
        <v>15.840999999999999</v>
      </c>
      <c r="J39" s="1">
        <v>23.111000000000001</v>
      </c>
      <c r="K39" s="1">
        <v>0.10100000000000001</v>
      </c>
      <c r="L39" s="1">
        <v>2.4E-2</v>
      </c>
      <c r="M39" s="1">
        <v>0.40500000000000003</v>
      </c>
      <c r="O39">
        <f t="shared" si="18"/>
        <v>99.096999999999994</v>
      </c>
      <c r="V39" s="5">
        <v>12</v>
      </c>
      <c r="W39" s="5">
        <v>4</v>
      </c>
      <c r="X39" s="15">
        <v>0</v>
      </c>
      <c r="Z39" s="14">
        <f t="shared" si="19"/>
        <v>1.9030432760263309</v>
      </c>
      <c r="AA39" s="14">
        <f t="shared" si="20"/>
        <v>9.969551454544508E-3</v>
      </c>
      <c r="AB39" s="14">
        <f t="shared" si="21"/>
        <v>0.17716765058803838</v>
      </c>
      <c r="AC39" s="14">
        <f t="shared" si="22"/>
        <v>2.7426926347314935E-2</v>
      </c>
      <c r="AD39" s="14">
        <f t="shared" si="23"/>
        <v>0</v>
      </c>
      <c r="AE39" s="14">
        <f t="shared" si="24"/>
        <v>7.2943447136752451E-2</v>
      </c>
      <c r="AF39" s="14">
        <f t="shared" si="25"/>
        <v>0.86688299686614168</v>
      </c>
      <c r="AG39" s="14">
        <f t="shared" si="26"/>
        <v>0.90899442381249973</v>
      </c>
      <c r="AH39" s="14">
        <f t="shared" si="27"/>
        <v>3.1403384610854241E-3</v>
      </c>
      <c r="AI39" s="14">
        <f t="shared" si="28"/>
        <v>7.0870068529218806E-4</v>
      </c>
      <c r="AJ39" s="14">
        <f t="shared" si="29"/>
        <v>2.8825145346896154E-2</v>
      </c>
      <c r="AK39" s="14">
        <f t="shared" si="30"/>
        <v>0</v>
      </c>
      <c r="AL39" s="14">
        <f t="shared" si="31"/>
        <v>3.9991024567248967</v>
      </c>
      <c r="AM39" s="14">
        <f t="shared" si="32"/>
        <v>0.92238625801368934</v>
      </c>
      <c r="AN39" s="11">
        <f t="shared" si="2"/>
        <v>0</v>
      </c>
      <c r="AP39">
        <f t="shared" si="33"/>
        <v>51.838000000000001</v>
      </c>
      <c r="AQ39">
        <f t="shared" si="34"/>
        <v>0.36099999999999999</v>
      </c>
      <c r="AR39">
        <f t="shared" si="35"/>
        <v>4.0949999999999998</v>
      </c>
      <c r="AS39">
        <f t="shared" si="36"/>
        <v>0.94499999999999995</v>
      </c>
      <c r="AT39">
        <f t="shared" si="3"/>
        <v>0</v>
      </c>
      <c r="AU39">
        <f t="shared" si="4"/>
        <v>2.3759999999999999</v>
      </c>
      <c r="AV39">
        <f t="shared" si="37"/>
        <v>15.840999999999999</v>
      </c>
      <c r="AW39">
        <f t="shared" si="38"/>
        <v>23.111000000000001</v>
      </c>
      <c r="AX39">
        <f t="shared" si="39"/>
        <v>0.10100000000000001</v>
      </c>
      <c r="AY39">
        <f t="shared" si="40"/>
        <v>2.4E-2</v>
      </c>
      <c r="AZ39">
        <f t="shared" si="41"/>
        <v>0.40500000000000003</v>
      </c>
      <c r="BA39">
        <f t="shared" si="42"/>
        <v>0</v>
      </c>
      <c r="BB39">
        <f t="shared" si="43"/>
        <v>99.096999999999994</v>
      </c>
      <c r="BD39">
        <f t="shared" si="6"/>
        <v>0.86281624500665788</v>
      </c>
      <c r="BE39">
        <f t="shared" si="7"/>
        <v>4.5200711191245337E-3</v>
      </c>
      <c r="BF39">
        <f t="shared" si="8"/>
        <v>8.0325617889368386E-2</v>
      </c>
      <c r="BG39">
        <f t="shared" si="9"/>
        <v>1.2435028620303965E-2</v>
      </c>
      <c r="BH39">
        <f t="shared" si="10"/>
        <v>3.3071655253048275E-2</v>
      </c>
      <c r="BI39">
        <f t="shared" si="11"/>
        <v>0</v>
      </c>
      <c r="BJ39">
        <f t="shared" si="12"/>
        <v>0.39303401117495856</v>
      </c>
      <c r="BK39">
        <f t="shared" si="13"/>
        <v>0.41212681044413618</v>
      </c>
      <c r="BL39">
        <f t="shared" si="14"/>
        <v>1.4237905533611326E-3</v>
      </c>
      <c r="BM39">
        <f t="shared" si="15"/>
        <v>3.2131611078979497E-4</v>
      </c>
      <c r="BN39">
        <f t="shared" si="44"/>
        <v>1.3068963792516486E-2</v>
      </c>
      <c r="BO39">
        <f t="shared" si="45"/>
        <v>0</v>
      </c>
      <c r="BP39">
        <f t="shared" si="46"/>
        <v>1.8131435099642654</v>
      </c>
      <c r="BQ39">
        <f t="shared" si="16"/>
        <v>2.205618272766348</v>
      </c>
    </row>
    <row r="40" spans="1:69" x14ac:dyDescent="0.15">
      <c r="A40" t="s">
        <v>117</v>
      </c>
      <c r="B40">
        <v>153</v>
      </c>
      <c r="C40" s="27">
        <f t="shared" si="17"/>
        <v>367.44774271783342</v>
      </c>
      <c r="D40" s="1">
        <v>52.173000000000002</v>
      </c>
      <c r="E40" s="1">
        <v>0.35299999999999998</v>
      </c>
      <c r="F40" s="1">
        <v>3.6190000000000002</v>
      </c>
      <c r="G40" s="1">
        <v>0.70299999999999996</v>
      </c>
      <c r="H40" s="1">
        <v>2.3580000000000001</v>
      </c>
      <c r="I40" s="1">
        <v>16.347000000000001</v>
      </c>
      <c r="J40" s="1">
        <v>23.335000000000001</v>
      </c>
      <c r="K40" s="1">
        <v>4.8000000000000001E-2</v>
      </c>
      <c r="L40" s="1">
        <v>5.5E-2</v>
      </c>
      <c r="M40" s="1">
        <v>0.38700000000000001</v>
      </c>
      <c r="O40">
        <f t="shared" si="18"/>
        <v>99.378000000000014</v>
      </c>
      <c r="V40" s="5">
        <v>12</v>
      </c>
      <c r="W40" s="5">
        <v>4</v>
      </c>
      <c r="X40" s="15">
        <v>0</v>
      </c>
      <c r="Z40" s="14">
        <f t="shared" si="19"/>
        <v>1.9098337661283737</v>
      </c>
      <c r="AA40" s="14">
        <f t="shared" si="20"/>
        <v>9.7205861410627308E-3</v>
      </c>
      <c r="AB40" s="14">
        <f t="shared" si="21"/>
        <v>0.15612355565720479</v>
      </c>
      <c r="AC40" s="14">
        <f t="shared" si="22"/>
        <v>2.0344638966955576E-2</v>
      </c>
      <c r="AD40" s="14">
        <f t="shared" si="23"/>
        <v>0</v>
      </c>
      <c r="AE40" s="14">
        <f t="shared" si="24"/>
        <v>7.2182675960249021E-2</v>
      </c>
      <c r="AF40" s="14">
        <f t="shared" si="25"/>
        <v>0.89200088230375418</v>
      </c>
      <c r="AG40" s="14">
        <f t="shared" si="26"/>
        <v>0.9151654528026465</v>
      </c>
      <c r="AH40" s="14">
        <f t="shared" si="27"/>
        <v>1.4881463804295985E-3</v>
      </c>
      <c r="AI40" s="14">
        <f t="shared" si="28"/>
        <v>1.6194354095457669E-3</v>
      </c>
      <c r="AJ40" s="14">
        <f t="shared" si="29"/>
        <v>2.7464821336523743E-2</v>
      </c>
      <c r="AK40" s="14">
        <f t="shared" si="30"/>
        <v>0</v>
      </c>
      <c r="AL40" s="14">
        <f t="shared" si="31"/>
        <v>4.0059439610867456</v>
      </c>
      <c r="AM40" s="14">
        <f t="shared" si="32"/>
        <v>0.92513596053202485</v>
      </c>
      <c r="AN40" s="11">
        <f t="shared" si="2"/>
        <v>0</v>
      </c>
      <c r="AP40">
        <f t="shared" si="33"/>
        <v>52.173000000000002</v>
      </c>
      <c r="AQ40">
        <f t="shared" si="34"/>
        <v>0.35299999999999998</v>
      </c>
      <c r="AR40">
        <f t="shared" si="35"/>
        <v>3.6190000000000002</v>
      </c>
      <c r="AS40">
        <f t="shared" si="36"/>
        <v>0.70299999999999996</v>
      </c>
      <c r="AT40">
        <f t="shared" si="3"/>
        <v>0</v>
      </c>
      <c r="AU40">
        <f t="shared" si="4"/>
        <v>2.3580000000000001</v>
      </c>
      <c r="AV40">
        <f t="shared" si="37"/>
        <v>16.347000000000001</v>
      </c>
      <c r="AW40">
        <f t="shared" si="38"/>
        <v>23.335000000000001</v>
      </c>
      <c r="AX40">
        <f t="shared" si="39"/>
        <v>4.8000000000000001E-2</v>
      </c>
      <c r="AY40">
        <f t="shared" si="40"/>
        <v>5.5E-2</v>
      </c>
      <c r="AZ40">
        <f t="shared" si="41"/>
        <v>0.38700000000000001</v>
      </c>
      <c r="BA40">
        <f t="shared" si="42"/>
        <v>0</v>
      </c>
      <c r="BB40">
        <f t="shared" si="43"/>
        <v>99.378000000000014</v>
      </c>
      <c r="BD40">
        <f t="shared" si="6"/>
        <v>0.86839214380825569</v>
      </c>
      <c r="BE40">
        <f t="shared" si="7"/>
        <v>4.4199033380913025E-3</v>
      </c>
      <c r="BF40">
        <f t="shared" si="8"/>
        <v>7.0988622989407613E-2</v>
      </c>
      <c r="BG40">
        <f t="shared" si="9"/>
        <v>9.2506085926705693E-3</v>
      </c>
      <c r="BH40">
        <f t="shared" si="10"/>
        <v>3.2821112410222154E-2</v>
      </c>
      <c r="BI40">
        <f t="shared" si="11"/>
        <v>0</v>
      </c>
      <c r="BJ40">
        <f t="shared" si="12"/>
        <v>0.40558847173013368</v>
      </c>
      <c r="BK40">
        <f t="shared" si="13"/>
        <v>0.41612128950343635</v>
      </c>
      <c r="BL40">
        <f t="shared" si="14"/>
        <v>6.7665293625083524E-4</v>
      </c>
      <c r="BM40">
        <f t="shared" si="15"/>
        <v>7.3634942055994686E-4</v>
      </c>
      <c r="BN40">
        <f t="shared" si="44"/>
        <v>1.2488120957293531E-2</v>
      </c>
      <c r="BO40">
        <f t="shared" si="45"/>
        <v>0</v>
      </c>
      <c r="BP40">
        <f t="shared" si="46"/>
        <v>1.8214832756863215</v>
      </c>
      <c r="BQ40">
        <f t="shared" si="16"/>
        <v>2.1992757301476376</v>
      </c>
    </row>
    <row r="41" spans="1:69" x14ac:dyDescent="0.15">
      <c r="A41" t="s">
        <v>118</v>
      </c>
      <c r="B41">
        <v>154</v>
      </c>
      <c r="C41" s="27">
        <f t="shared" si="17"/>
        <v>377.65462445999549</v>
      </c>
      <c r="D41" s="1">
        <v>55.930999999999997</v>
      </c>
      <c r="E41" s="1">
        <v>9.1999999999999998E-2</v>
      </c>
      <c r="F41" s="1">
        <v>3.085</v>
      </c>
      <c r="G41" s="1">
        <v>0.35899999999999999</v>
      </c>
      <c r="H41" s="1">
        <v>5.8979999999999997</v>
      </c>
      <c r="I41" s="1">
        <v>31.771000000000001</v>
      </c>
      <c r="J41" s="1">
        <v>1.796</v>
      </c>
      <c r="K41" s="1">
        <v>8.4000000000000005E-2</v>
      </c>
      <c r="L41" s="1">
        <v>3.1E-2</v>
      </c>
      <c r="M41" s="1">
        <v>4.3999999999999997E-2</v>
      </c>
      <c r="O41">
        <f t="shared" si="18"/>
        <v>99.091000000000008</v>
      </c>
      <c r="V41" s="5">
        <v>12</v>
      </c>
      <c r="W41" s="5">
        <v>4</v>
      </c>
      <c r="X41" s="15">
        <v>0</v>
      </c>
      <c r="Z41" s="14">
        <f t="shared" si="19"/>
        <v>1.9484254789589088</v>
      </c>
      <c r="AA41" s="14">
        <f t="shared" si="20"/>
        <v>2.4109435026726557E-3</v>
      </c>
      <c r="AB41" s="14">
        <f t="shared" si="21"/>
        <v>0.12665329040481382</v>
      </c>
      <c r="AC41" s="14">
        <f t="shared" si="22"/>
        <v>9.8871373901342329E-3</v>
      </c>
      <c r="AD41" s="14">
        <f t="shared" si="23"/>
        <v>0</v>
      </c>
      <c r="AE41" s="14">
        <f t="shared" si="24"/>
        <v>0.17182066828683035</v>
      </c>
      <c r="AF41" s="14">
        <f t="shared" si="25"/>
        <v>1.6498313967516705</v>
      </c>
      <c r="AG41" s="14">
        <f t="shared" si="26"/>
        <v>6.7031602585634356E-2</v>
      </c>
      <c r="AH41" s="14">
        <f t="shared" si="27"/>
        <v>2.478364383657766E-3</v>
      </c>
      <c r="AI41" s="14">
        <f t="shared" si="28"/>
        <v>8.6864853909993361E-4</v>
      </c>
      <c r="AJ41" s="14">
        <f t="shared" si="29"/>
        <v>2.9716656750421407E-3</v>
      </c>
      <c r="AK41" s="14">
        <f t="shared" si="30"/>
        <v>0</v>
      </c>
      <c r="AL41" s="14">
        <f t="shared" si="31"/>
        <v>3.9823791964784645</v>
      </c>
      <c r="AM41" s="14">
        <f t="shared" si="32"/>
        <v>0.90567865753046595</v>
      </c>
      <c r="AN41" s="11">
        <f t="shared" si="2"/>
        <v>0</v>
      </c>
      <c r="AP41">
        <f t="shared" si="33"/>
        <v>55.930999999999997</v>
      </c>
      <c r="AQ41">
        <f t="shared" si="34"/>
        <v>9.1999999999999998E-2</v>
      </c>
      <c r="AR41">
        <f t="shared" si="35"/>
        <v>3.085</v>
      </c>
      <c r="AS41">
        <f t="shared" si="36"/>
        <v>0.35899999999999999</v>
      </c>
      <c r="AT41">
        <f t="shared" si="3"/>
        <v>0</v>
      </c>
      <c r="AU41">
        <f t="shared" si="4"/>
        <v>5.8979999999999997</v>
      </c>
      <c r="AV41">
        <f t="shared" si="37"/>
        <v>31.771000000000001</v>
      </c>
      <c r="AW41">
        <f t="shared" si="38"/>
        <v>1.796</v>
      </c>
      <c r="AX41">
        <f t="shared" si="39"/>
        <v>8.4000000000000005E-2</v>
      </c>
      <c r="AY41">
        <f t="shared" si="40"/>
        <v>3.1E-2</v>
      </c>
      <c r="AZ41">
        <f t="shared" si="41"/>
        <v>4.3999999999999997E-2</v>
      </c>
      <c r="BA41">
        <f t="shared" si="42"/>
        <v>0</v>
      </c>
      <c r="BB41">
        <f t="shared" si="43"/>
        <v>99.091000000000008</v>
      </c>
      <c r="BD41">
        <f t="shared" si="6"/>
        <v>0.93094207723035949</v>
      </c>
      <c r="BE41">
        <f t="shared" si="7"/>
        <v>1.1519294818821526E-3</v>
      </c>
      <c r="BF41">
        <f t="shared" si="8"/>
        <v>6.0513927030207929E-2</v>
      </c>
      <c r="BG41">
        <f t="shared" si="9"/>
        <v>4.7239949996710304E-3</v>
      </c>
      <c r="BH41">
        <f t="shared" si="10"/>
        <v>8.2094538166026396E-2</v>
      </c>
      <c r="BI41">
        <f t="shared" si="11"/>
        <v>0</v>
      </c>
      <c r="BJ41">
        <f t="shared" si="12"/>
        <v>0.78827621798116332</v>
      </c>
      <c r="BK41">
        <f t="shared" si="13"/>
        <v>3.2027162457603245E-2</v>
      </c>
      <c r="BL41">
        <f t="shared" si="14"/>
        <v>1.1841426384389619E-3</v>
      </c>
      <c r="BM41">
        <f t="shared" si="15"/>
        <v>4.1503330977015184E-4</v>
      </c>
      <c r="BN41">
        <f t="shared" si="44"/>
        <v>1.4198380416561118E-3</v>
      </c>
      <c r="BO41">
        <f t="shared" si="45"/>
        <v>0</v>
      </c>
      <c r="BP41">
        <f t="shared" si="46"/>
        <v>1.9027488613367787</v>
      </c>
      <c r="BQ41">
        <f t="shared" si="16"/>
        <v>2.0929610193962427</v>
      </c>
    </row>
    <row r="42" spans="1:69" x14ac:dyDescent="0.15">
      <c r="A42" t="s">
        <v>119</v>
      </c>
      <c r="B42">
        <v>155</v>
      </c>
      <c r="C42" s="27">
        <f t="shared" si="17"/>
        <v>387.8615062021575</v>
      </c>
      <c r="D42" s="1">
        <v>52.6</v>
      </c>
      <c r="E42" s="1">
        <v>0.33</v>
      </c>
      <c r="F42" s="1">
        <v>3.7109999999999999</v>
      </c>
      <c r="G42" s="1">
        <v>0.74299999999999999</v>
      </c>
      <c r="H42" s="1">
        <v>2.294</v>
      </c>
      <c r="I42" s="1">
        <v>16.02</v>
      </c>
      <c r="J42" s="1">
        <v>23.187999999999999</v>
      </c>
      <c r="K42" s="1">
        <v>3.5999999999999997E-2</v>
      </c>
      <c r="L42" s="1">
        <v>2.5999999999999999E-2</v>
      </c>
      <c r="M42" s="1">
        <v>0.39400000000000002</v>
      </c>
      <c r="O42">
        <f t="shared" si="18"/>
        <v>99.341999999999999</v>
      </c>
      <c r="V42" s="5">
        <v>12</v>
      </c>
      <c r="W42" s="5">
        <v>4</v>
      </c>
      <c r="X42" s="15">
        <v>0</v>
      </c>
      <c r="Z42" s="14">
        <f t="shared" si="19"/>
        <v>1.9218963637538307</v>
      </c>
      <c r="AA42" s="14">
        <f t="shared" si="20"/>
        <v>9.0703939712918728E-3</v>
      </c>
      <c r="AB42" s="14">
        <f t="shared" si="21"/>
        <v>0.15979576608209109</v>
      </c>
      <c r="AC42" s="14">
        <f t="shared" si="22"/>
        <v>2.1462382935441091E-2</v>
      </c>
      <c r="AD42" s="14">
        <f t="shared" si="23"/>
        <v>0</v>
      </c>
      <c r="AE42" s="14">
        <f t="shared" si="24"/>
        <v>7.0093388317207711E-2</v>
      </c>
      <c r="AF42" s="14">
        <f t="shared" si="25"/>
        <v>0.87253769122112323</v>
      </c>
      <c r="AG42" s="14">
        <f t="shared" si="26"/>
        <v>0.90771511458139564</v>
      </c>
      <c r="AH42" s="14">
        <f t="shared" si="27"/>
        <v>1.1140415248238537E-3</v>
      </c>
      <c r="AI42" s="14">
        <f t="shared" si="28"/>
        <v>7.641326431727432E-4</v>
      </c>
      <c r="AJ42" s="14">
        <f t="shared" si="29"/>
        <v>2.7909785471469249E-2</v>
      </c>
      <c r="AK42" s="14">
        <f t="shared" si="30"/>
        <v>0</v>
      </c>
      <c r="AL42" s="14">
        <f t="shared" si="31"/>
        <v>3.9923590605018475</v>
      </c>
      <c r="AM42" s="14">
        <f t="shared" si="32"/>
        <v>0.92564069884950417</v>
      </c>
      <c r="AN42" s="11">
        <f t="shared" si="2"/>
        <v>0</v>
      </c>
      <c r="AP42">
        <f t="shared" si="33"/>
        <v>52.6</v>
      </c>
      <c r="AQ42">
        <f t="shared" si="34"/>
        <v>0.33</v>
      </c>
      <c r="AR42">
        <f t="shared" si="35"/>
        <v>3.7109999999999999</v>
      </c>
      <c r="AS42">
        <f t="shared" si="36"/>
        <v>0.74299999999999999</v>
      </c>
      <c r="AT42">
        <f t="shared" si="3"/>
        <v>0</v>
      </c>
      <c r="AU42">
        <f t="shared" si="4"/>
        <v>2.294</v>
      </c>
      <c r="AV42">
        <f t="shared" si="37"/>
        <v>16.02</v>
      </c>
      <c r="AW42">
        <f t="shared" si="38"/>
        <v>23.187999999999999</v>
      </c>
      <c r="AX42">
        <f t="shared" si="39"/>
        <v>3.5999999999999997E-2</v>
      </c>
      <c r="AY42">
        <f t="shared" si="40"/>
        <v>2.5999999999999999E-2</v>
      </c>
      <c r="AZ42">
        <f t="shared" si="41"/>
        <v>0.39400000000000002</v>
      </c>
      <c r="BA42">
        <f t="shared" si="42"/>
        <v>0</v>
      </c>
      <c r="BB42">
        <f t="shared" si="43"/>
        <v>99.341999999999999</v>
      </c>
      <c r="BD42">
        <f t="shared" si="6"/>
        <v>0.87549933422103865</v>
      </c>
      <c r="BE42">
        <f t="shared" si="7"/>
        <v>4.1319209676207646E-3</v>
      </c>
      <c r="BF42">
        <f t="shared" si="8"/>
        <v>7.2793252255786589E-2</v>
      </c>
      <c r="BG42">
        <f t="shared" si="9"/>
        <v>9.7769590104612135E-3</v>
      </c>
      <c r="BH42">
        <f t="shared" si="10"/>
        <v>3.1930293413507047E-2</v>
      </c>
      <c r="BI42">
        <f t="shared" si="11"/>
        <v>0</v>
      </c>
      <c r="BJ42">
        <f t="shared" si="12"/>
        <v>0.39747521362431892</v>
      </c>
      <c r="BK42">
        <f t="shared" si="13"/>
        <v>0.41349991262077057</v>
      </c>
      <c r="BL42">
        <f t="shared" si="14"/>
        <v>5.074897021881264E-4</v>
      </c>
      <c r="BM42">
        <f t="shared" si="15"/>
        <v>3.4809245335561123E-4</v>
      </c>
      <c r="BN42">
        <f t="shared" si="44"/>
        <v>1.2714004282102457E-2</v>
      </c>
      <c r="BO42">
        <f t="shared" si="45"/>
        <v>0</v>
      </c>
      <c r="BP42">
        <f t="shared" si="46"/>
        <v>1.8186764725511499</v>
      </c>
      <c r="BQ42">
        <f t="shared" si="16"/>
        <v>2.1952002573066567</v>
      </c>
    </row>
    <row r="43" spans="1:69" x14ac:dyDescent="0.15">
      <c r="A43" t="s">
        <v>120</v>
      </c>
      <c r="B43">
        <v>156</v>
      </c>
      <c r="C43" s="27">
        <f t="shared" si="17"/>
        <v>398.06838794431951</v>
      </c>
      <c r="D43" s="1">
        <v>51.923999999999999</v>
      </c>
      <c r="E43" s="1">
        <v>0.51200000000000001</v>
      </c>
      <c r="F43" s="1">
        <v>4.2930000000000001</v>
      </c>
      <c r="G43" s="1">
        <v>0.99299999999999999</v>
      </c>
      <c r="H43" s="1">
        <v>2.3090000000000002</v>
      </c>
      <c r="I43" s="1">
        <v>15.872</v>
      </c>
      <c r="J43" s="1">
        <v>23.134</v>
      </c>
      <c r="K43" s="1">
        <v>4.8000000000000001E-2</v>
      </c>
      <c r="L43" s="1">
        <v>1.6E-2</v>
      </c>
      <c r="M43" s="1">
        <v>0.42799999999999999</v>
      </c>
      <c r="O43">
        <f t="shared" si="18"/>
        <v>99.528999999999996</v>
      </c>
      <c r="V43" s="5">
        <v>12</v>
      </c>
      <c r="W43" s="5">
        <v>4</v>
      </c>
      <c r="X43" s="15">
        <v>0</v>
      </c>
      <c r="Z43" s="14">
        <f t="shared" si="19"/>
        <v>1.8970087345168907</v>
      </c>
      <c r="AA43" s="14">
        <f t="shared" si="20"/>
        <v>1.4071459350960094E-2</v>
      </c>
      <c r="AB43" s="14">
        <f t="shared" si="21"/>
        <v>0.18483838728287222</v>
      </c>
      <c r="AC43" s="14">
        <f t="shared" si="22"/>
        <v>2.8681069537780865E-2</v>
      </c>
      <c r="AD43" s="14">
        <f t="shared" si="23"/>
        <v>0</v>
      </c>
      <c r="AE43" s="14">
        <f t="shared" si="24"/>
        <v>7.0544724544167672E-2</v>
      </c>
      <c r="AF43" s="14">
        <f t="shared" si="25"/>
        <v>0.86439114211443768</v>
      </c>
      <c r="AG43" s="14">
        <f t="shared" si="26"/>
        <v>0.90551150985781415</v>
      </c>
      <c r="AH43" s="14">
        <f t="shared" si="27"/>
        <v>1.4852415287860037E-3</v>
      </c>
      <c r="AI43" s="14">
        <f t="shared" si="28"/>
        <v>4.7018888221311942E-4</v>
      </c>
      <c r="AJ43" s="14">
        <f t="shared" si="29"/>
        <v>3.0315240211800994E-2</v>
      </c>
      <c r="AK43" s="14">
        <f t="shared" si="30"/>
        <v>0</v>
      </c>
      <c r="AL43" s="14">
        <f t="shared" si="31"/>
        <v>3.9973176978277238</v>
      </c>
      <c r="AM43" s="14">
        <f t="shared" si="32"/>
        <v>0.92454592121244683</v>
      </c>
      <c r="AN43" s="11">
        <f t="shared" si="2"/>
        <v>0</v>
      </c>
      <c r="AP43">
        <f t="shared" si="33"/>
        <v>51.923999999999999</v>
      </c>
      <c r="AQ43">
        <f t="shared" si="34"/>
        <v>0.51200000000000001</v>
      </c>
      <c r="AR43">
        <f t="shared" si="35"/>
        <v>4.2930000000000001</v>
      </c>
      <c r="AS43">
        <f t="shared" si="36"/>
        <v>0.99299999999999999</v>
      </c>
      <c r="AT43">
        <f t="shared" si="3"/>
        <v>0</v>
      </c>
      <c r="AU43">
        <f t="shared" si="4"/>
        <v>2.3089999999999997</v>
      </c>
      <c r="AV43">
        <f t="shared" si="37"/>
        <v>15.872</v>
      </c>
      <c r="AW43">
        <f t="shared" si="38"/>
        <v>23.134</v>
      </c>
      <c r="AX43">
        <f t="shared" si="39"/>
        <v>4.8000000000000001E-2</v>
      </c>
      <c r="AY43">
        <f t="shared" si="40"/>
        <v>1.6E-2</v>
      </c>
      <c r="AZ43">
        <f t="shared" si="41"/>
        <v>0.42799999999999999</v>
      </c>
      <c r="BA43">
        <f t="shared" si="42"/>
        <v>0</v>
      </c>
      <c r="BB43">
        <f t="shared" si="43"/>
        <v>99.528999999999996</v>
      </c>
      <c r="BD43">
        <f t="shared" si="6"/>
        <v>0.86424766977363521</v>
      </c>
      <c r="BE43">
        <f t="shared" si="7"/>
        <v>6.4107379861267624E-3</v>
      </c>
      <c r="BF43">
        <f t="shared" si="8"/>
        <v>8.4209493919184003E-2</v>
      </c>
      <c r="BG43">
        <f t="shared" si="9"/>
        <v>1.306664912165274E-2</v>
      </c>
      <c r="BH43">
        <f t="shared" si="10"/>
        <v>3.2139079115862147E-2</v>
      </c>
      <c r="BI43">
        <f t="shared" si="11"/>
        <v>0</v>
      </c>
      <c r="BJ43">
        <f t="shared" si="12"/>
        <v>0.39380315796786453</v>
      </c>
      <c r="BK43">
        <f t="shared" si="13"/>
        <v>0.41253695784754646</v>
      </c>
      <c r="BL43">
        <f t="shared" si="14"/>
        <v>6.7665293625083524E-4</v>
      </c>
      <c r="BM43">
        <f t="shared" si="15"/>
        <v>2.1421074052652999E-4</v>
      </c>
      <c r="BN43">
        <f t="shared" si="44"/>
        <v>1.3811151859745815E-2</v>
      </c>
      <c r="BO43">
        <f t="shared" si="45"/>
        <v>0</v>
      </c>
      <c r="BP43">
        <f t="shared" si="46"/>
        <v>1.821115761268395</v>
      </c>
      <c r="BQ43">
        <f t="shared" si="16"/>
        <v>2.1949827588355055</v>
      </c>
    </row>
    <row r="44" spans="1:69" x14ac:dyDescent="0.15">
      <c r="A44" t="s">
        <v>121</v>
      </c>
      <c r="B44">
        <v>157</v>
      </c>
      <c r="C44" s="27">
        <f t="shared" si="17"/>
        <v>408.27526968648158</v>
      </c>
      <c r="D44" s="1">
        <v>51.712000000000003</v>
      </c>
      <c r="E44" s="1">
        <v>0.47299999999999998</v>
      </c>
      <c r="F44" s="1">
        <v>4.4969999999999999</v>
      </c>
      <c r="G44" s="1">
        <v>1.0920000000000001</v>
      </c>
      <c r="H44" s="1">
        <v>2.25</v>
      </c>
      <c r="I44" s="1">
        <v>15.717000000000001</v>
      </c>
      <c r="J44" s="1">
        <v>23.173999999999999</v>
      </c>
      <c r="K44" s="1">
        <v>0.08</v>
      </c>
      <c r="L44" s="1">
        <v>5.3999999999999999E-2</v>
      </c>
      <c r="M44" s="1">
        <v>0.433</v>
      </c>
      <c r="O44">
        <f t="shared" si="18"/>
        <v>99.481999999999999</v>
      </c>
      <c r="V44" s="5">
        <v>12</v>
      </c>
      <c r="W44" s="5">
        <v>4</v>
      </c>
      <c r="X44" s="15">
        <v>0</v>
      </c>
      <c r="Z44" s="14">
        <f t="shared" si="19"/>
        <v>1.8913326703300046</v>
      </c>
      <c r="AA44" s="14">
        <f t="shared" si="20"/>
        <v>1.3013847722174647E-2</v>
      </c>
      <c r="AB44" s="14">
        <f t="shared" si="21"/>
        <v>0.19383382688397741</v>
      </c>
      <c r="AC44" s="14">
        <f t="shared" si="22"/>
        <v>3.1575056239782295E-2</v>
      </c>
      <c r="AD44" s="14">
        <f t="shared" si="23"/>
        <v>0</v>
      </c>
      <c r="AE44" s="14">
        <f t="shared" si="24"/>
        <v>6.8817442340222024E-2</v>
      </c>
      <c r="AF44" s="14">
        <f t="shared" si="25"/>
        <v>0.85688730083150166</v>
      </c>
      <c r="AG44" s="14">
        <f t="shared" si="26"/>
        <v>0.90807066637084044</v>
      </c>
      <c r="AH44" s="14">
        <f t="shared" si="27"/>
        <v>2.4781137309438273E-3</v>
      </c>
      <c r="AI44" s="14">
        <f t="shared" si="28"/>
        <v>1.5886255149061472E-3</v>
      </c>
      <c r="AJ44" s="14">
        <f t="shared" si="29"/>
        <v>3.0702980843173182E-2</v>
      </c>
      <c r="AK44" s="14">
        <f t="shared" si="30"/>
        <v>0</v>
      </c>
      <c r="AL44" s="14">
        <f t="shared" si="31"/>
        <v>3.9983005308075263</v>
      </c>
      <c r="AM44" s="14">
        <f t="shared" si="32"/>
        <v>0.92565940398616275</v>
      </c>
      <c r="AN44" s="11">
        <f t="shared" si="2"/>
        <v>0</v>
      </c>
      <c r="AP44">
        <f t="shared" si="33"/>
        <v>51.712000000000003</v>
      </c>
      <c r="AQ44">
        <f t="shared" si="34"/>
        <v>0.47299999999999998</v>
      </c>
      <c r="AR44">
        <f t="shared" si="35"/>
        <v>4.4969999999999999</v>
      </c>
      <c r="AS44">
        <f t="shared" si="36"/>
        <v>1.0920000000000001</v>
      </c>
      <c r="AT44">
        <f t="shared" si="3"/>
        <v>0</v>
      </c>
      <c r="AU44">
        <f t="shared" si="4"/>
        <v>2.25</v>
      </c>
      <c r="AV44">
        <f t="shared" si="37"/>
        <v>15.717000000000001</v>
      </c>
      <c r="AW44">
        <f t="shared" si="38"/>
        <v>23.173999999999999</v>
      </c>
      <c r="AX44">
        <f t="shared" si="39"/>
        <v>0.08</v>
      </c>
      <c r="AY44">
        <f t="shared" si="40"/>
        <v>5.3999999999999999E-2</v>
      </c>
      <c r="AZ44">
        <f t="shared" si="41"/>
        <v>0.433</v>
      </c>
      <c r="BA44">
        <f t="shared" si="42"/>
        <v>0</v>
      </c>
      <c r="BB44">
        <f t="shared" si="43"/>
        <v>99.481999999999999</v>
      </c>
      <c r="BD44">
        <f t="shared" si="6"/>
        <v>0.86071904127829568</v>
      </c>
      <c r="BE44">
        <f t="shared" si="7"/>
        <v>5.9224200535897623E-3</v>
      </c>
      <c r="BF44">
        <f t="shared" si="8"/>
        <v>8.8211063162024331E-2</v>
      </c>
      <c r="BG44">
        <f t="shared" si="9"/>
        <v>1.4369366405684585E-2</v>
      </c>
      <c r="BH44">
        <f t="shared" si="10"/>
        <v>3.1317855353265409E-2</v>
      </c>
      <c r="BI44">
        <f t="shared" si="11"/>
        <v>0</v>
      </c>
      <c r="BJ44">
        <f t="shared" si="12"/>
        <v>0.38995742400333461</v>
      </c>
      <c r="BK44">
        <f t="shared" si="13"/>
        <v>0.4132502576795643</v>
      </c>
      <c r="BL44">
        <f t="shared" si="14"/>
        <v>1.1277548937513922E-3</v>
      </c>
      <c r="BM44">
        <f t="shared" si="15"/>
        <v>7.2296124927703873E-4</v>
      </c>
      <c r="BN44">
        <f t="shared" si="44"/>
        <v>1.3972497091752193E-2</v>
      </c>
      <c r="BO44">
        <f t="shared" si="45"/>
        <v>0</v>
      </c>
      <c r="BP44">
        <f t="shared" si="46"/>
        <v>1.8195706411705392</v>
      </c>
      <c r="BQ44">
        <f t="shared" si="16"/>
        <v>2.1973868122181828</v>
      </c>
    </row>
    <row r="45" spans="1:69" x14ac:dyDescent="0.15">
      <c r="A45" t="s">
        <v>122</v>
      </c>
      <c r="B45">
        <v>158</v>
      </c>
      <c r="C45" s="27">
        <f t="shared" si="17"/>
        <v>418.48215142864365</v>
      </c>
      <c r="D45" s="1">
        <v>51.459000000000003</v>
      </c>
      <c r="E45" s="1">
        <v>0.56000000000000005</v>
      </c>
      <c r="F45" s="1">
        <v>4.7649999999999997</v>
      </c>
      <c r="G45" s="1">
        <v>1.1160000000000001</v>
      </c>
      <c r="H45" s="1">
        <v>2.4329999999999998</v>
      </c>
      <c r="I45" s="1">
        <v>15.595000000000001</v>
      </c>
      <c r="J45" s="1">
        <v>23.189</v>
      </c>
      <c r="K45" s="1">
        <v>0</v>
      </c>
      <c r="L45" s="1">
        <v>1.7000000000000001E-2</v>
      </c>
      <c r="M45" s="1">
        <v>0.44800000000000001</v>
      </c>
      <c r="O45">
        <f t="shared" si="18"/>
        <v>99.582000000000008</v>
      </c>
      <c r="V45" s="5">
        <v>12</v>
      </c>
      <c r="W45" s="5">
        <v>4</v>
      </c>
      <c r="X45" s="15">
        <v>0</v>
      </c>
      <c r="Z45" s="14">
        <f t="shared" si="19"/>
        <v>1.8817194100840409</v>
      </c>
      <c r="AA45" s="14">
        <f t="shared" si="20"/>
        <v>1.5404568565110981E-2</v>
      </c>
      <c r="AB45" s="14">
        <f t="shared" si="21"/>
        <v>0.20534612894222509</v>
      </c>
      <c r="AC45" s="14">
        <f t="shared" si="22"/>
        <v>3.2262842026533872E-2</v>
      </c>
      <c r="AD45" s="14">
        <f t="shared" si="23"/>
        <v>0</v>
      </c>
      <c r="AE45" s="14">
        <f t="shared" si="24"/>
        <v>7.4400362423655678E-2</v>
      </c>
      <c r="AF45" s="14">
        <f t="shared" si="25"/>
        <v>0.85007327951985778</v>
      </c>
      <c r="AG45" s="14">
        <f t="shared" si="26"/>
        <v>0.9084846575602753</v>
      </c>
      <c r="AH45" s="14">
        <f t="shared" si="27"/>
        <v>0</v>
      </c>
      <c r="AI45" s="14">
        <f t="shared" si="28"/>
        <v>5.0002719810246597E-4</v>
      </c>
      <c r="AJ45" s="14">
        <f t="shared" si="29"/>
        <v>3.1760519093334105E-2</v>
      </c>
      <c r="AK45" s="14">
        <f t="shared" si="30"/>
        <v>0</v>
      </c>
      <c r="AL45" s="14">
        <f t="shared" si="31"/>
        <v>3.9999517954131365</v>
      </c>
      <c r="AM45" s="14">
        <f t="shared" si="32"/>
        <v>0.91952138054769805</v>
      </c>
      <c r="AN45" s="11">
        <f t="shared" si="2"/>
        <v>0</v>
      </c>
      <c r="AP45">
        <f t="shared" si="33"/>
        <v>51.459000000000003</v>
      </c>
      <c r="AQ45">
        <f t="shared" si="34"/>
        <v>0.56000000000000005</v>
      </c>
      <c r="AR45">
        <f t="shared" si="35"/>
        <v>4.7649999999999997</v>
      </c>
      <c r="AS45">
        <f t="shared" si="36"/>
        <v>1.1160000000000001</v>
      </c>
      <c r="AT45">
        <f t="shared" si="3"/>
        <v>0</v>
      </c>
      <c r="AU45">
        <f t="shared" si="4"/>
        <v>2.4329999999999998</v>
      </c>
      <c r="AV45">
        <f t="shared" si="37"/>
        <v>15.595000000000001</v>
      </c>
      <c r="AW45">
        <f t="shared" si="38"/>
        <v>23.189</v>
      </c>
      <c r="AX45">
        <f t="shared" si="39"/>
        <v>0</v>
      </c>
      <c r="AY45">
        <f t="shared" si="40"/>
        <v>1.7000000000000001E-2</v>
      </c>
      <c r="AZ45">
        <f t="shared" si="41"/>
        <v>0.44800000000000001</v>
      </c>
      <c r="BA45">
        <f t="shared" si="42"/>
        <v>0</v>
      </c>
      <c r="BB45">
        <f t="shared" si="43"/>
        <v>99.582000000000008</v>
      </c>
      <c r="BD45">
        <f t="shared" si="6"/>
        <v>0.85650798934753669</v>
      </c>
      <c r="BE45">
        <f t="shared" si="7"/>
        <v>7.0117446723261473E-3</v>
      </c>
      <c r="BF45">
        <f t="shared" si="8"/>
        <v>9.346802667712828E-2</v>
      </c>
      <c r="BG45">
        <f t="shared" si="9"/>
        <v>1.4685176656358972E-2</v>
      </c>
      <c r="BH45">
        <f t="shared" si="10"/>
        <v>3.3865040921997665E-2</v>
      </c>
      <c r="BI45">
        <f t="shared" si="11"/>
        <v>0</v>
      </c>
      <c r="BJ45">
        <f t="shared" si="12"/>
        <v>0.38693045920544655</v>
      </c>
      <c r="BK45">
        <f t="shared" si="13"/>
        <v>0.41351774511657102</v>
      </c>
      <c r="BL45">
        <f t="shared" si="14"/>
        <v>0</v>
      </c>
      <c r="BM45">
        <f t="shared" si="15"/>
        <v>2.2759891180943812E-4</v>
      </c>
      <c r="BN45">
        <f t="shared" si="44"/>
        <v>1.4456532787771322E-2</v>
      </c>
      <c r="BO45">
        <f t="shared" si="45"/>
        <v>0</v>
      </c>
      <c r="BP45">
        <f t="shared" si="46"/>
        <v>1.820670314296946</v>
      </c>
      <c r="BQ45">
        <f t="shared" si="16"/>
        <v>2.1969665589663454</v>
      </c>
    </row>
    <row r="46" spans="1:69" x14ac:dyDescent="0.15">
      <c r="A46" t="s">
        <v>123</v>
      </c>
      <c r="B46">
        <v>159</v>
      </c>
      <c r="C46" s="27">
        <f t="shared" si="17"/>
        <v>428.68903317080566</v>
      </c>
      <c r="D46" s="1">
        <v>51.478000000000002</v>
      </c>
      <c r="E46" s="1">
        <v>0.497</v>
      </c>
      <c r="F46" s="1">
        <v>4.8090000000000002</v>
      </c>
      <c r="G46" s="1">
        <v>1.141</v>
      </c>
      <c r="H46" s="1">
        <v>2.347</v>
      </c>
      <c r="I46" s="1">
        <v>15.457000000000001</v>
      </c>
      <c r="J46" s="1">
        <v>23.123999999999999</v>
      </c>
      <c r="K46" s="1">
        <v>0.109</v>
      </c>
      <c r="L46" s="1">
        <v>4.9000000000000002E-2</v>
      </c>
      <c r="M46" s="1">
        <v>0.45200000000000001</v>
      </c>
      <c r="O46">
        <f t="shared" si="18"/>
        <v>99.462999999999994</v>
      </c>
      <c r="V46" s="5">
        <v>12</v>
      </c>
      <c r="W46" s="5">
        <v>4</v>
      </c>
      <c r="X46" s="15">
        <v>0</v>
      </c>
      <c r="Z46" s="14">
        <f t="shared" si="19"/>
        <v>1.8844204670791425</v>
      </c>
      <c r="AA46" s="14">
        <f t="shared" si="20"/>
        <v>1.3686125746228272E-2</v>
      </c>
      <c r="AB46" s="14">
        <f t="shared" si="21"/>
        <v>0.20746317353084048</v>
      </c>
      <c r="AC46" s="14">
        <f t="shared" si="22"/>
        <v>3.3020731974076789E-2</v>
      </c>
      <c r="AD46" s="14">
        <f t="shared" si="23"/>
        <v>0</v>
      </c>
      <c r="AE46" s="14">
        <f t="shared" si="24"/>
        <v>7.1847002927785619E-2</v>
      </c>
      <c r="AF46" s="14">
        <f t="shared" si="25"/>
        <v>0.84344898047376893</v>
      </c>
      <c r="AG46" s="14">
        <f t="shared" si="26"/>
        <v>0.90690367573404451</v>
      </c>
      <c r="AH46" s="14">
        <f t="shared" si="27"/>
        <v>3.3793821227914487E-3</v>
      </c>
      <c r="AI46" s="14">
        <f t="shared" si="28"/>
        <v>1.4427909547436572E-3</v>
      </c>
      <c r="AJ46" s="14">
        <f t="shared" si="29"/>
        <v>3.2078247757499581E-2</v>
      </c>
      <c r="AK46" s="14">
        <f t="shared" si="30"/>
        <v>0</v>
      </c>
      <c r="AL46" s="14">
        <f t="shared" si="31"/>
        <v>3.9976905783009218</v>
      </c>
      <c r="AM46" s="14">
        <f t="shared" si="32"/>
        <v>0.92150407711746152</v>
      </c>
      <c r="AN46" s="11">
        <f t="shared" si="2"/>
        <v>0</v>
      </c>
      <c r="AP46">
        <f t="shared" si="33"/>
        <v>51.478000000000002</v>
      </c>
      <c r="AQ46">
        <f t="shared" si="34"/>
        <v>0.497</v>
      </c>
      <c r="AR46">
        <f t="shared" si="35"/>
        <v>4.8090000000000002</v>
      </c>
      <c r="AS46">
        <f t="shared" si="36"/>
        <v>1.141</v>
      </c>
      <c r="AT46">
        <f t="shared" si="3"/>
        <v>0</v>
      </c>
      <c r="AU46">
        <f t="shared" si="4"/>
        <v>2.3470000000000004</v>
      </c>
      <c r="AV46">
        <f t="shared" si="37"/>
        <v>15.457000000000001</v>
      </c>
      <c r="AW46">
        <f t="shared" si="38"/>
        <v>23.123999999999999</v>
      </c>
      <c r="AX46">
        <f t="shared" si="39"/>
        <v>0.109</v>
      </c>
      <c r="AY46">
        <f t="shared" si="40"/>
        <v>4.9000000000000002E-2</v>
      </c>
      <c r="AZ46">
        <f t="shared" si="41"/>
        <v>0.45200000000000001</v>
      </c>
      <c r="BA46">
        <f t="shared" si="42"/>
        <v>0</v>
      </c>
      <c r="BB46">
        <f t="shared" si="43"/>
        <v>99.462999999999994</v>
      </c>
      <c r="BD46">
        <f t="shared" si="6"/>
        <v>0.85682423435419441</v>
      </c>
      <c r="BE46">
        <f t="shared" si="7"/>
        <v>6.2229233966894547E-3</v>
      </c>
      <c r="BF46">
        <f t="shared" si="8"/>
        <v>9.433111023930954E-2</v>
      </c>
      <c r="BG46">
        <f t="shared" si="9"/>
        <v>1.5014145667478123E-2</v>
      </c>
      <c r="BH46">
        <f t="shared" si="10"/>
        <v>3.2668002895161745E-2</v>
      </c>
      <c r="BI46">
        <f t="shared" si="11"/>
        <v>0</v>
      </c>
      <c r="BJ46">
        <f t="shared" si="12"/>
        <v>0.3835065154176715</v>
      </c>
      <c r="BK46">
        <f t="shared" si="13"/>
        <v>0.41235863288954194</v>
      </c>
      <c r="BL46">
        <f t="shared" si="14"/>
        <v>1.5365660427362718E-3</v>
      </c>
      <c r="BM46">
        <f t="shared" si="15"/>
        <v>6.5602039286249806E-4</v>
      </c>
      <c r="BN46">
        <f t="shared" si="44"/>
        <v>1.4585608973376423E-2</v>
      </c>
      <c r="BO46">
        <f t="shared" si="45"/>
        <v>0</v>
      </c>
      <c r="BP46">
        <f t="shared" si="46"/>
        <v>1.817703760269022</v>
      </c>
      <c r="BQ46">
        <f t="shared" si="16"/>
        <v>2.1993080862138172</v>
      </c>
    </row>
    <row r="47" spans="1:69" x14ac:dyDescent="0.15">
      <c r="A47" t="s">
        <v>124</v>
      </c>
      <c r="B47">
        <v>160</v>
      </c>
      <c r="C47" s="27">
        <f t="shared" si="17"/>
        <v>438.89591491296767</v>
      </c>
      <c r="D47" s="1">
        <v>51.356999999999999</v>
      </c>
      <c r="E47" s="1">
        <v>0.52600000000000002</v>
      </c>
      <c r="F47" s="1">
        <v>4.7060000000000004</v>
      </c>
      <c r="G47" s="1">
        <v>1.129</v>
      </c>
      <c r="H47" s="1">
        <v>2.327</v>
      </c>
      <c r="I47" s="1">
        <v>15.432</v>
      </c>
      <c r="J47" s="1">
        <v>23.088999999999999</v>
      </c>
      <c r="K47" s="1">
        <v>0.1</v>
      </c>
      <c r="L47" s="1">
        <v>4.7E-2</v>
      </c>
      <c r="M47" s="1">
        <v>0.439</v>
      </c>
      <c r="O47">
        <f t="shared" si="18"/>
        <v>99.151999999999987</v>
      </c>
      <c r="V47" s="5">
        <v>12</v>
      </c>
      <c r="W47" s="5">
        <v>4</v>
      </c>
      <c r="X47" s="15">
        <v>0</v>
      </c>
      <c r="Z47" s="14">
        <f t="shared" si="19"/>
        <v>1.885835944931761</v>
      </c>
      <c r="AA47" s="14">
        <f t="shared" si="20"/>
        <v>1.4529745154249162E-2</v>
      </c>
      <c r="AB47" s="14">
        <f t="shared" si="21"/>
        <v>0.20365087405701765</v>
      </c>
      <c r="AC47" s="14">
        <f t="shared" si="22"/>
        <v>3.2775030859454143E-2</v>
      </c>
      <c r="AD47" s="14">
        <f t="shared" si="23"/>
        <v>0</v>
      </c>
      <c r="AE47" s="14">
        <f t="shared" si="24"/>
        <v>7.1456224487671013E-2</v>
      </c>
      <c r="AF47" s="14">
        <f t="shared" si="25"/>
        <v>0.8447028140556786</v>
      </c>
      <c r="AG47" s="14">
        <f t="shared" si="26"/>
        <v>0.90834627770281973</v>
      </c>
      <c r="AH47" s="14">
        <f t="shared" si="27"/>
        <v>3.1099894804944117E-3</v>
      </c>
      <c r="AI47" s="14">
        <f t="shared" si="28"/>
        <v>1.3882040418032712E-3</v>
      </c>
      <c r="AJ47" s="14">
        <f t="shared" si="29"/>
        <v>3.1252505369608378E-2</v>
      </c>
      <c r="AK47" s="14">
        <f t="shared" si="30"/>
        <v>0</v>
      </c>
      <c r="AL47" s="14">
        <f t="shared" si="31"/>
        <v>3.9970476101405574</v>
      </c>
      <c r="AM47" s="14">
        <f t="shared" si="32"/>
        <v>0.92200456309279766</v>
      </c>
      <c r="AN47" s="11">
        <f t="shared" si="2"/>
        <v>0</v>
      </c>
      <c r="AP47">
        <f t="shared" si="33"/>
        <v>51.356999999999999</v>
      </c>
      <c r="AQ47">
        <f t="shared" si="34"/>
        <v>0.52600000000000002</v>
      </c>
      <c r="AR47">
        <f t="shared" si="35"/>
        <v>4.7060000000000004</v>
      </c>
      <c r="AS47">
        <f t="shared" si="36"/>
        <v>1.129</v>
      </c>
      <c r="AT47">
        <f t="shared" si="3"/>
        <v>0</v>
      </c>
      <c r="AU47">
        <f t="shared" si="4"/>
        <v>2.327</v>
      </c>
      <c r="AV47">
        <f t="shared" si="37"/>
        <v>15.432</v>
      </c>
      <c r="AW47">
        <f t="shared" si="38"/>
        <v>23.088999999999999</v>
      </c>
      <c r="AX47">
        <f t="shared" si="39"/>
        <v>0.1</v>
      </c>
      <c r="AY47">
        <f t="shared" si="40"/>
        <v>4.7E-2</v>
      </c>
      <c r="AZ47">
        <f t="shared" si="41"/>
        <v>0.439</v>
      </c>
      <c r="BA47">
        <f t="shared" si="42"/>
        <v>0</v>
      </c>
      <c r="BB47">
        <f t="shared" si="43"/>
        <v>99.151999999999987</v>
      </c>
      <c r="BD47">
        <f t="shared" si="6"/>
        <v>0.85481025299600533</v>
      </c>
      <c r="BE47">
        <f t="shared" si="7"/>
        <v>6.5860316029349164E-3</v>
      </c>
      <c r="BF47">
        <f t="shared" si="8"/>
        <v>9.2310710082385269E-2</v>
      </c>
      <c r="BG47">
        <f t="shared" si="9"/>
        <v>1.4856240542140929E-2</v>
      </c>
      <c r="BH47">
        <f t="shared" si="10"/>
        <v>3.2389621958688268E-2</v>
      </c>
      <c r="BI47">
        <f t="shared" si="11"/>
        <v>0</v>
      </c>
      <c r="BJ47">
        <f t="shared" si="12"/>
        <v>0.38288623574597314</v>
      </c>
      <c r="BK47">
        <f t="shared" si="13"/>
        <v>0.4117344955365263</v>
      </c>
      <c r="BL47">
        <f t="shared" si="14"/>
        <v>1.4096936171892403E-3</v>
      </c>
      <c r="BM47">
        <f t="shared" si="15"/>
        <v>6.292440502966818E-4</v>
      </c>
      <c r="BN47">
        <f t="shared" si="44"/>
        <v>1.4166111370159844E-2</v>
      </c>
      <c r="BO47">
        <f t="shared" si="45"/>
        <v>0</v>
      </c>
      <c r="BP47">
        <f t="shared" si="46"/>
        <v>1.8117786375022999</v>
      </c>
      <c r="BQ47">
        <f t="shared" si="16"/>
        <v>2.2061456777362425</v>
      </c>
    </row>
    <row r="48" spans="1:69" x14ac:dyDescent="0.15">
      <c r="A48" t="s">
        <v>125</v>
      </c>
      <c r="B48">
        <v>161</v>
      </c>
      <c r="C48" s="27">
        <f t="shared" si="17"/>
        <v>449.10279665512974</v>
      </c>
      <c r="D48" s="1">
        <v>51.713000000000001</v>
      </c>
      <c r="E48" s="1">
        <v>0.54</v>
      </c>
      <c r="F48" s="1">
        <v>4.5410000000000004</v>
      </c>
      <c r="G48" s="1">
        <v>1.04</v>
      </c>
      <c r="H48" s="1">
        <v>2.3660000000000001</v>
      </c>
      <c r="I48" s="1">
        <v>15.637</v>
      </c>
      <c r="J48" s="1">
        <v>23.238</v>
      </c>
      <c r="K48" s="1">
        <v>2.8000000000000001E-2</v>
      </c>
      <c r="L48" s="1">
        <v>0.05</v>
      </c>
      <c r="M48" s="1">
        <v>0.44</v>
      </c>
      <c r="O48">
        <f t="shared" si="18"/>
        <v>99.592999999999989</v>
      </c>
      <c r="V48" s="5">
        <v>12</v>
      </c>
      <c r="W48" s="5">
        <v>4</v>
      </c>
      <c r="X48" s="15">
        <v>0</v>
      </c>
      <c r="Z48" s="14">
        <f t="shared" si="19"/>
        <v>1.8899318640428888</v>
      </c>
      <c r="AA48" s="14">
        <f t="shared" si="20"/>
        <v>1.4845955834606942E-2</v>
      </c>
      <c r="AB48" s="14">
        <f t="shared" si="21"/>
        <v>0.19558160645955519</v>
      </c>
      <c r="AC48" s="14">
        <f t="shared" si="22"/>
        <v>3.0048628760522417E-2</v>
      </c>
      <c r="AD48" s="14">
        <f t="shared" si="23"/>
        <v>0</v>
      </c>
      <c r="AE48" s="14">
        <f t="shared" si="24"/>
        <v>7.2310368430796954E-2</v>
      </c>
      <c r="AF48" s="14">
        <f t="shared" si="25"/>
        <v>0.8518778263403558</v>
      </c>
      <c r="AG48" s="14">
        <f t="shared" si="26"/>
        <v>0.90988648862379073</v>
      </c>
      <c r="AH48" s="14">
        <f t="shared" si="27"/>
        <v>8.6668065508849017E-4</v>
      </c>
      <c r="AI48" s="14">
        <f t="shared" si="28"/>
        <v>1.4698316758364703E-3</v>
      </c>
      <c r="AJ48" s="14">
        <f t="shared" si="29"/>
        <v>3.1175623378049019E-2</v>
      </c>
      <c r="AK48" s="14">
        <f t="shared" si="30"/>
        <v>0</v>
      </c>
      <c r="AL48" s="14">
        <f t="shared" si="31"/>
        <v>3.997994874201491</v>
      </c>
      <c r="AM48" s="14">
        <f t="shared" si="32"/>
        <v>0.92175796137635968</v>
      </c>
      <c r="AN48" s="11">
        <f t="shared" si="2"/>
        <v>0</v>
      </c>
      <c r="AP48">
        <f t="shared" si="33"/>
        <v>51.713000000000001</v>
      </c>
      <c r="AQ48">
        <f t="shared" si="34"/>
        <v>0.54</v>
      </c>
      <c r="AR48">
        <f t="shared" si="35"/>
        <v>4.5410000000000004</v>
      </c>
      <c r="AS48">
        <f t="shared" si="36"/>
        <v>1.04</v>
      </c>
      <c r="AT48">
        <f t="shared" si="3"/>
        <v>0</v>
      </c>
      <c r="AU48">
        <f t="shared" si="4"/>
        <v>2.3660000000000005</v>
      </c>
      <c r="AV48">
        <f t="shared" si="37"/>
        <v>15.637</v>
      </c>
      <c r="AW48">
        <f t="shared" si="38"/>
        <v>23.238</v>
      </c>
      <c r="AX48">
        <f t="shared" si="39"/>
        <v>2.8000000000000001E-2</v>
      </c>
      <c r="AY48">
        <f t="shared" si="40"/>
        <v>0.05</v>
      </c>
      <c r="AZ48">
        <f t="shared" si="41"/>
        <v>0.44</v>
      </c>
      <c r="BA48">
        <f t="shared" si="42"/>
        <v>0</v>
      </c>
      <c r="BB48">
        <f t="shared" si="43"/>
        <v>99.592999999999989</v>
      </c>
      <c r="BD48">
        <f t="shared" si="6"/>
        <v>0.86073568575233028</v>
      </c>
      <c r="BE48">
        <f t="shared" si="7"/>
        <v>6.7613252197430704E-3</v>
      </c>
      <c r="BF48">
        <f t="shared" si="8"/>
        <v>8.9074146724205577E-2</v>
      </c>
      <c r="BG48">
        <f t="shared" si="9"/>
        <v>1.3685110862556747E-2</v>
      </c>
      <c r="BH48">
        <f t="shared" si="10"/>
        <v>3.2932464784811544E-2</v>
      </c>
      <c r="BI48">
        <f t="shared" si="11"/>
        <v>0</v>
      </c>
      <c r="BJ48">
        <f t="shared" si="12"/>
        <v>0.38797252905389984</v>
      </c>
      <c r="BK48">
        <f t="shared" si="13"/>
        <v>0.41439153741079293</v>
      </c>
      <c r="BL48">
        <f t="shared" si="14"/>
        <v>3.9471421281298723E-4</v>
      </c>
      <c r="BM48">
        <f t="shared" si="15"/>
        <v>6.694085641454062E-4</v>
      </c>
      <c r="BN48">
        <f t="shared" si="44"/>
        <v>1.4198380416561119E-2</v>
      </c>
      <c r="BO48">
        <f t="shared" si="45"/>
        <v>0</v>
      </c>
      <c r="BP48">
        <f t="shared" si="46"/>
        <v>1.8208153030018592</v>
      </c>
      <c r="BQ48">
        <f t="shared" si="16"/>
        <v>2.1957168679383665</v>
      </c>
    </row>
    <row r="49" spans="1:69" x14ac:dyDescent="0.15">
      <c r="A49" t="s">
        <v>126</v>
      </c>
      <c r="B49">
        <v>162</v>
      </c>
      <c r="C49" s="27">
        <f t="shared" si="17"/>
        <v>459.3096783972918</v>
      </c>
      <c r="D49" s="1">
        <v>51.63</v>
      </c>
      <c r="E49" s="1">
        <v>0.54300000000000004</v>
      </c>
      <c r="F49" s="1">
        <v>4.4249999999999998</v>
      </c>
      <c r="G49" s="1">
        <v>1.006</v>
      </c>
      <c r="H49" s="1">
        <v>2.4140000000000001</v>
      </c>
      <c r="I49" s="1">
        <v>15.634</v>
      </c>
      <c r="J49" s="1">
        <v>23.155000000000001</v>
      </c>
      <c r="K49" s="1">
        <v>4.3999999999999997E-2</v>
      </c>
      <c r="L49" s="1">
        <v>5.8999999999999997E-2</v>
      </c>
      <c r="M49" s="1">
        <v>0.42</v>
      </c>
      <c r="O49">
        <f t="shared" si="18"/>
        <v>99.33</v>
      </c>
      <c r="V49" s="5">
        <v>12</v>
      </c>
      <c r="W49" s="5">
        <v>4</v>
      </c>
      <c r="X49" s="15">
        <v>0</v>
      </c>
      <c r="Z49" s="14">
        <f t="shared" si="19"/>
        <v>1.8921854429463463</v>
      </c>
      <c r="AA49" s="14">
        <f t="shared" si="20"/>
        <v>1.4970261675531372E-2</v>
      </c>
      <c r="AB49" s="14">
        <f t="shared" si="21"/>
        <v>0.19111947329496926</v>
      </c>
      <c r="AC49" s="14">
        <f t="shared" si="22"/>
        <v>2.9147711169130577E-2</v>
      </c>
      <c r="AD49" s="14">
        <f t="shared" si="23"/>
        <v>0</v>
      </c>
      <c r="AE49" s="14">
        <f t="shared" si="24"/>
        <v>7.3984076569749729E-2</v>
      </c>
      <c r="AF49" s="14">
        <f t="shared" si="25"/>
        <v>0.85410082875678306</v>
      </c>
      <c r="AG49" s="14">
        <f t="shared" si="26"/>
        <v>0.90917693957785328</v>
      </c>
      <c r="AH49" s="14">
        <f t="shared" si="27"/>
        <v>1.3657427564563176E-3</v>
      </c>
      <c r="AI49" s="14">
        <f t="shared" si="28"/>
        <v>1.7392610351693925E-3</v>
      </c>
      <c r="AJ49" s="14">
        <f t="shared" si="29"/>
        <v>2.9841930728166165E-2</v>
      </c>
      <c r="AK49" s="14">
        <f t="shared" si="30"/>
        <v>0</v>
      </c>
      <c r="AL49" s="14">
        <f t="shared" si="31"/>
        <v>3.9976316685101554</v>
      </c>
      <c r="AM49" s="14">
        <f t="shared" si="32"/>
        <v>0.92028307308400892</v>
      </c>
      <c r="AN49" s="11">
        <f t="shared" si="2"/>
        <v>0</v>
      </c>
      <c r="AP49">
        <f t="shared" si="33"/>
        <v>51.63</v>
      </c>
      <c r="AQ49">
        <f t="shared" si="34"/>
        <v>0.54300000000000004</v>
      </c>
      <c r="AR49">
        <f t="shared" si="35"/>
        <v>4.4249999999999998</v>
      </c>
      <c r="AS49">
        <f t="shared" si="36"/>
        <v>1.006</v>
      </c>
      <c r="AT49">
        <f t="shared" si="3"/>
        <v>0</v>
      </c>
      <c r="AU49">
        <f t="shared" si="4"/>
        <v>2.4140000000000006</v>
      </c>
      <c r="AV49">
        <f t="shared" si="37"/>
        <v>15.634</v>
      </c>
      <c r="AW49">
        <f t="shared" si="38"/>
        <v>23.155000000000001</v>
      </c>
      <c r="AX49">
        <f t="shared" si="39"/>
        <v>4.3999999999999997E-2</v>
      </c>
      <c r="AY49">
        <f t="shared" si="40"/>
        <v>5.8999999999999997E-2</v>
      </c>
      <c r="AZ49">
        <f t="shared" si="41"/>
        <v>0.42</v>
      </c>
      <c r="BA49">
        <f t="shared" si="42"/>
        <v>0</v>
      </c>
      <c r="BB49">
        <f t="shared" si="43"/>
        <v>99.33</v>
      </c>
      <c r="BD49">
        <f t="shared" si="6"/>
        <v>0.85935419440745675</v>
      </c>
      <c r="BE49">
        <f t="shared" si="7"/>
        <v>6.7988881376305314E-3</v>
      </c>
      <c r="BF49">
        <f t="shared" si="8"/>
        <v>8.6798744605727743E-2</v>
      </c>
      <c r="BG49">
        <f t="shared" si="9"/>
        <v>1.3237713007434699E-2</v>
      </c>
      <c r="BH49">
        <f t="shared" si="10"/>
        <v>3.3600579032347873E-2</v>
      </c>
      <c r="BI49">
        <f t="shared" si="11"/>
        <v>0</v>
      </c>
      <c r="BJ49">
        <f t="shared" si="12"/>
        <v>0.38789809549329601</v>
      </c>
      <c r="BK49">
        <f t="shared" si="13"/>
        <v>0.41291144025935583</v>
      </c>
      <c r="BL49">
        <f t="shared" si="14"/>
        <v>6.2026519156326563E-4</v>
      </c>
      <c r="BM49">
        <f t="shared" si="15"/>
        <v>7.8990210569157928E-4</v>
      </c>
      <c r="BN49">
        <f t="shared" si="44"/>
        <v>1.3552999488535613E-2</v>
      </c>
      <c r="BO49">
        <f t="shared" si="45"/>
        <v>0</v>
      </c>
      <c r="BP49">
        <f t="shared" si="46"/>
        <v>1.81556282172904</v>
      </c>
      <c r="BQ49">
        <f t="shared" si="16"/>
        <v>2.2018690957237359</v>
      </c>
    </row>
    <row r="50" spans="1:69" x14ac:dyDescent="0.15">
      <c r="A50" t="s">
        <v>127</v>
      </c>
      <c r="B50">
        <v>163</v>
      </c>
      <c r="C50" s="27">
        <f t="shared" si="17"/>
        <v>469.51656013945382</v>
      </c>
      <c r="D50" s="1">
        <v>52.395000000000003</v>
      </c>
      <c r="E50" s="1">
        <v>0.42699999999999999</v>
      </c>
      <c r="F50" s="1">
        <v>3.6840000000000002</v>
      </c>
      <c r="G50" s="1">
        <v>0.72399999999999998</v>
      </c>
      <c r="H50" s="1">
        <v>2.427</v>
      </c>
      <c r="I50" s="1">
        <v>16.093</v>
      </c>
      <c r="J50" s="1">
        <v>22.25</v>
      </c>
      <c r="K50" s="1">
        <v>2.8000000000000001E-2</v>
      </c>
      <c r="L50" s="1">
        <v>0.112</v>
      </c>
      <c r="M50" s="1">
        <v>0.379</v>
      </c>
      <c r="O50">
        <f>SUM(D50:N50)</f>
        <v>98.519000000000005</v>
      </c>
      <c r="V50" s="5">
        <v>12</v>
      </c>
      <c r="W50" s="5">
        <v>4</v>
      </c>
      <c r="X50" s="15">
        <v>0</v>
      </c>
      <c r="Z50" s="14">
        <f t="shared" si="19"/>
        <v>1.926978275216833</v>
      </c>
      <c r="AA50" s="14">
        <f t="shared" si="20"/>
        <v>1.181361569753697E-2</v>
      </c>
      <c r="AB50" s="14">
        <f t="shared" si="21"/>
        <v>0.15967491297534658</v>
      </c>
      <c r="AC50" s="14">
        <f t="shared" si="22"/>
        <v>2.1050889162738555E-2</v>
      </c>
      <c r="AD50" s="14">
        <f t="shared" si="23"/>
        <v>0</v>
      </c>
      <c r="AE50" s="14">
        <f t="shared" si="24"/>
        <v>7.4644217537811794E-2</v>
      </c>
      <c r="AF50" s="14">
        <f t="shared" si="25"/>
        <v>0.88226987126228507</v>
      </c>
      <c r="AG50" s="14">
        <f t="shared" si="26"/>
        <v>0.87671622409461858</v>
      </c>
      <c r="AH50" s="14">
        <f t="shared" si="27"/>
        <v>8.7216702428928703E-4</v>
      </c>
      <c r="AI50" s="14">
        <f t="shared" si="28"/>
        <v>3.3132650573452255E-3</v>
      </c>
      <c r="AJ50" s="14">
        <f t="shared" si="29"/>
        <v>2.7023539975565822E-2</v>
      </c>
      <c r="AK50" s="14">
        <f t="shared" si="30"/>
        <v>0</v>
      </c>
      <c r="AL50" s="14">
        <f t="shared" si="31"/>
        <v>3.9843569780043708</v>
      </c>
      <c r="AM50" s="14">
        <f t="shared" si="32"/>
        <v>0.92199485992372587</v>
      </c>
      <c r="AN50" s="11">
        <f t="shared" si="2"/>
        <v>0</v>
      </c>
      <c r="AP50">
        <f>D50</f>
        <v>52.395000000000003</v>
      </c>
      <c r="AQ50">
        <f t="shared" si="34"/>
        <v>0.42699999999999999</v>
      </c>
      <c r="AR50">
        <f t="shared" si="35"/>
        <v>3.6840000000000002</v>
      </c>
      <c r="AS50">
        <f t="shared" si="36"/>
        <v>0.72399999999999998</v>
      </c>
      <c r="AT50">
        <f t="shared" si="3"/>
        <v>0</v>
      </c>
      <c r="AU50">
        <f t="shared" si="4"/>
        <v>2.427</v>
      </c>
      <c r="AV50">
        <f t="shared" ref="AV50:BA51" si="47">I50</f>
        <v>16.093</v>
      </c>
      <c r="AW50">
        <f t="shared" si="47"/>
        <v>22.25</v>
      </c>
      <c r="AX50">
        <f t="shared" si="47"/>
        <v>2.8000000000000001E-2</v>
      </c>
      <c r="AY50">
        <f t="shared" si="47"/>
        <v>0.112</v>
      </c>
      <c r="AZ50">
        <f t="shared" si="47"/>
        <v>0.379</v>
      </c>
      <c r="BA50">
        <f t="shared" si="47"/>
        <v>0</v>
      </c>
      <c r="BB50">
        <f>SUM(AP50:BA50)</f>
        <v>98.519000000000005</v>
      </c>
      <c r="BD50">
        <f t="shared" si="6"/>
        <v>0.87208721704394154</v>
      </c>
      <c r="BE50">
        <f t="shared" si="7"/>
        <v>5.3464553126486864E-3</v>
      </c>
      <c r="BF50">
        <f t="shared" si="8"/>
        <v>7.2263632797175376E-2</v>
      </c>
      <c r="BG50">
        <f t="shared" si="9"/>
        <v>9.5269425620106585E-3</v>
      </c>
      <c r="BH50">
        <f t="shared" si="10"/>
        <v>3.3781526641055624E-2</v>
      </c>
      <c r="BI50">
        <f t="shared" si="11"/>
        <v>0</v>
      </c>
      <c r="BJ50">
        <f t="shared" si="12"/>
        <v>0.39928643026567817</v>
      </c>
      <c r="BK50">
        <f t="shared" si="13"/>
        <v>0.39677303155995108</v>
      </c>
      <c r="BL50">
        <f t="shared" si="14"/>
        <v>3.9471421281298723E-4</v>
      </c>
      <c r="BM50">
        <f t="shared" si="15"/>
        <v>1.49947518368571E-3</v>
      </c>
      <c r="BN50">
        <f t="shared" si="44"/>
        <v>1.2229968586083328E-2</v>
      </c>
      <c r="BO50">
        <f t="shared" si="45"/>
        <v>0</v>
      </c>
      <c r="BP50">
        <f>SUM(BD50:BO50)</f>
        <v>1.8031893941650432</v>
      </c>
      <c r="BQ50">
        <f t="shared" si="16"/>
        <v>2.209616466743531</v>
      </c>
    </row>
    <row r="51" spans="1:69" x14ac:dyDescent="0.15">
      <c r="A51" t="s">
        <v>128</v>
      </c>
      <c r="B51">
        <v>164</v>
      </c>
      <c r="C51" s="27">
        <f t="shared" si="17"/>
        <v>479.72344188161583</v>
      </c>
      <c r="D51" s="1">
        <v>52.341000000000001</v>
      </c>
      <c r="E51" s="1">
        <v>0.42699999999999999</v>
      </c>
      <c r="F51" s="1">
        <v>3.8450000000000002</v>
      </c>
      <c r="G51" s="1">
        <v>0.77700000000000002</v>
      </c>
      <c r="H51" s="1">
        <v>2.2970000000000002</v>
      </c>
      <c r="I51" s="1">
        <v>16.163</v>
      </c>
      <c r="J51" s="1">
        <v>23.213000000000001</v>
      </c>
      <c r="K51" s="1">
        <v>8.7999999999999995E-2</v>
      </c>
      <c r="L51" s="1">
        <v>1.9E-2</v>
      </c>
      <c r="M51" s="1">
        <v>0.42699999999999999</v>
      </c>
      <c r="O51">
        <f t="shared" ref="O51:O64" si="48">SUM(D51:N51)</f>
        <v>99.596999999999994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1.9098976362536066</v>
      </c>
      <c r="AA51" s="14">
        <f t="shared" ref="AA51:AA64" si="50">IFERROR(BE51*$BQ51,"NA")</f>
        <v>1.1720980425037979E-2</v>
      </c>
      <c r="AB51" s="14">
        <f t="shared" ref="AB51:AB64" si="51">IFERROR(BF51*$BQ51,"NA")</f>
        <v>0.16534631195763461</v>
      </c>
      <c r="AC51" s="14">
        <f t="shared" ref="AC51:AC64" si="52">IFERROR(BG51*$BQ51,"NA")</f>
        <v>2.2414755136283823E-2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7.0092006156851211E-2</v>
      </c>
      <c r="AF51" s="14">
        <f t="shared" ref="AF51:AF64" si="55">IFERROR(BJ51*$BQ51,"NA")</f>
        <v>0.87915917346193273</v>
      </c>
      <c r="AG51" s="14">
        <f t="shared" ref="AG51:AG64" si="56">IFERROR(BK51*$BQ51,"NA")</f>
        <v>0.9074890663463675</v>
      </c>
      <c r="AH51" s="14">
        <f t="shared" ref="AH51:AH64" si="57">IFERROR(BL51*$BQ51,"NA")</f>
        <v>2.7196023322015881E-3</v>
      </c>
      <c r="AI51" s="14">
        <f t="shared" ref="AI51:AI64" si="58">IFERROR(BM51*$BQ51,"NA")</f>
        <v>5.5766432202148807E-4</v>
      </c>
      <c r="AJ51" s="14">
        <f t="shared" ref="AJ51:AJ64" si="59">IFERROR(BN51*$BQ51,"NA")</f>
        <v>3.0207306764917841E-2</v>
      </c>
      <c r="AK51" s="14">
        <f t="shared" ref="AK51:AK64" si="60">IFERROR(BO51*$BQ51,"NA")</f>
        <v>0</v>
      </c>
      <c r="AL51" s="14">
        <f t="shared" ref="AL51:AL64" si="61">IFERROR(SUM(Z51:AK51),"NA")</f>
        <v>3.9996045031568555</v>
      </c>
      <c r="AM51" s="14">
        <f t="shared" ref="AM51:AM64" si="62">IFERROR(AF51/(AF51+AE51),"NA")</f>
        <v>0.92616073842015145</v>
      </c>
      <c r="AN51" s="11">
        <f t="shared" ref="AN51:AN64" si="63">IFERROR(AD51/(AD51+AE51),"NA")</f>
        <v>0</v>
      </c>
      <c r="AP51">
        <f t="shared" ref="AP51:AP64" si="64">D51</f>
        <v>52.341000000000001</v>
      </c>
      <c r="AQ51">
        <f t="shared" ref="AQ51:AQ64" si="65">E51</f>
        <v>0.42699999999999999</v>
      </c>
      <c r="AR51">
        <f t="shared" ref="AR51:AR64" si="66">F51</f>
        <v>3.8450000000000002</v>
      </c>
      <c r="AS51">
        <f t="shared" ref="AS51:AS64" si="67">G51</f>
        <v>0.77700000000000002</v>
      </c>
      <c r="AT51">
        <f t="shared" ref="AT51:AT64" si="68">BI51*AT$1/2</f>
        <v>0</v>
      </c>
      <c r="AU51">
        <f t="shared" ref="AU51:AU64" si="69">BH51*AU$1</f>
        <v>2.2970000000000002</v>
      </c>
      <c r="AV51">
        <f t="shared" si="47"/>
        <v>16.163</v>
      </c>
      <c r="AW51">
        <f t="shared" si="47"/>
        <v>23.213000000000001</v>
      </c>
      <c r="AX51">
        <f t="shared" si="47"/>
        <v>8.7999999999999995E-2</v>
      </c>
      <c r="AY51">
        <f t="shared" si="47"/>
        <v>1.9E-2</v>
      </c>
      <c r="AZ51">
        <f t="shared" si="47"/>
        <v>0.42699999999999999</v>
      </c>
      <c r="BA51">
        <f t="shared" si="47"/>
        <v>0</v>
      </c>
      <c r="BB51">
        <f t="shared" ref="BB51:BB64" si="70">SUM(AP51:BA51)</f>
        <v>99.596999999999994</v>
      </c>
      <c r="BD51">
        <f t="shared" ref="BD51:BD64" si="71">D51/AP$1</f>
        <v>0.87118841544607195</v>
      </c>
      <c r="BE51">
        <f t="shared" ref="BE51:BE64" si="72">E51/AQ$1</f>
        <v>5.3464553126486864E-3</v>
      </c>
      <c r="BF51">
        <f t="shared" ref="BF51:BF64" si="73">F51/AR$1*2</f>
        <v>7.5421734013338571E-2</v>
      </c>
      <c r="BG51">
        <f t="shared" ref="BG51:BG64" si="74">G51/AS$1*2</f>
        <v>1.0224356865583262E-2</v>
      </c>
      <c r="BH51">
        <f t="shared" ref="BH51:BH64" si="75">IF(OR($X51="spinel", $X51="Spinel", $X51="SPINEL"),H51/AU$1,H51/AU$1*(1-$X51))</f>
        <v>3.1972050553978067E-2</v>
      </c>
      <c r="BI51">
        <f t="shared" ref="BI51:BI64" si="76">IF(OR($X51="spinel", $X51="Spinel", $X51="SPINEL"),0,H51/AU$1*$X51)</f>
        <v>0</v>
      </c>
      <c r="BJ51">
        <f t="shared" ref="BJ51:BJ64" si="77">I51/AV$1</f>
        <v>0.40102321334643365</v>
      </c>
      <c r="BK51">
        <f t="shared" ref="BK51:BK64" si="78">J51/AW$1</f>
        <v>0.41394572501578181</v>
      </c>
      <c r="BL51">
        <f t="shared" ref="BL51:BL64" si="79">K51/AX$1</f>
        <v>1.2405303831265313E-3</v>
      </c>
      <c r="BM51">
        <f t="shared" ref="BM51:BM64" si="80">L51/AY$1</f>
        <v>2.5437525437525436E-4</v>
      </c>
      <c r="BN51">
        <f t="shared" ref="BN51:BN64" si="81">M51/AZ$1*2</f>
        <v>1.377888281334454E-2</v>
      </c>
      <c r="BO51">
        <f t="shared" ref="BO51:BO64" si="82">N51/BA$1*2</f>
        <v>0</v>
      </c>
      <c r="BP51">
        <f t="shared" ref="BP51:BP64" si="83">SUM(BD51:BO51)</f>
        <v>1.8243957390046823</v>
      </c>
      <c r="BQ51">
        <f t="shared" ref="BQ51:BQ64" si="84">IFERROR(IF(OR($U51="Total",$U51="total", $U51="TOTAL"),$W51/$BP51,V51/(BD51*4+BE51*4+BF51*3+BG51*3+BH51*2+BI51*3+BJ51*2+BK51*2+BL51*2+BM51*2+BN51+BO51)),"NA")</f>
        <v>2.1922899827308742</v>
      </c>
    </row>
    <row r="52" spans="1:69" x14ac:dyDescent="0.15">
      <c r="A52" t="s">
        <v>129</v>
      </c>
      <c r="B52">
        <v>165</v>
      </c>
      <c r="C52" s="27">
        <f t="shared" si="17"/>
        <v>489.93032362377789</v>
      </c>
      <c r="D52" s="1">
        <v>51.235999999999997</v>
      </c>
      <c r="E52" s="1">
        <v>0.55300000000000005</v>
      </c>
      <c r="F52" s="1">
        <v>4.4470000000000001</v>
      </c>
      <c r="G52" s="1">
        <v>0.96</v>
      </c>
      <c r="H52" s="1">
        <v>2.383</v>
      </c>
      <c r="I52" s="1">
        <v>15.926</v>
      </c>
      <c r="J52" s="1">
        <v>23.106000000000002</v>
      </c>
      <c r="K52" s="1">
        <v>9.2999999999999999E-2</v>
      </c>
      <c r="L52" s="1">
        <v>4.4999999999999998E-2</v>
      </c>
      <c r="M52" s="1">
        <v>0.432</v>
      </c>
      <c r="O52">
        <f t="shared" si="48"/>
        <v>99.180999999999997</v>
      </c>
      <c r="V52" s="20">
        <v>12</v>
      </c>
      <c r="W52" s="20">
        <v>4</v>
      </c>
      <c r="X52" s="15">
        <v>0</v>
      </c>
      <c r="Z52" s="14">
        <f t="shared" si="49"/>
        <v>1.8822283290026274</v>
      </c>
      <c r="AA52" s="14">
        <f t="shared" si="50"/>
        <v>1.5282352404321626E-2</v>
      </c>
      <c r="AB52" s="14">
        <f t="shared" si="51"/>
        <v>0.19252818245670328</v>
      </c>
      <c r="AC52" s="14">
        <f t="shared" si="52"/>
        <v>2.7881313283283457E-2</v>
      </c>
      <c r="AD52" s="14">
        <f t="shared" si="53"/>
        <v>0</v>
      </c>
      <c r="AE52" s="14">
        <f t="shared" si="54"/>
        <v>7.3208338556762023E-2</v>
      </c>
      <c r="AF52" s="14">
        <f t="shared" si="55"/>
        <v>0.87213007599642633</v>
      </c>
      <c r="AG52" s="14">
        <f t="shared" si="56"/>
        <v>0.90941876671919086</v>
      </c>
      <c r="AH52" s="14">
        <f t="shared" si="57"/>
        <v>2.8935746734029284E-3</v>
      </c>
      <c r="AI52" s="14">
        <f t="shared" si="58"/>
        <v>1.3297217923132689E-3</v>
      </c>
      <c r="AJ52" s="14">
        <f t="shared" si="59"/>
        <v>3.0767831676051263E-2</v>
      </c>
      <c r="AK52" s="14">
        <f t="shared" si="60"/>
        <v>0</v>
      </c>
      <c r="AL52" s="14">
        <f t="shared" si="61"/>
        <v>4.0076684865610819</v>
      </c>
      <c r="AM52" s="14">
        <f t="shared" si="62"/>
        <v>0.92255859126240658</v>
      </c>
      <c r="AN52" s="11">
        <f t="shared" si="63"/>
        <v>0</v>
      </c>
      <c r="AP52">
        <f t="shared" si="64"/>
        <v>51.235999999999997</v>
      </c>
      <c r="AQ52">
        <f t="shared" si="65"/>
        <v>0.55300000000000005</v>
      </c>
      <c r="AR52">
        <f t="shared" si="66"/>
        <v>4.4470000000000001</v>
      </c>
      <c r="AS52">
        <f t="shared" si="67"/>
        <v>0.96</v>
      </c>
      <c r="AT52">
        <f t="shared" si="68"/>
        <v>0</v>
      </c>
      <c r="AU52">
        <f t="shared" si="69"/>
        <v>2.383</v>
      </c>
      <c r="AV52">
        <f t="shared" ref="AV52:AV64" si="85">I52</f>
        <v>15.926</v>
      </c>
      <c r="AW52">
        <f t="shared" ref="AW52:AW64" si="86">J52</f>
        <v>23.106000000000002</v>
      </c>
      <c r="AX52">
        <f t="shared" ref="AX52:AX64" si="87">K52</f>
        <v>9.2999999999999999E-2</v>
      </c>
      <c r="AY52">
        <f t="shared" ref="AY52:AY64" si="88">L52</f>
        <v>4.4999999999999998E-2</v>
      </c>
      <c r="AZ52">
        <f t="shared" ref="AZ52:AZ64" si="89">M52</f>
        <v>0.432</v>
      </c>
      <c r="BA52">
        <f t="shared" ref="BA52:BA64" si="90">N52</f>
        <v>0</v>
      </c>
      <c r="BB52">
        <f t="shared" si="70"/>
        <v>99.180999999999997</v>
      </c>
      <c r="BD52">
        <f t="shared" si="71"/>
        <v>0.85279627163781624</v>
      </c>
      <c r="BE52">
        <f t="shared" si="72"/>
        <v>6.9240978639220699E-3</v>
      </c>
      <c r="BF52">
        <f t="shared" si="73"/>
        <v>8.7230286386818373E-2</v>
      </c>
      <c r="BG52">
        <f t="shared" si="74"/>
        <v>1.2632410026975458E-2</v>
      </c>
      <c r="BH52">
        <f t="shared" si="75"/>
        <v>3.3169088580813987E-2</v>
      </c>
      <c r="BI52">
        <f t="shared" si="76"/>
        <v>0</v>
      </c>
      <c r="BJ52">
        <f t="shared" si="77"/>
        <v>0.39514296205873306</v>
      </c>
      <c r="BK52">
        <f t="shared" si="78"/>
        <v>0.41203764796513398</v>
      </c>
      <c r="BL52">
        <f t="shared" si="79"/>
        <v>1.3110150639859934E-3</v>
      </c>
      <c r="BM52">
        <f t="shared" si="80"/>
        <v>6.0246770773086553E-4</v>
      </c>
      <c r="BN52">
        <f t="shared" si="81"/>
        <v>1.3940228045350916E-2</v>
      </c>
      <c r="BO52">
        <f t="shared" si="82"/>
        <v>0</v>
      </c>
      <c r="BP52">
        <f t="shared" si="83"/>
        <v>1.8157864753372808</v>
      </c>
      <c r="BQ52">
        <f t="shared" si="84"/>
        <v>2.2071254197532566</v>
      </c>
    </row>
    <row r="53" spans="1:69" x14ac:dyDescent="0.15">
      <c r="A53" t="s">
        <v>130</v>
      </c>
      <c r="B53">
        <v>166</v>
      </c>
      <c r="C53" s="27">
        <f t="shared" si="17"/>
        <v>500.13720536593996</v>
      </c>
      <c r="D53" s="1">
        <v>51.287999999999997</v>
      </c>
      <c r="E53" s="1">
        <v>0.60599999999999998</v>
      </c>
      <c r="F53" s="1">
        <v>4.4770000000000003</v>
      </c>
      <c r="G53" s="1">
        <v>1.0429999999999999</v>
      </c>
      <c r="H53" s="1">
        <v>2.3980000000000001</v>
      </c>
      <c r="I53" s="1">
        <v>15.510999999999999</v>
      </c>
      <c r="J53" s="1">
        <v>23.183</v>
      </c>
      <c r="K53" s="1">
        <v>0.06</v>
      </c>
      <c r="L53" s="1">
        <v>5.3999999999999999E-2</v>
      </c>
      <c r="M53" s="1">
        <v>0.45600000000000002</v>
      </c>
      <c r="O53">
        <f t="shared" si="48"/>
        <v>99.076000000000008</v>
      </c>
      <c r="V53" s="20">
        <v>12</v>
      </c>
      <c r="W53" s="20">
        <v>4</v>
      </c>
      <c r="X53" s="15">
        <v>0</v>
      </c>
      <c r="Z53" s="14">
        <f t="shared" si="49"/>
        <v>1.8862848008747419</v>
      </c>
      <c r="AA53" s="14">
        <f t="shared" si="50"/>
        <v>1.6766102457830018E-2</v>
      </c>
      <c r="AB53" s="14">
        <f t="shared" si="51"/>
        <v>0.19404778453344496</v>
      </c>
      <c r="AC53" s="14">
        <f t="shared" si="52"/>
        <v>3.0326389917297959E-2</v>
      </c>
      <c r="AD53" s="14">
        <f t="shared" si="53"/>
        <v>0</v>
      </c>
      <c r="AE53" s="14">
        <f t="shared" si="54"/>
        <v>7.3753069546612357E-2</v>
      </c>
      <c r="AF53" s="14">
        <f t="shared" si="55"/>
        <v>0.8503716302204325</v>
      </c>
      <c r="AG53" s="14">
        <f t="shared" si="56"/>
        <v>0.91348872453204344</v>
      </c>
      <c r="AH53" s="14">
        <f t="shared" si="57"/>
        <v>1.8689488223113191E-3</v>
      </c>
      <c r="AI53" s="14">
        <f t="shared" si="58"/>
        <v>1.5974837356350848E-3</v>
      </c>
      <c r="AJ53" s="14">
        <f t="shared" si="59"/>
        <v>3.251414960341293E-2</v>
      </c>
      <c r="AK53" s="14">
        <f t="shared" si="60"/>
        <v>0</v>
      </c>
      <c r="AL53" s="14">
        <f t="shared" si="61"/>
        <v>4.0010190842437625</v>
      </c>
      <c r="AM53" s="14">
        <f t="shared" si="62"/>
        <v>0.92019143134557047</v>
      </c>
      <c r="AN53" s="11">
        <f t="shared" si="63"/>
        <v>0</v>
      </c>
      <c r="AP53">
        <f t="shared" si="64"/>
        <v>51.287999999999997</v>
      </c>
      <c r="AQ53">
        <f t="shared" si="65"/>
        <v>0.60599999999999998</v>
      </c>
      <c r="AR53">
        <f t="shared" si="66"/>
        <v>4.4770000000000003</v>
      </c>
      <c r="AS53">
        <f t="shared" si="67"/>
        <v>1.0429999999999999</v>
      </c>
      <c r="AT53">
        <f t="shared" si="68"/>
        <v>0</v>
      </c>
      <c r="AU53">
        <f t="shared" si="69"/>
        <v>2.3980000000000001</v>
      </c>
      <c r="AV53">
        <f t="shared" si="85"/>
        <v>15.510999999999999</v>
      </c>
      <c r="AW53">
        <f t="shared" si="86"/>
        <v>23.183</v>
      </c>
      <c r="AX53">
        <f t="shared" si="87"/>
        <v>0.06</v>
      </c>
      <c r="AY53">
        <f t="shared" si="88"/>
        <v>5.3999999999999999E-2</v>
      </c>
      <c r="AZ53">
        <f t="shared" si="89"/>
        <v>0.45600000000000002</v>
      </c>
      <c r="BA53">
        <f t="shared" si="90"/>
        <v>0</v>
      </c>
      <c r="BB53">
        <f t="shared" si="70"/>
        <v>99.076000000000008</v>
      </c>
      <c r="BD53">
        <f t="shared" si="71"/>
        <v>0.85366178428761652</v>
      </c>
      <c r="BE53">
        <f t="shared" si="72"/>
        <v>7.5877094132672223E-3</v>
      </c>
      <c r="BF53">
        <f t="shared" si="73"/>
        <v>8.7818752451941956E-2</v>
      </c>
      <c r="BG53">
        <f t="shared" si="74"/>
        <v>1.3724587143891043E-2</v>
      </c>
      <c r="BH53">
        <f t="shared" si="75"/>
        <v>3.3377874283169094E-2</v>
      </c>
      <c r="BI53">
        <f t="shared" si="76"/>
        <v>0</v>
      </c>
      <c r="BJ53">
        <f t="shared" si="77"/>
        <v>0.38484631950853998</v>
      </c>
      <c r="BK53">
        <f t="shared" si="78"/>
        <v>0.41341075014176837</v>
      </c>
      <c r="BL53">
        <f t="shared" si="79"/>
        <v>8.4581617031354408E-4</v>
      </c>
      <c r="BM53">
        <f t="shared" si="80"/>
        <v>7.2296124927703873E-4</v>
      </c>
      <c r="BN53">
        <f t="shared" si="81"/>
        <v>1.4714685158981524E-2</v>
      </c>
      <c r="BO53">
        <f t="shared" si="82"/>
        <v>0</v>
      </c>
      <c r="BP53">
        <f t="shared" si="83"/>
        <v>1.8107112398087659</v>
      </c>
      <c r="BQ53">
        <f t="shared" si="84"/>
        <v>2.2096395031304494</v>
      </c>
    </row>
    <row r="54" spans="1:69" x14ac:dyDescent="0.15">
      <c r="A54" t="s">
        <v>131</v>
      </c>
      <c r="B54">
        <v>167</v>
      </c>
      <c r="C54" s="27">
        <f t="shared" si="17"/>
        <v>510.34408710810197</v>
      </c>
      <c r="D54" s="1">
        <v>51.252000000000002</v>
      </c>
      <c r="E54" s="1">
        <v>0.57599999999999996</v>
      </c>
      <c r="F54" s="1">
        <v>4.46</v>
      </c>
      <c r="G54" s="1">
        <v>1.0109999999999999</v>
      </c>
      <c r="H54" s="1">
        <v>2.363</v>
      </c>
      <c r="I54" s="1">
        <v>15.946</v>
      </c>
      <c r="J54" s="1">
        <v>23.17</v>
      </c>
      <c r="K54" s="1">
        <v>2.4E-2</v>
      </c>
      <c r="L54" s="1">
        <v>0.03</v>
      </c>
      <c r="M54" s="1">
        <v>0.41899999999999998</v>
      </c>
      <c r="O54">
        <f t="shared" si="48"/>
        <v>99.251000000000005</v>
      </c>
      <c r="V54" s="20">
        <v>12</v>
      </c>
      <c r="W54" s="20">
        <v>4</v>
      </c>
      <c r="X54" s="15">
        <v>0</v>
      </c>
      <c r="Z54" s="14">
        <f t="shared" si="49"/>
        <v>1.8811044505079471</v>
      </c>
      <c r="AA54" s="14">
        <f t="shared" si="50"/>
        <v>1.5903494647590076E-2</v>
      </c>
      <c r="AB54" s="14">
        <f t="shared" si="51"/>
        <v>0.19291546540987459</v>
      </c>
      <c r="AC54" s="14">
        <f t="shared" si="52"/>
        <v>2.9335814697768806E-2</v>
      </c>
      <c r="AD54" s="14">
        <f t="shared" si="53"/>
        <v>0</v>
      </c>
      <c r="AE54" s="14">
        <f t="shared" si="54"/>
        <v>7.2527922038747597E-2</v>
      </c>
      <c r="AF54" s="14">
        <f t="shared" si="55"/>
        <v>0.87243145794189148</v>
      </c>
      <c r="AG54" s="14">
        <f t="shared" si="56"/>
        <v>0.91110867482875568</v>
      </c>
      <c r="AH54" s="14">
        <f t="shared" si="57"/>
        <v>7.4605009929202203E-4</v>
      </c>
      <c r="AI54" s="14">
        <f t="shared" si="58"/>
        <v>8.8567529791221307E-4</v>
      </c>
      <c r="AJ54" s="14">
        <f t="shared" si="59"/>
        <v>2.9814818641725908E-2</v>
      </c>
      <c r="AK54" s="14">
        <f t="shared" si="60"/>
        <v>0</v>
      </c>
      <c r="AL54" s="14">
        <f t="shared" si="61"/>
        <v>4.0067738241115052</v>
      </c>
      <c r="AM54" s="14">
        <f t="shared" si="62"/>
        <v>0.92324757701200488</v>
      </c>
      <c r="AN54" s="11">
        <f t="shared" si="63"/>
        <v>0</v>
      </c>
      <c r="AP54">
        <f t="shared" si="64"/>
        <v>51.252000000000002</v>
      </c>
      <c r="AQ54">
        <f t="shared" si="65"/>
        <v>0.57599999999999996</v>
      </c>
      <c r="AR54">
        <f t="shared" si="66"/>
        <v>4.46</v>
      </c>
      <c r="AS54">
        <f t="shared" si="67"/>
        <v>1.0109999999999999</v>
      </c>
      <c r="AT54">
        <f t="shared" si="68"/>
        <v>0</v>
      </c>
      <c r="AU54">
        <f t="shared" si="69"/>
        <v>2.363</v>
      </c>
      <c r="AV54">
        <f t="shared" si="85"/>
        <v>15.946</v>
      </c>
      <c r="AW54">
        <f t="shared" si="86"/>
        <v>23.17</v>
      </c>
      <c r="AX54">
        <f t="shared" si="87"/>
        <v>2.4E-2</v>
      </c>
      <c r="AY54">
        <f t="shared" si="88"/>
        <v>0.03</v>
      </c>
      <c r="AZ54">
        <f t="shared" si="89"/>
        <v>0.41899999999999998</v>
      </c>
      <c r="BA54">
        <f t="shared" si="90"/>
        <v>0</v>
      </c>
      <c r="BB54">
        <f t="shared" si="70"/>
        <v>99.251000000000005</v>
      </c>
      <c r="BD54">
        <f t="shared" si="71"/>
        <v>0.85306258322237027</v>
      </c>
      <c r="BE54">
        <f t="shared" si="72"/>
        <v>7.2120802343926069E-3</v>
      </c>
      <c r="BF54">
        <f t="shared" si="73"/>
        <v>8.7485288348371909E-2</v>
      </c>
      <c r="BG54">
        <f t="shared" si="74"/>
        <v>1.3303506809658527E-2</v>
      </c>
      <c r="BH54">
        <f t="shared" si="75"/>
        <v>3.2890707644340517E-2</v>
      </c>
      <c r="BI54">
        <f t="shared" si="76"/>
        <v>0</v>
      </c>
      <c r="BJ54">
        <f t="shared" si="77"/>
        <v>0.3956391857960917</v>
      </c>
      <c r="BK54">
        <f t="shared" si="78"/>
        <v>0.41317892769636255</v>
      </c>
      <c r="BL54">
        <f t="shared" si="79"/>
        <v>3.3832646812541762E-4</v>
      </c>
      <c r="BM54">
        <f t="shared" si="80"/>
        <v>4.0164513848724371E-4</v>
      </c>
      <c r="BN54">
        <f t="shared" si="81"/>
        <v>1.3520730442134338E-2</v>
      </c>
      <c r="BO54">
        <f t="shared" si="82"/>
        <v>0</v>
      </c>
      <c r="BP54">
        <f t="shared" si="83"/>
        <v>1.817032981800335</v>
      </c>
      <c r="BQ54">
        <f t="shared" si="84"/>
        <v>2.2051189297299119</v>
      </c>
    </row>
    <row r="55" spans="1:69" x14ac:dyDescent="0.15">
      <c r="A55" t="s">
        <v>132</v>
      </c>
      <c r="B55">
        <v>168</v>
      </c>
      <c r="C55" s="27">
        <f t="shared" si="17"/>
        <v>520.55096885026398</v>
      </c>
      <c r="D55" s="1">
        <v>52.301000000000002</v>
      </c>
      <c r="E55" s="1">
        <v>0.47799999999999998</v>
      </c>
      <c r="F55" s="1">
        <v>3.8340000000000001</v>
      </c>
      <c r="G55" s="1">
        <v>0.745</v>
      </c>
      <c r="H55" s="1">
        <v>2.2869999999999999</v>
      </c>
      <c r="I55" s="1">
        <v>16.172999999999998</v>
      </c>
      <c r="J55" s="1">
        <v>23.129000000000001</v>
      </c>
      <c r="K55" s="1">
        <v>0.113</v>
      </c>
      <c r="L55" s="1">
        <v>3.7999999999999999E-2</v>
      </c>
      <c r="M55" s="1">
        <v>0.40100000000000002</v>
      </c>
      <c r="O55">
        <f t="shared" si="48"/>
        <v>99.498999999999995</v>
      </c>
      <c r="V55" s="20">
        <v>12</v>
      </c>
      <c r="W55" s="20">
        <v>4</v>
      </c>
      <c r="X55" s="15">
        <v>0</v>
      </c>
      <c r="Z55" s="14">
        <f t="shared" si="49"/>
        <v>1.9099813321080199</v>
      </c>
      <c r="AA55" s="14">
        <f t="shared" si="50"/>
        <v>1.3131520518900718E-2</v>
      </c>
      <c r="AB55" s="14">
        <f t="shared" si="51"/>
        <v>0.1650066059255956</v>
      </c>
      <c r="AC55" s="14">
        <f t="shared" si="52"/>
        <v>2.1509004342475765E-2</v>
      </c>
      <c r="AD55" s="14">
        <f t="shared" si="53"/>
        <v>0</v>
      </c>
      <c r="AE55" s="14">
        <f t="shared" si="54"/>
        <v>6.98432940892766E-2</v>
      </c>
      <c r="AF55" s="14">
        <f t="shared" si="55"/>
        <v>0.88041448682603385</v>
      </c>
      <c r="AG55" s="14">
        <f t="shared" si="56"/>
        <v>0.9049363642100825</v>
      </c>
      <c r="AH55" s="14">
        <f t="shared" si="57"/>
        <v>3.4950406449813474E-3</v>
      </c>
      <c r="AI55" s="14">
        <f t="shared" si="58"/>
        <v>1.1162305650520808E-3</v>
      </c>
      <c r="AJ55" s="14">
        <f t="shared" si="59"/>
        <v>2.8390926017248273E-2</v>
      </c>
      <c r="AK55" s="14">
        <f t="shared" si="60"/>
        <v>0</v>
      </c>
      <c r="AL55" s="14">
        <f t="shared" si="61"/>
        <v>3.9978248052476664</v>
      </c>
      <c r="AM55" s="14">
        <f t="shared" si="62"/>
        <v>0.92650068697990362</v>
      </c>
      <c r="AN55" s="11">
        <f t="shared" si="63"/>
        <v>0</v>
      </c>
      <c r="AP55">
        <f t="shared" si="64"/>
        <v>52.301000000000002</v>
      </c>
      <c r="AQ55">
        <f t="shared" si="65"/>
        <v>0.47799999999999998</v>
      </c>
      <c r="AR55">
        <f t="shared" si="66"/>
        <v>3.8340000000000001</v>
      </c>
      <c r="AS55">
        <f t="shared" si="67"/>
        <v>0.745</v>
      </c>
      <c r="AT55">
        <f t="shared" si="68"/>
        <v>0</v>
      </c>
      <c r="AU55">
        <f t="shared" si="69"/>
        <v>2.2869999999999999</v>
      </c>
      <c r="AV55">
        <f t="shared" si="85"/>
        <v>16.172999999999998</v>
      </c>
      <c r="AW55">
        <f t="shared" si="86"/>
        <v>23.129000000000001</v>
      </c>
      <c r="AX55">
        <f t="shared" si="87"/>
        <v>0.113</v>
      </c>
      <c r="AY55">
        <f t="shared" si="88"/>
        <v>3.7999999999999999E-2</v>
      </c>
      <c r="AZ55">
        <f t="shared" si="89"/>
        <v>0.40100000000000002</v>
      </c>
      <c r="BA55">
        <f t="shared" si="90"/>
        <v>0</v>
      </c>
      <c r="BB55">
        <f t="shared" si="70"/>
        <v>99.498999999999995</v>
      </c>
      <c r="BD55">
        <f t="shared" si="71"/>
        <v>0.8705226364846872</v>
      </c>
      <c r="BE55">
        <f t="shared" si="72"/>
        <v>5.9850249167355315E-3</v>
      </c>
      <c r="BF55">
        <f t="shared" si="73"/>
        <v>7.5205963122793262E-2</v>
      </c>
      <c r="BG55">
        <f t="shared" si="74"/>
        <v>9.803276531350746E-3</v>
      </c>
      <c r="BH55">
        <f t="shared" si="75"/>
        <v>3.1832860085741328E-2</v>
      </c>
      <c r="BI55">
        <f t="shared" si="76"/>
        <v>0</v>
      </c>
      <c r="BJ55">
        <f t="shared" si="77"/>
        <v>0.40127132521511294</v>
      </c>
      <c r="BK55">
        <f t="shared" si="78"/>
        <v>0.41244779536854426</v>
      </c>
      <c r="BL55">
        <f t="shared" si="79"/>
        <v>1.5929537874238414E-3</v>
      </c>
      <c r="BM55">
        <f t="shared" si="80"/>
        <v>5.0875050875050871E-4</v>
      </c>
      <c r="BN55">
        <f t="shared" si="81"/>
        <v>1.2939887606911385E-2</v>
      </c>
      <c r="BO55">
        <f t="shared" si="82"/>
        <v>0</v>
      </c>
      <c r="BP55">
        <f t="shared" si="83"/>
        <v>1.8221104736280507</v>
      </c>
      <c r="BQ55">
        <f t="shared" si="84"/>
        <v>2.1940627986663701</v>
      </c>
    </row>
    <row r="56" spans="1:69" x14ac:dyDescent="0.15">
      <c r="A56" t="s">
        <v>133</v>
      </c>
      <c r="B56">
        <v>169</v>
      </c>
      <c r="C56" s="27">
        <f t="shared" si="17"/>
        <v>530.75785059242605</v>
      </c>
      <c r="D56" s="1">
        <v>51.814</v>
      </c>
      <c r="E56" s="1">
        <v>0.498</v>
      </c>
      <c r="F56" s="1">
        <v>4.5529999999999999</v>
      </c>
      <c r="G56" s="1">
        <v>0.96399999999999997</v>
      </c>
      <c r="H56" s="1">
        <v>2.4609999999999999</v>
      </c>
      <c r="I56" s="1">
        <v>15.95</v>
      </c>
      <c r="J56" s="1">
        <v>23.298999999999999</v>
      </c>
      <c r="K56" s="1">
        <v>0.06</v>
      </c>
      <c r="L56" s="1">
        <v>7.0000000000000001E-3</v>
      </c>
      <c r="M56" s="1">
        <v>0.42399999999999999</v>
      </c>
      <c r="O56">
        <f t="shared" si="48"/>
        <v>100.03</v>
      </c>
      <c r="V56" s="20">
        <v>12</v>
      </c>
      <c r="W56" s="20">
        <v>4</v>
      </c>
      <c r="X56" s="15">
        <v>0</v>
      </c>
      <c r="Z56" s="14">
        <f t="shared" si="49"/>
        <v>1.8860606820652308</v>
      </c>
      <c r="AA56" s="14">
        <f t="shared" si="50"/>
        <v>1.3636592846092284E-2</v>
      </c>
      <c r="AB56" s="14">
        <f t="shared" si="51"/>
        <v>0.19531530853473</v>
      </c>
      <c r="AC56" s="14">
        <f t="shared" si="52"/>
        <v>2.7741534458728394E-2</v>
      </c>
      <c r="AD56" s="14">
        <f t="shared" si="53"/>
        <v>0</v>
      </c>
      <c r="AE56" s="14">
        <f t="shared" si="54"/>
        <v>7.4913411392058468E-2</v>
      </c>
      <c r="AF56" s="14">
        <f t="shared" si="55"/>
        <v>0.86545938528898503</v>
      </c>
      <c r="AG56" s="14">
        <f t="shared" si="56"/>
        <v>0.90863168405119088</v>
      </c>
      <c r="AH56" s="14">
        <f t="shared" si="57"/>
        <v>1.8497560164212092E-3</v>
      </c>
      <c r="AI56" s="14">
        <f t="shared" si="58"/>
        <v>2.0495464468573167E-4</v>
      </c>
      <c r="AJ56" s="14">
        <f t="shared" si="59"/>
        <v>2.9921988587650428E-2</v>
      </c>
      <c r="AK56" s="14">
        <f t="shared" si="60"/>
        <v>0</v>
      </c>
      <c r="AL56" s="14">
        <f t="shared" si="61"/>
        <v>4.0037352978857728</v>
      </c>
      <c r="AM56" s="14">
        <f t="shared" si="62"/>
        <v>0.92033647543138397</v>
      </c>
      <c r="AN56" s="11">
        <f t="shared" si="63"/>
        <v>0</v>
      </c>
      <c r="AP56">
        <f t="shared" si="64"/>
        <v>51.814</v>
      </c>
      <c r="AQ56">
        <f t="shared" si="65"/>
        <v>0.498</v>
      </c>
      <c r="AR56">
        <f t="shared" si="66"/>
        <v>4.5529999999999999</v>
      </c>
      <c r="AS56">
        <f t="shared" si="67"/>
        <v>0.96399999999999997</v>
      </c>
      <c r="AT56">
        <f t="shared" si="68"/>
        <v>0</v>
      </c>
      <c r="AU56">
        <f t="shared" si="69"/>
        <v>2.4610000000000003</v>
      </c>
      <c r="AV56">
        <f t="shared" si="85"/>
        <v>15.95</v>
      </c>
      <c r="AW56">
        <f t="shared" si="86"/>
        <v>23.298999999999999</v>
      </c>
      <c r="AX56">
        <f t="shared" si="87"/>
        <v>0.06</v>
      </c>
      <c r="AY56">
        <f t="shared" si="88"/>
        <v>7.0000000000000001E-3</v>
      </c>
      <c r="AZ56">
        <f t="shared" si="89"/>
        <v>0.42399999999999999</v>
      </c>
      <c r="BA56">
        <f t="shared" si="90"/>
        <v>0</v>
      </c>
      <c r="BB56">
        <f t="shared" si="70"/>
        <v>100.03</v>
      </c>
      <c r="BD56">
        <f t="shared" si="71"/>
        <v>0.86241677762982694</v>
      </c>
      <c r="BE56">
        <f t="shared" si="72"/>
        <v>6.2354443693186084E-3</v>
      </c>
      <c r="BF56">
        <f t="shared" si="73"/>
        <v>8.9309533150254999E-2</v>
      </c>
      <c r="BG56">
        <f t="shared" si="74"/>
        <v>1.2685045068754522E-2</v>
      </c>
      <c r="BH56">
        <f t="shared" si="75"/>
        <v>3.4254774233060524E-2</v>
      </c>
      <c r="BI56">
        <f t="shared" si="76"/>
        <v>0</v>
      </c>
      <c r="BJ56">
        <f t="shared" si="77"/>
        <v>0.39573843054356345</v>
      </c>
      <c r="BK56">
        <f t="shared" si="78"/>
        <v>0.4154793196546202</v>
      </c>
      <c r="BL56">
        <f t="shared" si="79"/>
        <v>8.4581617031354408E-4</v>
      </c>
      <c r="BM56">
        <f t="shared" si="80"/>
        <v>9.3717198980356874E-5</v>
      </c>
      <c r="BN56">
        <f t="shared" si="81"/>
        <v>1.3682075674140714E-2</v>
      </c>
      <c r="BO56">
        <f t="shared" si="82"/>
        <v>0</v>
      </c>
      <c r="BP56">
        <f t="shared" si="83"/>
        <v>1.8307409336928337</v>
      </c>
      <c r="BQ56">
        <f t="shared" si="84"/>
        <v>2.1869480406546313</v>
      </c>
    </row>
    <row r="57" spans="1:69" x14ac:dyDescent="0.15">
      <c r="A57" t="s">
        <v>134</v>
      </c>
      <c r="B57">
        <v>170</v>
      </c>
      <c r="C57" s="27">
        <f t="shared" si="17"/>
        <v>540.96473233458812</v>
      </c>
      <c r="D57" s="1">
        <v>51.423000000000002</v>
      </c>
      <c r="E57" s="1">
        <v>0.59499999999999997</v>
      </c>
      <c r="F57" s="1">
        <v>4.5590000000000002</v>
      </c>
      <c r="G57" s="1">
        <v>1.0329999999999999</v>
      </c>
      <c r="H57" s="1">
        <v>2.3940000000000001</v>
      </c>
      <c r="I57" s="1">
        <v>15.648</v>
      </c>
      <c r="J57" s="1">
        <v>23.125</v>
      </c>
      <c r="K57" s="1">
        <v>4.3999999999999997E-2</v>
      </c>
      <c r="L57" s="1">
        <v>2.8000000000000001E-2</v>
      </c>
      <c r="M57" s="1">
        <v>0.436</v>
      </c>
      <c r="O57">
        <f t="shared" si="48"/>
        <v>99.285000000000011</v>
      </c>
      <c r="V57" s="20">
        <v>12</v>
      </c>
      <c r="W57" s="20">
        <v>4</v>
      </c>
      <c r="X57" s="15">
        <v>0</v>
      </c>
      <c r="Z57" s="14">
        <f t="shared" si="49"/>
        <v>1.8858004066008738</v>
      </c>
      <c r="AA57" s="14">
        <f t="shared" si="50"/>
        <v>1.6414334191938374E-2</v>
      </c>
      <c r="AB57" s="14">
        <f t="shared" si="51"/>
        <v>0.1970325601814488</v>
      </c>
      <c r="AC57" s="14">
        <f t="shared" si="52"/>
        <v>2.9949083838538042E-2</v>
      </c>
      <c r="AD57" s="14">
        <f t="shared" si="53"/>
        <v>0</v>
      </c>
      <c r="AE57" s="14">
        <f t="shared" si="54"/>
        <v>7.3417887020584771E-2</v>
      </c>
      <c r="AF57" s="14">
        <f t="shared" si="55"/>
        <v>0.85541057817420296</v>
      </c>
      <c r="AG57" s="14">
        <f t="shared" si="56"/>
        <v>0.90857777924792971</v>
      </c>
      <c r="AH57" s="14">
        <f t="shared" si="57"/>
        <v>1.3666133196246532E-3</v>
      </c>
      <c r="AI57" s="14">
        <f t="shared" si="58"/>
        <v>8.2593815772043873E-4</v>
      </c>
      <c r="AJ57" s="14">
        <f t="shared" si="59"/>
        <v>3.0998512928666962E-2</v>
      </c>
      <c r="AK57" s="14">
        <f t="shared" si="60"/>
        <v>0</v>
      </c>
      <c r="AL57" s="14">
        <f t="shared" si="61"/>
        <v>3.9997936936615281</v>
      </c>
      <c r="AM57" s="14">
        <f t="shared" si="62"/>
        <v>0.92095646314501345</v>
      </c>
      <c r="AN57" s="11">
        <f t="shared" si="63"/>
        <v>0</v>
      </c>
      <c r="AP57">
        <f t="shared" si="64"/>
        <v>51.423000000000002</v>
      </c>
      <c r="AQ57">
        <f t="shared" si="65"/>
        <v>0.59499999999999997</v>
      </c>
      <c r="AR57">
        <f t="shared" si="66"/>
        <v>4.5590000000000002</v>
      </c>
      <c r="AS57">
        <f t="shared" si="67"/>
        <v>1.0329999999999999</v>
      </c>
      <c r="AT57">
        <f t="shared" si="68"/>
        <v>0</v>
      </c>
      <c r="AU57">
        <f t="shared" si="69"/>
        <v>2.3940000000000001</v>
      </c>
      <c r="AV57">
        <f t="shared" si="85"/>
        <v>15.648</v>
      </c>
      <c r="AW57">
        <f t="shared" si="86"/>
        <v>23.125</v>
      </c>
      <c r="AX57">
        <f t="shared" si="87"/>
        <v>4.3999999999999997E-2</v>
      </c>
      <c r="AY57">
        <f t="shared" si="88"/>
        <v>2.8000000000000001E-2</v>
      </c>
      <c r="AZ57">
        <f t="shared" si="89"/>
        <v>0.436</v>
      </c>
      <c r="BA57">
        <f t="shared" si="90"/>
        <v>0</v>
      </c>
      <c r="BB57">
        <f t="shared" si="70"/>
        <v>99.285000000000011</v>
      </c>
      <c r="BD57">
        <f t="shared" si="71"/>
        <v>0.85590878828229033</v>
      </c>
      <c r="BE57">
        <f t="shared" si="72"/>
        <v>7.4499787143465302E-3</v>
      </c>
      <c r="BF57">
        <f t="shared" si="73"/>
        <v>8.9427226363279724E-2</v>
      </c>
      <c r="BG57">
        <f t="shared" si="74"/>
        <v>1.3592999539443382E-2</v>
      </c>
      <c r="BH57">
        <f t="shared" si="75"/>
        <v>3.3322198095874396E-2</v>
      </c>
      <c r="BI57">
        <f t="shared" si="76"/>
        <v>0</v>
      </c>
      <c r="BJ57">
        <f t="shared" si="77"/>
        <v>0.38824545210944711</v>
      </c>
      <c r="BK57">
        <f t="shared" si="78"/>
        <v>0.41237646538534239</v>
      </c>
      <c r="BL57">
        <f t="shared" si="79"/>
        <v>6.2026519156326563E-4</v>
      </c>
      <c r="BM57">
        <f t="shared" si="80"/>
        <v>3.748687959214275E-4</v>
      </c>
      <c r="BN57">
        <f t="shared" si="81"/>
        <v>1.4069304230956018E-2</v>
      </c>
      <c r="BO57">
        <f t="shared" si="82"/>
        <v>0</v>
      </c>
      <c r="BP57">
        <f t="shared" si="83"/>
        <v>1.8153875467084646</v>
      </c>
      <c r="BQ57">
        <f t="shared" si="84"/>
        <v>2.2032726295350424</v>
      </c>
    </row>
    <row r="58" spans="1:69" x14ac:dyDescent="0.15">
      <c r="A58" t="s">
        <v>135</v>
      </c>
      <c r="B58">
        <v>171</v>
      </c>
      <c r="C58" s="27">
        <f t="shared" si="17"/>
        <v>551.17161407675007</v>
      </c>
      <c r="D58" s="1">
        <v>51.249000000000002</v>
      </c>
      <c r="E58" s="1">
        <v>0.55500000000000005</v>
      </c>
      <c r="F58" s="1">
        <v>4.7249999999999996</v>
      </c>
      <c r="G58" s="1">
        <v>1.0760000000000001</v>
      </c>
      <c r="H58" s="1">
        <v>2.4079999999999999</v>
      </c>
      <c r="I58" s="1">
        <v>15.624000000000001</v>
      </c>
      <c r="J58" s="1">
        <v>23.178999999999998</v>
      </c>
      <c r="K58" s="1">
        <v>6.4000000000000001E-2</v>
      </c>
      <c r="L58" s="1">
        <v>6.6000000000000003E-2</v>
      </c>
      <c r="M58" s="1">
        <v>0.44400000000000001</v>
      </c>
      <c r="O58">
        <f t="shared" si="48"/>
        <v>99.39</v>
      </c>
      <c r="V58" s="20">
        <v>12</v>
      </c>
      <c r="W58" s="20">
        <v>4</v>
      </c>
      <c r="X58" s="15">
        <v>0</v>
      </c>
      <c r="Z58" s="14">
        <f t="shared" si="49"/>
        <v>1.8791287989292411</v>
      </c>
      <c r="AA58" s="14">
        <f t="shared" si="50"/>
        <v>1.5308481939012415E-2</v>
      </c>
      <c r="AB58" s="14">
        <f t="shared" si="51"/>
        <v>0.20417523238602689</v>
      </c>
      <c r="AC58" s="14">
        <f t="shared" si="52"/>
        <v>3.1190930345708946E-2</v>
      </c>
      <c r="AD58" s="14">
        <f t="shared" si="53"/>
        <v>0</v>
      </c>
      <c r="AE58" s="14">
        <f t="shared" si="54"/>
        <v>7.3835811983198996E-2</v>
      </c>
      <c r="AF58" s="14">
        <f t="shared" si="55"/>
        <v>0.85396652476845658</v>
      </c>
      <c r="AG58" s="14">
        <f t="shared" si="56"/>
        <v>0.91055860465204741</v>
      </c>
      <c r="AH58" s="14">
        <f t="shared" si="57"/>
        <v>1.9874938074860571E-3</v>
      </c>
      <c r="AI58" s="14">
        <f t="shared" si="58"/>
        <v>1.9465531760726629E-3</v>
      </c>
      <c r="AJ58" s="14">
        <f t="shared" si="59"/>
        <v>3.1562411557253589E-2</v>
      </c>
      <c r="AK58" s="14">
        <f t="shared" si="60"/>
        <v>0</v>
      </c>
      <c r="AL58" s="14">
        <f t="shared" si="61"/>
        <v>4.0036608435445045</v>
      </c>
      <c r="AM58" s="14">
        <f t="shared" si="62"/>
        <v>0.92041859665744452</v>
      </c>
      <c r="AN58" s="11">
        <f t="shared" si="63"/>
        <v>0</v>
      </c>
      <c r="AP58">
        <f t="shared" si="64"/>
        <v>51.249000000000002</v>
      </c>
      <c r="AQ58">
        <f t="shared" si="65"/>
        <v>0.55500000000000005</v>
      </c>
      <c r="AR58">
        <f t="shared" si="66"/>
        <v>4.7249999999999996</v>
      </c>
      <c r="AS58">
        <f t="shared" si="67"/>
        <v>1.0760000000000001</v>
      </c>
      <c r="AT58">
        <f t="shared" si="68"/>
        <v>0</v>
      </c>
      <c r="AU58">
        <f t="shared" si="69"/>
        <v>2.4079999999999999</v>
      </c>
      <c r="AV58">
        <f t="shared" si="85"/>
        <v>15.624000000000001</v>
      </c>
      <c r="AW58">
        <f t="shared" si="86"/>
        <v>23.178999999999998</v>
      </c>
      <c r="AX58">
        <f t="shared" si="87"/>
        <v>6.4000000000000001E-2</v>
      </c>
      <c r="AY58">
        <f t="shared" si="88"/>
        <v>6.6000000000000003E-2</v>
      </c>
      <c r="AZ58">
        <f t="shared" si="89"/>
        <v>0.44400000000000001</v>
      </c>
      <c r="BA58">
        <f t="shared" si="90"/>
        <v>0</v>
      </c>
      <c r="BB58">
        <f t="shared" si="70"/>
        <v>99.39</v>
      </c>
      <c r="BD58">
        <f t="shared" si="71"/>
        <v>0.85301264980026636</v>
      </c>
      <c r="BE58">
        <f t="shared" si="72"/>
        <v>6.9491398091803781E-3</v>
      </c>
      <c r="BF58">
        <f t="shared" si="73"/>
        <v>9.2683405256963516E-2</v>
      </c>
      <c r="BG58">
        <f t="shared" si="74"/>
        <v>1.4158826238568328E-2</v>
      </c>
      <c r="BH58">
        <f t="shared" si="75"/>
        <v>3.3517064751405826E-2</v>
      </c>
      <c r="BI58">
        <f t="shared" si="76"/>
        <v>0</v>
      </c>
      <c r="BJ58">
        <f t="shared" si="77"/>
        <v>0.38764998362461667</v>
      </c>
      <c r="BK58">
        <f t="shared" si="78"/>
        <v>0.41333942015856656</v>
      </c>
      <c r="BL58">
        <f t="shared" si="79"/>
        <v>9.0220391500111369E-4</v>
      </c>
      <c r="BM58">
        <f t="shared" si="80"/>
        <v>8.8361930467193621E-4</v>
      </c>
      <c r="BN58">
        <f t="shared" si="81"/>
        <v>1.432745660216622E-2</v>
      </c>
      <c r="BO58">
        <f t="shared" si="82"/>
        <v>0</v>
      </c>
      <c r="BP58">
        <f t="shared" si="83"/>
        <v>1.817423769461407</v>
      </c>
      <c r="BQ58">
        <f t="shared" si="84"/>
        <v>2.2029319252993971</v>
      </c>
    </row>
    <row r="59" spans="1:69" x14ac:dyDescent="0.15">
      <c r="A59" t="s">
        <v>136</v>
      </c>
      <c r="B59">
        <v>172</v>
      </c>
      <c r="C59" s="27">
        <f t="shared" si="17"/>
        <v>561.37849581891214</v>
      </c>
      <c r="D59" s="1">
        <v>52.298999999999999</v>
      </c>
      <c r="E59" s="1">
        <v>0.47699999999999998</v>
      </c>
      <c r="F59" s="1">
        <v>4.3769999999999998</v>
      </c>
      <c r="G59" s="1">
        <v>0.96799999999999997</v>
      </c>
      <c r="H59" s="1">
        <v>2.3330000000000002</v>
      </c>
      <c r="I59" s="1">
        <v>17.094999999999999</v>
      </c>
      <c r="J59" s="1">
        <v>23.161000000000001</v>
      </c>
      <c r="K59" s="1">
        <v>8.7999999999999995E-2</v>
      </c>
      <c r="L59" s="1">
        <v>3.5000000000000003E-2</v>
      </c>
      <c r="M59" s="1">
        <v>0.43099999999999999</v>
      </c>
      <c r="O59">
        <f t="shared" si="48"/>
        <v>101.26399999999998</v>
      </c>
      <c r="V59" s="20">
        <v>12</v>
      </c>
      <c r="W59" s="20">
        <v>4</v>
      </c>
      <c r="X59" s="15">
        <v>0</v>
      </c>
      <c r="Z59" s="14">
        <f t="shared" si="49"/>
        <v>1.8793502902350174</v>
      </c>
      <c r="AA59" s="14">
        <f t="shared" si="50"/>
        <v>1.2894387567808739E-2</v>
      </c>
      <c r="AB59" s="14">
        <f t="shared" si="51"/>
        <v>0.18536212089323525</v>
      </c>
      <c r="AC59" s="14">
        <f t="shared" si="52"/>
        <v>2.7500121489591359E-2</v>
      </c>
      <c r="AD59" s="14">
        <f t="shared" si="53"/>
        <v>0</v>
      </c>
      <c r="AE59" s="14">
        <f t="shared" si="54"/>
        <v>7.0108150305909722E-2</v>
      </c>
      <c r="AF59" s="14">
        <f t="shared" si="55"/>
        <v>0.91571624618529446</v>
      </c>
      <c r="AG59" s="14">
        <f t="shared" si="56"/>
        <v>0.89168962070162128</v>
      </c>
      <c r="AH59" s="14">
        <f t="shared" si="57"/>
        <v>2.6782534929023147E-3</v>
      </c>
      <c r="AI59" s="14">
        <f t="shared" si="58"/>
        <v>1.0116576704939954E-3</v>
      </c>
      <c r="AJ59" s="14">
        <f t="shared" si="59"/>
        <v>3.0026704927774223E-2</v>
      </c>
      <c r="AK59" s="14">
        <f t="shared" si="60"/>
        <v>0</v>
      </c>
      <c r="AL59" s="14">
        <f t="shared" si="61"/>
        <v>4.0163375534696488</v>
      </c>
      <c r="AM59" s="14">
        <f t="shared" si="62"/>
        <v>0.92888373369999555</v>
      </c>
      <c r="AN59" s="11">
        <f t="shared" si="63"/>
        <v>0</v>
      </c>
      <c r="AP59">
        <f t="shared" si="64"/>
        <v>52.298999999999999</v>
      </c>
      <c r="AQ59">
        <f t="shared" si="65"/>
        <v>0.47699999999999998</v>
      </c>
      <c r="AR59">
        <f t="shared" si="66"/>
        <v>4.3769999999999998</v>
      </c>
      <c r="AS59">
        <f t="shared" si="67"/>
        <v>0.96799999999999997</v>
      </c>
      <c r="AT59">
        <f t="shared" si="68"/>
        <v>0</v>
      </c>
      <c r="AU59">
        <f t="shared" si="69"/>
        <v>2.3330000000000002</v>
      </c>
      <c r="AV59">
        <f t="shared" si="85"/>
        <v>17.094999999999999</v>
      </c>
      <c r="AW59">
        <f t="shared" si="86"/>
        <v>23.161000000000001</v>
      </c>
      <c r="AX59">
        <f t="shared" si="87"/>
        <v>8.7999999999999995E-2</v>
      </c>
      <c r="AY59">
        <f t="shared" si="88"/>
        <v>3.5000000000000003E-2</v>
      </c>
      <c r="AZ59">
        <f t="shared" si="89"/>
        <v>0.43099999999999999</v>
      </c>
      <c r="BA59">
        <f t="shared" si="90"/>
        <v>0</v>
      </c>
      <c r="BB59">
        <f t="shared" si="70"/>
        <v>101.26399999999998</v>
      </c>
      <c r="BD59">
        <f t="shared" si="71"/>
        <v>0.87048934753661789</v>
      </c>
      <c r="BE59">
        <f t="shared" si="72"/>
        <v>5.9725039441063778E-3</v>
      </c>
      <c r="BF59">
        <f t="shared" si="73"/>
        <v>8.5857198901530013E-2</v>
      </c>
      <c r="BG59">
        <f t="shared" si="74"/>
        <v>1.2737680110533587E-2</v>
      </c>
      <c r="BH59">
        <f t="shared" si="75"/>
        <v>3.2473136239630315E-2</v>
      </c>
      <c r="BI59">
        <f t="shared" si="76"/>
        <v>0</v>
      </c>
      <c r="BJ59">
        <f t="shared" si="77"/>
        <v>0.42414723950734906</v>
      </c>
      <c r="BK59">
        <f t="shared" si="78"/>
        <v>0.41301843523415854</v>
      </c>
      <c r="BL59">
        <f t="shared" si="79"/>
        <v>1.2405303831265313E-3</v>
      </c>
      <c r="BM59">
        <f t="shared" si="80"/>
        <v>4.6858599490178437E-4</v>
      </c>
      <c r="BN59">
        <f t="shared" si="81"/>
        <v>1.3907958998949642E-2</v>
      </c>
      <c r="BO59">
        <f t="shared" si="82"/>
        <v>0</v>
      </c>
      <c r="BP59">
        <f t="shared" si="83"/>
        <v>1.8603126168509039</v>
      </c>
      <c r="BQ59">
        <f t="shared" si="84"/>
        <v>2.1589584014478258</v>
      </c>
    </row>
    <row r="60" spans="1:69" x14ac:dyDescent="0.15">
      <c r="A60" t="s">
        <v>137</v>
      </c>
      <c r="B60">
        <v>173</v>
      </c>
      <c r="C60" s="27">
        <f t="shared" si="17"/>
        <v>571.58537756107421</v>
      </c>
      <c r="D60" s="1">
        <v>52.04</v>
      </c>
      <c r="E60" s="1">
        <v>0.53500000000000003</v>
      </c>
      <c r="F60" s="1">
        <v>4.2140000000000004</v>
      </c>
      <c r="G60" s="1">
        <v>0.90700000000000003</v>
      </c>
      <c r="H60" s="1">
        <v>2.3809999999999998</v>
      </c>
      <c r="I60" s="1">
        <v>15.725</v>
      </c>
      <c r="J60" s="1">
        <v>23.105</v>
      </c>
      <c r="K60" s="1">
        <v>5.6000000000000001E-2</v>
      </c>
      <c r="L60" s="1">
        <v>4.7E-2</v>
      </c>
      <c r="M60" s="1">
        <v>0.436</v>
      </c>
      <c r="O60">
        <f t="shared" si="48"/>
        <v>99.445999999999998</v>
      </c>
      <c r="V60" s="20">
        <v>12</v>
      </c>
      <c r="W60" s="20">
        <v>4</v>
      </c>
      <c r="X60" s="15">
        <v>0</v>
      </c>
      <c r="Z60" s="14">
        <f t="shared" si="49"/>
        <v>1.9027013344545014</v>
      </c>
      <c r="AA60" s="14">
        <f t="shared" si="50"/>
        <v>1.4714825188913219E-2</v>
      </c>
      <c r="AB60" s="14">
        <f t="shared" si="51"/>
        <v>0.1815757969611704</v>
      </c>
      <c r="AC60" s="14">
        <f t="shared" si="52"/>
        <v>2.6217152881645139E-2</v>
      </c>
      <c r="AD60" s="14">
        <f t="shared" si="53"/>
        <v>0</v>
      </c>
      <c r="AE60" s="14">
        <f t="shared" si="54"/>
        <v>7.2800129203834843E-2</v>
      </c>
      <c r="AF60" s="14">
        <f t="shared" si="55"/>
        <v>0.85704071194638753</v>
      </c>
      <c r="AG60" s="14">
        <f t="shared" si="56"/>
        <v>0.90506831697019807</v>
      </c>
      <c r="AH60" s="14">
        <f t="shared" si="57"/>
        <v>1.734107510668775E-3</v>
      </c>
      <c r="AI60" s="14">
        <f t="shared" si="58"/>
        <v>1.3822365628623919E-3</v>
      </c>
      <c r="AJ60" s="14">
        <f t="shared" si="59"/>
        <v>3.0905507509992113E-2</v>
      </c>
      <c r="AK60" s="14">
        <f t="shared" si="60"/>
        <v>0</v>
      </c>
      <c r="AL60" s="14">
        <f t="shared" si="61"/>
        <v>3.9941401191901735</v>
      </c>
      <c r="AM60" s="14">
        <f t="shared" si="62"/>
        <v>0.92170689220987501</v>
      </c>
      <c r="AN60" s="11">
        <f t="shared" si="63"/>
        <v>0</v>
      </c>
      <c r="AP60">
        <f t="shared" si="64"/>
        <v>52.04</v>
      </c>
      <c r="AQ60">
        <f t="shared" si="65"/>
        <v>0.53500000000000003</v>
      </c>
      <c r="AR60">
        <f t="shared" si="66"/>
        <v>4.2140000000000004</v>
      </c>
      <c r="AS60">
        <f t="shared" si="67"/>
        <v>0.90700000000000003</v>
      </c>
      <c r="AT60">
        <f t="shared" si="68"/>
        <v>0</v>
      </c>
      <c r="AU60">
        <f t="shared" si="69"/>
        <v>2.3809999999999998</v>
      </c>
      <c r="AV60">
        <f t="shared" si="85"/>
        <v>15.725</v>
      </c>
      <c r="AW60">
        <f t="shared" si="86"/>
        <v>23.105</v>
      </c>
      <c r="AX60">
        <f t="shared" si="87"/>
        <v>5.6000000000000001E-2</v>
      </c>
      <c r="AY60">
        <f t="shared" si="88"/>
        <v>4.7E-2</v>
      </c>
      <c r="AZ60">
        <f t="shared" si="89"/>
        <v>0.436</v>
      </c>
      <c r="BA60">
        <f t="shared" si="90"/>
        <v>0</v>
      </c>
      <c r="BB60">
        <f t="shared" si="70"/>
        <v>99.445999999999998</v>
      </c>
      <c r="BD60">
        <f t="shared" si="71"/>
        <v>0.86617842876165119</v>
      </c>
      <c r="BE60">
        <f t="shared" si="72"/>
        <v>6.6987203565973012E-3</v>
      </c>
      <c r="BF60">
        <f t="shared" si="73"/>
        <v>8.265986661435859E-2</v>
      </c>
      <c r="BG60">
        <f t="shared" si="74"/>
        <v>1.1934995723402855E-2</v>
      </c>
      <c r="BH60">
        <f t="shared" si="75"/>
        <v>3.3141250487166637E-2</v>
      </c>
      <c r="BI60">
        <f t="shared" si="76"/>
        <v>0</v>
      </c>
      <c r="BJ60">
        <f t="shared" si="77"/>
        <v>0.39015591349827811</v>
      </c>
      <c r="BK60">
        <f t="shared" si="78"/>
        <v>0.41201981546933347</v>
      </c>
      <c r="BL60">
        <f t="shared" si="79"/>
        <v>7.8942842562597447E-4</v>
      </c>
      <c r="BM60">
        <f t="shared" si="80"/>
        <v>6.292440502966818E-4</v>
      </c>
      <c r="BN60">
        <f t="shared" si="81"/>
        <v>1.4069304230956018E-2</v>
      </c>
      <c r="BO60">
        <f t="shared" si="82"/>
        <v>0</v>
      </c>
      <c r="BP60">
        <f t="shared" si="83"/>
        <v>1.8182769676176669</v>
      </c>
      <c r="BQ60">
        <f t="shared" si="84"/>
        <v>2.1966621094163421</v>
      </c>
    </row>
    <row r="61" spans="1:69" x14ac:dyDescent="0.15">
      <c r="A61" t="s">
        <v>138</v>
      </c>
      <c r="B61">
        <v>174</v>
      </c>
      <c r="C61" s="27">
        <f t="shared" si="17"/>
        <v>581.79225930323628</v>
      </c>
      <c r="D61" s="1">
        <v>51.841999999999999</v>
      </c>
      <c r="E61" s="1">
        <v>0.499</v>
      </c>
      <c r="F61" s="1">
        <v>4.548</v>
      </c>
      <c r="G61" s="1">
        <v>1.0640000000000001</v>
      </c>
      <c r="H61" s="1">
        <v>2.4300000000000002</v>
      </c>
      <c r="I61" s="1">
        <v>15.694000000000001</v>
      </c>
      <c r="J61" s="1">
        <v>23.134</v>
      </c>
      <c r="K61" s="1">
        <v>0.105</v>
      </c>
      <c r="L61" s="1">
        <v>0.05</v>
      </c>
      <c r="M61" s="1">
        <v>0.44</v>
      </c>
      <c r="O61">
        <f t="shared" si="48"/>
        <v>99.805999999999997</v>
      </c>
      <c r="V61" s="20">
        <v>12</v>
      </c>
      <c r="W61" s="20">
        <v>4</v>
      </c>
      <c r="X61" s="15">
        <v>0</v>
      </c>
      <c r="Z61" s="14">
        <f t="shared" si="49"/>
        <v>1.8908522173517244</v>
      </c>
      <c r="AA61" s="14">
        <f t="shared" si="50"/>
        <v>1.3691290181227186E-2</v>
      </c>
      <c r="AB61" s="14">
        <f t="shared" si="51"/>
        <v>0.19549082901699727</v>
      </c>
      <c r="AC61" s="14">
        <f t="shared" si="52"/>
        <v>3.0680495693332303E-2</v>
      </c>
      <c r="AD61" s="14">
        <f t="shared" si="53"/>
        <v>0</v>
      </c>
      <c r="AE61" s="14">
        <f t="shared" si="54"/>
        <v>7.4117631547314711E-2</v>
      </c>
      <c r="AF61" s="14">
        <f t="shared" si="55"/>
        <v>0.85327093284276978</v>
      </c>
      <c r="AG61" s="14">
        <f t="shared" si="56"/>
        <v>0.90400040513199587</v>
      </c>
      <c r="AH61" s="14">
        <f t="shared" si="57"/>
        <v>3.2435440162384304E-3</v>
      </c>
      <c r="AI61" s="14">
        <f t="shared" si="58"/>
        <v>1.4668882427981329E-3</v>
      </c>
      <c r="AJ61" s="14">
        <f t="shared" si="59"/>
        <v>3.1113192174972996E-2</v>
      </c>
      <c r="AK61" s="14">
        <f t="shared" si="60"/>
        <v>0</v>
      </c>
      <c r="AL61" s="14">
        <f t="shared" si="61"/>
        <v>3.9979274261993716</v>
      </c>
      <c r="AM61" s="14">
        <f t="shared" si="62"/>
        <v>0.92007920477641458</v>
      </c>
      <c r="AN61" s="11">
        <f t="shared" si="63"/>
        <v>0</v>
      </c>
      <c r="AP61">
        <f t="shared" si="64"/>
        <v>51.841999999999999</v>
      </c>
      <c r="AQ61">
        <f t="shared" si="65"/>
        <v>0.499</v>
      </c>
      <c r="AR61">
        <f t="shared" si="66"/>
        <v>4.548</v>
      </c>
      <c r="AS61">
        <f t="shared" si="67"/>
        <v>1.0640000000000001</v>
      </c>
      <c r="AT61">
        <f t="shared" si="68"/>
        <v>0</v>
      </c>
      <c r="AU61">
        <f t="shared" si="69"/>
        <v>2.4300000000000002</v>
      </c>
      <c r="AV61">
        <f t="shared" si="85"/>
        <v>15.694000000000001</v>
      </c>
      <c r="AW61">
        <f t="shared" si="86"/>
        <v>23.134</v>
      </c>
      <c r="AX61">
        <f t="shared" si="87"/>
        <v>0.105</v>
      </c>
      <c r="AY61">
        <f t="shared" si="88"/>
        <v>0.05</v>
      </c>
      <c r="AZ61">
        <f t="shared" si="89"/>
        <v>0.44</v>
      </c>
      <c r="BA61">
        <f t="shared" si="90"/>
        <v>0</v>
      </c>
      <c r="BB61">
        <f t="shared" si="70"/>
        <v>99.805999999999997</v>
      </c>
      <c r="BD61">
        <f t="shared" si="71"/>
        <v>0.86288282290279628</v>
      </c>
      <c r="BE61">
        <f t="shared" si="72"/>
        <v>6.2479653419477629E-3</v>
      </c>
      <c r="BF61">
        <f t="shared" si="73"/>
        <v>8.9211455472734416E-2</v>
      </c>
      <c r="BG61">
        <f t="shared" si="74"/>
        <v>1.4000921113231134E-2</v>
      </c>
      <c r="BH61">
        <f t="shared" si="75"/>
        <v>3.3823283781526645E-2</v>
      </c>
      <c r="BI61">
        <f t="shared" si="76"/>
        <v>0</v>
      </c>
      <c r="BJ61">
        <f t="shared" si="77"/>
        <v>0.38938676670537214</v>
      </c>
      <c r="BK61">
        <f t="shared" si="78"/>
        <v>0.41253695784754646</v>
      </c>
      <c r="BL61">
        <f t="shared" si="79"/>
        <v>1.4801782980487022E-3</v>
      </c>
      <c r="BM61">
        <f t="shared" si="80"/>
        <v>6.694085641454062E-4</v>
      </c>
      <c r="BN61">
        <f t="shared" si="81"/>
        <v>1.4198380416561119E-2</v>
      </c>
      <c r="BO61">
        <f t="shared" si="82"/>
        <v>0</v>
      </c>
      <c r="BP61">
        <f t="shared" si="83"/>
        <v>1.8244381404439098</v>
      </c>
      <c r="BQ61">
        <f t="shared" si="84"/>
        <v>2.1913198028334477</v>
      </c>
    </row>
    <row r="62" spans="1:69" x14ac:dyDescent="0.15">
      <c r="A62" t="s">
        <v>139</v>
      </c>
      <c r="B62">
        <v>175</v>
      </c>
      <c r="C62" s="27">
        <f t="shared" si="17"/>
        <v>591.99914104539835</v>
      </c>
      <c r="D62" s="1">
        <v>51.472999999999999</v>
      </c>
      <c r="E62" s="1">
        <v>0.56599999999999995</v>
      </c>
      <c r="F62" s="1">
        <v>4.6479999999999997</v>
      </c>
      <c r="G62" s="1">
        <v>1.1319999999999999</v>
      </c>
      <c r="H62" s="1">
        <v>2.3769999999999998</v>
      </c>
      <c r="I62" s="1">
        <v>15.407</v>
      </c>
      <c r="J62" s="1">
        <v>23.042999999999999</v>
      </c>
      <c r="K62" s="1">
        <v>0.04</v>
      </c>
      <c r="L62" s="1">
        <v>3.3000000000000002E-2</v>
      </c>
      <c r="M62" s="1">
        <v>0.434</v>
      </c>
      <c r="O62">
        <f t="shared" si="48"/>
        <v>99.152999999999992</v>
      </c>
      <c r="V62" s="20">
        <v>12</v>
      </c>
      <c r="W62" s="20">
        <v>4</v>
      </c>
      <c r="X62" s="15">
        <v>0</v>
      </c>
      <c r="Z62" s="14">
        <f t="shared" si="49"/>
        <v>1.8891526576899569</v>
      </c>
      <c r="AA62" s="14">
        <f t="shared" si="50"/>
        <v>1.5626869809908673E-2</v>
      </c>
      <c r="AB62" s="14">
        <f t="shared" si="51"/>
        <v>0.20104060608327651</v>
      </c>
      <c r="AC62" s="14">
        <f t="shared" si="52"/>
        <v>3.2845728909485263E-2</v>
      </c>
      <c r="AD62" s="14">
        <f t="shared" si="53"/>
        <v>0</v>
      </c>
      <c r="AE62" s="14">
        <f t="shared" si="54"/>
        <v>7.295518685986209E-2</v>
      </c>
      <c r="AF62" s="14">
        <f t="shared" si="55"/>
        <v>0.84291371226614886</v>
      </c>
      <c r="AG62" s="14">
        <f t="shared" si="56"/>
        <v>0.90608438668457958</v>
      </c>
      <c r="AH62" s="14">
        <f t="shared" si="57"/>
        <v>1.2433752586557818E-3</v>
      </c>
      <c r="AI62" s="14">
        <f t="shared" si="58"/>
        <v>9.7421025400746966E-4</v>
      </c>
      <c r="AJ62" s="14">
        <f t="shared" si="59"/>
        <v>3.0881142375745609E-2</v>
      </c>
      <c r="AK62" s="14">
        <f t="shared" si="60"/>
        <v>0</v>
      </c>
      <c r="AL62" s="14">
        <f t="shared" si="61"/>
        <v>3.993717876191627</v>
      </c>
      <c r="AM62" s="14">
        <f t="shared" si="62"/>
        <v>0.92034319875969006</v>
      </c>
      <c r="AN62" s="11">
        <f t="shared" si="63"/>
        <v>0</v>
      </c>
      <c r="AP62">
        <f t="shared" si="64"/>
        <v>51.472999999999999</v>
      </c>
      <c r="AQ62">
        <f t="shared" si="65"/>
        <v>0.56599999999999995</v>
      </c>
      <c r="AR62">
        <f t="shared" si="66"/>
        <v>4.6479999999999997</v>
      </c>
      <c r="AS62">
        <f t="shared" si="67"/>
        <v>1.1319999999999999</v>
      </c>
      <c r="AT62">
        <f t="shared" si="68"/>
        <v>0</v>
      </c>
      <c r="AU62">
        <f t="shared" si="69"/>
        <v>2.3769999999999998</v>
      </c>
      <c r="AV62">
        <f t="shared" si="85"/>
        <v>15.407</v>
      </c>
      <c r="AW62">
        <f t="shared" si="86"/>
        <v>23.042999999999999</v>
      </c>
      <c r="AX62">
        <f t="shared" si="87"/>
        <v>0.04</v>
      </c>
      <c r="AY62">
        <f t="shared" si="88"/>
        <v>3.3000000000000002E-2</v>
      </c>
      <c r="AZ62">
        <f t="shared" si="89"/>
        <v>0.434</v>
      </c>
      <c r="BA62">
        <f t="shared" si="90"/>
        <v>0</v>
      </c>
      <c r="BB62">
        <f t="shared" si="70"/>
        <v>99.152999999999992</v>
      </c>
      <c r="BD62">
        <f t="shared" si="71"/>
        <v>0.85674101198402131</v>
      </c>
      <c r="BE62">
        <f t="shared" si="72"/>
        <v>7.0868705081010685E-3</v>
      </c>
      <c r="BF62">
        <f t="shared" si="73"/>
        <v>9.1173009023146331E-2</v>
      </c>
      <c r="BG62">
        <f t="shared" si="74"/>
        <v>1.4895716823475227E-2</v>
      </c>
      <c r="BH62">
        <f t="shared" si="75"/>
        <v>3.3085574299871946E-2</v>
      </c>
      <c r="BI62">
        <f t="shared" si="76"/>
        <v>0</v>
      </c>
      <c r="BJ62">
        <f t="shared" si="77"/>
        <v>0.38226595607427477</v>
      </c>
      <c r="BK62">
        <f t="shared" si="78"/>
        <v>0.41091420072970575</v>
      </c>
      <c r="BL62">
        <f t="shared" si="79"/>
        <v>5.6387744687569612E-4</v>
      </c>
      <c r="BM62">
        <f t="shared" si="80"/>
        <v>4.4180965233596811E-4</v>
      </c>
      <c r="BN62">
        <f t="shared" si="81"/>
        <v>1.4004766138153468E-2</v>
      </c>
      <c r="BO62">
        <f t="shared" si="82"/>
        <v>0</v>
      </c>
      <c r="BP62">
        <f t="shared" si="83"/>
        <v>1.8111727926799615</v>
      </c>
      <c r="BQ62">
        <f t="shared" si="84"/>
        <v>2.2050452018342162</v>
      </c>
    </row>
    <row r="63" spans="1:69" x14ac:dyDescent="0.15">
      <c r="A63" t="s">
        <v>140</v>
      </c>
      <c r="B63">
        <v>176</v>
      </c>
      <c r="C63" s="27">
        <f t="shared" si="17"/>
        <v>602.2060227875603</v>
      </c>
      <c r="D63" s="1">
        <v>51.701999999999998</v>
      </c>
      <c r="E63" s="1">
        <v>0.56200000000000006</v>
      </c>
      <c r="F63" s="1">
        <v>4.5999999999999996</v>
      </c>
      <c r="G63" s="1">
        <v>1.0860000000000001</v>
      </c>
      <c r="H63" s="1">
        <v>2.3580000000000001</v>
      </c>
      <c r="I63" s="1">
        <v>15.68</v>
      </c>
      <c r="J63" s="1">
        <v>23.026</v>
      </c>
      <c r="K63" s="1">
        <v>1.2E-2</v>
      </c>
      <c r="L63" s="1">
        <v>3.7999999999999999E-2</v>
      </c>
      <c r="M63" s="1">
        <v>0.45700000000000002</v>
      </c>
      <c r="O63">
        <f t="shared" si="48"/>
        <v>99.520999999999987</v>
      </c>
      <c r="V63" s="20">
        <v>12</v>
      </c>
      <c r="W63" s="20">
        <v>4</v>
      </c>
      <c r="X63" s="15">
        <v>0</v>
      </c>
      <c r="Z63" s="14">
        <f t="shared" si="49"/>
        <v>1.8896046790574135</v>
      </c>
      <c r="AA63" s="14">
        <f t="shared" si="50"/>
        <v>1.5451402937612083E-2</v>
      </c>
      <c r="AB63" s="14">
        <f t="shared" si="51"/>
        <v>0.19813059186808663</v>
      </c>
      <c r="AC63" s="14">
        <f t="shared" si="52"/>
        <v>3.1378945310333549E-2</v>
      </c>
      <c r="AD63" s="14">
        <f t="shared" si="53"/>
        <v>0</v>
      </c>
      <c r="AE63" s="14">
        <f t="shared" si="54"/>
        <v>7.2068724017254379E-2</v>
      </c>
      <c r="AF63" s="14">
        <f t="shared" si="55"/>
        <v>0.85425422292582609</v>
      </c>
      <c r="AG63" s="14">
        <f t="shared" si="56"/>
        <v>0.90162130852185363</v>
      </c>
      <c r="AH63" s="14">
        <f t="shared" si="57"/>
        <v>3.7144927561122377E-4</v>
      </c>
      <c r="AI63" s="14">
        <f t="shared" si="58"/>
        <v>1.1171163107000248E-3</v>
      </c>
      <c r="AJ63" s="14">
        <f t="shared" si="59"/>
        <v>3.2381418382145206E-2</v>
      </c>
      <c r="AK63" s="14">
        <f t="shared" si="60"/>
        <v>0</v>
      </c>
      <c r="AL63" s="14">
        <f t="shared" si="61"/>
        <v>3.9963798586068369</v>
      </c>
      <c r="AM63" s="14">
        <f t="shared" si="62"/>
        <v>0.92219913772503925</v>
      </c>
      <c r="AN63" s="11">
        <f t="shared" si="63"/>
        <v>0</v>
      </c>
      <c r="AP63">
        <f t="shared" si="64"/>
        <v>51.701999999999998</v>
      </c>
      <c r="AQ63">
        <f t="shared" si="65"/>
        <v>0.56200000000000006</v>
      </c>
      <c r="AR63">
        <f t="shared" si="66"/>
        <v>4.5999999999999996</v>
      </c>
      <c r="AS63">
        <f t="shared" si="67"/>
        <v>1.0860000000000001</v>
      </c>
      <c r="AT63">
        <f t="shared" si="68"/>
        <v>0</v>
      </c>
      <c r="AU63">
        <f t="shared" si="69"/>
        <v>2.3580000000000001</v>
      </c>
      <c r="AV63">
        <f t="shared" si="85"/>
        <v>15.68</v>
      </c>
      <c r="AW63">
        <f t="shared" si="86"/>
        <v>23.026</v>
      </c>
      <c r="AX63">
        <f t="shared" si="87"/>
        <v>1.2E-2</v>
      </c>
      <c r="AY63">
        <f t="shared" si="88"/>
        <v>3.7999999999999999E-2</v>
      </c>
      <c r="AZ63">
        <f t="shared" si="89"/>
        <v>0.45700000000000002</v>
      </c>
      <c r="BA63">
        <f t="shared" si="90"/>
        <v>0</v>
      </c>
      <c r="BB63">
        <f t="shared" si="70"/>
        <v>99.520999999999987</v>
      </c>
      <c r="BD63">
        <f t="shared" si="71"/>
        <v>0.86055259653794935</v>
      </c>
      <c r="BE63">
        <f t="shared" si="72"/>
        <v>7.0367866175844547E-3</v>
      </c>
      <c r="BF63">
        <f t="shared" si="73"/>
        <v>9.0231463318948602E-2</v>
      </c>
      <c r="BG63">
        <f t="shared" si="74"/>
        <v>1.4290413843015989E-2</v>
      </c>
      <c r="BH63">
        <f t="shared" si="75"/>
        <v>3.2821112410222154E-2</v>
      </c>
      <c r="BI63">
        <f t="shared" si="76"/>
        <v>0</v>
      </c>
      <c r="BJ63">
        <f t="shared" si="77"/>
        <v>0.38903941008922099</v>
      </c>
      <c r="BK63">
        <f t="shared" si="78"/>
        <v>0.41061104830109812</v>
      </c>
      <c r="BL63">
        <f t="shared" si="79"/>
        <v>1.6916323406270881E-4</v>
      </c>
      <c r="BM63">
        <f t="shared" si="80"/>
        <v>5.0875050875050871E-4</v>
      </c>
      <c r="BN63">
        <f t="shared" si="81"/>
        <v>1.4746954205382799E-2</v>
      </c>
      <c r="BO63">
        <f t="shared" si="82"/>
        <v>0</v>
      </c>
      <c r="BP63">
        <f t="shared" si="83"/>
        <v>1.8200076990662357</v>
      </c>
      <c r="BQ63">
        <f t="shared" si="84"/>
        <v>2.1958038203119687</v>
      </c>
    </row>
    <row r="64" spans="1:69" x14ac:dyDescent="0.15">
      <c r="A64" t="s">
        <v>141</v>
      </c>
      <c r="B64">
        <v>177</v>
      </c>
      <c r="C64" s="27">
        <f t="shared" si="17"/>
        <v>612.41290452972237</v>
      </c>
      <c r="D64" s="1">
        <v>51.796999999999997</v>
      </c>
      <c r="E64" s="1">
        <v>0.54500000000000004</v>
      </c>
      <c r="F64" s="1">
        <v>4.4619999999999997</v>
      </c>
      <c r="G64" s="1">
        <v>0.88800000000000001</v>
      </c>
      <c r="H64" s="1">
        <v>2.3540000000000001</v>
      </c>
      <c r="I64" s="1">
        <v>16.048999999999999</v>
      </c>
      <c r="J64" s="1">
        <v>22.957000000000001</v>
      </c>
      <c r="K64" s="1">
        <v>0.109</v>
      </c>
      <c r="L64" s="1">
        <v>6.8000000000000005E-2</v>
      </c>
      <c r="M64" s="1">
        <v>0.45800000000000002</v>
      </c>
      <c r="O64">
        <f t="shared" si="48"/>
        <v>99.686999999999983</v>
      </c>
      <c r="V64" s="20">
        <v>12</v>
      </c>
      <c r="W64" s="20">
        <v>4</v>
      </c>
      <c r="X64" s="15">
        <v>0</v>
      </c>
      <c r="Z64" s="14">
        <f t="shared" si="49"/>
        <v>1.8900177210742934</v>
      </c>
      <c r="AA64" s="14">
        <f t="shared" si="50"/>
        <v>1.4959799118571256E-2</v>
      </c>
      <c r="AB64" s="14">
        <f t="shared" si="51"/>
        <v>0.1918761201476315</v>
      </c>
      <c r="AC64" s="14">
        <f t="shared" si="52"/>
        <v>2.5616461560220578E-2</v>
      </c>
      <c r="AD64" s="14">
        <f t="shared" si="53"/>
        <v>0</v>
      </c>
      <c r="AE64" s="14">
        <f t="shared" si="54"/>
        <v>7.1830211912113681E-2</v>
      </c>
      <c r="AF64" s="14">
        <f t="shared" si="55"/>
        <v>0.87294465489026563</v>
      </c>
      <c r="AG64" s="14">
        <f t="shared" si="56"/>
        <v>0.89746693705362313</v>
      </c>
      <c r="AH64" s="14">
        <f t="shared" si="57"/>
        <v>3.3685455525683545E-3</v>
      </c>
      <c r="AI64" s="14">
        <f t="shared" si="58"/>
        <v>1.9958199799334454E-3</v>
      </c>
      <c r="AJ64" s="14">
        <f t="shared" si="59"/>
        <v>3.2399835327974129E-2</v>
      </c>
      <c r="AK64" s="14">
        <f t="shared" si="60"/>
        <v>0</v>
      </c>
      <c r="AL64" s="14">
        <f t="shared" si="61"/>
        <v>4.0024761066171948</v>
      </c>
      <c r="AM64" s="14">
        <f t="shared" si="62"/>
        <v>0.92397108090393498</v>
      </c>
      <c r="AN64" s="11">
        <f t="shared" si="63"/>
        <v>0</v>
      </c>
      <c r="AP64">
        <f t="shared" si="64"/>
        <v>51.796999999999997</v>
      </c>
      <c r="AQ64">
        <f t="shared" si="65"/>
        <v>0.54500000000000004</v>
      </c>
      <c r="AR64">
        <f t="shared" si="66"/>
        <v>4.4619999999999997</v>
      </c>
      <c r="AS64">
        <f t="shared" si="67"/>
        <v>0.88800000000000001</v>
      </c>
      <c r="AT64">
        <f t="shared" si="68"/>
        <v>0</v>
      </c>
      <c r="AU64">
        <f t="shared" si="69"/>
        <v>2.3540000000000001</v>
      </c>
      <c r="AV64">
        <f t="shared" si="85"/>
        <v>16.048999999999999</v>
      </c>
      <c r="AW64">
        <f t="shared" si="86"/>
        <v>22.957000000000001</v>
      </c>
      <c r="AX64">
        <f t="shared" si="87"/>
        <v>0.109</v>
      </c>
      <c r="AY64">
        <f t="shared" si="88"/>
        <v>6.8000000000000005E-2</v>
      </c>
      <c r="AZ64">
        <f t="shared" si="89"/>
        <v>0.45800000000000002</v>
      </c>
      <c r="BA64">
        <f t="shared" si="90"/>
        <v>0</v>
      </c>
      <c r="BB64">
        <f t="shared" si="70"/>
        <v>99.686999999999983</v>
      </c>
      <c r="BD64">
        <f t="shared" si="71"/>
        <v>0.8621338215712383</v>
      </c>
      <c r="BE64">
        <f t="shared" si="72"/>
        <v>6.8239300828888396E-3</v>
      </c>
      <c r="BF64">
        <f t="shared" si="73"/>
        <v>8.7524519419380151E-2</v>
      </c>
      <c r="BG64">
        <f t="shared" si="74"/>
        <v>1.1684979274952299E-2</v>
      </c>
      <c r="BH64">
        <f t="shared" si="75"/>
        <v>3.2765436222927456E-2</v>
      </c>
      <c r="BI64">
        <f t="shared" si="76"/>
        <v>0</v>
      </c>
      <c r="BJ64">
        <f t="shared" si="77"/>
        <v>0.39819473804348904</v>
      </c>
      <c r="BK64">
        <f t="shared" si="78"/>
        <v>0.40938060609086729</v>
      </c>
      <c r="BL64">
        <f t="shared" si="79"/>
        <v>1.5365660427362718E-3</v>
      </c>
      <c r="BM64">
        <f t="shared" si="80"/>
        <v>9.1039564723775248E-4</v>
      </c>
      <c r="BN64">
        <f t="shared" si="81"/>
        <v>1.4779223251784076E-2</v>
      </c>
      <c r="BO64">
        <f t="shared" si="82"/>
        <v>0</v>
      </c>
      <c r="BP64">
        <f t="shared" si="83"/>
        <v>1.8257342156475016</v>
      </c>
      <c r="BQ64">
        <f t="shared" si="84"/>
        <v>2.1922556264290125</v>
      </c>
    </row>
    <row r="65" spans="1:69" x14ac:dyDescent="0.15">
      <c r="A65" t="s">
        <v>142</v>
      </c>
      <c r="B65">
        <v>178</v>
      </c>
      <c r="C65" s="27">
        <f t="shared" si="17"/>
        <v>622.61978627188444</v>
      </c>
      <c r="D65" s="1">
        <v>51.561</v>
      </c>
      <c r="E65" s="1">
        <v>0.53300000000000003</v>
      </c>
      <c r="F65" s="1">
        <v>4.5309999999999997</v>
      </c>
      <c r="G65" s="1">
        <v>1.081</v>
      </c>
      <c r="H65" s="1">
        <v>2.36</v>
      </c>
      <c r="I65" s="1">
        <v>15.773</v>
      </c>
      <c r="J65" s="1">
        <v>23.135999999999999</v>
      </c>
      <c r="K65" s="1">
        <v>0.06</v>
      </c>
      <c r="L65" s="1">
        <v>1.6E-2</v>
      </c>
      <c r="M65" s="1">
        <v>0.45500000000000002</v>
      </c>
      <c r="O65">
        <f t="shared" ref="O65:O71" si="91">SUM(D65:N65)</f>
        <v>99.506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1.886455006510499</v>
      </c>
      <c r="AA65" s="14">
        <f t="shared" ref="AA65:AA71" si="93">IFERROR(BE65*$BQ65,"NA")</f>
        <v>1.4669669140993415E-2</v>
      </c>
      <c r="AB65" s="14">
        <f t="shared" ref="AB65:AB71" si="94">IFERROR(BF65*$BQ65,"NA")</f>
        <v>0.19536613048157289</v>
      </c>
      <c r="AC65" s="14">
        <f t="shared" ref="AC65:AC71" si="95">IFERROR(BG65*$BQ65,"NA")</f>
        <v>3.126768429539864E-2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7.2206541253454007E-2</v>
      </c>
      <c r="AF65" s="14">
        <f t="shared" ref="AF65:AF71" si="98">IFERROR(BJ65*$BQ65,"NA")</f>
        <v>0.86023456059559222</v>
      </c>
      <c r="AG65" s="14">
        <f t="shared" ref="AG65:AG71" si="99">IFERROR(BK65*$BQ65,"NA")</f>
        <v>0.9068917470459642</v>
      </c>
      <c r="AH65" s="14">
        <f t="shared" ref="AH65:AH71" si="100">IFERROR(BL65*$BQ65,"NA")</f>
        <v>1.8592210483981567E-3</v>
      </c>
      <c r="AI65" s="14">
        <f t="shared" ref="AI65:AI71" si="101">IFERROR(BM65*$BQ65,"NA")</f>
        <v>4.7086486586351704E-4</v>
      </c>
      <c r="AJ65" s="14">
        <f t="shared" ref="AJ65:AJ71" si="102">IFERROR(BN65*$BQ65,"NA")</f>
        <v>3.2273983444570616E-2</v>
      </c>
      <c r="AK65" s="14">
        <f t="shared" ref="AK65:AK71" si="103">IFERROR(BO65*$BQ65,"NA")</f>
        <v>0</v>
      </c>
      <c r="AL65" s="14">
        <f t="shared" ref="AL65:AL71" si="104">IFERROR(SUM(Z65:AK65),"NA")</f>
        <v>4.0016954086823064</v>
      </c>
      <c r="AM65" s="14">
        <f t="shared" ref="AM65:AM71" si="105">IFERROR(AF65/(AF65+AE65),"NA")</f>
        <v>0.92256182067664405</v>
      </c>
      <c r="AN65" s="11">
        <f t="shared" ref="AN65:AN71" si="106">IFERROR(AD65/(AD65+AE65),"NA")</f>
        <v>0</v>
      </c>
      <c r="AP65">
        <f t="shared" ref="AP65:AP71" si="107">D65</f>
        <v>51.561</v>
      </c>
      <c r="AQ65">
        <f t="shared" ref="AQ65:AQ71" si="108">E65</f>
        <v>0.53300000000000003</v>
      </c>
      <c r="AR65">
        <f t="shared" ref="AR65:AR71" si="109">F65</f>
        <v>4.5309999999999997</v>
      </c>
      <c r="AS65">
        <f t="shared" ref="AS65:AS71" si="110">G65</f>
        <v>1.081</v>
      </c>
      <c r="AT65">
        <f t="shared" ref="AT65:AT71" si="111">BI65*AT$1/2</f>
        <v>0</v>
      </c>
      <c r="AU65">
        <f t="shared" ref="AU65:AU71" si="112">BH65*AU$1</f>
        <v>2.36</v>
      </c>
      <c r="AV65">
        <f t="shared" ref="AV65:AV71" si="113">I65</f>
        <v>15.773</v>
      </c>
      <c r="AW65">
        <f t="shared" ref="AW65:AW71" si="114">J65</f>
        <v>23.135999999999999</v>
      </c>
      <c r="AX65">
        <f t="shared" ref="AX65:AX71" si="115">K65</f>
        <v>0.06</v>
      </c>
      <c r="AY65">
        <f t="shared" ref="AY65:AY71" si="116">L65</f>
        <v>1.6E-2</v>
      </c>
      <c r="AZ65">
        <f t="shared" ref="AZ65:AZ71" si="117">M65</f>
        <v>0.45500000000000002</v>
      </c>
      <c r="BA65">
        <f t="shared" ref="BA65:BA71" si="118">N65</f>
        <v>0</v>
      </c>
      <c r="BB65">
        <f t="shared" ref="BB65:BB71" si="119">SUM(AP65:BA65)</f>
        <v>99.506</v>
      </c>
      <c r="BD65">
        <f t="shared" ref="BD65:BD71" si="120">D65/AP$1</f>
        <v>0.85820572569906795</v>
      </c>
      <c r="BE65">
        <f t="shared" ref="BE65:BE71" si="121">E65/AQ$1</f>
        <v>6.673678411338993E-3</v>
      </c>
      <c r="BF65">
        <f t="shared" ref="BF65:BF71" si="122">F65/AR$1*2</f>
        <v>8.8877991369164383E-2</v>
      </c>
      <c r="BG65">
        <f t="shared" ref="BG65:BG71" si="123">G65/AS$1*2</f>
        <v>1.4224620040792156E-2</v>
      </c>
      <c r="BH65">
        <f t="shared" ref="BH65:BH71" si="124">IF(OR($X65="spinel", $X65="Spinel", $X65="SPINEL"),H65/AU$1,H65/AU$1*(1-$X65))</f>
        <v>3.2848950503869496E-2</v>
      </c>
      <c r="BI65">
        <f t="shared" ref="BI65:BI71" si="125">IF(OR($X65="spinel", $X65="Spinel", $X65="SPINEL"),0,H65/AU$1*$X65)</f>
        <v>0</v>
      </c>
      <c r="BJ65">
        <f t="shared" ref="BJ65:BJ71" si="126">I65/AV$1</f>
        <v>0.39134685046793899</v>
      </c>
      <c r="BK65">
        <f t="shared" ref="BK65:BK71" si="127">J65/AW$1</f>
        <v>0.41257262283914731</v>
      </c>
      <c r="BL65">
        <f t="shared" ref="BL65:BL71" si="128">K65/AX$1</f>
        <v>8.4581617031354408E-4</v>
      </c>
      <c r="BM65">
        <f t="shared" ref="BM65:BM71" si="129">L65/AY$1</f>
        <v>2.1421074052652999E-4</v>
      </c>
      <c r="BN65">
        <f t="shared" ref="BN65:BN71" si="130">M65/AZ$1*2</f>
        <v>1.4682416112580249E-2</v>
      </c>
      <c r="BO65">
        <f t="shared" ref="BO65:BO71" si="131">N65/BA$1*2</f>
        <v>0</v>
      </c>
      <c r="BP65">
        <f t="shared" ref="BP65:BP71" si="132">SUM(BD65:BO65)</f>
        <v>1.8204928823547397</v>
      </c>
      <c r="BQ65">
        <f t="shared" ref="BQ65:BQ71" si="133">IFERROR(IF(OR($U65="Total",$U65="total", $U65="TOTAL"),$W65/$BP65,V65/(BD65*4+BE65*4+BF65*3+BG65*3+BH65*2+BI65*3+BJ65*2+BK65*2+BL65*2+BM65*2+BN65+BO65)),"NA")</f>
        <v>2.1981384533106567</v>
      </c>
    </row>
    <row r="66" spans="1:69" x14ac:dyDescent="0.15">
      <c r="A66" t="s">
        <v>143</v>
      </c>
      <c r="B66">
        <v>179</v>
      </c>
      <c r="C66" s="27">
        <f t="shared" si="17"/>
        <v>632.82666801404639</v>
      </c>
      <c r="D66" s="1">
        <v>51.920999999999999</v>
      </c>
      <c r="E66" s="1">
        <v>0.54700000000000004</v>
      </c>
      <c r="F66" s="1">
        <v>4.6689999999999996</v>
      </c>
      <c r="G66" s="1">
        <v>1.143</v>
      </c>
      <c r="H66" s="1">
        <v>2.331</v>
      </c>
      <c r="I66" s="1">
        <v>15.51</v>
      </c>
      <c r="J66" s="1">
        <v>23.15</v>
      </c>
      <c r="K66" s="1">
        <v>7.5999999999999998E-2</v>
      </c>
      <c r="L66" s="1">
        <v>4.8000000000000001E-2</v>
      </c>
      <c r="M66" s="1">
        <v>0.47299999999999998</v>
      </c>
      <c r="O66">
        <f t="shared" si="91"/>
        <v>99.867999999999981</v>
      </c>
      <c r="V66" s="37">
        <v>12</v>
      </c>
      <c r="W66" s="37">
        <v>4</v>
      </c>
      <c r="X66" s="15">
        <v>0</v>
      </c>
      <c r="Z66" s="14">
        <f t="shared" si="92"/>
        <v>1.8913916815844292</v>
      </c>
      <c r="AA66" s="14">
        <f t="shared" si="93"/>
        <v>1.4989727670580929E-2</v>
      </c>
      <c r="AB66" s="14">
        <f t="shared" si="94"/>
        <v>0.20044369180720401</v>
      </c>
      <c r="AC66" s="14">
        <f t="shared" si="95"/>
        <v>3.2917705942802654E-2</v>
      </c>
      <c r="AD66" s="14">
        <f t="shared" si="96"/>
        <v>0</v>
      </c>
      <c r="AE66" s="14">
        <f t="shared" si="97"/>
        <v>7.1010099238302801E-2</v>
      </c>
      <c r="AF66" s="14">
        <f t="shared" si="98"/>
        <v>0.84222414514438804</v>
      </c>
      <c r="AG66" s="14">
        <f t="shared" si="99"/>
        <v>0.90350690510127218</v>
      </c>
      <c r="AH66" s="14">
        <f t="shared" si="100"/>
        <v>2.3448046996941757E-3</v>
      </c>
      <c r="AI66" s="14">
        <f t="shared" si="101"/>
        <v>1.4064712126477261E-3</v>
      </c>
      <c r="AJ66" s="14">
        <f t="shared" si="102"/>
        <v>3.3405318937332958E-2</v>
      </c>
      <c r="AK66" s="14">
        <f t="shared" si="103"/>
        <v>0</v>
      </c>
      <c r="AL66" s="14">
        <f t="shared" si="104"/>
        <v>3.9936405513386548</v>
      </c>
      <c r="AM66" s="14">
        <f t="shared" si="105"/>
        <v>0.92224328021524993</v>
      </c>
      <c r="AN66" s="11">
        <f t="shared" si="106"/>
        <v>0</v>
      </c>
      <c r="AP66">
        <f t="shared" si="107"/>
        <v>51.920999999999999</v>
      </c>
      <c r="AQ66">
        <f t="shared" si="108"/>
        <v>0.54700000000000004</v>
      </c>
      <c r="AR66">
        <f t="shared" si="109"/>
        <v>4.6689999999999996</v>
      </c>
      <c r="AS66">
        <f t="shared" si="110"/>
        <v>1.143</v>
      </c>
      <c r="AT66">
        <f t="shared" si="111"/>
        <v>0</v>
      </c>
      <c r="AU66">
        <f t="shared" si="112"/>
        <v>2.331</v>
      </c>
      <c r="AV66">
        <f t="shared" si="113"/>
        <v>15.51</v>
      </c>
      <c r="AW66">
        <f t="shared" si="114"/>
        <v>23.15</v>
      </c>
      <c r="AX66">
        <f t="shared" si="115"/>
        <v>7.5999999999999998E-2</v>
      </c>
      <c r="AY66">
        <f t="shared" si="116"/>
        <v>4.8000000000000001E-2</v>
      </c>
      <c r="AZ66">
        <f t="shared" si="117"/>
        <v>0.47299999999999998</v>
      </c>
      <c r="BA66">
        <f t="shared" si="118"/>
        <v>0</v>
      </c>
      <c r="BB66">
        <f t="shared" si="119"/>
        <v>99.867999999999981</v>
      </c>
      <c r="BD66">
        <f t="shared" si="120"/>
        <v>0.8641977363515313</v>
      </c>
      <c r="BE66">
        <f t="shared" si="121"/>
        <v>6.848972028147147E-3</v>
      </c>
      <c r="BF66">
        <f t="shared" si="122"/>
        <v>9.1584935268732834E-2</v>
      </c>
      <c r="BG66">
        <f t="shared" si="123"/>
        <v>1.5040463188367655E-2</v>
      </c>
      <c r="BH66">
        <f t="shared" si="124"/>
        <v>3.2445298145982966E-2</v>
      </c>
      <c r="BI66">
        <f t="shared" si="125"/>
        <v>0</v>
      </c>
      <c r="BJ66">
        <f t="shared" si="126"/>
        <v>0.38482150832167206</v>
      </c>
      <c r="BK66">
        <f t="shared" si="127"/>
        <v>0.41282227778035357</v>
      </c>
      <c r="BL66">
        <f t="shared" si="128"/>
        <v>1.0713671490638224E-3</v>
      </c>
      <c r="BM66">
        <f t="shared" si="129"/>
        <v>6.4263222157958993E-4</v>
      </c>
      <c r="BN66">
        <f t="shared" si="130"/>
        <v>1.5263258947803202E-2</v>
      </c>
      <c r="BO66">
        <f t="shared" si="131"/>
        <v>0</v>
      </c>
      <c r="BP66">
        <f t="shared" si="132"/>
        <v>1.8247384494032344</v>
      </c>
      <c r="BQ66">
        <f t="shared" si="133"/>
        <v>2.1886098540011267</v>
      </c>
    </row>
    <row r="67" spans="1:69" x14ac:dyDescent="0.15">
      <c r="A67" t="s">
        <v>144</v>
      </c>
      <c r="B67">
        <v>180</v>
      </c>
      <c r="C67" s="27">
        <f t="shared" si="17"/>
        <v>643.03354975620846</v>
      </c>
      <c r="D67" s="1">
        <v>52.095999999999997</v>
      </c>
      <c r="E67" s="1">
        <v>0.433</v>
      </c>
      <c r="F67" s="1">
        <v>4.0369999999999999</v>
      </c>
      <c r="G67" s="1">
        <v>0.82499999999999996</v>
      </c>
      <c r="H67" s="1">
        <v>2.2629999999999999</v>
      </c>
      <c r="I67" s="1">
        <v>16.059000000000001</v>
      </c>
      <c r="J67" s="1">
        <v>23.196000000000002</v>
      </c>
      <c r="K67" s="1">
        <v>8.7999999999999995E-2</v>
      </c>
      <c r="L67" s="1">
        <v>5.0999999999999997E-2</v>
      </c>
      <c r="M67" s="1">
        <v>0.434</v>
      </c>
      <c r="O67">
        <f t="shared" si="91"/>
        <v>99.481999999999985</v>
      </c>
      <c r="V67" s="37">
        <v>12</v>
      </c>
      <c r="W67" s="37">
        <v>4</v>
      </c>
      <c r="X67" s="15">
        <v>0</v>
      </c>
      <c r="Z67" s="14">
        <f t="shared" si="92"/>
        <v>1.9038962900361336</v>
      </c>
      <c r="AA67" s="14">
        <f t="shared" si="93"/>
        <v>1.1904051449930553E-2</v>
      </c>
      <c r="AB67" s="14">
        <f t="shared" si="94"/>
        <v>0.17387123983798927</v>
      </c>
      <c r="AC67" s="14">
        <f t="shared" si="95"/>
        <v>2.3836240679126566E-2</v>
      </c>
      <c r="AD67" s="14">
        <f t="shared" si="96"/>
        <v>0</v>
      </c>
      <c r="AE67" s="14">
        <f t="shared" si="97"/>
        <v>6.9161257722680891E-2</v>
      </c>
      <c r="AF67" s="14">
        <f t="shared" si="98"/>
        <v>0.87485256705795511</v>
      </c>
      <c r="AG67" s="14">
        <f t="shared" si="99"/>
        <v>0.90822627775129305</v>
      </c>
      <c r="AH67" s="14">
        <f t="shared" si="100"/>
        <v>2.7238064139709635E-3</v>
      </c>
      <c r="AI67" s="14">
        <f t="shared" si="101"/>
        <v>1.4992023997919136E-3</v>
      </c>
      <c r="AJ67" s="14">
        <f t="shared" si="102"/>
        <v>3.074996981301259E-2</v>
      </c>
      <c r="AK67" s="14">
        <f t="shared" si="103"/>
        <v>0</v>
      </c>
      <c r="AL67" s="14">
        <f t="shared" si="104"/>
        <v>4.0007209031618842</v>
      </c>
      <c r="AM67" s="14">
        <f t="shared" si="105"/>
        <v>0.92673702873074748</v>
      </c>
      <c r="AN67" s="11">
        <f t="shared" si="106"/>
        <v>0</v>
      </c>
      <c r="AP67">
        <f t="shared" si="107"/>
        <v>52.095999999999997</v>
      </c>
      <c r="AQ67">
        <f t="shared" si="108"/>
        <v>0.433</v>
      </c>
      <c r="AR67">
        <f t="shared" si="109"/>
        <v>4.0369999999999999</v>
      </c>
      <c r="AS67">
        <f t="shared" si="110"/>
        <v>0.82499999999999996</v>
      </c>
      <c r="AT67">
        <f t="shared" si="111"/>
        <v>0</v>
      </c>
      <c r="AU67">
        <f t="shared" si="112"/>
        <v>2.2629999999999999</v>
      </c>
      <c r="AV67">
        <f t="shared" si="113"/>
        <v>16.059000000000001</v>
      </c>
      <c r="AW67">
        <f t="shared" si="114"/>
        <v>23.196000000000002</v>
      </c>
      <c r="AX67">
        <f t="shared" si="115"/>
        <v>8.7999999999999995E-2</v>
      </c>
      <c r="AY67">
        <f t="shared" si="116"/>
        <v>5.0999999999999997E-2</v>
      </c>
      <c r="AZ67">
        <f t="shared" si="117"/>
        <v>0.434</v>
      </c>
      <c r="BA67">
        <f t="shared" si="118"/>
        <v>0</v>
      </c>
      <c r="BB67">
        <f t="shared" si="119"/>
        <v>99.481999999999985</v>
      </c>
      <c r="BD67">
        <f t="shared" si="120"/>
        <v>0.86711051930758987</v>
      </c>
      <c r="BE67">
        <f t="shared" si="121"/>
        <v>5.4215811484236093E-3</v>
      </c>
      <c r="BF67">
        <f t="shared" si="122"/>
        <v>7.9187916830129462E-2</v>
      </c>
      <c r="BG67">
        <f t="shared" si="123"/>
        <v>1.0855977366932034E-2</v>
      </c>
      <c r="BH67">
        <f t="shared" si="124"/>
        <v>3.1498802961973167E-2</v>
      </c>
      <c r="BI67">
        <f t="shared" si="125"/>
        <v>0</v>
      </c>
      <c r="BJ67">
        <f t="shared" si="126"/>
        <v>0.39844284991216844</v>
      </c>
      <c r="BK67">
        <f t="shared" si="127"/>
        <v>0.41364257258717418</v>
      </c>
      <c r="BL67">
        <f t="shared" si="128"/>
        <v>1.2405303831265313E-3</v>
      </c>
      <c r="BM67">
        <f t="shared" si="129"/>
        <v>6.8279673542831433E-4</v>
      </c>
      <c r="BN67">
        <f t="shared" si="130"/>
        <v>1.4004766138153468E-2</v>
      </c>
      <c r="BO67">
        <f t="shared" si="131"/>
        <v>0</v>
      </c>
      <c r="BP67">
        <f t="shared" si="132"/>
        <v>1.822088313371099</v>
      </c>
      <c r="BQ67">
        <f t="shared" si="133"/>
        <v>2.1956789217093617</v>
      </c>
    </row>
    <row r="68" spans="1:69" x14ac:dyDescent="0.15">
      <c r="A68" t="s">
        <v>145</v>
      </c>
      <c r="B68">
        <v>181</v>
      </c>
      <c r="C68" s="27">
        <f t="shared" si="17"/>
        <v>653.24043149837053</v>
      </c>
      <c r="D68" s="1">
        <v>52.579000000000001</v>
      </c>
      <c r="E68" s="1">
        <v>0.433</v>
      </c>
      <c r="F68" s="1">
        <v>3.8940000000000001</v>
      </c>
      <c r="G68" s="1">
        <v>0.81100000000000005</v>
      </c>
      <c r="H68" s="1">
        <v>2.3809999999999998</v>
      </c>
      <c r="I68" s="1">
        <v>16.152999999999999</v>
      </c>
      <c r="J68" s="1">
        <v>23.141999999999999</v>
      </c>
      <c r="K68" s="1">
        <v>4.8000000000000001E-2</v>
      </c>
      <c r="L68" s="1">
        <v>3.5999999999999997E-2</v>
      </c>
      <c r="M68" s="1">
        <v>0.42599999999999999</v>
      </c>
      <c r="O68">
        <f t="shared" si="91"/>
        <v>99.903000000000006</v>
      </c>
      <c r="V68" s="37">
        <v>12</v>
      </c>
      <c r="W68" s="37">
        <v>4</v>
      </c>
      <c r="X68" s="15">
        <v>0</v>
      </c>
      <c r="Z68" s="14">
        <f t="shared" si="92"/>
        <v>1.9119535933393592</v>
      </c>
      <c r="AA68" s="14">
        <f t="shared" si="93"/>
        <v>1.184461397940683E-2</v>
      </c>
      <c r="AB68" s="14">
        <f t="shared" si="94"/>
        <v>0.1668749178760868</v>
      </c>
      <c r="AC68" s="14">
        <f t="shared" si="95"/>
        <v>2.331475111949954E-2</v>
      </c>
      <c r="AD68" s="14">
        <f t="shared" si="96"/>
        <v>0</v>
      </c>
      <c r="AE68" s="14">
        <f t="shared" si="97"/>
        <v>7.2404213469986461E-2</v>
      </c>
      <c r="AF68" s="14">
        <f t="shared" si="98"/>
        <v>0.87557969522264822</v>
      </c>
      <c r="AG68" s="14">
        <f t="shared" si="99"/>
        <v>0.90158768011738322</v>
      </c>
      <c r="AH68" s="14">
        <f t="shared" si="100"/>
        <v>1.4782943588797321E-3</v>
      </c>
      <c r="AI68" s="14">
        <f t="shared" si="101"/>
        <v>1.0529765745854532E-3</v>
      </c>
      <c r="AJ68" s="14">
        <f t="shared" si="102"/>
        <v>3.0032444251209899E-2</v>
      </c>
      <c r="AK68" s="14">
        <f t="shared" si="103"/>
        <v>0</v>
      </c>
      <c r="AL68" s="14">
        <f t="shared" si="104"/>
        <v>3.9961231803090449</v>
      </c>
      <c r="AM68" s="14">
        <f t="shared" si="105"/>
        <v>0.92362295097409497</v>
      </c>
      <c r="AN68" s="11">
        <f t="shared" si="106"/>
        <v>0</v>
      </c>
      <c r="AP68">
        <f t="shared" si="107"/>
        <v>52.579000000000001</v>
      </c>
      <c r="AQ68">
        <f t="shared" si="108"/>
        <v>0.433</v>
      </c>
      <c r="AR68">
        <f t="shared" si="109"/>
        <v>3.8940000000000001</v>
      </c>
      <c r="AS68">
        <f t="shared" si="110"/>
        <v>0.81100000000000005</v>
      </c>
      <c r="AT68">
        <f t="shared" si="111"/>
        <v>0</v>
      </c>
      <c r="AU68">
        <f t="shared" si="112"/>
        <v>2.3809999999999998</v>
      </c>
      <c r="AV68">
        <f t="shared" si="113"/>
        <v>16.152999999999999</v>
      </c>
      <c r="AW68">
        <f t="shared" si="114"/>
        <v>23.141999999999999</v>
      </c>
      <c r="AX68">
        <f t="shared" si="115"/>
        <v>4.8000000000000001E-2</v>
      </c>
      <c r="AY68">
        <f t="shared" si="116"/>
        <v>3.5999999999999997E-2</v>
      </c>
      <c r="AZ68">
        <f t="shared" si="117"/>
        <v>0.42599999999999999</v>
      </c>
      <c r="BA68">
        <f t="shared" si="118"/>
        <v>0</v>
      </c>
      <c r="BB68">
        <f t="shared" si="119"/>
        <v>99.903000000000006</v>
      </c>
      <c r="BD68">
        <f t="shared" si="120"/>
        <v>0.87514980026631162</v>
      </c>
      <c r="BE68">
        <f t="shared" si="121"/>
        <v>5.4215811484236093E-3</v>
      </c>
      <c r="BF68">
        <f t="shared" si="122"/>
        <v>7.6382895253040414E-2</v>
      </c>
      <c r="BG68">
        <f t="shared" si="123"/>
        <v>1.067175472070531E-2</v>
      </c>
      <c r="BH68">
        <f t="shared" si="124"/>
        <v>3.3141250487166637E-2</v>
      </c>
      <c r="BI68">
        <f t="shared" si="125"/>
        <v>0</v>
      </c>
      <c r="BJ68">
        <f t="shared" si="126"/>
        <v>0.40077510147775425</v>
      </c>
      <c r="BK68">
        <f t="shared" si="127"/>
        <v>0.41267961781395002</v>
      </c>
      <c r="BL68">
        <f t="shared" si="128"/>
        <v>6.7665293625083524E-4</v>
      </c>
      <c r="BM68">
        <f t="shared" si="129"/>
        <v>4.8197416618469245E-4</v>
      </c>
      <c r="BN68">
        <f t="shared" si="130"/>
        <v>1.3746613766943265E-2</v>
      </c>
      <c r="BO68">
        <f t="shared" si="131"/>
        <v>0</v>
      </c>
      <c r="BP68">
        <f t="shared" si="132"/>
        <v>1.8291272420367308</v>
      </c>
      <c r="BQ68">
        <f t="shared" si="133"/>
        <v>2.1847157969498983</v>
      </c>
    </row>
    <row r="69" spans="1:69" x14ac:dyDescent="0.15">
      <c r="A69" t="s">
        <v>146</v>
      </c>
      <c r="B69">
        <v>182</v>
      </c>
      <c r="C69" s="27">
        <f t="shared" ref="C69:C119" si="134">C$2*(B69-B$4)</f>
        <v>663.44731324053259</v>
      </c>
      <c r="D69" s="1">
        <v>52.182000000000002</v>
      </c>
      <c r="E69" s="1">
        <v>0.45300000000000001</v>
      </c>
      <c r="F69" s="1">
        <v>3.895</v>
      </c>
      <c r="G69" s="1">
        <v>0.82399999999999995</v>
      </c>
      <c r="H69" s="1">
        <v>2.302</v>
      </c>
      <c r="I69" s="1">
        <v>16.067</v>
      </c>
      <c r="J69" s="1">
        <v>23.335999999999999</v>
      </c>
      <c r="K69" s="1">
        <v>8.0000000000000002E-3</v>
      </c>
      <c r="L69" s="1">
        <v>4.4999999999999998E-2</v>
      </c>
      <c r="M69" s="1">
        <v>0.42</v>
      </c>
      <c r="O69">
        <f t="shared" si="91"/>
        <v>99.532000000000011</v>
      </c>
      <c r="V69" s="37">
        <v>12</v>
      </c>
      <c r="W69" s="37">
        <v>4</v>
      </c>
      <c r="X69" s="15">
        <v>0</v>
      </c>
      <c r="Z69" s="14">
        <f t="shared" si="92"/>
        <v>1.906362711704114</v>
      </c>
      <c r="AA69" s="14">
        <f t="shared" si="93"/>
        <v>1.2449474110365068E-2</v>
      </c>
      <c r="AB69" s="14">
        <f t="shared" si="94"/>
        <v>0.16769587081144804</v>
      </c>
      <c r="AC69" s="14">
        <f t="shared" si="95"/>
        <v>2.3798902542586094E-2</v>
      </c>
      <c r="AD69" s="14">
        <f t="shared" si="96"/>
        <v>0</v>
      </c>
      <c r="AE69" s="14">
        <f t="shared" si="97"/>
        <v>7.0328208290668381E-2</v>
      </c>
      <c r="AF69" s="14">
        <f t="shared" si="98"/>
        <v>0.87497787524727433</v>
      </c>
      <c r="AG69" s="14">
        <f t="shared" si="99"/>
        <v>0.91338375823162954</v>
      </c>
      <c r="AH69" s="14">
        <f t="shared" si="100"/>
        <v>2.4753092145483207E-4</v>
      </c>
      <c r="AI69" s="14">
        <f t="shared" si="101"/>
        <v>1.3223563707654051E-3</v>
      </c>
      <c r="AJ69" s="14">
        <f t="shared" si="102"/>
        <v>2.9747478556396614E-2</v>
      </c>
      <c r="AK69" s="14">
        <f t="shared" si="103"/>
        <v>0</v>
      </c>
      <c r="AL69" s="14">
        <f t="shared" si="104"/>
        <v>4.0003141667867022</v>
      </c>
      <c r="AM69" s="14">
        <f t="shared" si="105"/>
        <v>0.92560271269232175</v>
      </c>
      <c r="AN69" s="11">
        <f t="shared" si="106"/>
        <v>0</v>
      </c>
      <c r="AP69">
        <f t="shared" si="107"/>
        <v>52.182000000000002</v>
      </c>
      <c r="AQ69">
        <f t="shared" si="108"/>
        <v>0.45300000000000001</v>
      </c>
      <c r="AR69">
        <f t="shared" si="109"/>
        <v>3.895</v>
      </c>
      <c r="AS69">
        <f t="shared" si="110"/>
        <v>0.82399999999999995</v>
      </c>
      <c r="AT69">
        <f t="shared" si="111"/>
        <v>0</v>
      </c>
      <c r="AU69">
        <f t="shared" si="112"/>
        <v>2.302</v>
      </c>
      <c r="AV69">
        <f t="shared" si="113"/>
        <v>16.067</v>
      </c>
      <c r="AW69">
        <f t="shared" si="114"/>
        <v>23.335999999999999</v>
      </c>
      <c r="AX69">
        <f t="shared" si="115"/>
        <v>8.0000000000000002E-3</v>
      </c>
      <c r="AY69">
        <f t="shared" si="116"/>
        <v>4.4999999999999998E-2</v>
      </c>
      <c r="AZ69">
        <f t="shared" si="117"/>
        <v>0.42</v>
      </c>
      <c r="BA69">
        <f t="shared" si="118"/>
        <v>0</v>
      </c>
      <c r="BB69">
        <f t="shared" si="119"/>
        <v>99.532000000000011</v>
      </c>
      <c r="BD69">
        <f t="shared" si="120"/>
        <v>0.86854194407456731</v>
      </c>
      <c r="BE69">
        <f t="shared" si="121"/>
        <v>5.6720006010066862E-3</v>
      </c>
      <c r="BF69">
        <f t="shared" si="122"/>
        <v>7.6402510788544528E-2</v>
      </c>
      <c r="BG69">
        <f t="shared" si="123"/>
        <v>1.0842818606487267E-2</v>
      </c>
      <c r="BH69">
        <f t="shared" si="124"/>
        <v>3.2041645788096436E-2</v>
      </c>
      <c r="BI69">
        <f t="shared" si="125"/>
        <v>0</v>
      </c>
      <c r="BJ69">
        <f t="shared" si="126"/>
        <v>0.39864133940711188</v>
      </c>
      <c r="BK69">
        <f t="shared" si="127"/>
        <v>0.41613912199923675</v>
      </c>
      <c r="BL69">
        <f t="shared" si="128"/>
        <v>1.1277548937513921E-4</v>
      </c>
      <c r="BM69">
        <f t="shared" si="129"/>
        <v>6.0246770773086553E-4</v>
      </c>
      <c r="BN69">
        <f t="shared" si="130"/>
        <v>1.3552999488535613E-2</v>
      </c>
      <c r="BO69">
        <f t="shared" si="131"/>
        <v>0</v>
      </c>
      <c r="BP69">
        <f t="shared" si="132"/>
        <v>1.8225496239506924</v>
      </c>
      <c r="BQ69">
        <f t="shared" si="133"/>
        <v>2.1948999984512505</v>
      </c>
    </row>
    <row r="70" spans="1:69" x14ac:dyDescent="0.15">
      <c r="A70" t="s">
        <v>147</v>
      </c>
      <c r="B70">
        <v>183</v>
      </c>
      <c r="C70" s="27">
        <f t="shared" si="134"/>
        <v>673.65419498269466</v>
      </c>
      <c r="D70" s="1">
        <v>52.094000000000001</v>
      </c>
      <c r="E70" s="1">
        <v>0.501</v>
      </c>
      <c r="F70" s="1">
        <v>4.22</v>
      </c>
      <c r="G70" s="1">
        <v>0.94899999999999995</v>
      </c>
      <c r="H70" s="1">
        <v>2.359</v>
      </c>
      <c r="I70" s="1">
        <v>15.733000000000001</v>
      </c>
      <c r="J70" s="1">
        <v>23.084</v>
      </c>
      <c r="K70" s="1">
        <v>0.14099999999999999</v>
      </c>
      <c r="L70" s="1">
        <v>5.7000000000000002E-2</v>
      </c>
      <c r="M70" s="1">
        <v>0.41899999999999998</v>
      </c>
      <c r="O70">
        <f t="shared" si="91"/>
        <v>99.557000000000002</v>
      </c>
      <c r="V70" s="37">
        <v>12</v>
      </c>
      <c r="W70" s="37">
        <v>4</v>
      </c>
      <c r="X70" s="15">
        <v>0</v>
      </c>
      <c r="Z70" s="14">
        <f t="shared" si="92"/>
        <v>1.9029149577052273</v>
      </c>
      <c r="AA70" s="14">
        <f t="shared" si="93"/>
        <v>1.376693906685662E-2</v>
      </c>
      <c r="AB70" s="14">
        <f t="shared" si="94"/>
        <v>0.18166623599671072</v>
      </c>
      <c r="AC70" s="14">
        <f t="shared" si="95"/>
        <v>2.7405819386488645E-2</v>
      </c>
      <c r="AD70" s="14">
        <f t="shared" si="96"/>
        <v>0</v>
      </c>
      <c r="AE70" s="14">
        <f t="shared" si="97"/>
        <v>7.2060792635999474E-2</v>
      </c>
      <c r="AF70" s="14">
        <f t="shared" si="98"/>
        <v>0.85668404872527892</v>
      </c>
      <c r="AG70" s="14">
        <f t="shared" si="99"/>
        <v>0.90340979340435246</v>
      </c>
      <c r="AH70" s="14">
        <f t="shared" si="100"/>
        <v>4.3621987017631609E-3</v>
      </c>
      <c r="AI70" s="14">
        <f t="shared" si="101"/>
        <v>1.6747797986346761E-3</v>
      </c>
      <c r="AJ70" s="14">
        <f t="shared" si="102"/>
        <v>2.9673020230008552E-2</v>
      </c>
      <c r="AK70" s="14">
        <f t="shared" si="103"/>
        <v>0</v>
      </c>
      <c r="AL70" s="14">
        <f t="shared" si="104"/>
        <v>3.9936185856513204</v>
      </c>
      <c r="AM70" s="14">
        <f t="shared" si="105"/>
        <v>0.9224105594703722</v>
      </c>
      <c r="AN70" s="11">
        <f t="shared" si="106"/>
        <v>0</v>
      </c>
      <c r="AP70">
        <f t="shared" si="107"/>
        <v>52.094000000000001</v>
      </c>
      <c r="AQ70">
        <f t="shared" si="108"/>
        <v>0.501</v>
      </c>
      <c r="AR70">
        <f t="shared" si="109"/>
        <v>4.22</v>
      </c>
      <c r="AS70">
        <f t="shared" si="110"/>
        <v>0.94899999999999995</v>
      </c>
      <c r="AT70">
        <f t="shared" si="111"/>
        <v>0</v>
      </c>
      <c r="AU70">
        <f t="shared" si="112"/>
        <v>2.359</v>
      </c>
      <c r="AV70">
        <f t="shared" si="113"/>
        <v>15.733000000000001</v>
      </c>
      <c r="AW70">
        <f t="shared" si="114"/>
        <v>23.084</v>
      </c>
      <c r="AX70">
        <f t="shared" si="115"/>
        <v>0.14099999999999999</v>
      </c>
      <c r="AY70">
        <f t="shared" si="116"/>
        <v>5.7000000000000002E-2</v>
      </c>
      <c r="AZ70">
        <f t="shared" si="117"/>
        <v>0.41899999999999998</v>
      </c>
      <c r="BA70">
        <f t="shared" si="118"/>
        <v>0</v>
      </c>
      <c r="BB70">
        <f t="shared" si="119"/>
        <v>99.557000000000002</v>
      </c>
      <c r="BD70">
        <f t="shared" si="120"/>
        <v>0.86707723035952067</v>
      </c>
      <c r="BE70">
        <f t="shared" si="121"/>
        <v>6.2730072872060703E-3</v>
      </c>
      <c r="BF70">
        <f t="shared" si="122"/>
        <v>8.2777559827383287E-2</v>
      </c>
      <c r="BG70">
        <f t="shared" si="123"/>
        <v>1.248766366208303E-2</v>
      </c>
      <c r="BH70">
        <f t="shared" si="124"/>
        <v>3.2835031457045825E-2</v>
      </c>
      <c r="BI70">
        <f t="shared" si="125"/>
        <v>0</v>
      </c>
      <c r="BJ70">
        <f t="shared" si="126"/>
        <v>0.39035440299322161</v>
      </c>
      <c r="BK70">
        <f t="shared" si="127"/>
        <v>0.4116453330575241</v>
      </c>
      <c r="BL70">
        <f t="shared" si="128"/>
        <v>1.9876680002368285E-3</v>
      </c>
      <c r="BM70">
        <f t="shared" si="129"/>
        <v>7.6312576312576313E-4</v>
      </c>
      <c r="BN70">
        <f t="shared" si="130"/>
        <v>1.3520730442134338E-2</v>
      </c>
      <c r="BO70">
        <f t="shared" si="131"/>
        <v>0</v>
      </c>
      <c r="BP70">
        <f t="shared" si="132"/>
        <v>1.8197217528494813</v>
      </c>
      <c r="BQ70">
        <f t="shared" si="133"/>
        <v>2.1946314481308797</v>
      </c>
    </row>
    <row r="71" spans="1:69" x14ac:dyDescent="0.15">
      <c r="A71" t="s">
        <v>148</v>
      </c>
      <c r="B71">
        <v>184</v>
      </c>
      <c r="C71" s="27">
        <f t="shared" si="134"/>
        <v>683.86107672485662</v>
      </c>
      <c r="D71" s="1">
        <v>51.457999999999998</v>
      </c>
      <c r="E71" s="1">
        <v>0.61899999999999999</v>
      </c>
      <c r="F71" s="1">
        <v>4.6379999999999999</v>
      </c>
      <c r="G71" s="1">
        <v>1.1299999999999999</v>
      </c>
      <c r="H71" s="1">
        <v>2.4420000000000002</v>
      </c>
      <c r="I71" s="1">
        <v>15.627000000000001</v>
      </c>
      <c r="J71" s="1">
        <v>23.091000000000001</v>
      </c>
      <c r="K71" s="1">
        <v>5.6000000000000001E-2</v>
      </c>
      <c r="L71" s="1">
        <v>4.1000000000000002E-2</v>
      </c>
      <c r="M71" s="1">
        <v>0.45500000000000002</v>
      </c>
      <c r="O71">
        <f t="shared" si="91"/>
        <v>99.556999999999988</v>
      </c>
      <c r="V71" s="37">
        <v>12</v>
      </c>
      <c r="W71" s="37">
        <v>4</v>
      </c>
      <c r="X71" s="15">
        <v>0</v>
      </c>
      <c r="Z71" s="14">
        <f t="shared" si="92"/>
        <v>1.8828003105199003</v>
      </c>
      <c r="AA71" s="14">
        <f t="shared" si="93"/>
        <v>1.7037661981971219E-2</v>
      </c>
      <c r="AB71" s="14">
        <f t="shared" si="94"/>
        <v>0.19999180302485187</v>
      </c>
      <c r="AC71" s="14">
        <f t="shared" si="95"/>
        <v>3.2686973186270285E-2</v>
      </c>
      <c r="AD71" s="14">
        <f t="shared" si="96"/>
        <v>0</v>
      </c>
      <c r="AE71" s="14">
        <f t="shared" si="97"/>
        <v>7.4719926847940349E-2</v>
      </c>
      <c r="AF71" s="14">
        <f t="shared" si="98"/>
        <v>0.85232344429621498</v>
      </c>
      <c r="AG71" s="14">
        <f t="shared" si="99"/>
        <v>0.90518251088654145</v>
      </c>
      <c r="AH71" s="14">
        <f t="shared" si="100"/>
        <v>1.7353778223191999E-3</v>
      </c>
      <c r="AI71" s="14">
        <f t="shared" si="101"/>
        <v>1.2066641200577629E-3</v>
      </c>
      <c r="AJ71" s="14">
        <f t="shared" si="102"/>
        <v>3.2275933413000599E-2</v>
      </c>
      <c r="AK71" s="14">
        <f t="shared" si="103"/>
        <v>0</v>
      </c>
      <c r="AL71" s="14">
        <f t="shared" si="104"/>
        <v>3.999960606099068</v>
      </c>
      <c r="AM71" s="14">
        <f t="shared" si="105"/>
        <v>0.91939975067647461</v>
      </c>
      <c r="AN71" s="11">
        <f t="shared" si="106"/>
        <v>0</v>
      </c>
      <c r="AP71">
        <f t="shared" si="107"/>
        <v>51.457999999999998</v>
      </c>
      <c r="AQ71">
        <f t="shared" si="108"/>
        <v>0.61899999999999999</v>
      </c>
      <c r="AR71">
        <f t="shared" si="109"/>
        <v>4.6379999999999999</v>
      </c>
      <c r="AS71">
        <f t="shared" si="110"/>
        <v>1.1299999999999999</v>
      </c>
      <c r="AT71">
        <f t="shared" si="111"/>
        <v>0</v>
      </c>
      <c r="AU71">
        <f t="shared" si="112"/>
        <v>2.4419999999999997</v>
      </c>
      <c r="AV71">
        <f t="shared" si="113"/>
        <v>15.627000000000001</v>
      </c>
      <c r="AW71">
        <f t="shared" si="114"/>
        <v>23.091000000000001</v>
      </c>
      <c r="AX71">
        <f t="shared" si="115"/>
        <v>5.6000000000000001E-2</v>
      </c>
      <c r="AY71">
        <f t="shared" si="116"/>
        <v>4.1000000000000002E-2</v>
      </c>
      <c r="AZ71">
        <f t="shared" si="117"/>
        <v>0.45500000000000002</v>
      </c>
      <c r="BA71">
        <f t="shared" si="118"/>
        <v>0</v>
      </c>
      <c r="BB71">
        <f t="shared" si="119"/>
        <v>99.556999999999988</v>
      </c>
      <c r="BD71">
        <f t="shared" si="120"/>
        <v>0.85649134487350198</v>
      </c>
      <c r="BE71">
        <f t="shared" si="121"/>
        <v>7.7504820574462226E-3</v>
      </c>
      <c r="BF71">
        <f t="shared" si="122"/>
        <v>9.0976853668105137E-2</v>
      </c>
      <c r="BG71">
        <f t="shared" si="123"/>
        <v>1.4869399302585695E-2</v>
      </c>
      <c r="BH71">
        <f t="shared" si="124"/>
        <v>3.3990312343410725E-2</v>
      </c>
      <c r="BI71">
        <f t="shared" si="125"/>
        <v>0</v>
      </c>
      <c r="BJ71">
        <f t="shared" si="126"/>
        <v>0.38772441718522049</v>
      </c>
      <c r="BK71">
        <f t="shared" si="127"/>
        <v>0.41177016052812726</v>
      </c>
      <c r="BL71">
        <f t="shared" si="128"/>
        <v>7.8942842562597447E-4</v>
      </c>
      <c r="BM71">
        <f t="shared" si="129"/>
        <v>5.4891502259923311E-4</v>
      </c>
      <c r="BN71">
        <f t="shared" si="130"/>
        <v>1.4682416112580249E-2</v>
      </c>
      <c r="BO71">
        <f t="shared" si="131"/>
        <v>0</v>
      </c>
      <c r="BP71">
        <f t="shared" si="132"/>
        <v>1.8195937295192031</v>
      </c>
      <c r="BQ71">
        <f t="shared" si="133"/>
        <v>2.198271263089036</v>
      </c>
    </row>
    <row r="72" spans="1:69" x14ac:dyDescent="0.15">
      <c r="A72" t="s">
        <v>149</v>
      </c>
      <c r="B72">
        <v>185</v>
      </c>
      <c r="C72" s="27">
        <f t="shared" si="134"/>
        <v>694.06795846701868</v>
      </c>
      <c r="D72" s="1">
        <v>51.582999999999998</v>
      </c>
      <c r="E72" s="1">
        <v>0.57199999999999995</v>
      </c>
      <c r="F72" s="1">
        <v>4.7119999999999997</v>
      </c>
      <c r="G72" s="1">
        <v>1.1100000000000001</v>
      </c>
      <c r="H72" s="1">
        <v>2.4049999999999998</v>
      </c>
      <c r="I72" s="1">
        <v>15.542</v>
      </c>
      <c r="J72" s="1">
        <v>23.073</v>
      </c>
      <c r="K72" s="1">
        <v>0.113</v>
      </c>
      <c r="L72" s="1">
        <v>0.02</v>
      </c>
      <c r="M72" s="1">
        <v>0.45100000000000001</v>
      </c>
      <c r="O72">
        <f t="shared" ref="O72:O99" si="135">SUM(D72:N72)</f>
        <v>99.581000000000003</v>
      </c>
      <c r="V72" s="37">
        <v>12</v>
      </c>
      <c r="W72" s="37">
        <v>4</v>
      </c>
      <c r="X72" s="15">
        <v>0</v>
      </c>
      <c r="Z72" s="14">
        <f t="shared" ref="Z72:Z99" si="136">IFERROR(BD72*$BQ72,"NA")</f>
        <v>1.8857989287674999</v>
      </c>
      <c r="AA72" s="14">
        <f t="shared" ref="AA72:AA99" si="137">IFERROR(BE72*$BQ72,"NA")</f>
        <v>1.5730872356972937E-2</v>
      </c>
      <c r="AB72" s="14">
        <f t="shared" ref="AB72:AB99" si="138">IFERROR(BF72*$BQ72,"NA")</f>
        <v>0.20301314669647458</v>
      </c>
      <c r="AC72" s="14">
        <f t="shared" ref="AC72:AC99" si="139">IFERROR(BG72*$BQ72,"NA")</f>
        <v>3.2081648161082117E-2</v>
      </c>
      <c r="AD72" s="14">
        <f t="shared" ref="AD72:AD99" si="140">IFERROR(IF(OR($X72="spinel", $X72="Spinel", $X72="SPINEL"),((BH72+BI72)*BQ72-AE72),BI72*$BQ72),"NA")</f>
        <v>0</v>
      </c>
      <c r="AE72" s="14">
        <f t="shared" ref="AE72:AE99" si="141">IFERROR(IF(OR($X72="spinel", $X72="Spinel", $X72="SPINEL"),(1-AF72-AG72-AH72-AI72),BH72*$BQ72),"NA")</f>
        <v>7.352639764865232E-2</v>
      </c>
      <c r="AF72" s="14">
        <f t="shared" ref="AF72:AF99" si="142">IFERROR(BJ72*$BQ72,"NA")</f>
        <v>0.8469800022237598</v>
      </c>
      <c r="AG72" s="14">
        <f t="shared" ref="AG72:AG99" si="143">IFERROR(BK72*$BQ72,"NA")</f>
        <v>0.90372211210890285</v>
      </c>
      <c r="AH72" s="14">
        <f t="shared" ref="AH72:AH99" si="144">IFERROR(BL72*$BQ72,"NA")</f>
        <v>3.4988223251395363E-3</v>
      </c>
      <c r="AI72" s="14">
        <f t="shared" ref="AI72:AI99" si="145">IFERROR(BM72*$BQ72,"NA")</f>
        <v>5.8812544277491178E-4</v>
      </c>
      <c r="AJ72" s="14">
        <f t="shared" ref="AJ72:AJ99" si="146">IFERROR(BN72*$BQ72,"NA")</f>
        <v>3.1965491430980812E-2</v>
      </c>
      <c r="AK72" s="14">
        <f t="shared" ref="AK72:AK99" si="147">IFERROR(BO72*$BQ72,"NA")</f>
        <v>0</v>
      </c>
      <c r="AL72" s="14">
        <f t="shared" ref="AL72:AL99" si="148">IFERROR(SUM(Z72:AK72),"NA")</f>
        <v>3.9969055471622394</v>
      </c>
      <c r="AM72" s="14">
        <f t="shared" ref="AM72:AM99" si="149">IFERROR(AF72/(AF72+AE72),"NA")</f>
        <v>0.92012396909044458</v>
      </c>
      <c r="AN72" s="11">
        <f t="shared" ref="AN72:AN99" si="150">IFERROR(AD72/(AD72+AE72),"NA")</f>
        <v>0</v>
      </c>
      <c r="AP72">
        <f t="shared" ref="AP72:AP99" si="151">D72</f>
        <v>51.582999999999998</v>
      </c>
      <c r="AQ72">
        <f t="shared" ref="AQ72:AQ99" si="152">E72</f>
        <v>0.57199999999999995</v>
      </c>
      <c r="AR72">
        <f t="shared" ref="AR72:AR99" si="153">F72</f>
        <v>4.7119999999999997</v>
      </c>
      <c r="AS72">
        <f t="shared" ref="AS72:AS99" si="154">G72</f>
        <v>1.1100000000000001</v>
      </c>
      <c r="AT72">
        <f t="shared" ref="AT72:AT99" si="155">BI72*AT$1/2</f>
        <v>0</v>
      </c>
      <c r="AU72">
        <f t="shared" ref="AU72:AU99" si="156">BH72*AU$1</f>
        <v>2.4049999999999998</v>
      </c>
      <c r="AV72">
        <f t="shared" ref="AV72:AV99" si="157">I72</f>
        <v>15.542</v>
      </c>
      <c r="AW72">
        <f t="shared" ref="AW72:AW99" si="158">J72</f>
        <v>23.073</v>
      </c>
      <c r="AX72">
        <f t="shared" ref="AX72:AX99" si="159">K72</f>
        <v>0.113</v>
      </c>
      <c r="AY72">
        <f t="shared" ref="AY72:AY99" si="160">L72</f>
        <v>0.02</v>
      </c>
      <c r="AZ72">
        <f t="shared" ref="AZ72:AZ99" si="161">M72</f>
        <v>0.45100000000000001</v>
      </c>
      <c r="BA72">
        <f t="shared" ref="BA72:BA99" si="162">N72</f>
        <v>0</v>
      </c>
      <c r="BB72">
        <f t="shared" ref="BB72:BB99" si="163">SUM(AP72:BA72)</f>
        <v>99.581000000000003</v>
      </c>
      <c r="BD72">
        <f t="shared" ref="BD72:BD99" si="164">D72/AP$1</f>
        <v>0.85857190412782958</v>
      </c>
      <c r="BE72">
        <f t="shared" ref="BE72:BE99" si="165">E72/AQ$1</f>
        <v>7.1619963438759914E-3</v>
      </c>
      <c r="BF72">
        <f t="shared" ref="BF72:BF99" si="166">F72/AR$1*2</f>
        <v>9.2428403295409967E-2</v>
      </c>
      <c r="BG72">
        <f t="shared" ref="BG72:BG99" si="167">G72/AS$1*2</f>
        <v>1.4606224093690374E-2</v>
      </c>
      <c r="BH72">
        <f t="shared" ref="BH72:BH99" si="168">IF(OR($X72="spinel", $X72="Spinel", $X72="SPINEL"),H72/AU$1,H72/AU$1*(1-$X72))</f>
        <v>3.3475307610934806E-2</v>
      </c>
      <c r="BI72">
        <f t="shared" ref="BI72:BI99" si="169">IF(OR($X72="spinel", $X72="Spinel", $X72="SPINEL"),0,H72/AU$1*$X72)</f>
        <v>0</v>
      </c>
      <c r="BJ72">
        <f t="shared" ref="BJ72:BJ99" si="170">I72/AV$1</f>
        <v>0.385615466301446</v>
      </c>
      <c r="BK72">
        <f t="shared" ref="BK72:BK99" si="171">J72/AW$1</f>
        <v>0.41144917560371919</v>
      </c>
      <c r="BL72">
        <f t="shared" ref="BL72:BL99" si="172">K72/AX$1</f>
        <v>1.5929537874238414E-3</v>
      </c>
      <c r="BM72">
        <f t="shared" ref="BM72:BM99" si="173">L72/AY$1</f>
        <v>2.6776342565816249E-4</v>
      </c>
      <c r="BN72">
        <f t="shared" ref="BN72:BN99" si="174">M72/AZ$1*2</f>
        <v>1.4553339926975148E-2</v>
      </c>
      <c r="BO72">
        <f t="shared" ref="BO72:BO99" si="175">N72/BA$1*2</f>
        <v>0</v>
      </c>
      <c r="BP72">
        <f t="shared" ref="BP72:BP99" si="176">SUM(BD72:BO72)</f>
        <v>1.819722534516963</v>
      </c>
      <c r="BQ72">
        <f t="shared" ref="BQ72:BQ99" si="177">IFERROR(IF(OR($U72="Total",$U72="total", $U72="TOTAL"),$W72/$BP72,V72/(BD72*4+BE72*4+BF72*3+BG72*3+BH72*2+BI72*3+BJ72*2+BK72*2+BL72*2+BM72*2+BN72+BO72)),"NA")</f>
        <v>2.1964368036048967</v>
      </c>
    </row>
    <row r="73" spans="1:69" x14ac:dyDescent="0.15">
      <c r="A73" t="s">
        <v>150</v>
      </c>
      <c r="B73">
        <v>186</v>
      </c>
      <c r="C73" s="27">
        <f t="shared" si="134"/>
        <v>704.27484020918075</v>
      </c>
      <c r="D73" s="1">
        <v>52.176000000000002</v>
      </c>
      <c r="E73" s="1">
        <v>0.5</v>
      </c>
      <c r="F73" s="1">
        <v>4.4039999999999999</v>
      </c>
      <c r="G73" s="1">
        <v>0.96799999999999997</v>
      </c>
      <c r="H73" s="1">
        <v>2.4769999999999999</v>
      </c>
      <c r="I73" s="1">
        <v>15.920999999999999</v>
      </c>
      <c r="J73" s="1">
        <v>23.097000000000001</v>
      </c>
      <c r="K73" s="1">
        <v>0.10100000000000001</v>
      </c>
      <c r="L73" s="1">
        <v>4.7E-2</v>
      </c>
      <c r="M73" s="1">
        <v>0.443</v>
      </c>
      <c r="O73">
        <f t="shared" si="135"/>
        <v>100.134</v>
      </c>
      <c r="V73" s="37">
        <v>12</v>
      </c>
      <c r="W73" s="37">
        <v>4</v>
      </c>
      <c r="X73" s="15">
        <v>0</v>
      </c>
      <c r="Z73" s="14">
        <f t="shared" si="136"/>
        <v>1.8957022717111007</v>
      </c>
      <c r="AA73" s="14">
        <f t="shared" si="137"/>
        <v>1.3665871840767167E-2</v>
      </c>
      <c r="AB73" s="14">
        <f t="shared" si="138"/>
        <v>0.1885718024321093</v>
      </c>
      <c r="AC73" s="14">
        <f t="shared" si="139"/>
        <v>2.7804789467222837E-2</v>
      </c>
      <c r="AD73" s="14">
        <f t="shared" si="140"/>
        <v>0</v>
      </c>
      <c r="AE73" s="14">
        <f t="shared" si="141"/>
        <v>7.5260097297388182E-2</v>
      </c>
      <c r="AF73" s="14">
        <f t="shared" si="142"/>
        <v>0.86227770088829137</v>
      </c>
      <c r="AG73" s="14">
        <f t="shared" si="143"/>
        <v>0.89907718640595002</v>
      </c>
      <c r="AH73" s="14">
        <f t="shared" si="144"/>
        <v>3.1079597099387848E-3</v>
      </c>
      <c r="AI73" s="14">
        <f t="shared" si="145"/>
        <v>1.37356239049631E-3</v>
      </c>
      <c r="AJ73" s="14">
        <f t="shared" si="146"/>
        <v>3.1204636710401558E-2</v>
      </c>
      <c r="AK73" s="14">
        <f t="shared" si="147"/>
        <v>0</v>
      </c>
      <c r="AL73" s="14">
        <f t="shared" si="148"/>
        <v>3.9980458788536661</v>
      </c>
      <c r="AM73" s="14">
        <f t="shared" si="149"/>
        <v>0.9197257993832022</v>
      </c>
      <c r="AN73" s="11">
        <f t="shared" si="150"/>
        <v>0</v>
      </c>
      <c r="AP73">
        <f t="shared" si="151"/>
        <v>52.176000000000002</v>
      </c>
      <c r="AQ73">
        <f t="shared" si="152"/>
        <v>0.5</v>
      </c>
      <c r="AR73">
        <f t="shared" si="153"/>
        <v>4.4039999999999999</v>
      </c>
      <c r="AS73">
        <f t="shared" si="154"/>
        <v>0.96799999999999997</v>
      </c>
      <c r="AT73">
        <f t="shared" si="155"/>
        <v>0</v>
      </c>
      <c r="AU73">
        <f t="shared" si="156"/>
        <v>2.4769999999999999</v>
      </c>
      <c r="AV73">
        <f t="shared" si="157"/>
        <v>15.920999999999999</v>
      </c>
      <c r="AW73">
        <f t="shared" si="158"/>
        <v>23.097000000000001</v>
      </c>
      <c r="AX73">
        <f t="shared" si="159"/>
        <v>0.10100000000000001</v>
      </c>
      <c r="AY73">
        <f t="shared" si="160"/>
        <v>4.7E-2</v>
      </c>
      <c r="AZ73">
        <f t="shared" si="161"/>
        <v>0.443</v>
      </c>
      <c r="BA73">
        <f t="shared" si="162"/>
        <v>0</v>
      </c>
      <c r="BB73">
        <f t="shared" si="163"/>
        <v>100.134</v>
      </c>
      <c r="BD73">
        <f t="shared" si="164"/>
        <v>0.8684420772303596</v>
      </c>
      <c r="BE73">
        <f t="shared" si="165"/>
        <v>6.2604863145769166E-3</v>
      </c>
      <c r="BF73">
        <f t="shared" si="166"/>
        <v>8.638681836014124E-2</v>
      </c>
      <c r="BG73">
        <f t="shared" si="167"/>
        <v>1.2737680110533587E-2</v>
      </c>
      <c r="BH73">
        <f t="shared" si="168"/>
        <v>3.4477478982239296E-2</v>
      </c>
      <c r="BI73">
        <f t="shared" si="169"/>
        <v>0</v>
      </c>
      <c r="BJ73">
        <f t="shared" si="170"/>
        <v>0.39501890612439333</v>
      </c>
      <c r="BK73">
        <f t="shared" si="171"/>
        <v>0.41187715550292991</v>
      </c>
      <c r="BL73">
        <f t="shared" si="172"/>
        <v>1.4237905533611326E-3</v>
      </c>
      <c r="BM73">
        <f t="shared" si="173"/>
        <v>6.292440502966818E-4</v>
      </c>
      <c r="BN73">
        <f t="shared" si="174"/>
        <v>1.4295187555764945E-2</v>
      </c>
      <c r="BO73">
        <f t="shared" si="175"/>
        <v>0</v>
      </c>
      <c r="BP73">
        <f t="shared" si="176"/>
        <v>1.8315488247845966</v>
      </c>
      <c r="BQ73">
        <f t="shared" si="177"/>
        <v>2.1828770408694211</v>
      </c>
    </row>
    <row r="74" spans="1:69" x14ac:dyDescent="0.15">
      <c r="A74" t="s">
        <v>151</v>
      </c>
      <c r="B74">
        <v>187</v>
      </c>
      <c r="C74" s="27">
        <f t="shared" si="134"/>
        <v>714.48172195134271</v>
      </c>
      <c r="D74" s="1">
        <v>51.686999999999998</v>
      </c>
      <c r="E74" s="1">
        <v>0.52300000000000002</v>
      </c>
      <c r="F74" s="1">
        <v>4.5380000000000003</v>
      </c>
      <c r="G74" s="1">
        <v>1.0609999999999999</v>
      </c>
      <c r="H74" s="1">
        <v>2.5230000000000001</v>
      </c>
      <c r="I74" s="1">
        <v>15.853</v>
      </c>
      <c r="J74" s="1">
        <v>23.298999999999999</v>
      </c>
      <c r="K74" s="1">
        <v>9.7000000000000003E-2</v>
      </c>
      <c r="L74" s="1">
        <v>8.1000000000000003E-2</v>
      </c>
      <c r="M74" s="1">
        <v>0.45300000000000001</v>
      </c>
      <c r="O74">
        <f t="shared" si="135"/>
        <v>100.11500000000001</v>
      </c>
      <c r="V74" s="37">
        <v>12</v>
      </c>
      <c r="W74" s="37">
        <v>4</v>
      </c>
      <c r="X74" s="15">
        <v>0</v>
      </c>
      <c r="Z74" s="14">
        <f t="shared" si="136"/>
        <v>1.8825987650799079</v>
      </c>
      <c r="AA74" s="14">
        <f t="shared" si="137"/>
        <v>1.4329997769320294E-2</v>
      </c>
      <c r="AB74" s="14">
        <f t="shared" si="138"/>
        <v>0.19479196029975007</v>
      </c>
      <c r="AC74" s="14">
        <f t="shared" si="139"/>
        <v>3.0551795071479395E-2</v>
      </c>
      <c r="AD74" s="14">
        <f t="shared" si="140"/>
        <v>0</v>
      </c>
      <c r="AE74" s="14">
        <f t="shared" si="141"/>
        <v>7.6848096397456891E-2</v>
      </c>
      <c r="AF74" s="14">
        <f t="shared" si="142"/>
        <v>0.8607268821952041</v>
      </c>
      <c r="AG74" s="14">
        <f t="shared" si="143"/>
        <v>0.90919236392534952</v>
      </c>
      <c r="AH74" s="14">
        <f t="shared" si="144"/>
        <v>2.9922841721449667E-3</v>
      </c>
      <c r="AI74" s="14">
        <f t="shared" si="145"/>
        <v>2.3730814609606477E-3</v>
      </c>
      <c r="AJ74" s="14">
        <f t="shared" si="146"/>
        <v>3.1988266187164729E-2</v>
      </c>
      <c r="AK74" s="14">
        <f t="shared" si="147"/>
        <v>0</v>
      </c>
      <c r="AL74" s="14">
        <f t="shared" si="148"/>
        <v>4.0063934925587379</v>
      </c>
      <c r="AM74" s="14">
        <f t="shared" si="149"/>
        <v>0.91803525248422357</v>
      </c>
      <c r="AN74" s="11">
        <f t="shared" si="150"/>
        <v>0</v>
      </c>
      <c r="AP74">
        <f t="shared" si="151"/>
        <v>51.686999999999998</v>
      </c>
      <c r="AQ74">
        <f t="shared" si="152"/>
        <v>0.52300000000000002</v>
      </c>
      <c r="AR74">
        <f t="shared" si="153"/>
        <v>4.5380000000000003</v>
      </c>
      <c r="AS74">
        <f t="shared" si="154"/>
        <v>1.0609999999999999</v>
      </c>
      <c r="AT74">
        <f t="shared" si="155"/>
        <v>0</v>
      </c>
      <c r="AU74">
        <f t="shared" si="156"/>
        <v>2.5230000000000001</v>
      </c>
      <c r="AV74">
        <f t="shared" si="157"/>
        <v>15.853</v>
      </c>
      <c r="AW74">
        <f t="shared" si="158"/>
        <v>23.298999999999999</v>
      </c>
      <c r="AX74">
        <f t="shared" si="159"/>
        <v>9.7000000000000003E-2</v>
      </c>
      <c r="AY74">
        <f t="shared" si="160"/>
        <v>8.1000000000000003E-2</v>
      </c>
      <c r="AZ74">
        <f t="shared" si="161"/>
        <v>0.45300000000000001</v>
      </c>
      <c r="BA74">
        <f t="shared" si="162"/>
        <v>0</v>
      </c>
      <c r="BB74">
        <f t="shared" si="163"/>
        <v>100.11500000000001</v>
      </c>
      <c r="BD74">
        <f t="shared" si="164"/>
        <v>0.86030292942743003</v>
      </c>
      <c r="BE74">
        <f t="shared" si="165"/>
        <v>6.5484686850474545E-3</v>
      </c>
      <c r="BF74">
        <f t="shared" si="166"/>
        <v>8.9015300117693222E-2</v>
      </c>
      <c r="BG74">
        <f t="shared" si="167"/>
        <v>1.3961444831896834E-2</v>
      </c>
      <c r="BH74">
        <f t="shared" si="168"/>
        <v>3.5117755136128283E-2</v>
      </c>
      <c r="BI74">
        <f t="shared" si="169"/>
        <v>0</v>
      </c>
      <c r="BJ74">
        <f t="shared" si="170"/>
        <v>0.39333174541737376</v>
      </c>
      <c r="BK74">
        <f t="shared" si="171"/>
        <v>0.4154793196546202</v>
      </c>
      <c r="BL74">
        <f t="shared" si="172"/>
        <v>1.367402808673563E-3</v>
      </c>
      <c r="BM74">
        <f t="shared" si="173"/>
        <v>1.084441873915558E-3</v>
      </c>
      <c r="BN74">
        <f t="shared" si="174"/>
        <v>1.4617878019777698E-2</v>
      </c>
      <c r="BO74">
        <f t="shared" si="175"/>
        <v>0</v>
      </c>
      <c r="BP74">
        <f t="shared" si="176"/>
        <v>1.8308266859725566</v>
      </c>
      <c r="BQ74">
        <f t="shared" si="177"/>
        <v>2.1882975178671789</v>
      </c>
    </row>
    <row r="75" spans="1:69" x14ac:dyDescent="0.15">
      <c r="A75" t="s">
        <v>152</v>
      </c>
      <c r="B75">
        <v>188</v>
      </c>
      <c r="C75" s="27">
        <f t="shared" si="134"/>
        <v>724.68860369350477</v>
      </c>
      <c r="D75" s="1">
        <v>52.073999999999998</v>
      </c>
      <c r="E75" s="1">
        <v>0.499</v>
      </c>
      <c r="F75" s="1">
        <v>3.8439999999999999</v>
      </c>
      <c r="G75" s="1">
        <v>0.71699999999999997</v>
      </c>
      <c r="H75" s="1">
        <v>2.3140000000000001</v>
      </c>
      <c r="I75" s="1">
        <v>15.894</v>
      </c>
      <c r="J75" s="1">
        <v>23.187000000000001</v>
      </c>
      <c r="K75" s="1">
        <v>7.5999999999999998E-2</v>
      </c>
      <c r="L75" s="1">
        <v>2.5999999999999999E-2</v>
      </c>
      <c r="M75" s="1">
        <v>0.38</v>
      </c>
      <c r="O75">
        <f t="shared" si="135"/>
        <v>99.010999999999981</v>
      </c>
      <c r="V75" s="37">
        <v>12</v>
      </c>
      <c r="W75" s="37">
        <v>4</v>
      </c>
      <c r="X75" s="15">
        <v>0</v>
      </c>
      <c r="Z75" s="14">
        <f t="shared" si="136"/>
        <v>1.9113525396469906</v>
      </c>
      <c r="AA75" s="14">
        <f t="shared" si="137"/>
        <v>1.3778070257545239E-2</v>
      </c>
      <c r="AB75" s="14">
        <f t="shared" si="138"/>
        <v>0.16627744059020083</v>
      </c>
      <c r="AC75" s="14">
        <f t="shared" si="139"/>
        <v>2.0805776050781485E-2</v>
      </c>
      <c r="AD75" s="14">
        <f t="shared" si="140"/>
        <v>0</v>
      </c>
      <c r="AE75" s="14">
        <f t="shared" si="141"/>
        <v>7.1026862956010461E-2</v>
      </c>
      <c r="AF75" s="14">
        <f t="shared" si="142"/>
        <v>0.86962202682434775</v>
      </c>
      <c r="AG75" s="14">
        <f t="shared" si="143"/>
        <v>0.91181446093325969</v>
      </c>
      <c r="AH75" s="14">
        <f t="shared" si="144"/>
        <v>2.3625886258238312E-3</v>
      </c>
      <c r="AI75" s="14">
        <f t="shared" si="145"/>
        <v>7.6761665853923653E-4</v>
      </c>
      <c r="AJ75" s="14">
        <f t="shared" si="146"/>
        <v>2.7040798462947137E-2</v>
      </c>
      <c r="AK75" s="14">
        <f t="shared" si="147"/>
        <v>0</v>
      </c>
      <c r="AL75" s="14">
        <f t="shared" si="148"/>
        <v>3.9948481810064465</v>
      </c>
      <c r="AM75" s="14">
        <f t="shared" si="149"/>
        <v>0.92449163154533121</v>
      </c>
      <c r="AN75" s="11">
        <f t="shared" si="150"/>
        <v>0</v>
      </c>
      <c r="AP75">
        <f t="shared" si="151"/>
        <v>52.073999999999998</v>
      </c>
      <c r="AQ75">
        <f t="shared" si="152"/>
        <v>0.499</v>
      </c>
      <c r="AR75">
        <f t="shared" si="153"/>
        <v>3.8439999999999999</v>
      </c>
      <c r="AS75">
        <f t="shared" si="154"/>
        <v>0.71699999999999997</v>
      </c>
      <c r="AT75">
        <f t="shared" si="155"/>
        <v>0</v>
      </c>
      <c r="AU75">
        <f t="shared" si="156"/>
        <v>2.3140000000000001</v>
      </c>
      <c r="AV75">
        <f t="shared" si="157"/>
        <v>15.894</v>
      </c>
      <c r="AW75">
        <f t="shared" si="158"/>
        <v>23.187000000000001</v>
      </c>
      <c r="AX75">
        <f t="shared" si="159"/>
        <v>7.5999999999999998E-2</v>
      </c>
      <c r="AY75">
        <f t="shared" si="160"/>
        <v>2.5999999999999999E-2</v>
      </c>
      <c r="AZ75">
        <f t="shared" si="161"/>
        <v>0.38</v>
      </c>
      <c r="BA75">
        <f t="shared" si="162"/>
        <v>0</v>
      </c>
      <c r="BB75">
        <f t="shared" si="163"/>
        <v>99.010999999999981</v>
      </c>
      <c r="BD75">
        <f t="shared" si="164"/>
        <v>0.86674434087882823</v>
      </c>
      <c r="BE75">
        <f t="shared" si="165"/>
        <v>6.2479653419477629E-3</v>
      </c>
      <c r="BF75">
        <f t="shared" si="166"/>
        <v>7.5402118477834443E-2</v>
      </c>
      <c r="BG75">
        <f t="shared" si="167"/>
        <v>9.4348312388972955E-3</v>
      </c>
      <c r="BH75">
        <f t="shared" si="168"/>
        <v>3.2208674349980516E-2</v>
      </c>
      <c r="BI75">
        <f t="shared" si="169"/>
        <v>0</v>
      </c>
      <c r="BJ75">
        <f t="shared" si="170"/>
        <v>0.39434900407895912</v>
      </c>
      <c r="BK75">
        <f t="shared" si="171"/>
        <v>0.41348208012497017</v>
      </c>
      <c r="BL75">
        <f t="shared" si="172"/>
        <v>1.0713671490638224E-3</v>
      </c>
      <c r="BM75">
        <f t="shared" si="173"/>
        <v>3.4809245335561123E-4</v>
      </c>
      <c r="BN75">
        <f t="shared" si="174"/>
        <v>1.2262237632484603E-2</v>
      </c>
      <c r="BO75">
        <f t="shared" si="175"/>
        <v>0</v>
      </c>
      <c r="BP75">
        <f t="shared" si="176"/>
        <v>1.8115507117263216</v>
      </c>
      <c r="BQ75">
        <f t="shared" si="177"/>
        <v>2.205209136651519</v>
      </c>
    </row>
    <row r="76" spans="1:69" s="27" customFormat="1" x14ac:dyDescent="0.15">
      <c r="A76" s="27" t="s">
        <v>153</v>
      </c>
      <c r="B76" s="27">
        <v>189</v>
      </c>
      <c r="C76" s="27">
        <f t="shared" si="134"/>
        <v>734.89548543566684</v>
      </c>
      <c r="D76" s="28">
        <v>52.106000000000002</v>
      </c>
      <c r="E76" s="28">
        <v>0.56599999999999995</v>
      </c>
      <c r="F76" s="28">
        <v>4.2759999999999998</v>
      </c>
      <c r="G76" s="28">
        <v>0.89800000000000002</v>
      </c>
      <c r="H76" s="28">
        <v>2.3820000000000001</v>
      </c>
      <c r="I76" s="28">
        <v>16.044</v>
      </c>
      <c r="J76" s="28">
        <v>23.126000000000001</v>
      </c>
      <c r="K76" s="28">
        <v>0.04</v>
      </c>
      <c r="L76" s="28">
        <v>5.3999999999999999E-2</v>
      </c>
      <c r="M76" s="28">
        <v>0.42399999999999999</v>
      </c>
      <c r="N76" s="28"/>
      <c r="O76" s="27">
        <f t="shared" si="135"/>
        <v>99.916000000000025</v>
      </c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>
        <f t="shared" si="136"/>
        <v>1.8963681180300851</v>
      </c>
      <c r="AA76" s="30">
        <f t="shared" si="137"/>
        <v>1.5495990145343834E-2</v>
      </c>
      <c r="AB76" s="30">
        <f t="shared" si="138"/>
        <v>0.18340142238630891</v>
      </c>
      <c r="AC76" s="30">
        <f t="shared" si="139"/>
        <v>2.5837836842886295E-2</v>
      </c>
      <c r="AD76" s="30">
        <f t="shared" si="140"/>
        <v>0</v>
      </c>
      <c r="AE76" s="30">
        <f t="shared" si="141"/>
        <v>7.249634091361204E-2</v>
      </c>
      <c r="AF76" s="30">
        <f t="shared" si="142"/>
        <v>0.87041231528957763</v>
      </c>
      <c r="AG76" s="30">
        <f t="shared" si="143"/>
        <v>0.90173200831836664</v>
      </c>
      <c r="AH76" s="30">
        <f t="shared" si="144"/>
        <v>1.232961622479079E-3</v>
      </c>
      <c r="AI76" s="30">
        <f t="shared" si="145"/>
        <v>1.5808106528059462E-3</v>
      </c>
      <c r="AJ76" s="30">
        <f t="shared" si="146"/>
        <v>2.9916916017016834E-2</v>
      </c>
      <c r="AK76" s="30">
        <f t="shared" si="147"/>
        <v>0</v>
      </c>
      <c r="AL76" s="30">
        <f t="shared" si="148"/>
        <v>3.9984747202184816</v>
      </c>
      <c r="AM76" s="30">
        <f t="shared" si="149"/>
        <v>0.92311414214232268</v>
      </c>
      <c r="AN76" s="31">
        <f t="shared" si="150"/>
        <v>0</v>
      </c>
      <c r="AP76" s="27">
        <f t="shared" si="151"/>
        <v>52.106000000000002</v>
      </c>
      <c r="AQ76" s="27">
        <f t="shared" si="152"/>
        <v>0.56599999999999995</v>
      </c>
      <c r="AR76" s="27">
        <f t="shared" si="153"/>
        <v>4.2759999999999998</v>
      </c>
      <c r="AS76" s="27">
        <f t="shared" si="154"/>
        <v>0.89800000000000002</v>
      </c>
      <c r="AT76" s="27">
        <f t="shared" si="155"/>
        <v>0</v>
      </c>
      <c r="AU76" s="27">
        <f t="shared" si="156"/>
        <v>2.3820000000000001</v>
      </c>
      <c r="AV76" s="27">
        <f t="shared" si="157"/>
        <v>16.044</v>
      </c>
      <c r="AW76" s="27">
        <f t="shared" si="158"/>
        <v>23.126000000000001</v>
      </c>
      <c r="AX76" s="27">
        <f t="shared" si="159"/>
        <v>0.04</v>
      </c>
      <c r="AY76" s="27">
        <f t="shared" si="160"/>
        <v>5.3999999999999999E-2</v>
      </c>
      <c r="AZ76" s="27">
        <f t="shared" si="161"/>
        <v>0.42399999999999999</v>
      </c>
      <c r="BA76" s="27">
        <f t="shared" si="162"/>
        <v>0</v>
      </c>
      <c r="BB76" s="27">
        <f t="shared" si="163"/>
        <v>99.916000000000025</v>
      </c>
      <c r="BD76" s="27">
        <f t="shared" si="164"/>
        <v>0.86727696404793608</v>
      </c>
      <c r="BE76" s="27">
        <f t="shared" si="165"/>
        <v>7.0868705081010685E-3</v>
      </c>
      <c r="BF76" s="27">
        <f t="shared" si="166"/>
        <v>8.387602981561397E-2</v>
      </c>
      <c r="BG76" s="27">
        <f t="shared" si="167"/>
        <v>1.181656687939996E-2</v>
      </c>
      <c r="BH76" s="27">
        <f t="shared" si="168"/>
        <v>3.3155169533990315E-2</v>
      </c>
      <c r="BI76" s="27">
        <f t="shared" si="169"/>
        <v>0</v>
      </c>
      <c r="BJ76" s="27">
        <f t="shared" si="170"/>
        <v>0.39807068210914937</v>
      </c>
      <c r="BK76" s="27">
        <f t="shared" si="171"/>
        <v>0.4123942978811429</v>
      </c>
      <c r="BL76" s="27">
        <f t="shared" si="172"/>
        <v>5.6387744687569612E-4</v>
      </c>
      <c r="BM76" s="27">
        <f t="shared" si="173"/>
        <v>7.2296124927703873E-4</v>
      </c>
      <c r="BN76" s="27">
        <f t="shared" si="174"/>
        <v>1.3682075674140714E-2</v>
      </c>
      <c r="BO76" s="27">
        <f t="shared" si="175"/>
        <v>0</v>
      </c>
      <c r="BP76" s="27">
        <f t="shared" si="176"/>
        <v>1.828645495145627</v>
      </c>
      <c r="BQ76" s="27">
        <f t="shared" si="177"/>
        <v>2.186577294961185</v>
      </c>
    </row>
    <row r="77" spans="1:69" s="27" customFormat="1" x14ac:dyDescent="0.15">
      <c r="A77" s="27" t="s">
        <v>154</v>
      </c>
      <c r="B77" s="27">
        <v>190</v>
      </c>
      <c r="C77" s="27">
        <f t="shared" si="134"/>
        <v>745.10236717782891</v>
      </c>
      <c r="D77" s="28">
        <v>52.188000000000002</v>
      </c>
      <c r="E77" s="28">
        <v>0.54600000000000004</v>
      </c>
      <c r="F77" s="28">
        <v>4.2069999999999999</v>
      </c>
      <c r="G77" s="28">
        <v>0.93600000000000005</v>
      </c>
      <c r="H77" s="28">
        <v>2.3439999999999999</v>
      </c>
      <c r="I77" s="28">
        <v>15.631</v>
      </c>
      <c r="J77" s="28">
        <v>23.007999999999999</v>
      </c>
      <c r="K77" s="28">
        <v>0.06</v>
      </c>
      <c r="L77" s="28">
        <v>2.8000000000000001E-2</v>
      </c>
      <c r="M77" s="28">
        <v>0.44700000000000001</v>
      </c>
      <c r="N77" s="28"/>
      <c r="O77" s="27">
        <f t="shared" si="135"/>
        <v>99.39500000000001</v>
      </c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>
        <f t="shared" si="136"/>
        <v>1.9074343663342113</v>
      </c>
      <c r="AA77" s="30">
        <f t="shared" si="137"/>
        <v>1.5012035482455225E-2</v>
      </c>
      <c r="AB77" s="30">
        <f t="shared" si="138"/>
        <v>0.18120974709310417</v>
      </c>
      <c r="AC77" s="30">
        <f t="shared" si="139"/>
        <v>2.7045791941389431E-2</v>
      </c>
      <c r="AD77" s="30">
        <f t="shared" si="140"/>
        <v>0</v>
      </c>
      <c r="AE77" s="30">
        <f t="shared" si="141"/>
        <v>7.1643365095606676E-2</v>
      </c>
      <c r="AF77" s="30">
        <f t="shared" si="142"/>
        <v>0.85161475253597996</v>
      </c>
      <c r="AG77" s="30">
        <f t="shared" si="143"/>
        <v>0.9009483048281679</v>
      </c>
      <c r="AH77" s="30">
        <f t="shared" si="144"/>
        <v>1.8573119674619306E-3</v>
      </c>
      <c r="AI77" s="30">
        <f t="shared" si="145"/>
        <v>8.2316740366268019E-4</v>
      </c>
      <c r="AJ77" s="30">
        <f t="shared" si="146"/>
        <v>3.1673971968096334E-2</v>
      </c>
      <c r="AK77" s="30">
        <f t="shared" si="147"/>
        <v>0</v>
      </c>
      <c r="AL77" s="30">
        <f t="shared" si="148"/>
        <v>3.989262814650135</v>
      </c>
      <c r="AM77" s="30">
        <f t="shared" si="149"/>
        <v>0.92240158659054983</v>
      </c>
      <c r="AN77" s="31">
        <f t="shared" si="150"/>
        <v>0</v>
      </c>
      <c r="AP77" s="27">
        <f t="shared" si="151"/>
        <v>52.188000000000002</v>
      </c>
      <c r="AQ77" s="27">
        <f t="shared" si="152"/>
        <v>0.54600000000000004</v>
      </c>
      <c r="AR77" s="27">
        <f t="shared" si="153"/>
        <v>4.2069999999999999</v>
      </c>
      <c r="AS77" s="27">
        <f t="shared" si="154"/>
        <v>0.93600000000000005</v>
      </c>
      <c r="AT77" s="27">
        <f t="shared" si="155"/>
        <v>0</v>
      </c>
      <c r="AU77" s="27">
        <f t="shared" si="156"/>
        <v>2.3439999999999999</v>
      </c>
      <c r="AV77" s="27">
        <f t="shared" si="157"/>
        <v>15.631</v>
      </c>
      <c r="AW77" s="27">
        <f t="shared" si="158"/>
        <v>23.007999999999999</v>
      </c>
      <c r="AX77" s="27">
        <f t="shared" si="159"/>
        <v>0.06</v>
      </c>
      <c r="AY77" s="27">
        <f t="shared" si="160"/>
        <v>2.8000000000000001E-2</v>
      </c>
      <c r="AZ77" s="27">
        <f t="shared" si="161"/>
        <v>0.44700000000000001</v>
      </c>
      <c r="BA77" s="27">
        <f t="shared" si="162"/>
        <v>0</v>
      </c>
      <c r="BB77" s="27">
        <f t="shared" si="163"/>
        <v>99.39500000000001</v>
      </c>
      <c r="BD77" s="27">
        <f t="shared" si="164"/>
        <v>0.86864181091877501</v>
      </c>
      <c r="BE77" s="27">
        <f t="shared" si="165"/>
        <v>6.8364510555179933E-3</v>
      </c>
      <c r="BF77" s="27">
        <f t="shared" si="166"/>
        <v>8.2522557865829738E-2</v>
      </c>
      <c r="BG77" s="27">
        <f t="shared" si="167"/>
        <v>1.2316599776301073E-2</v>
      </c>
      <c r="BH77" s="27">
        <f t="shared" si="168"/>
        <v>3.2626245754690718E-2</v>
      </c>
      <c r="BI77" s="27">
        <f t="shared" si="169"/>
        <v>0</v>
      </c>
      <c r="BJ77" s="27">
        <f t="shared" si="170"/>
        <v>0.38782366193269219</v>
      </c>
      <c r="BK77" s="27">
        <f t="shared" si="171"/>
        <v>0.41029006337669011</v>
      </c>
      <c r="BL77" s="27">
        <f t="shared" si="172"/>
        <v>8.4581617031354408E-4</v>
      </c>
      <c r="BM77" s="27">
        <f t="shared" si="173"/>
        <v>3.748687959214275E-4</v>
      </c>
      <c r="BN77" s="27">
        <f t="shared" si="174"/>
        <v>1.4424263741370047E-2</v>
      </c>
      <c r="BO77" s="27">
        <f t="shared" si="175"/>
        <v>0</v>
      </c>
      <c r="BP77" s="27">
        <f t="shared" si="176"/>
        <v>1.8167023393881021</v>
      </c>
      <c r="BQ77" s="27">
        <f t="shared" si="177"/>
        <v>2.1958813660105658</v>
      </c>
    </row>
    <row r="78" spans="1:69" s="27" customFormat="1" x14ac:dyDescent="0.15">
      <c r="A78" s="27" t="s">
        <v>155</v>
      </c>
      <c r="B78" s="27">
        <v>191</v>
      </c>
      <c r="C78" s="27">
        <f t="shared" si="134"/>
        <v>755.30924891999098</v>
      </c>
      <c r="D78" s="28">
        <v>51.523000000000003</v>
      </c>
      <c r="E78" s="28">
        <v>0.54500000000000004</v>
      </c>
      <c r="F78" s="28">
        <v>4.53</v>
      </c>
      <c r="G78" s="28">
        <v>1.0620000000000001</v>
      </c>
      <c r="H78" s="28">
        <v>2.3849999999999998</v>
      </c>
      <c r="I78" s="28">
        <v>15.974</v>
      </c>
      <c r="J78" s="28">
        <v>23.241</v>
      </c>
      <c r="K78" s="28">
        <v>4.8000000000000001E-2</v>
      </c>
      <c r="L78" s="28">
        <v>5.3999999999999999E-2</v>
      </c>
      <c r="M78" s="28">
        <v>0.42799999999999999</v>
      </c>
      <c r="N78" s="28"/>
      <c r="O78" s="27">
        <f t="shared" si="135"/>
        <v>99.79</v>
      </c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>
        <f t="shared" si="136"/>
        <v>1.8811072518478489</v>
      </c>
      <c r="AA78" s="30">
        <f t="shared" si="137"/>
        <v>1.4968452641552225E-2</v>
      </c>
      <c r="AB78" s="30">
        <f t="shared" si="138"/>
        <v>0.19491295694933616</v>
      </c>
      <c r="AC78" s="30">
        <f t="shared" si="139"/>
        <v>3.065362474638331E-2</v>
      </c>
      <c r="AD78" s="30">
        <f t="shared" si="140"/>
        <v>0</v>
      </c>
      <c r="AE78" s="30">
        <f t="shared" si="141"/>
        <v>7.2818246778020332E-2</v>
      </c>
      <c r="AF78" s="30">
        <f t="shared" si="142"/>
        <v>0.86936781675476837</v>
      </c>
      <c r="AG78" s="30">
        <f t="shared" si="143"/>
        <v>0.90909502325584357</v>
      </c>
      <c r="AH78" s="30">
        <f t="shared" si="144"/>
        <v>1.4842542798665533E-3</v>
      </c>
      <c r="AI78" s="30">
        <f t="shared" si="145"/>
        <v>1.5858326638803382E-3</v>
      </c>
      <c r="AJ78" s="30">
        <f t="shared" si="146"/>
        <v>3.029508949047929E-2</v>
      </c>
      <c r="AK78" s="30">
        <f t="shared" si="147"/>
        <v>0</v>
      </c>
      <c r="AL78" s="30">
        <f t="shared" si="148"/>
        <v>4.0062885494079792</v>
      </c>
      <c r="AM78" s="30">
        <f t="shared" si="149"/>
        <v>0.92271351742883623</v>
      </c>
      <c r="AN78" s="31">
        <f t="shared" si="150"/>
        <v>0</v>
      </c>
      <c r="AP78" s="27">
        <f t="shared" si="151"/>
        <v>51.523000000000003</v>
      </c>
      <c r="AQ78" s="27">
        <f t="shared" si="152"/>
        <v>0.54500000000000004</v>
      </c>
      <c r="AR78" s="27">
        <f t="shared" si="153"/>
        <v>4.53</v>
      </c>
      <c r="AS78" s="27">
        <f t="shared" si="154"/>
        <v>1.0620000000000001</v>
      </c>
      <c r="AT78" s="27">
        <f t="shared" si="155"/>
        <v>0</v>
      </c>
      <c r="AU78" s="27">
        <f t="shared" si="156"/>
        <v>2.3849999999999998</v>
      </c>
      <c r="AV78" s="27">
        <f t="shared" si="157"/>
        <v>15.974</v>
      </c>
      <c r="AW78" s="27">
        <f t="shared" si="158"/>
        <v>23.241</v>
      </c>
      <c r="AX78" s="27">
        <f t="shared" si="159"/>
        <v>4.8000000000000001E-2</v>
      </c>
      <c r="AY78" s="27">
        <f t="shared" si="160"/>
        <v>5.3999999999999999E-2</v>
      </c>
      <c r="AZ78" s="27">
        <f t="shared" si="161"/>
        <v>0.42799999999999999</v>
      </c>
      <c r="BA78" s="27">
        <f t="shared" si="162"/>
        <v>0</v>
      </c>
      <c r="BB78" s="27">
        <f t="shared" si="163"/>
        <v>99.79</v>
      </c>
      <c r="BD78" s="27">
        <f t="shared" si="164"/>
        <v>0.85757323568575239</v>
      </c>
      <c r="BE78" s="27">
        <f t="shared" si="165"/>
        <v>6.8239300828888396E-3</v>
      </c>
      <c r="BF78" s="27">
        <f t="shared" si="166"/>
        <v>8.8858375833660269E-2</v>
      </c>
      <c r="BG78" s="27">
        <f t="shared" si="167"/>
        <v>1.3974603592341601E-2</v>
      </c>
      <c r="BH78" s="27">
        <f t="shared" si="168"/>
        <v>3.3196926674461336E-2</v>
      </c>
      <c r="BI78" s="27">
        <f t="shared" si="169"/>
        <v>0</v>
      </c>
      <c r="BJ78" s="27">
        <f t="shared" si="170"/>
        <v>0.39633389902839394</v>
      </c>
      <c r="BK78" s="27">
        <f t="shared" si="171"/>
        <v>0.41444503489819429</v>
      </c>
      <c r="BL78" s="27">
        <f t="shared" si="172"/>
        <v>6.7665293625083524E-4</v>
      </c>
      <c r="BM78" s="27">
        <f t="shared" si="173"/>
        <v>7.2296124927703873E-4</v>
      </c>
      <c r="BN78" s="27">
        <f t="shared" si="174"/>
        <v>1.3811151859745815E-2</v>
      </c>
      <c r="BO78" s="27">
        <f t="shared" si="175"/>
        <v>0</v>
      </c>
      <c r="BP78" s="27">
        <f t="shared" si="176"/>
        <v>1.8264167718409663</v>
      </c>
      <c r="BQ78" s="27">
        <f t="shared" si="177"/>
        <v>2.193523740679284</v>
      </c>
    </row>
    <row r="79" spans="1:69" x14ac:dyDescent="0.15">
      <c r="A79" t="s">
        <v>156</v>
      </c>
      <c r="B79">
        <v>192</v>
      </c>
      <c r="C79" s="27">
        <f t="shared" si="134"/>
        <v>765.51613066215293</v>
      </c>
      <c r="D79" s="1">
        <v>51.908999999999999</v>
      </c>
      <c r="E79" s="1">
        <v>0.54</v>
      </c>
      <c r="F79" s="1">
        <v>4.4210000000000003</v>
      </c>
      <c r="G79" s="1">
        <v>0.95699999999999996</v>
      </c>
      <c r="H79" s="1">
        <v>2.4209999999999998</v>
      </c>
      <c r="I79" s="1">
        <v>15.611000000000001</v>
      </c>
      <c r="J79" s="1">
        <v>23.007999999999999</v>
      </c>
      <c r="K79" s="1">
        <v>0.105</v>
      </c>
      <c r="L79" s="1">
        <v>4.4999999999999998E-2</v>
      </c>
      <c r="M79" s="1">
        <v>0.435</v>
      </c>
      <c r="O79">
        <f t="shared" si="135"/>
        <v>99.451999999999998</v>
      </c>
      <c r="V79" s="37">
        <v>12</v>
      </c>
      <c r="W79" s="37">
        <v>4</v>
      </c>
      <c r="X79" s="15">
        <v>0</v>
      </c>
      <c r="Z79" s="14">
        <f t="shared" si="136"/>
        <v>1.8982673204644231</v>
      </c>
      <c r="AA79" s="14">
        <f t="shared" si="137"/>
        <v>1.4855130067557185E-2</v>
      </c>
      <c r="AB79" s="14">
        <f t="shared" si="138"/>
        <v>0.19053085506552256</v>
      </c>
      <c r="AC79" s="14">
        <f t="shared" si="139"/>
        <v>2.7667604004224799E-2</v>
      </c>
      <c r="AD79" s="14">
        <f t="shared" si="140"/>
        <v>0</v>
      </c>
      <c r="AE79" s="14">
        <f t="shared" si="141"/>
        <v>7.4037017945227476E-2</v>
      </c>
      <c r="AF79" s="14">
        <f t="shared" si="142"/>
        <v>0.85098694207524594</v>
      </c>
      <c r="AG79" s="14">
        <f t="shared" si="143"/>
        <v>0.90143752279358891</v>
      </c>
      <c r="AH79" s="14">
        <f t="shared" si="144"/>
        <v>3.2520608647078871E-3</v>
      </c>
      <c r="AI79" s="14">
        <f t="shared" si="145"/>
        <v>1.3236659780410803E-3</v>
      </c>
      <c r="AJ79" s="14">
        <f t="shared" si="146"/>
        <v>3.0840401349213769E-2</v>
      </c>
      <c r="AK79" s="14">
        <f t="shared" si="147"/>
        <v>0</v>
      </c>
      <c r="AL79" s="14">
        <f t="shared" si="148"/>
        <v>3.9931985206077529</v>
      </c>
      <c r="AM79" s="14">
        <f t="shared" si="149"/>
        <v>0.91996205380065099</v>
      </c>
      <c r="AN79" s="11">
        <f t="shared" si="150"/>
        <v>0</v>
      </c>
      <c r="AP79">
        <f t="shared" si="151"/>
        <v>51.908999999999999</v>
      </c>
      <c r="AQ79">
        <f t="shared" si="152"/>
        <v>0.54</v>
      </c>
      <c r="AR79">
        <f t="shared" si="153"/>
        <v>4.4210000000000003</v>
      </c>
      <c r="AS79">
        <f t="shared" si="154"/>
        <v>0.95699999999999996</v>
      </c>
      <c r="AT79">
        <f t="shared" si="155"/>
        <v>0</v>
      </c>
      <c r="AU79">
        <f t="shared" si="156"/>
        <v>2.4209999999999998</v>
      </c>
      <c r="AV79">
        <f t="shared" si="157"/>
        <v>15.611000000000001</v>
      </c>
      <c r="AW79">
        <f t="shared" si="158"/>
        <v>23.007999999999999</v>
      </c>
      <c r="AX79">
        <f t="shared" si="159"/>
        <v>0.105</v>
      </c>
      <c r="AY79">
        <f t="shared" si="160"/>
        <v>4.4999999999999998E-2</v>
      </c>
      <c r="AZ79">
        <f t="shared" si="161"/>
        <v>0.435</v>
      </c>
      <c r="BA79">
        <f t="shared" si="162"/>
        <v>0</v>
      </c>
      <c r="BB79">
        <f t="shared" si="163"/>
        <v>99.451999999999998</v>
      </c>
      <c r="BD79">
        <f t="shared" si="164"/>
        <v>0.86399800266311588</v>
      </c>
      <c r="BE79">
        <f t="shared" si="165"/>
        <v>6.7613252197430704E-3</v>
      </c>
      <c r="BF79">
        <f t="shared" si="166"/>
        <v>8.6720282463711273E-2</v>
      </c>
      <c r="BG79">
        <f t="shared" si="167"/>
        <v>1.2592933745641159E-2</v>
      </c>
      <c r="BH79">
        <f t="shared" si="168"/>
        <v>3.3698012360113577E-2</v>
      </c>
      <c r="BI79">
        <f t="shared" si="169"/>
        <v>0</v>
      </c>
      <c r="BJ79">
        <f t="shared" si="170"/>
        <v>0.3873274381953335</v>
      </c>
      <c r="BK79">
        <f t="shared" si="171"/>
        <v>0.41029006337669011</v>
      </c>
      <c r="BL79">
        <f t="shared" si="172"/>
        <v>1.4801782980487022E-3</v>
      </c>
      <c r="BM79">
        <f t="shared" si="173"/>
        <v>6.0246770773086553E-4</v>
      </c>
      <c r="BN79">
        <f t="shared" si="174"/>
        <v>1.4037035184554743E-2</v>
      </c>
      <c r="BO79">
        <f t="shared" si="175"/>
        <v>0</v>
      </c>
      <c r="BP79">
        <f t="shared" si="176"/>
        <v>1.8175077392146828</v>
      </c>
      <c r="BQ79">
        <f t="shared" si="177"/>
        <v>2.1970737369917073</v>
      </c>
    </row>
    <row r="80" spans="1:69" x14ac:dyDescent="0.15">
      <c r="A80" t="s">
        <v>157</v>
      </c>
      <c r="B80">
        <v>193</v>
      </c>
      <c r="C80" s="27">
        <f t="shared" si="134"/>
        <v>775.723012404315</v>
      </c>
      <c r="D80" s="1">
        <v>51.889000000000003</v>
      </c>
      <c r="E80" s="1">
        <v>0.495</v>
      </c>
      <c r="F80" s="1">
        <v>4.6970000000000001</v>
      </c>
      <c r="G80" s="1">
        <v>1.0960000000000001</v>
      </c>
      <c r="H80" s="1">
        <v>2.3559999999999999</v>
      </c>
      <c r="I80" s="1">
        <v>15.585000000000001</v>
      </c>
      <c r="J80" s="1">
        <v>23.178999999999998</v>
      </c>
      <c r="K80" s="1">
        <v>4.3999999999999997E-2</v>
      </c>
      <c r="L80" s="1">
        <v>4.1000000000000002E-2</v>
      </c>
      <c r="M80" s="1">
        <v>0.436</v>
      </c>
      <c r="O80">
        <f t="shared" si="135"/>
        <v>99.818000000000012</v>
      </c>
      <c r="V80" s="37">
        <v>12</v>
      </c>
      <c r="W80" s="37">
        <v>4</v>
      </c>
      <c r="X80" s="15">
        <v>0</v>
      </c>
      <c r="Z80" s="14">
        <f t="shared" si="136"/>
        <v>1.8908378303821753</v>
      </c>
      <c r="AA80" s="14">
        <f t="shared" si="137"/>
        <v>1.3569135232760836E-2</v>
      </c>
      <c r="AB80" s="14">
        <f t="shared" si="138"/>
        <v>0.20171102426719068</v>
      </c>
      <c r="AC80" s="14">
        <f t="shared" si="139"/>
        <v>3.157435157500782E-2</v>
      </c>
      <c r="AD80" s="14">
        <f t="shared" si="140"/>
        <v>0</v>
      </c>
      <c r="AE80" s="14">
        <f t="shared" si="141"/>
        <v>7.179491531317965E-2</v>
      </c>
      <c r="AF80" s="14">
        <f t="shared" si="142"/>
        <v>0.84657073618638246</v>
      </c>
      <c r="AG80" s="14">
        <f t="shared" si="143"/>
        <v>0.90493155332415232</v>
      </c>
      <c r="AH80" s="14">
        <f t="shared" si="144"/>
        <v>1.3579579297298143E-3</v>
      </c>
      <c r="AI80" s="14">
        <f t="shared" si="145"/>
        <v>1.2017496996853793E-3</v>
      </c>
      <c r="AJ80" s="14">
        <f t="shared" si="146"/>
        <v>3.0802185107398905E-2</v>
      </c>
      <c r="AK80" s="14">
        <f t="shared" si="147"/>
        <v>0</v>
      </c>
      <c r="AL80" s="14">
        <f t="shared" si="148"/>
        <v>3.9943514390176627</v>
      </c>
      <c r="AM80" s="14">
        <f t="shared" si="149"/>
        <v>0.92182317011100257</v>
      </c>
      <c r="AN80" s="11">
        <f t="shared" si="150"/>
        <v>0</v>
      </c>
      <c r="AP80">
        <f t="shared" si="151"/>
        <v>51.889000000000003</v>
      </c>
      <c r="AQ80">
        <f t="shared" si="152"/>
        <v>0.495</v>
      </c>
      <c r="AR80">
        <f t="shared" si="153"/>
        <v>4.6970000000000001</v>
      </c>
      <c r="AS80">
        <f t="shared" si="154"/>
        <v>1.0960000000000001</v>
      </c>
      <c r="AT80">
        <f t="shared" si="155"/>
        <v>0</v>
      </c>
      <c r="AU80">
        <f t="shared" si="156"/>
        <v>2.3560000000000003</v>
      </c>
      <c r="AV80">
        <f t="shared" si="157"/>
        <v>15.585000000000001</v>
      </c>
      <c r="AW80">
        <f t="shared" si="158"/>
        <v>23.178999999999998</v>
      </c>
      <c r="AX80">
        <f t="shared" si="159"/>
        <v>4.3999999999999997E-2</v>
      </c>
      <c r="AY80">
        <f t="shared" si="160"/>
        <v>4.1000000000000002E-2</v>
      </c>
      <c r="AZ80">
        <f t="shared" si="161"/>
        <v>0.436</v>
      </c>
      <c r="BA80">
        <f t="shared" si="162"/>
        <v>0</v>
      </c>
      <c r="BB80">
        <f t="shared" si="163"/>
        <v>99.818000000000012</v>
      </c>
      <c r="BD80">
        <f t="shared" si="164"/>
        <v>0.86366511318242356</v>
      </c>
      <c r="BE80">
        <f t="shared" si="165"/>
        <v>6.1978814514311474E-3</v>
      </c>
      <c r="BF80">
        <f t="shared" si="166"/>
        <v>9.2134170262848189E-2</v>
      </c>
      <c r="BG80">
        <f t="shared" si="167"/>
        <v>1.442200144746365E-2</v>
      </c>
      <c r="BH80">
        <f t="shared" si="168"/>
        <v>3.2793274316574805E-2</v>
      </c>
      <c r="BI80">
        <f t="shared" si="169"/>
        <v>0</v>
      </c>
      <c r="BJ80">
        <f t="shared" si="170"/>
        <v>0.38668234733676721</v>
      </c>
      <c r="BK80">
        <f t="shared" si="171"/>
        <v>0.41333942015856656</v>
      </c>
      <c r="BL80">
        <f t="shared" si="172"/>
        <v>6.2026519156326563E-4</v>
      </c>
      <c r="BM80">
        <f t="shared" si="173"/>
        <v>5.4891502259923311E-4</v>
      </c>
      <c r="BN80">
        <f t="shared" si="174"/>
        <v>1.4069304230956018E-2</v>
      </c>
      <c r="BO80">
        <f t="shared" si="175"/>
        <v>0</v>
      </c>
      <c r="BP80">
        <f t="shared" si="176"/>
        <v>1.8244726926011938</v>
      </c>
      <c r="BQ80">
        <f t="shared" si="177"/>
        <v>2.1893182919185392</v>
      </c>
    </row>
    <row r="81" spans="1:69" x14ac:dyDescent="0.15">
      <c r="A81" t="s">
        <v>158</v>
      </c>
      <c r="B81">
        <v>194</v>
      </c>
      <c r="C81" s="27">
        <f t="shared" si="134"/>
        <v>785.92989414647707</v>
      </c>
      <c r="D81" s="1">
        <v>52.048999999999999</v>
      </c>
      <c r="E81" s="1">
        <v>0.52100000000000002</v>
      </c>
      <c r="F81" s="1">
        <v>4.4720000000000004</v>
      </c>
      <c r="G81" s="1">
        <v>1.004</v>
      </c>
      <c r="H81" s="1">
        <v>2.456</v>
      </c>
      <c r="I81" s="1">
        <v>15.894</v>
      </c>
      <c r="J81" s="1">
        <v>23.129000000000001</v>
      </c>
      <c r="K81" s="1">
        <v>6.8000000000000005E-2</v>
      </c>
      <c r="L81" s="1">
        <v>0.108</v>
      </c>
      <c r="M81" s="1">
        <v>0.47</v>
      </c>
      <c r="O81">
        <f t="shared" si="135"/>
        <v>100.17100000000001</v>
      </c>
      <c r="V81" s="37">
        <v>12</v>
      </c>
      <c r="W81" s="37">
        <v>4</v>
      </c>
      <c r="X81" s="15">
        <v>0</v>
      </c>
      <c r="Z81" s="14">
        <f t="shared" si="136"/>
        <v>1.8914973878007693</v>
      </c>
      <c r="AA81" s="14">
        <f t="shared" si="137"/>
        <v>1.4242921128941523E-2</v>
      </c>
      <c r="AB81" s="14">
        <f t="shared" si="138"/>
        <v>0.19152489972317788</v>
      </c>
      <c r="AC81" s="14">
        <f t="shared" si="139"/>
        <v>2.884509498211961E-2</v>
      </c>
      <c r="AD81" s="14">
        <f t="shared" si="140"/>
        <v>0</v>
      </c>
      <c r="AE81" s="14">
        <f t="shared" si="141"/>
        <v>7.4638196715062499E-2</v>
      </c>
      <c r="AF81" s="14">
        <f t="shared" si="142"/>
        <v>0.861001738260465</v>
      </c>
      <c r="AG81" s="14">
        <f t="shared" si="143"/>
        <v>0.90051772688871567</v>
      </c>
      <c r="AH81" s="14">
        <f t="shared" si="144"/>
        <v>2.0929407117475153E-3</v>
      </c>
      <c r="AI81" s="14">
        <f t="shared" si="145"/>
        <v>3.1569543013114975E-3</v>
      </c>
      <c r="AJ81" s="14">
        <f t="shared" si="146"/>
        <v>3.311366641066249E-2</v>
      </c>
      <c r="AK81" s="14">
        <f t="shared" si="147"/>
        <v>0</v>
      </c>
      <c r="AL81" s="14">
        <f t="shared" si="148"/>
        <v>4.0006315269229731</v>
      </c>
      <c r="AM81" s="14">
        <f t="shared" si="149"/>
        <v>0.92022764962782955</v>
      </c>
      <c r="AN81" s="11">
        <f t="shared" si="150"/>
        <v>0</v>
      </c>
      <c r="AP81">
        <f t="shared" si="151"/>
        <v>52.048999999999999</v>
      </c>
      <c r="AQ81">
        <f t="shared" si="152"/>
        <v>0.52100000000000002</v>
      </c>
      <c r="AR81">
        <f t="shared" si="153"/>
        <v>4.4720000000000004</v>
      </c>
      <c r="AS81">
        <f t="shared" si="154"/>
        <v>1.004</v>
      </c>
      <c r="AT81">
        <f t="shared" si="155"/>
        <v>0</v>
      </c>
      <c r="AU81">
        <f t="shared" si="156"/>
        <v>2.456</v>
      </c>
      <c r="AV81">
        <f t="shared" si="157"/>
        <v>15.894</v>
      </c>
      <c r="AW81">
        <f t="shared" si="158"/>
        <v>23.129000000000001</v>
      </c>
      <c r="AX81">
        <f t="shared" si="159"/>
        <v>6.8000000000000005E-2</v>
      </c>
      <c r="AY81">
        <f t="shared" si="160"/>
        <v>0.108</v>
      </c>
      <c r="AZ81">
        <f t="shared" si="161"/>
        <v>0.47</v>
      </c>
      <c r="BA81">
        <f t="shared" si="162"/>
        <v>0</v>
      </c>
      <c r="BB81">
        <f t="shared" si="163"/>
        <v>100.17100000000001</v>
      </c>
      <c r="BD81">
        <f t="shared" si="164"/>
        <v>0.86632822902796269</v>
      </c>
      <c r="BE81">
        <f t="shared" si="165"/>
        <v>6.5234267397891472E-3</v>
      </c>
      <c r="BF81">
        <f t="shared" si="166"/>
        <v>8.7720674774421359E-2</v>
      </c>
      <c r="BG81">
        <f t="shared" si="167"/>
        <v>1.3211395486545166E-2</v>
      </c>
      <c r="BH81">
        <f t="shared" si="168"/>
        <v>3.4185178998942155E-2</v>
      </c>
      <c r="BI81">
        <f t="shared" si="169"/>
        <v>0</v>
      </c>
      <c r="BJ81">
        <f t="shared" si="170"/>
        <v>0.39434900407895912</v>
      </c>
      <c r="BK81">
        <f t="shared" si="171"/>
        <v>0.41244779536854426</v>
      </c>
      <c r="BL81">
        <f t="shared" si="172"/>
        <v>9.5859165968868341E-4</v>
      </c>
      <c r="BM81">
        <f t="shared" si="173"/>
        <v>1.4459224985540775E-3</v>
      </c>
      <c r="BN81">
        <f t="shared" si="174"/>
        <v>1.5166451808599376E-2</v>
      </c>
      <c r="BO81">
        <f t="shared" si="175"/>
        <v>0</v>
      </c>
      <c r="BP81">
        <f t="shared" si="176"/>
        <v>1.8323366704420061</v>
      </c>
      <c r="BQ81">
        <f t="shared" si="177"/>
        <v>2.1833495947870318</v>
      </c>
    </row>
    <row r="82" spans="1:69" x14ac:dyDescent="0.15">
      <c r="A82" t="s">
        <v>159</v>
      </c>
      <c r="B82">
        <v>195</v>
      </c>
      <c r="C82" s="27">
        <f t="shared" si="134"/>
        <v>796.13677588863902</v>
      </c>
      <c r="D82" s="1">
        <v>52.276000000000003</v>
      </c>
      <c r="E82" s="1">
        <v>0.45300000000000001</v>
      </c>
      <c r="F82" s="1">
        <v>3.8959999999999999</v>
      </c>
      <c r="G82" s="1">
        <v>0.747</v>
      </c>
      <c r="H82" s="1">
        <v>2.3460000000000001</v>
      </c>
      <c r="I82" s="1">
        <v>16.456</v>
      </c>
      <c r="J82" s="1">
        <v>23.097000000000001</v>
      </c>
      <c r="K82" s="1">
        <v>8.5000000000000006E-2</v>
      </c>
      <c r="L82" s="1">
        <v>4.1000000000000002E-2</v>
      </c>
      <c r="M82" s="1">
        <v>0.41699999999999998</v>
      </c>
      <c r="O82">
        <f t="shared" si="135"/>
        <v>99.814000000000007</v>
      </c>
      <c r="V82" s="37">
        <v>12</v>
      </c>
      <c r="W82" s="37">
        <v>4</v>
      </c>
      <c r="X82" s="15">
        <v>0</v>
      </c>
      <c r="Z82" s="14">
        <f t="shared" si="136"/>
        <v>1.9037905315411172</v>
      </c>
      <c r="AA82" s="14">
        <f t="shared" si="137"/>
        <v>1.2410320728989415E-2</v>
      </c>
      <c r="AB82" s="14">
        <f t="shared" si="138"/>
        <v>0.16721138892412304</v>
      </c>
      <c r="AC82" s="14">
        <f t="shared" si="139"/>
        <v>2.1507123042691086E-2</v>
      </c>
      <c r="AD82" s="14">
        <f t="shared" si="140"/>
        <v>0</v>
      </c>
      <c r="AE82" s="14">
        <f t="shared" si="141"/>
        <v>7.1447039973384988E-2</v>
      </c>
      <c r="AF82" s="14">
        <f t="shared" si="142"/>
        <v>0.89334365179763486</v>
      </c>
      <c r="AG82" s="14">
        <f t="shared" si="143"/>
        <v>0.90118601183293179</v>
      </c>
      <c r="AH82" s="14">
        <f t="shared" si="144"/>
        <v>2.6217446853671468E-3</v>
      </c>
      <c r="AI82" s="14">
        <f t="shared" si="145"/>
        <v>1.2010244643147431E-3</v>
      </c>
      <c r="AJ82" s="14">
        <f t="shared" si="146"/>
        <v>2.9442109511861141E-2</v>
      </c>
      <c r="AK82" s="14">
        <f t="shared" si="147"/>
        <v>0</v>
      </c>
      <c r="AL82" s="14">
        <f t="shared" si="148"/>
        <v>4.0041609465024148</v>
      </c>
      <c r="AM82" s="14">
        <f t="shared" si="149"/>
        <v>0.92594555421939961</v>
      </c>
      <c r="AN82" s="11">
        <f t="shared" si="150"/>
        <v>0</v>
      </c>
      <c r="AP82">
        <f t="shared" si="151"/>
        <v>52.276000000000003</v>
      </c>
      <c r="AQ82">
        <f t="shared" si="152"/>
        <v>0.45300000000000001</v>
      </c>
      <c r="AR82">
        <f t="shared" si="153"/>
        <v>3.8959999999999999</v>
      </c>
      <c r="AS82">
        <f t="shared" si="154"/>
        <v>0.747</v>
      </c>
      <c r="AT82">
        <f t="shared" si="155"/>
        <v>0</v>
      </c>
      <c r="AU82">
        <f t="shared" si="156"/>
        <v>2.3460000000000001</v>
      </c>
      <c r="AV82">
        <f t="shared" si="157"/>
        <v>16.456</v>
      </c>
      <c r="AW82">
        <f t="shared" si="158"/>
        <v>23.097000000000001</v>
      </c>
      <c r="AX82">
        <f t="shared" si="159"/>
        <v>8.5000000000000006E-2</v>
      </c>
      <c r="AY82">
        <f t="shared" si="160"/>
        <v>4.1000000000000002E-2</v>
      </c>
      <c r="AZ82">
        <f t="shared" si="161"/>
        <v>0.41699999999999998</v>
      </c>
      <c r="BA82">
        <f t="shared" si="162"/>
        <v>0</v>
      </c>
      <c r="BB82">
        <f t="shared" si="163"/>
        <v>99.814000000000007</v>
      </c>
      <c r="BD82">
        <f t="shared" si="164"/>
        <v>0.87010652463382165</v>
      </c>
      <c r="BE82">
        <f t="shared" si="165"/>
        <v>5.6720006010066862E-3</v>
      </c>
      <c r="BF82">
        <f t="shared" si="166"/>
        <v>7.6422126324048656E-2</v>
      </c>
      <c r="BG82">
        <f t="shared" si="167"/>
        <v>9.8295940522402786E-3</v>
      </c>
      <c r="BH82">
        <f t="shared" si="168"/>
        <v>3.2654083848338067E-2</v>
      </c>
      <c r="BI82">
        <f t="shared" si="169"/>
        <v>0</v>
      </c>
      <c r="BJ82">
        <f t="shared" si="170"/>
        <v>0.40829289109873856</v>
      </c>
      <c r="BK82">
        <f t="shared" si="171"/>
        <v>0.41187715550292991</v>
      </c>
      <c r="BL82">
        <f t="shared" si="172"/>
        <v>1.1982395746108542E-3</v>
      </c>
      <c r="BM82">
        <f t="shared" si="173"/>
        <v>5.4891502259923311E-4</v>
      </c>
      <c r="BN82">
        <f t="shared" si="174"/>
        <v>1.3456192349331788E-2</v>
      </c>
      <c r="BO82">
        <f t="shared" si="175"/>
        <v>0</v>
      </c>
      <c r="BP82">
        <f t="shared" si="176"/>
        <v>1.8300577230076656</v>
      </c>
      <c r="BQ82">
        <f t="shared" si="177"/>
        <v>2.1879970758089815</v>
      </c>
    </row>
    <row r="83" spans="1:69" x14ac:dyDescent="0.15">
      <c r="A83" t="s">
        <v>160</v>
      </c>
      <c r="B83">
        <v>196</v>
      </c>
      <c r="C83" s="27">
        <f t="shared" si="134"/>
        <v>806.34365763080109</v>
      </c>
      <c r="D83" s="1">
        <v>52.936</v>
      </c>
      <c r="E83" s="1">
        <v>0.40699999999999997</v>
      </c>
      <c r="F83" s="1">
        <v>5.6970000000000001</v>
      </c>
      <c r="G83" s="1">
        <v>1.321</v>
      </c>
      <c r="H83" s="1">
        <v>2.7530000000000001</v>
      </c>
      <c r="I83" s="1">
        <v>15.987</v>
      </c>
      <c r="J83" s="1">
        <v>22.109000000000002</v>
      </c>
      <c r="K83" s="1">
        <v>3.2000000000000001E-2</v>
      </c>
      <c r="L83" s="1">
        <v>4.7E-2</v>
      </c>
      <c r="M83" s="1">
        <v>0.375</v>
      </c>
      <c r="O83">
        <f t="shared" si="135"/>
        <v>101.664</v>
      </c>
      <c r="V83" s="37">
        <v>12</v>
      </c>
      <c r="W83" s="37">
        <v>4</v>
      </c>
      <c r="X83" s="15">
        <v>0</v>
      </c>
      <c r="Z83" s="14">
        <f t="shared" si="136"/>
        <v>1.8864104938525623</v>
      </c>
      <c r="AA83" s="14">
        <f t="shared" si="137"/>
        <v>1.0910571041455383E-2</v>
      </c>
      <c r="AB83" s="14">
        <f t="shared" si="138"/>
        <v>0.23925520485182325</v>
      </c>
      <c r="AC83" s="14">
        <f t="shared" si="139"/>
        <v>3.7216266615195739E-2</v>
      </c>
      <c r="AD83" s="14">
        <f t="shared" si="140"/>
        <v>0</v>
      </c>
      <c r="AE83" s="14">
        <f t="shared" si="141"/>
        <v>8.2040956152054506E-2</v>
      </c>
      <c r="AF83" s="14">
        <f t="shared" si="142"/>
        <v>0.84923819909125775</v>
      </c>
      <c r="AG83" s="14">
        <f t="shared" si="143"/>
        <v>0.8441045400496836</v>
      </c>
      <c r="AH83" s="14">
        <f t="shared" si="144"/>
        <v>9.6580559662428397E-4</v>
      </c>
      <c r="AI83" s="14">
        <f t="shared" si="145"/>
        <v>1.3472063583725804E-3</v>
      </c>
      <c r="AJ83" s="14">
        <f t="shared" si="146"/>
        <v>2.5907911526887383E-2</v>
      </c>
      <c r="AK83" s="14">
        <f t="shared" si="147"/>
        <v>0</v>
      </c>
      <c r="AL83" s="14">
        <f t="shared" si="148"/>
        <v>3.9773971551359169</v>
      </c>
      <c r="AM83" s="14">
        <f t="shared" si="149"/>
        <v>0.91190508700839545</v>
      </c>
      <c r="AN83" s="11">
        <f t="shared" si="150"/>
        <v>0</v>
      </c>
      <c r="AP83">
        <f t="shared" si="151"/>
        <v>52.936</v>
      </c>
      <c r="AQ83">
        <f t="shared" si="152"/>
        <v>0.40699999999999997</v>
      </c>
      <c r="AR83">
        <f t="shared" si="153"/>
        <v>5.6970000000000001</v>
      </c>
      <c r="AS83">
        <f t="shared" si="154"/>
        <v>1.321</v>
      </c>
      <c r="AT83">
        <f t="shared" si="155"/>
        <v>0</v>
      </c>
      <c r="AU83">
        <f t="shared" si="156"/>
        <v>2.7530000000000001</v>
      </c>
      <c r="AV83">
        <f t="shared" si="157"/>
        <v>15.987</v>
      </c>
      <c r="AW83">
        <f t="shared" si="158"/>
        <v>22.109000000000002</v>
      </c>
      <c r="AX83">
        <f t="shared" si="159"/>
        <v>3.2000000000000001E-2</v>
      </c>
      <c r="AY83">
        <f t="shared" si="160"/>
        <v>4.7E-2</v>
      </c>
      <c r="AZ83">
        <f t="shared" si="161"/>
        <v>0.375</v>
      </c>
      <c r="BA83">
        <f t="shared" si="162"/>
        <v>0</v>
      </c>
      <c r="BB83">
        <f t="shared" si="163"/>
        <v>101.664</v>
      </c>
      <c r="BD83">
        <f t="shared" si="164"/>
        <v>0.88109187749667117</v>
      </c>
      <c r="BE83">
        <f t="shared" si="165"/>
        <v>5.0960358600656095E-3</v>
      </c>
      <c r="BF83">
        <f t="shared" si="166"/>
        <v>0.11174970576696745</v>
      </c>
      <c r="BG83">
        <f t="shared" si="167"/>
        <v>1.738272254753602E-2</v>
      </c>
      <c r="BH83">
        <f t="shared" si="168"/>
        <v>3.831913590557319E-2</v>
      </c>
      <c r="BI83">
        <f t="shared" si="169"/>
        <v>0</v>
      </c>
      <c r="BJ83">
        <f t="shared" si="170"/>
        <v>0.39665644445767706</v>
      </c>
      <c r="BK83">
        <f t="shared" si="171"/>
        <v>0.39425864965208807</v>
      </c>
      <c r="BL83">
        <f t="shared" si="172"/>
        <v>4.5110195750055685E-4</v>
      </c>
      <c r="BM83">
        <f t="shared" si="173"/>
        <v>6.292440502966818E-4</v>
      </c>
      <c r="BN83">
        <f t="shared" si="174"/>
        <v>1.2100892400478227E-2</v>
      </c>
      <c r="BO83">
        <f t="shared" si="175"/>
        <v>0</v>
      </c>
      <c r="BP83">
        <f t="shared" si="176"/>
        <v>1.857735810094854</v>
      </c>
      <c r="BQ83">
        <f t="shared" si="177"/>
        <v>2.1409918103117338</v>
      </c>
    </row>
    <row r="84" spans="1:69" x14ac:dyDescent="0.15">
      <c r="A84" t="s">
        <v>161</v>
      </c>
      <c r="B84">
        <v>197</v>
      </c>
      <c r="C84" s="27">
        <f t="shared" si="134"/>
        <v>816.55053937296316</v>
      </c>
      <c r="D84" s="1">
        <v>51.838999999999999</v>
      </c>
      <c r="E84" s="1">
        <v>0.52600000000000002</v>
      </c>
      <c r="F84" s="1">
        <v>4.5869999999999997</v>
      </c>
      <c r="G84" s="1">
        <v>1.085</v>
      </c>
      <c r="H84" s="1">
        <v>2.3730000000000002</v>
      </c>
      <c r="I84" s="1">
        <v>15.523999999999999</v>
      </c>
      <c r="J84" s="1">
        <v>23.13</v>
      </c>
      <c r="K84" s="1">
        <v>7.5999999999999998E-2</v>
      </c>
      <c r="L84" s="1">
        <v>1.6E-2</v>
      </c>
      <c r="M84" s="1">
        <v>0.47699999999999998</v>
      </c>
      <c r="O84">
        <f t="shared" si="135"/>
        <v>99.632999999999996</v>
      </c>
      <c r="V84" s="37">
        <v>12</v>
      </c>
      <c r="W84" s="37">
        <v>4</v>
      </c>
      <c r="X84" s="15">
        <v>0</v>
      </c>
      <c r="Z84" s="14">
        <f t="shared" si="136"/>
        <v>1.8929629735520168</v>
      </c>
      <c r="AA84" s="14">
        <f t="shared" si="137"/>
        <v>1.4449048151725806E-2</v>
      </c>
      <c r="AB84" s="14">
        <f t="shared" si="138"/>
        <v>0.19739872218280105</v>
      </c>
      <c r="AC84" s="14">
        <f t="shared" si="139"/>
        <v>3.1322768944900575E-2</v>
      </c>
      <c r="AD84" s="14">
        <f t="shared" si="140"/>
        <v>0</v>
      </c>
      <c r="AE84" s="14">
        <f t="shared" si="141"/>
        <v>7.2464059853971863E-2</v>
      </c>
      <c r="AF84" s="14">
        <f t="shared" si="142"/>
        <v>0.84501924854902299</v>
      </c>
      <c r="AG84" s="14">
        <f t="shared" si="143"/>
        <v>0.90490542366785964</v>
      </c>
      <c r="AH84" s="14">
        <f t="shared" si="144"/>
        <v>2.3504648107218239E-3</v>
      </c>
      <c r="AI84" s="14">
        <f t="shared" si="145"/>
        <v>4.699554285626863E-4</v>
      </c>
      <c r="AJ84" s="14">
        <f t="shared" si="146"/>
        <v>3.3769135181648362E-2</v>
      </c>
      <c r="AK84" s="14">
        <f t="shared" si="147"/>
        <v>0</v>
      </c>
      <c r="AL84" s="14">
        <f t="shared" si="148"/>
        <v>3.9951118003232313</v>
      </c>
      <c r="AM84" s="14">
        <f t="shared" si="149"/>
        <v>0.9210186613856709</v>
      </c>
      <c r="AN84" s="11">
        <f t="shared" si="150"/>
        <v>0</v>
      </c>
      <c r="AP84">
        <f t="shared" si="151"/>
        <v>51.838999999999999</v>
      </c>
      <c r="AQ84">
        <f t="shared" si="152"/>
        <v>0.52600000000000002</v>
      </c>
      <c r="AR84">
        <f t="shared" si="153"/>
        <v>4.5869999999999997</v>
      </c>
      <c r="AS84">
        <f t="shared" si="154"/>
        <v>1.085</v>
      </c>
      <c r="AT84">
        <f t="shared" si="155"/>
        <v>0</v>
      </c>
      <c r="AU84">
        <f t="shared" si="156"/>
        <v>2.3730000000000002</v>
      </c>
      <c r="AV84">
        <f t="shared" si="157"/>
        <v>15.523999999999999</v>
      </c>
      <c r="AW84">
        <f t="shared" si="158"/>
        <v>23.13</v>
      </c>
      <c r="AX84">
        <f t="shared" si="159"/>
        <v>7.5999999999999998E-2</v>
      </c>
      <c r="AY84">
        <f t="shared" si="160"/>
        <v>1.6E-2</v>
      </c>
      <c r="AZ84">
        <f t="shared" si="161"/>
        <v>0.47699999999999998</v>
      </c>
      <c r="BA84">
        <f t="shared" si="162"/>
        <v>0</v>
      </c>
      <c r="BB84">
        <f t="shared" si="163"/>
        <v>99.632999999999996</v>
      </c>
      <c r="BD84">
        <f t="shared" si="164"/>
        <v>0.86283288948069237</v>
      </c>
      <c r="BE84">
        <f t="shared" si="165"/>
        <v>6.5860316029349164E-3</v>
      </c>
      <c r="BF84">
        <f t="shared" si="166"/>
        <v>8.9976461357395052E-2</v>
      </c>
      <c r="BG84">
        <f t="shared" si="167"/>
        <v>1.427725508257122E-2</v>
      </c>
      <c r="BH84">
        <f t="shared" si="168"/>
        <v>3.3029898112577255E-2</v>
      </c>
      <c r="BI84">
        <f t="shared" si="169"/>
        <v>0</v>
      </c>
      <c r="BJ84">
        <f t="shared" si="170"/>
        <v>0.38516886493782315</v>
      </c>
      <c r="BK84">
        <f t="shared" si="171"/>
        <v>0.41246562786434465</v>
      </c>
      <c r="BL84">
        <f t="shared" si="172"/>
        <v>1.0713671490638224E-3</v>
      </c>
      <c r="BM84">
        <f t="shared" si="173"/>
        <v>2.1421074052652999E-4</v>
      </c>
      <c r="BN84">
        <f t="shared" si="174"/>
        <v>1.5392335133408304E-2</v>
      </c>
      <c r="BO84">
        <f t="shared" si="175"/>
        <v>0</v>
      </c>
      <c r="BP84">
        <f t="shared" si="176"/>
        <v>1.821014941461337</v>
      </c>
      <c r="BQ84">
        <f t="shared" si="177"/>
        <v>2.1938929271591885</v>
      </c>
    </row>
    <row r="85" spans="1:69" x14ac:dyDescent="0.15">
      <c r="A85" t="s">
        <v>162</v>
      </c>
      <c r="B85">
        <v>198</v>
      </c>
      <c r="C85" s="27">
        <f t="shared" si="134"/>
        <v>826.75742111512523</v>
      </c>
      <c r="D85" s="1">
        <v>51.625</v>
      </c>
      <c r="E85" s="1">
        <v>0.45600000000000002</v>
      </c>
      <c r="F85" s="1">
        <v>4.6520000000000001</v>
      </c>
      <c r="G85" s="1">
        <v>1.077</v>
      </c>
      <c r="H85" s="1">
        <v>2.399</v>
      </c>
      <c r="I85" s="1">
        <v>15.574999999999999</v>
      </c>
      <c r="J85" s="1">
        <v>23.033999999999999</v>
      </c>
      <c r="K85" s="1">
        <v>8.4000000000000005E-2</v>
      </c>
      <c r="L85" s="1">
        <v>0.02</v>
      </c>
      <c r="M85" s="1">
        <v>0.47099999999999997</v>
      </c>
      <c r="O85">
        <f t="shared" si="135"/>
        <v>99.393000000000015</v>
      </c>
      <c r="V85" s="37">
        <v>12</v>
      </c>
      <c r="W85" s="37">
        <v>4</v>
      </c>
      <c r="X85" s="15">
        <v>0</v>
      </c>
      <c r="Z85" s="14">
        <f t="shared" si="136"/>
        <v>1.8900811345313642</v>
      </c>
      <c r="AA85" s="14">
        <f t="shared" si="137"/>
        <v>1.2558946647393666E-2</v>
      </c>
      <c r="AB85" s="14">
        <f t="shared" si="138"/>
        <v>0.20071978428246431</v>
      </c>
      <c r="AC85" s="14">
        <f t="shared" si="139"/>
        <v>3.117317162709168E-2</v>
      </c>
      <c r="AD85" s="14">
        <f t="shared" si="140"/>
        <v>0</v>
      </c>
      <c r="AE85" s="14">
        <f t="shared" si="141"/>
        <v>7.3449704080601821E-2</v>
      </c>
      <c r="AF85" s="14">
        <f t="shared" si="142"/>
        <v>0.85001365339220625</v>
      </c>
      <c r="AG85" s="14">
        <f t="shared" si="143"/>
        <v>0.90350757816769189</v>
      </c>
      <c r="AH85" s="14">
        <f t="shared" si="144"/>
        <v>2.6046797044722747E-3</v>
      </c>
      <c r="AI85" s="14">
        <f t="shared" si="145"/>
        <v>5.8898137586803638E-4</v>
      </c>
      <c r="AJ85" s="14">
        <f t="shared" si="146"/>
        <v>3.3431614114620284E-2</v>
      </c>
      <c r="AK85" s="14">
        <f t="shared" si="147"/>
        <v>0</v>
      </c>
      <c r="AL85" s="14">
        <f t="shared" si="148"/>
        <v>3.998129247923774</v>
      </c>
      <c r="AM85" s="14">
        <f t="shared" si="149"/>
        <v>0.92046278448816032</v>
      </c>
      <c r="AN85" s="11">
        <f t="shared" si="150"/>
        <v>0</v>
      </c>
      <c r="AP85">
        <f t="shared" si="151"/>
        <v>51.625</v>
      </c>
      <c r="AQ85">
        <f t="shared" si="152"/>
        <v>0.45600000000000002</v>
      </c>
      <c r="AR85">
        <f t="shared" si="153"/>
        <v>4.6520000000000001</v>
      </c>
      <c r="AS85">
        <f t="shared" si="154"/>
        <v>1.077</v>
      </c>
      <c r="AT85">
        <f t="shared" si="155"/>
        <v>0</v>
      </c>
      <c r="AU85">
        <f t="shared" si="156"/>
        <v>2.399</v>
      </c>
      <c r="AV85">
        <f t="shared" si="157"/>
        <v>15.574999999999999</v>
      </c>
      <c r="AW85">
        <f t="shared" si="158"/>
        <v>23.033999999999999</v>
      </c>
      <c r="AX85">
        <f t="shared" si="159"/>
        <v>8.4000000000000005E-2</v>
      </c>
      <c r="AY85">
        <f t="shared" si="160"/>
        <v>0.02</v>
      </c>
      <c r="AZ85">
        <f t="shared" si="161"/>
        <v>0.47099999999999997</v>
      </c>
      <c r="BA85">
        <f t="shared" si="162"/>
        <v>0</v>
      </c>
      <c r="BB85">
        <f t="shared" si="163"/>
        <v>99.393000000000015</v>
      </c>
      <c r="BD85">
        <f t="shared" si="164"/>
        <v>0.85927097203728364</v>
      </c>
      <c r="BE85">
        <f t="shared" si="165"/>
        <v>5.7095635188941481E-3</v>
      </c>
      <c r="BF85">
        <f t="shared" si="166"/>
        <v>9.1251471165162815E-2</v>
      </c>
      <c r="BG85">
        <f t="shared" si="167"/>
        <v>1.4171984999013091E-2</v>
      </c>
      <c r="BH85">
        <f t="shared" si="168"/>
        <v>3.3391793329992765E-2</v>
      </c>
      <c r="BI85">
        <f t="shared" si="169"/>
        <v>0</v>
      </c>
      <c r="BJ85">
        <f t="shared" si="170"/>
        <v>0.38643423546808781</v>
      </c>
      <c r="BK85">
        <f t="shared" si="171"/>
        <v>0.41075370826750168</v>
      </c>
      <c r="BL85">
        <f t="shared" si="172"/>
        <v>1.1841426384389619E-3</v>
      </c>
      <c r="BM85">
        <f t="shared" si="173"/>
        <v>2.6776342565816249E-4</v>
      </c>
      <c r="BN85">
        <f t="shared" si="174"/>
        <v>1.5198720855000653E-2</v>
      </c>
      <c r="BO85">
        <f t="shared" si="175"/>
        <v>0</v>
      </c>
      <c r="BP85">
        <f t="shared" si="176"/>
        <v>1.8176343557050338</v>
      </c>
      <c r="BQ85">
        <f t="shared" si="177"/>
        <v>2.1996334055718036</v>
      </c>
    </row>
    <row r="86" spans="1:69" x14ac:dyDescent="0.15">
      <c r="A86" t="s">
        <v>163</v>
      </c>
      <c r="B86">
        <v>199</v>
      </c>
      <c r="C86" s="27">
        <f t="shared" si="134"/>
        <v>836.96430285728729</v>
      </c>
      <c r="D86" s="1">
        <v>51.698999999999998</v>
      </c>
      <c r="E86" s="1">
        <v>0.48199999999999998</v>
      </c>
      <c r="F86" s="1">
        <v>4.694</v>
      </c>
      <c r="G86" s="1">
        <v>1.054</v>
      </c>
      <c r="H86" s="1">
        <v>2.319</v>
      </c>
      <c r="I86" s="1">
        <v>15.598000000000001</v>
      </c>
      <c r="J86" s="1">
        <v>23.135000000000002</v>
      </c>
      <c r="K86" s="1">
        <v>8.4000000000000005E-2</v>
      </c>
      <c r="L86" s="1">
        <v>2.5000000000000001E-2</v>
      </c>
      <c r="M86" s="1">
        <v>0.44900000000000001</v>
      </c>
      <c r="O86">
        <f t="shared" si="135"/>
        <v>99.539000000000016</v>
      </c>
      <c r="V86" s="37">
        <v>12</v>
      </c>
      <c r="W86" s="37">
        <v>4</v>
      </c>
      <c r="X86" s="15">
        <v>0</v>
      </c>
      <c r="Z86" s="14">
        <f t="shared" si="136"/>
        <v>1.8894195363827304</v>
      </c>
      <c r="AA86" s="14">
        <f t="shared" si="137"/>
        <v>1.3251385467336514E-2</v>
      </c>
      <c r="AB86" s="14">
        <f t="shared" si="138"/>
        <v>0.20217126894774434</v>
      </c>
      <c r="AC86" s="14">
        <f t="shared" si="139"/>
        <v>3.0453118637908592E-2</v>
      </c>
      <c r="AD86" s="14">
        <f t="shared" si="140"/>
        <v>0</v>
      </c>
      <c r="AE86" s="14">
        <f t="shared" si="141"/>
        <v>7.0873915639020485E-2</v>
      </c>
      <c r="AF86" s="14">
        <f t="shared" si="142"/>
        <v>0.84975286702795372</v>
      </c>
      <c r="AG86" s="14">
        <f t="shared" si="143"/>
        <v>0.90585318804302406</v>
      </c>
      <c r="AH86" s="14">
        <f t="shared" si="144"/>
        <v>2.600041035118985E-3</v>
      </c>
      <c r="AI86" s="14">
        <f t="shared" si="145"/>
        <v>7.3491557500733097E-4</v>
      </c>
      <c r="AJ86" s="14">
        <f t="shared" si="146"/>
        <v>3.1813295202525377E-2</v>
      </c>
      <c r="AK86" s="14">
        <f t="shared" si="147"/>
        <v>0</v>
      </c>
      <c r="AL86" s="14">
        <f t="shared" si="148"/>
        <v>3.99692353195837</v>
      </c>
      <c r="AM86" s="14">
        <f t="shared" si="149"/>
        <v>0.92301558354222002</v>
      </c>
      <c r="AN86" s="11">
        <f t="shared" si="150"/>
        <v>0</v>
      </c>
      <c r="AP86">
        <f t="shared" si="151"/>
        <v>51.698999999999998</v>
      </c>
      <c r="AQ86">
        <f t="shared" si="152"/>
        <v>0.48199999999999998</v>
      </c>
      <c r="AR86">
        <f t="shared" si="153"/>
        <v>4.694</v>
      </c>
      <c r="AS86">
        <f t="shared" si="154"/>
        <v>1.054</v>
      </c>
      <c r="AT86">
        <f t="shared" si="155"/>
        <v>0</v>
      </c>
      <c r="AU86">
        <f t="shared" si="156"/>
        <v>2.319</v>
      </c>
      <c r="AV86">
        <f t="shared" si="157"/>
        <v>15.598000000000001</v>
      </c>
      <c r="AW86">
        <f t="shared" si="158"/>
        <v>23.135000000000002</v>
      </c>
      <c r="AX86">
        <f t="shared" si="159"/>
        <v>8.4000000000000005E-2</v>
      </c>
      <c r="AY86">
        <f t="shared" si="160"/>
        <v>2.5000000000000001E-2</v>
      </c>
      <c r="AZ86">
        <f t="shared" si="161"/>
        <v>0.44900000000000001</v>
      </c>
      <c r="BA86">
        <f t="shared" si="162"/>
        <v>0</v>
      </c>
      <c r="BB86">
        <f t="shared" si="163"/>
        <v>99.539000000000016</v>
      </c>
      <c r="BD86">
        <f t="shared" si="164"/>
        <v>0.86050266311584556</v>
      </c>
      <c r="BE86">
        <f t="shared" si="165"/>
        <v>6.035108807252147E-3</v>
      </c>
      <c r="BF86">
        <f t="shared" si="166"/>
        <v>9.207532365633582E-2</v>
      </c>
      <c r="BG86">
        <f t="shared" si="167"/>
        <v>1.3869333508783473E-2</v>
      </c>
      <c r="BH86">
        <f t="shared" si="168"/>
        <v>3.2278269584098886E-2</v>
      </c>
      <c r="BI86">
        <f t="shared" si="169"/>
        <v>0</v>
      </c>
      <c r="BJ86">
        <f t="shared" si="170"/>
        <v>0.38700489276605038</v>
      </c>
      <c r="BK86">
        <f t="shared" si="171"/>
        <v>0.41255479034334691</v>
      </c>
      <c r="BL86">
        <f t="shared" si="172"/>
        <v>1.1841426384389619E-3</v>
      </c>
      <c r="BM86">
        <f t="shared" si="173"/>
        <v>3.347042820727031E-4</v>
      </c>
      <c r="BN86">
        <f t="shared" si="174"/>
        <v>1.4488801834172596E-2</v>
      </c>
      <c r="BO86">
        <f t="shared" si="175"/>
        <v>0</v>
      </c>
      <c r="BP86">
        <f t="shared" si="176"/>
        <v>1.8203280305363974</v>
      </c>
      <c r="BQ86">
        <f t="shared" si="177"/>
        <v>2.1957160824363031</v>
      </c>
    </row>
    <row r="87" spans="1:69" x14ac:dyDescent="0.15">
      <c r="A87" t="s">
        <v>164</v>
      </c>
      <c r="B87">
        <v>200</v>
      </c>
      <c r="C87" s="27">
        <f t="shared" si="134"/>
        <v>847.17118459944925</v>
      </c>
      <c r="D87" s="1">
        <v>51.936</v>
      </c>
      <c r="E87" s="1">
        <v>0.49099999999999999</v>
      </c>
      <c r="F87" s="1">
        <v>4.5860000000000003</v>
      </c>
      <c r="G87" s="1">
        <v>1.04</v>
      </c>
      <c r="H87" s="1">
        <v>2.3849999999999998</v>
      </c>
      <c r="I87" s="1">
        <v>15.804</v>
      </c>
      <c r="J87" s="1">
        <v>23.082999999999998</v>
      </c>
      <c r="K87" s="1">
        <v>0.04</v>
      </c>
      <c r="L87" s="1">
        <v>0.11899999999999999</v>
      </c>
      <c r="M87" s="1">
        <v>0.435</v>
      </c>
      <c r="O87">
        <f t="shared" si="135"/>
        <v>99.918999999999997</v>
      </c>
      <c r="V87" s="37">
        <v>12</v>
      </c>
      <c r="W87" s="37">
        <v>4</v>
      </c>
      <c r="X87" s="15">
        <v>0</v>
      </c>
      <c r="Z87" s="14">
        <f t="shared" si="136"/>
        <v>1.8910392237974767</v>
      </c>
      <c r="AA87" s="14">
        <f t="shared" si="137"/>
        <v>1.3448737634118196E-2</v>
      </c>
      <c r="AB87" s="14">
        <f t="shared" si="138"/>
        <v>0.19678689902591151</v>
      </c>
      <c r="AC87" s="14">
        <f t="shared" si="139"/>
        <v>2.993713824515851E-2</v>
      </c>
      <c r="AD87" s="14">
        <f t="shared" si="140"/>
        <v>0</v>
      </c>
      <c r="AE87" s="14">
        <f t="shared" si="141"/>
        <v>7.2620601553684938E-2</v>
      </c>
      <c r="AF87" s="14">
        <f t="shared" si="142"/>
        <v>0.85778120002332092</v>
      </c>
      <c r="AG87" s="14">
        <f t="shared" si="143"/>
        <v>0.90046397969209613</v>
      </c>
      <c r="AH87" s="14">
        <f t="shared" si="144"/>
        <v>1.2335213978157673E-3</v>
      </c>
      <c r="AI87" s="14">
        <f t="shared" si="145"/>
        <v>3.4852198926283808E-3</v>
      </c>
      <c r="AJ87" s="14">
        <f t="shared" si="146"/>
        <v>3.0706997341317807E-2</v>
      </c>
      <c r="AK87" s="14">
        <f t="shared" si="147"/>
        <v>0</v>
      </c>
      <c r="AL87" s="14">
        <f t="shared" si="148"/>
        <v>3.9975035186035286</v>
      </c>
      <c r="AM87" s="14">
        <f t="shared" si="149"/>
        <v>0.92194705402483634</v>
      </c>
      <c r="AN87" s="11">
        <f t="shared" si="150"/>
        <v>0</v>
      </c>
      <c r="AP87">
        <f t="shared" si="151"/>
        <v>51.936</v>
      </c>
      <c r="AQ87">
        <f t="shared" si="152"/>
        <v>0.49099999999999999</v>
      </c>
      <c r="AR87">
        <f t="shared" si="153"/>
        <v>4.5860000000000003</v>
      </c>
      <c r="AS87">
        <f t="shared" si="154"/>
        <v>1.04</v>
      </c>
      <c r="AT87">
        <f t="shared" si="155"/>
        <v>0</v>
      </c>
      <c r="AU87">
        <f t="shared" si="156"/>
        <v>2.3849999999999998</v>
      </c>
      <c r="AV87">
        <f t="shared" si="157"/>
        <v>15.804</v>
      </c>
      <c r="AW87">
        <f t="shared" si="158"/>
        <v>23.082999999999998</v>
      </c>
      <c r="AX87">
        <f t="shared" si="159"/>
        <v>0.04</v>
      </c>
      <c r="AY87">
        <f t="shared" si="160"/>
        <v>0.11899999999999999</v>
      </c>
      <c r="AZ87">
        <f t="shared" si="161"/>
        <v>0.435</v>
      </c>
      <c r="BA87">
        <f t="shared" si="162"/>
        <v>0</v>
      </c>
      <c r="BB87">
        <f t="shared" si="163"/>
        <v>99.918999999999997</v>
      </c>
      <c r="BD87">
        <f t="shared" si="164"/>
        <v>0.86444740346205062</v>
      </c>
      <c r="BE87">
        <f t="shared" si="165"/>
        <v>6.1477975609145318E-3</v>
      </c>
      <c r="BF87">
        <f t="shared" si="166"/>
        <v>8.9956845821890952E-2</v>
      </c>
      <c r="BG87">
        <f t="shared" si="167"/>
        <v>1.3685110862556747E-2</v>
      </c>
      <c r="BH87">
        <f t="shared" si="168"/>
        <v>3.3196926674461336E-2</v>
      </c>
      <c r="BI87">
        <f t="shared" si="169"/>
        <v>0</v>
      </c>
      <c r="BJ87">
        <f t="shared" si="170"/>
        <v>0.39211599726084495</v>
      </c>
      <c r="BK87">
        <f t="shared" si="171"/>
        <v>0.41162750056172359</v>
      </c>
      <c r="BL87">
        <f t="shared" si="172"/>
        <v>5.6387744687569612E-4</v>
      </c>
      <c r="BM87">
        <f t="shared" si="173"/>
        <v>1.5931923826660666E-3</v>
      </c>
      <c r="BN87">
        <f t="shared" si="174"/>
        <v>1.4037035184554743E-2</v>
      </c>
      <c r="BO87">
        <f t="shared" si="175"/>
        <v>0</v>
      </c>
      <c r="BP87">
        <f t="shared" si="176"/>
        <v>1.827371687218539</v>
      </c>
      <c r="BQ87">
        <f t="shared" si="177"/>
        <v>2.1875700201354049</v>
      </c>
    </row>
    <row r="88" spans="1:69" x14ac:dyDescent="0.15">
      <c r="A88" t="s">
        <v>165</v>
      </c>
      <c r="B88">
        <v>201</v>
      </c>
      <c r="C88" s="27">
        <f t="shared" si="134"/>
        <v>857.37806634161132</v>
      </c>
      <c r="D88" s="1">
        <v>52.034999999999997</v>
      </c>
      <c r="E88" s="1">
        <v>0.45900000000000002</v>
      </c>
      <c r="F88" s="1">
        <v>4.3769999999999998</v>
      </c>
      <c r="G88" s="1">
        <v>0.92</v>
      </c>
      <c r="H88" s="1">
        <v>2.2759999999999998</v>
      </c>
      <c r="I88" s="1">
        <v>15.861000000000001</v>
      </c>
      <c r="J88" s="1">
        <v>23.116</v>
      </c>
      <c r="K88" s="1">
        <v>0.10100000000000001</v>
      </c>
      <c r="L88" s="1">
        <v>3.4000000000000002E-2</v>
      </c>
      <c r="M88" s="1">
        <v>0.41899999999999998</v>
      </c>
      <c r="O88">
        <f t="shared" si="135"/>
        <v>99.598000000000013</v>
      </c>
      <c r="V88" s="37">
        <v>12</v>
      </c>
      <c r="W88" s="37">
        <v>4</v>
      </c>
      <c r="X88" s="15">
        <v>0</v>
      </c>
      <c r="Z88" s="14">
        <f t="shared" si="136"/>
        <v>1.8988493397631621</v>
      </c>
      <c r="AA88" s="14">
        <f t="shared" si="137"/>
        <v>1.2600147373504216E-2</v>
      </c>
      <c r="AB88" s="14">
        <f t="shared" si="138"/>
        <v>0.18823552450698439</v>
      </c>
      <c r="AC88" s="14">
        <f t="shared" si="139"/>
        <v>2.6541635522739058E-2</v>
      </c>
      <c r="AD88" s="14">
        <f t="shared" si="140"/>
        <v>0</v>
      </c>
      <c r="AE88" s="14">
        <f t="shared" si="141"/>
        <v>6.9455497514679485E-2</v>
      </c>
      <c r="AF88" s="14">
        <f t="shared" si="142"/>
        <v>0.86278577831353809</v>
      </c>
      <c r="AG88" s="14">
        <f t="shared" si="143"/>
        <v>0.90375286948665023</v>
      </c>
      <c r="AH88" s="14">
        <f t="shared" si="144"/>
        <v>3.1215549194354895E-3</v>
      </c>
      <c r="AI88" s="14">
        <f t="shared" si="145"/>
        <v>9.9798738113514199E-4</v>
      </c>
      <c r="AJ88" s="14">
        <f t="shared" si="146"/>
        <v>2.9643196133287239E-2</v>
      </c>
      <c r="AK88" s="14">
        <f t="shared" si="147"/>
        <v>0</v>
      </c>
      <c r="AL88" s="14">
        <f t="shared" si="148"/>
        <v>3.9959835309151148</v>
      </c>
      <c r="AM88" s="14">
        <f t="shared" si="149"/>
        <v>0.92549622150877819</v>
      </c>
      <c r="AN88" s="11">
        <f t="shared" si="150"/>
        <v>0</v>
      </c>
      <c r="AP88">
        <f t="shared" si="151"/>
        <v>52.034999999999997</v>
      </c>
      <c r="AQ88">
        <f t="shared" si="152"/>
        <v>0.45900000000000002</v>
      </c>
      <c r="AR88">
        <f t="shared" si="153"/>
        <v>4.3769999999999998</v>
      </c>
      <c r="AS88">
        <f t="shared" si="154"/>
        <v>0.92</v>
      </c>
      <c r="AT88">
        <f t="shared" si="155"/>
        <v>0</v>
      </c>
      <c r="AU88">
        <f t="shared" si="156"/>
        <v>2.2759999999999998</v>
      </c>
      <c r="AV88">
        <f t="shared" si="157"/>
        <v>15.861000000000001</v>
      </c>
      <c r="AW88">
        <f t="shared" si="158"/>
        <v>23.116</v>
      </c>
      <c r="AX88">
        <f t="shared" si="159"/>
        <v>0.10100000000000001</v>
      </c>
      <c r="AY88">
        <f t="shared" si="160"/>
        <v>3.4000000000000002E-2</v>
      </c>
      <c r="AZ88">
        <f t="shared" si="161"/>
        <v>0.41899999999999998</v>
      </c>
      <c r="BA88">
        <f t="shared" si="162"/>
        <v>0</v>
      </c>
      <c r="BB88">
        <f t="shared" si="163"/>
        <v>99.598000000000013</v>
      </c>
      <c r="BD88">
        <f t="shared" si="164"/>
        <v>0.86609520639147797</v>
      </c>
      <c r="BE88">
        <f t="shared" si="165"/>
        <v>5.7471264367816091E-3</v>
      </c>
      <c r="BF88">
        <f t="shared" si="166"/>
        <v>8.5857198901530013E-2</v>
      </c>
      <c r="BG88">
        <f t="shared" si="167"/>
        <v>1.2106059609184814E-2</v>
      </c>
      <c r="BH88">
        <f t="shared" si="168"/>
        <v>3.1679750570680919E-2</v>
      </c>
      <c r="BI88">
        <f t="shared" si="169"/>
        <v>0</v>
      </c>
      <c r="BJ88">
        <f t="shared" si="170"/>
        <v>0.39353023491231726</v>
      </c>
      <c r="BK88">
        <f t="shared" si="171"/>
        <v>0.41221597292313839</v>
      </c>
      <c r="BL88">
        <f t="shared" si="172"/>
        <v>1.4237905533611326E-3</v>
      </c>
      <c r="BM88">
        <f t="shared" si="173"/>
        <v>4.5519782361887624E-4</v>
      </c>
      <c r="BN88">
        <f t="shared" si="174"/>
        <v>1.3520730442134338E-2</v>
      </c>
      <c r="BO88">
        <f t="shared" si="175"/>
        <v>0</v>
      </c>
      <c r="BP88">
        <f t="shared" si="176"/>
        <v>1.8226312685642254</v>
      </c>
      <c r="BQ88">
        <f t="shared" si="177"/>
        <v>2.1924256429897335</v>
      </c>
    </row>
    <row r="89" spans="1:69" x14ac:dyDescent="0.15">
      <c r="A89" t="s">
        <v>166</v>
      </c>
      <c r="B89">
        <v>202</v>
      </c>
      <c r="C89" s="27">
        <f t="shared" si="134"/>
        <v>867.58494808377338</v>
      </c>
      <c r="D89" s="1">
        <v>52.137</v>
      </c>
      <c r="E89" s="1">
        <v>0.46100000000000002</v>
      </c>
      <c r="F89" s="1">
        <v>4.2380000000000004</v>
      </c>
      <c r="G89" s="1">
        <v>0.877</v>
      </c>
      <c r="H89" s="1">
        <v>2.4220000000000002</v>
      </c>
      <c r="I89" s="1">
        <v>16.065999999999999</v>
      </c>
      <c r="J89" s="1">
        <v>23.302</v>
      </c>
      <c r="K89" s="1">
        <v>3.2000000000000001E-2</v>
      </c>
      <c r="L89" s="1">
        <v>1.7000000000000001E-2</v>
      </c>
      <c r="M89" s="1">
        <v>0.39800000000000002</v>
      </c>
      <c r="O89">
        <f t="shared" si="135"/>
        <v>99.949999999999974</v>
      </c>
      <c r="V89" s="37">
        <v>12</v>
      </c>
      <c r="W89" s="37">
        <v>4</v>
      </c>
      <c r="X89" s="15">
        <v>0</v>
      </c>
      <c r="Z89" s="14">
        <f t="shared" si="136"/>
        <v>1.8974386352371544</v>
      </c>
      <c r="AA89" s="14">
        <f t="shared" si="137"/>
        <v>1.2620908465281596E-2</v>
      </c>
      <c r="AB89" s="14">
        <f t="shared" si="138"/>
        <v>0.18176604040710564</v>
      </c>
      <c r="AC89" s="14">
        <f t="shared" si="139"/>
        <v>2.5232843809456406E-2</v>
      </c>
      <c r="AD89" s="14">
        <f t="shared" si="140"/>
        <v>0</v>
      </c>
      <c r="AE89" s="14">
        <f t="shared" si="141"/>
        <v>7.3711501867941273E-2</v>
      </c>
      <c r="AF89" s="14">
        <f t="shared" si="142"/>
        <v>0.8715793411484104</v>
      </c>
      <c r="AG89" s="14">
        <f t="shared" si="143"/>
        <v>0.90856698945027103</v>
      </c>
      <c r="AH89" s="14">
        <f t="shared" si="144"/>
        <v>9.8633929873539593E-4</v>
      </c>
      <c r="AI89" s="14">
        <f t="shared" si="145"/>
        <v>4.9764747710451533E-4</v>
      </c>
      <c r="AJ89" s="14">
        <f t="shared" si="146"/>
        <v>2.8081534055647048E-2</v>
      </c>
      <c r="AK89" s="14">
        <f t="shared" si="147"/>
        <v>0</v>
      </c>
      <c r="AL89" s="14">
        <f t="shared" si="148"/>
        <v>4.0004817812171076</v>
      </c>
      <c r="AM89" s="14">
        <f t="shared" si="149"/>
        <v>0.9220224099148856</v>
      </c>
      <c r="AN89" s="11">
        <f t="shared" si="150"/>
        <v>0</v>
      </c>
      <c r="AP89">
        <f t="shared" si="151"/>
        <v>52.137</v>
      </c>
      <c r="AQ89">
        <f t="shared" si="152"/>
        <v>0.46100000000000002</v>
      </c>
      <c r="AR89">
        <f t="shared" si="153"/>
        <v>4.2380000000000004</v>
      </c>
      <c r="AS89">
        <f t="shared" si="154"/>
        <v>0.877</v>
      </c>
      <c r="AT89">
        <f t="shared" si="155"/>
        <v>0</v>
      </c>
      <c r="AU89">
        <f t="shared" si="156"/>
        <v>2.4220000000000002</v>
      </c>
      <c r="AV89">
        <f t="shared" si="157"/>
        <v>16.065999999999999</v>
      </c>
      <c r="AW89">
        <f t="shared" si="158"/>
        <v>23.302</v>
      </c>
      <c r="AX89">
        <f t="shared" si="159"/>
        <v>3.2000000000000001E-2</v>
      </c>
      <c r="AY89">
        <f t="shared" si="160"/>
        <v>1.7000000000000001E-2</v>
      </c>
      <c r="AZ89">
        <f t="shared" si="161"/>
        <v>0.39800000000000002</v>
      </c>
      <c r="BA89">
        <f t="shared" si="162"/>
        <v>0</v>
      </c>
      <c r="BB89">
        <f t="shared" si="163"/>
        <v>99.949999999999974</v>
      </c>
      <c r="BD89">
        <f t="shared" si="164"/>
        <v>0.86779294274300933</v>
      </c>
      <c r="BE89">
        <f t="shared" si="165"/>
        <v>5.7721683820399173E-3</v>
      </c>
      <c r="BF89">
        <f t="shared" si="166"/>
        <v>8.3130639466457448E-2</v>
      </c>
      <c r="BG89">
        <f t="shared" si="167"/>
        <v>1.1540232910059872E-2</v>
      </c>
      <c r="BH89">
        <f t="shared" si="168"/>
        <v>3.3711931406937255E-2</v>
      </c>
      <c r="BI89">
        <f t="shared" si="169"/>
        <v>0</v>
      </c>
      <c r="BJ89">
        <f t="shared" si="170"/>
        <v>0.3986165282202439</v>
      </c>
      <c r="BK89">
        <f t="shared" si="171"/>
        <v>0.41553281714202156</v>
      </c>
      <c r="BL89">
        <f t="shared" si="172"/>
        <v>4.5110195750055685E-4</v>
      </c>
      <c r="BM89">
        <f t="shared" si="173"/>
        <v>2.2759891180943812E-4</v>
      </c>
      <c r="BN89">
        <f t="shared" si="174"/>
        <v>1.2843080467707558E-2</v>
      </c>
      <c r="BO89">
        <f t="shared" si="175"/>
        <v>0</v>
      </c>
      <c r="BP89">
        <f t="shared" si="176"/>
        <v>1.8296190416077869</v>
      </c>
      <c r="BQ89">
        <f t="shared" si="177"/>
        <v>2.1865107928160086</v>
      </c>
    </row>
    <row r="90" spans="1:69" x14ac:dyDescent="0.15">
      <c r="A90" t="s">
        <v>167</v>
      </c>
      <c r="B90">
        <v>203</v>
      </c>
      <c r="C90" s="27">
        <f t="shared" si="134"/>
        <v>877.79182982593534</v>
      </c>
      <c r="D90" s="1">
        <v>51.899000000000001</v>
      </c>
      <c r="E90" s="1">
        <v>0.48399999999999999</v>
      </c>
      <c r="F90" s="1">
        <v>4.3630000000000004</v>
      </c>
      <c r="G90" s="1">
        <v>0.94699999999999995</v>
      </c>
      <c r="H90" s="1">
        <v>2.2890000000000001</v>
      </c>
      <c r="I90" s="1">
        <v>15.757999999999999</v>
      </c>
      <c r="J90" s="1">
        <v>23.137</v>
      </c>
      <c r="K90" s="1">
        <v>7.5999999999999998E-2</v>
      </c>
      <c r="L90" s="1">
        <v>4.9000000000000002E-2</v>
      </c>
      <c r="M90" s="1">
        <v>0.44400000000000001</v>
      </c>
      <c r="O90">
        <f t="shared" si="135"/>
        <v>99.446000000000012</v>
      </c>
      <c r="V90" s="37">
        <v>12</v>
      </c>
      <c r="W90" s="37">
        <v>4</v>
      </c>
      <c r="X90" s="15">
        <v>0</v>
      </c>
      <c r="Z90" s="14">
        <f t="shared" si="136"/>
        <v>1.8977201872084777</v>
      </c>
      <c r="AA90" s="14">
        <f t="shared" si="137"/>
        <v>1.3313325167490501E-2</v>
      </c>
      <c r="AB90" s="14">
        <f t="shared" si="138"/>
        <v>0.18801326591404799</v>
      </c>
      <c r="AC90" s="14">
        <f t="shared" si="139"/>
        <v>2.7375878914173233E-2</v>
      </c>
      <c r="AD90" s="14">
        <f t="shared" si="140"/>
        <v>0</v>
      </c>
      <c r="AE90" s="14">
        <f t="shared" si="141"/>
        <v>6.999361109123535E-2</v>
      </c>
      <c r="AF90" s="14">
        <f t="shared" si="142"/>
        <v>0.85891808556383109</v>
      </c>
      <c r="AG90" s="14">
        <f t="shared" si="143"/>
        <v>0.90640499175728206</v>
      </c>
      <c r="AH90" s="14">
        <f t="shared" si="144"/>
        <v>2.3536475925694106E-3</v>
      </c>
      <c r="AI90" s="14">
        <f t="shared" si="145"/>
        <v>1.4411873835094391E-3</v>
      </c>
      <c r="AJ90" s="14">
        <f t="shared" si="146"/>
        <v>3.1475469234610989E-2</v>
      </c>
      <c r="AK90" s="14">
        <f t="shared" si="147"/>
        <v>0</v>
      </c>
      <c r="AL90" s="14">
        <f t="shared" si="148"/>
        <v>3.9970096498272278</v>
      </c>
      <c r="AM90" s="14">
        <f t="shared" si="149"/>
        <v>0.92464987647020003</v>
      </c>
      <c r="AN90" s="11">
        <f t="shared" si="150"/>
        <v>0</v>
      </c>
      <c r="AP90">
        <f t="shared" si="151"/>
        <v>51.899000000000001</v>
      </c>
      <c r="AQ90">
        <f t="shared" si="152"/>
        <v>0.48399999999999999</v>
      </c>
      <c r="AR90">
        <f t="shared" si="153"/>
        <v>4.3630000000000004</v>
      </c>
      <c r="AS90">
        <f t="shared" si="154"/>
        <v>0.94699999999999995</v>
      </c>
      <c r="AT90">
        <f t="shared" si="155"/>
        <v>0</v>
      </c>
      <c r="AU90">
        <f t="shared" si="156"/>
        <v>2.2890000000000001</v>
      </c>
      <c r="AV90">
        <f t="shared" si="157"/>
        <v>15.757999999999999</v>
      </c>
      <c r="AW90">
        <f t="shared" si="158"/>
        <v>23.137</v>
      </c>
      <c r="AX90">
        <f t="shared" si="159"/>
        <v>7.5999999999999998E-2</v>
      </c>
      <c r="AY90">
        <f t="shared" si="160"/>
        <v>4.9000000000000002E-2</v>
      </c>
      <c r="AZ90">
        <f t="shared" si="161"/>
        <v>0.44400000000000001</v>
      </c>
      <c r="BA90">
        <f t="shared" si="162"/>
        <v>0</v>
      </c>
      <c r="BB90">
        <f t="shared" si="163"/>
        <v>99.446000000000012</v>
      </c>
      <c r="BD90">
        <f t="shared" si="164"/>
        <v>0.86383155792276967</v>
      </c>
      <c r="BE90">
        <f t="shared" si="165"/>
        <v>6.0601507525104552E-3</v>
      </c>
      <c r="BF90">
        <f t="shared" si="166"/>
        <v>8.5582581404472349E-2</v>
      </c>
      <c r="BG90">
        <f t="shared" si="167"/>
        <v>1.2461346141193498E-2</v>
      </c>
      <c r="BH90">
        <f t="shared" si="168"/>
        <v>3.1860698179388677E-2</v>
      </c>
      <c r="BI90">
        <f t="shared" si="169"/>
        <v>0</v>
      </c>
      <c r="BJ90">
        <f t="shared" si="170"/>
        <v>0.39097468266491991</v>
      </c>
      <c r="BK90">
        <f t="shared" si="171"/>
        <v>0.41259045533494781</v>
      </c>
      <c r="BL90">
        <f t="shared" si="172"/>
        <v>1.0713671490638224E-3</v>
      </c>
      <c r="BM90">
        <f t="shared" si="173"/>
        <v>6.5602039286249806E-4</v>
      </c>
      <c r="BN90">
        <f t="shared" si="174"/>
        <v>1.432745660216622E-2</v>
      </c>
      <c r="BO90">
        <f t="shared" si="175"/>
        <v>0</v>
      </c>
      <c r="BP90">
        <f t="shared" si="176"/>
        <v>1.8194163165442949</v>
      </c>
      <c r="BQ90">
        <f t="shared" si="177"/>
        <v>2.1968636938570172</v>
      </c>
    </row>
    <row r="91" spans="1:69" x14ac:dyDescent="0.15">
      <c r="A91" t="s">
        <v>168</v>
      </c>
      <c r="B91">
        <v>204</v>
      </c>
      <c r="C91" s="27">
        <f t="shared" si="134"/>
        <v>887.99871156809741</v>
      </c>
      <c r="D91" s="1">
        <v>52.08</v>
      </c>
      <c r="E91" s="1">
        <v>0.371</v>
      </c>
      <c r="F91" s="1">
        <v>4.3090000000000002</v>
      </c>
      <c r="G91" s="1">
        <v>0.90400000000000003</v>
      </c>
      <c r="H91" s="1">
        <v>2.298</v>
      </c>
      <c r="I91" s="1">
        <v>15.64</v>
      </c>
      <c r="J91" s="1">
        <v>23.146000000000001</v>
      </c>
      <c r="K91" s="1">
        <v>4.3999999999999997E-2</v>
      </c>
      <c r="L91" s="1">
        <v>5.7000000000000002E-2</v>
      </c>
      <c r="M91" s="1">
        <v>0.41899999999999998</v>
      </c>
      <c r="O91">
        <f t="shared" si="135"/>
        <v>99.268000000000001</v>
      </c>
      <c r="V91" s="37">
        <v>12</v>
      </c>
      <c r="W91" s="37">
        <v>4</v>
      </c>
      <c r="X91" s="15">
        <v>0</v>
      </c>
      <c r="Z91" s="14">
        <f t="shared" si="136"/>
        <v>1.9061750811703129</v>
      </c>
      <c r="AA91" s="14">
        <f t="shared" si="137"/>
        <v>1.0214890419385531E-2</v>
      </c>
      <c r="AB91" s="14">
        <f t="shared" si="138"/>
        <v>0.18586533519053952</v>
      </c>
      <c r="AC91" s="14">
        <f t="shared" si="139"/>
        <v>2.6158036860636096E-2</v>
      </c>
      <c r="AD91" s="14">
        <f t="shared" si="140"/>
        <v>0</v>
      </c>
      <c r="AE91" s="14">
        <f t="shared" si="141"/>
        <v>7.0336581425944206E-2</v>
      </c>
      <c r="AF91" s="14">
        <f t="shared" si="142"/>
        <v>0.85330840751944037</v>
      </c>
      <c r="AG91" s="14">
        <f t="shared" si="143"/>
        <v>0.90763203400413195</v>
      </c>
      <c r="AH91" s="14">
        <f t="shared" si="144"/>
        <v>1.3639521858038338E-3</v>
      </c>
      <c r="AI91" s="14">
        <f t="shared" si="145"/>
        <v>1.6781000559378276E-3</v>
      </c>
      <c r="AJ91" s="14">
        <f t="shared" si="146"/>
        <v>2.973184710516286E-2</v>
      </c>
      <c r="AK91" s="14">
        <f t="shared" si="147"/>
        <v>0</v>
      </c>
      <c r="AL91" s="14">
        <f t="shared" si="148"/>
        <v>3.9924642659372953</v>
      </c>
      <c r="AM91" s="14">
        <f t="shared" si="149"/>
        <v>0.92384890053238489</v>
      </c>
      <c r="AN91" s="11">
        <f t="shared" si="150"/>
        <v>0</v>
      </c>
      <c r="AP91">
        <f t="shared" si="151"/>
        <v>52.08</v>
      </c>
      <c r="AQ91">
        <f t="shared" si="152"/>
        <v>0.371</v>
      </c>
      <c r="AR91">
        <f t="shared" si="153"/>
        <v>4.3090000000000002</v>
      </c>
      <c r="AS91">
        <f t="shared" si="154"/>
        <v>0.90400000000000003</v>
      </c>
      <c r="AT91">
        <f t="shared" si="155"/>
        <v>0</v>
      </c>
      <c r="AU91">
        <f t="shared" si="156"/>
        <v>2.298</v>
      </c>
      <c r="AV91">
        <f t="shared" si="157"/>
        <v>15.64</v>
      </c>
      <c r="AW91">
        <f t="shared" si="158"/>
        <v>23.146000000000001</v>
      </c>
      <c r="AX91">
        <f t="shared" si="159"/>
        <v>4.3999999999999997E-2</v>
      </c>
      <c r="AY91">
        <f t="shared" si="160"/>
        <v>5.7000000000000002E-2</v>
      </c>
      <c r="AZ91">
        <f t="shared" si="161"/>
        <v>0.41899999999999998</v>
      </c>
      <c r="BA91">
        <f t="shared" si="162"/>
        <v>0</v>
      </c>
      <c r="BB91">
        <f t="shared" si="163"/>
        <v>99.268000000000001</v>
      </c>
      <c r="BD91">
        <f t="shared" si="164"/>
        <v>0.86684420772303594</v>
      </c>
      <c r="BE91">
        <f t="shared" si="165"/>
        <v>4.6452808454160721E-3</v>
      </c>
      <c r="BF91">
        <f t="shared" si="166"/>
        <v>8.4523342487249908E-2</v>
      </c>
      <c r="BG91">
        <f t="shared" si="167"/>
        <v>1.1895519442068557E-2</v>
      </c>
      <c r="BH91">
        <f t="shared" si="168"/>
        <v>3.1985969600801738E-2</v>
      </c>
      <c r="BI91">
        <f t="shared" si="169"/>
        <v>0</v>
      </c>
      <c r="BJ91">
        <f t="shared" si="170"/>
        <v>0.38804696261450361</v>
      </c>
      <c r="BK91">
        <f t="shared" si="171"/>
        <v>0.41275094779715182</v>
      </c>
      <c r="BL91">
        <f t="shared" si="172"/>
        <v>6.2026519156326563E-4</v>
      </c>
      <c r="BM91">
        <f t="shared" si="173"/>
        <v>7.6312576312576313E-4</v>
      </c>
      <c r="BN91">
        <f t="shared" si="174"/>
        <v>1.3520730442134338E-2</v>
      </c>
      <c r="BO91">
        <f t="shared" si="175"/>
        <v>0</v>
      </c>
      <c r="BP91">
        <f t="shared" si="176"/>
        <v>1.8155963519070508</v>
      </c>
      <c r="BQ91">
        <f t="shared" si="177"/>
        <v>2.1989823133009292</v>
      </c>
    </row>
    <row r="92" spans="1:69" x14ac:dyDescent="0.15">
      <c r="A92" t="s">
        <v>169</v>
      </c>
      <c r="B92">
        <v>205</v>
      </c>
      <c r="C92" s="27">
        <f t="shared" si="134"/>
        <v>898.20559331025947</v>
      </c>
      <c r="D92" s="1">
        <v>51.988</v>
      </c>
      <c r="E92" s="1">
        <v>0.32200000000000001</v>
      </c>
      <c r="F92" s="1">
        <v>4.2519999999999998</v>
      </c>
      <c r="G92" s="1">
        <v>0.89600000000000002</v>
      </c>
      <c r="H92" s="1">
        <v>2.4319999999999999</v>
      </c>
      <c r="I92" s="1">
        <v>15.971</v>
      </c>
      <c r="J92" s="1">
        <v>23.088000000000001</v>
      </c>
      <c r="K92" s="1">
        <v>6.4000000000000001E-2</v>
      </c>
      <c r="L92" s="1">
        <v>0</v>
      </c>
      <c r="M92" s="1">
        <v>0.44900000000000001</v>
      </c>
      <c r="O92">
        <f t="shared" si="135"/>
        <v>99.462000000000003</v>
      </c>
      <c r="V92" s="37">
        <v>12</v>
      </c>
      <c r="W92" s="37">
        <v>4</v>
      </c>
      <c r="X92" s="15">
        <v>0</v>
      </c>
      <c r="Z92" s="14">
        <f t="shared" si="136"/>
        <v>1.9007725678389424</v>
      </c>
      <c r="AA92" s="14">
        <f t="shared" si="137"/>
        <v>8.8562711993221254E-3</v>
      </c>
      <c r="AB92" s="14">
        <f t="shared" si="138"/>
        <v>0.18321051436763158</v>
      </c>
      <c r="AC92" s="14">
        <f t="shared" si="139"/>
        <v>2.5898818949029189E-2</v>
      </c>
      <c r="AD92" s="14">
        <f t="shared" si="140"/>
        <v>0</v>
      </c>
      <c r="AE92" s="14">
        <f t="shared" si="141"/>
        <v>7.4358399895404312E-2</v>
      </c>
      <c r="AF92" s="14">
        <f t="shared" si="142"/>
        <v>0.87043554728395989</v>
      </c>
      <c r="AG92" s="14">
        <f t="shared" si="143"/>
        <v>0.90438929577799632</v>
      </c>
      <c r="AH92" s="14">
        <f t="shared" si="144"/>
        <v>1.9818084536823749E-3</v>
      </c>
      <c r="AI92" s="14">
        <f t="shared" si="145"/>
        <v>0</v>
      </c>
      <c r="AJ92" s="14">
        <f t="shared" si="146"/>
        <v>3.182654107487054E-2</v>
      </c>
      <c r="AK92" s="14">
        <f t="shared" si="147"/>
        <v>0</v>
      </c>
      <c r="AL92" s="14">
        <f t="shared" si="148"/>
        <v>4.0017297648408396</v>
      </c>
      <c r="AM92" s="14">
        <f t="shared" si="149"/>
        <v>0.92129670165923727</v>
      </c>
      <c r="AN92" s="11">
        <f t="shared" si="150"/>
        <v>0</v>
      </c>
      <c r="AP92">
        <f t="shared" si="151"/>
        <v>51.988</v>
      </c>
      <c r="AQ92">
        <f t="shared" si="152"/>
        <v>0.32200000000000001</v>
      </c>
      <c r="AR92">
        <f t="shared" si="153"/>
        <v>4.2519999999999998</v>
      </c>
      <c r="AS92">
        <f t="shared" si="154"/>
        <v>0.89600000000000002</v>
      </c>
      <c r="AT92">
        <f t="shared" si="155"/>
        <v>0</v>
      </c>
      <c r="AU92">
        <f t="shared" si="156"/>
        <v>2.4319999999999995</v>
      </c>
      <c r="AV92">
        <f t="shared" si="157"/>
        <v>15.971</v>
      </c>
      <c r="AW92">
        <f t="shared" si="158"/>
        <v>23.088000000000001</v>
      </c>
      <c r="AX92">
        <f t="shared" si="159"/>
        <v>6.4000000000000001E-2</v>
      </c>
      <c r="AY92">
        <f t="shared" si="160"/>
        <v>0</v>
      </c>
      <c r="AZ92">
        <f t="shared" si="161"/>
        <v>0.44900000000000001</v>
      </c>
      <c r="BA92">
        <f t="shared" si="162"/>
        <v>0</v>
      </c>
      <c r="BB92">
        <f t="shared" si="163"/>
        <v>99.462000000000003</v>
      </c>
      <c r="BD92">
        <f t="shared" si="164"/>
        <v>0.8653129161118509</v>
      </c>
      <c r="BE92">
        <f t="shared" si="165"/>
        <v>4.0317531865875344E-3</v>
      </c>
      <c r="BF92">
        <f t="shared" si="166"/>
        <v>8.3405256963515098E-2</v>
      </c>
      <c r="BG92">
        <f t="shared" si="167"/>
        <v>1.1790249358510427E-2</v>
      </c>
      <c r="BH92">
        <f t="shared" si="168"/>
        <v>3.3851121875173987E-2</v>
      </c>
      <c r="BI92">
        <f t="shared" si="169"/>
        <v>0</v>
      </c>
      <c r="BJ92">
        <f t="shared" si="170"/>
        <v>0.39625946546779012</v>
      </c>
      <c r="BK92">
        <f t="shared" si="171"/>
        <v>0.41171666304072591</v>
      </c>
      <c r="BL92">
        <f t="shared" si="172"/>
        <v>9.0220391500111369E-4</v>
      </c>
      <c r="BM92">
        <f t="shared" si="173"/>
        <v>0</v>
      </c>
      <c r="BN92">
        <f t="shared" si="174"/>
        <v>1.4488801834172596E-2</v>
      </c>
      <c r="BO92">
        <f t="shared" si="175"/>
        <v>0</v>
      </c>
      <c r="BP92">
        <f t="shared" si="176"/>
        <v>1.8217584317533277</v>
      </c>
      <c r="BQ92">
        <f t="shared" si="177"/>
        <v>2.1966302969101266</v>
      </c>
    </row>
    <row r="93" spans="1:69" x14ac:dyDescent="0.15">
      <c r="A93" t="s">
        <v>170</v>
      </c>
      <c r="B93">
        <v>206</v>
      </c>
      <c r="C93" s="27">
        <f t="shared" si="134"/>
        <v>908.41247505242154</v>
      </c>
      <c r="D93" s="1">
        <v>52.170999999999999</v>
      </c>
      <c r="E93" s="1">
        <v>0.32</v>
      </c>
      <c r="F93" s="1">
        <v>4.1870000000000003</v>
      </c>
      <c r="G93" s="1">
        <v>0.871</v>
      </c>
      <c r="H93" s="1">
        <v>2.2919999999999998</v>
      </c>
      <c r="I93" s="1">
        <v>15.712</v>
      </c>
      <c r="J93" s="1">
        <v>23.126999999999999</v>
      </c>
      <c r="K93" s="1">
        <v>0.125</v>
      </c>
      <c r="L93" s="1">
        <v>3.4000000000000002E-2</v>
      </c>
      <c r="M93" s="1">
        <v>0.434</v>
      </c>
      <c r="O93">
        <f t="shared" si="135"/>
        <v>99.272999999999996</v>
      </c>
      <c r="V93" s="37">
        <v>12</v>
      </c>
      <c r="W93" s="37">
        <v>4</v>
      </c>
      <c r="X93" s="15">
        <v>0</v>
      </c>
      <c r="Z93" s="14">
        <f t="shared" si="136"/>
        <v>1.9095399374168101</v>
      </c>
      <c r="AA93" s="14">
        <f t="shared" si="137"/>
        <v>8.8108448370079855E-3</v>
      </c>
      <c r="AB93" s="14">
        <f t="shared" si="138"/>
        <v>0.18060619309175371</v>
      </c>
      <c r="AC93" s="14">
        <f t="shared" si="139"/>
        <v>2.5203603826666636E-2</v>
      </c>
      <c r="AD93" s="14">
        <f t="shared" si="140"/>
        <v>0</v>
      </c>
      <c r="AE93" s="14">
        <f t="shared" si="141"/>
        <v>7.0154190510023626E-2</v>
      </c>
      <c r="AF93" s="14">
        <f t="shared" si="142"/>
        <v>0.85725202328397787</v>
      </c>
      <c r="AG93" s="14">
        <f t="shared" si="143"/>
        <v>0.9069032108352475</v>
      </c>
      <c r="AH93" s="14">
        <f t="shared" si="144"/>
        <v>3.8749335117591352E-3</v>
      </c>
      <c r="AI93" s="14">
        <f t="shared" si="145"/>
        <v>1.0009898773536536E-3</v>
      </c>
      <c r="AJ93" s="14">
        <f t="shared" si="146"/>
        <v>3.0796784192743041E-2</v>
      </c>
      <c r="AK93" s="14">
        <f t="shared" si="147"/>
        <v>0</v>
      </c>
      <c r="AL93" s="14">
        <f t="shared" si="148"/>
        <v>3.9941427113833434</v>
      </c>
      <c r="AM93" s="14">
        <f t="shared" si="149"/>
        <v>0.92435440967877058</v>
      </c>
      <c r="AN93" s="11">
        <f t="shared" si="150"/>
        <v>0</v>
      </c>
      <c r="AP93">
        <f t="shared" si="151"/>
        <v>52.170999999999999</v>
      </c>
      <c r="AQ93">
        <f t="shared" si="152"/>
        <v>0.32</v>
      </c>
      <c r="AR93">
        <f t="shared" si="153"/>
        <v>4.1870000000000003</v>
      </c>
      <c r="AS93">
        <f t="shared" si="154"/>
        <v>0.871</v>
      </c>
      <c r="AT93">
        <f t="shared" si="155"/>
        <v>0</v>
      </c>
      <c r="AU93">
        <f t="shared" si="156"/>
        <v>2.2919999999999998</v>
      </c>
      <c r="AV93">
        <f t="shared" si="157"/>
        <v>15.712</v>
      </c>
      <c r="AW93">
        <f t="shared" si="158"/>
        <v>23.126999999999999</v>
      </c>
      <c r="AX93">
        <f t="shared" si="159"/>
        <v>0.125</v>
      </c>
      <c r="AY93">
        <f t="shared" si="160"/>
        <v>3.4000000000000002E-2</v>
      </c>
      <c r="AZ93">
        <f t="shared" si="161"/>
        <v>0.434</v>
      </c>
      <c r="BA93">
        <f t="shared" si="162"/>
        <v>0</v>
      </c>
      <c r="BB93">
        <f t="shared" si="163"/>
        <v>99.272999999999996</v>
      </c>
      <c r="BD93">
        <f t="shared" si="164"/>
        <v>0.86835885486018638</v>
      </c>
      <c r="BE93">
        <f t="shared" si="165"/>
        <v>4.0067112413292262E-3</v>
      </c>
      <c r="BF93">
        <f t="shared" si="166"/>
        <v>8.2130247155747363E-2</v>
      </c>
      <c r="BG93">
        <f t="shared" si="167"/>
        <v>1.1461280347391275E-2</v>
      </c>
      <c r="BH93">
        <f t="shared" si="168"/>
        <v>3.1902455319859697E-2</v>
      </c>
      <c r="BI93">
        <f t="shared" si="169"/>
        <v>0</v>
      </c>
      <c r="BJ93">
        <f t="shared" si="170"/>
        <v>0.38983336806899493</v>
      </c>
      <c r="BK93">
        <f t="shared" si="171"/>
        <v>0.4124121303769433</v>
      </c>
      <c r="BL93">
        <f t="shared" si="172"/>
        <v>1.7621170214865503E-3</v>
      </c>
      <c r="BM93">
        <f t="shared" si="173"/>
        <v>4.5519782361887624E-4</v>
      </c>
      <c r="BN93">
        <f t="shared" si="174"/>
        <v>1.4004766138153468E-2</v>
      </c>
      <c r="BO93">
        <f t="shared" si="175"/>
        <v>0</v>
      </c>
      <c r="BP93">
        <f t="shared" si="176"/>
        <v>1.816327128353711</v>
      </c>
      <c r="BQ93">
        <f t="shared" si="177"/>
        <v>2.1990216679764996</v>
      </c>
    </row>
    <row r="94" spans="1:69" x14ac:dyDescent="0.15">
      <c r="A94" t="s">
        <v>171</v>
      </c>
      <c r="B94">
        <v>207</v>
      </c>
      <c r="C94" s="27">
        <f t="shared" si="134"/>
        <v>918.61935679458361</v>
      </c>
      <c r="D94" s="1">
        <v>52.223999999999997</v>
      </c>
      <c r="E94" s="1">
        <v>0.34599999999999997</v>
      </c>
      <c r="F94" s="1">
        <v>4.024</v>
      </c>
      <c r="G94" s="1">
        <v>0.81899999999999995</v>
      </c>
      <c r="H94" s="1">
        <v>2.34</v>
      </c>
      <c r="I94" s="1">
        <v>15.897</v>
      </c>
      <c r="J94" s="1">
        <v>23.100999999999999</v>
      </c>
      <c r="K94" s="1">
        <v>0.125</v>
      </c>
      <c r="L94" s="1">
        <v>7.0999999999999994E-2</v>
      </c>
      <c r="M94" s="1">
        <v>0.41499999999999998</v>
      </c>
      <c r="O94">
        <f t="shared" si="135"/>
        <v>99.362000000000009</v>
      </c>
      <c r="V94" s="37">
        <v>12</v>
      </c>
      <c r="W94" s="37">
        <v>4</v>
      </c>
      <c r="X94" s="15">
        <v>0</v>
      </c>
      <c r="Z94" s="14">
        <f t="shared" si="136"/>
        <v>1.9103761103501509</v>
      </c>
      <c r="AA94" s="14">
        <f t="shared" si="137"/>
        <v>9.5212251425328097E-3</v>
      </c>
      <c r="AB94" s="14">
        <f t="shared" si="138"/>
        <v>0.17347496586827124</v>
      </c>
      <c r="AC94" s="14">
        <f t="shared" si="139"/>
        <v>2.3685227046206538E-2</v>
      </c>
      <c r="AD94" s="14">
        <f t="shared" si="140"/>
        <v>0</v>
      </c>
      <c r="AE94" s="14">
        <f t="shared" si="141"/>
        <v>7.1582032076501712E-2</v>
      </c>
      <c r="AF94" s="14">
        <f t="shared" si="142"/>
        <v>0.86684487068662919</v>
      </c>
      <c r="AG94" s="14">
        <f t="shared" si="143"/>
        <v>0.90536057838708872</v>
      </c>
      <c r="AH94" s="14">
        <f t="shared" si="144"/>
        <v>3.8726960820748184E-3</v>
      </c>
      <c r="AI94" s="14">
        <f t="shared" si="145"/>
        <v>2.0890954271075945E-3</v>
      </c>
      <c r="AJ94" s="14">
        <f t="shared" si="146"/>
        <v>2.9431533967028981E-2</v>
      </c>
      <c r="AK94" s="14">
        <f t="shared" si="147"/>
        <v>0</v>
      </c>
      <c r="AL94" s="14">
        <f t="shared" si="148"/>
        <v>3.9962383350335928</v>
      </c>
      <c r="AM94" s="14">
        <f t="shared" si="149"/>
        <v>0.92372124896917007</v>
      </c>
      <c r="AN94" s="11">
        <f t="shared" si="150"/>
        <v>0</v>
      </c>
      <c r="AP94">
        <f t="shared" si="151"/>
        <v>52.223999999999997</v>
      </c>
      <c r="AQ94">
        <f t="shared" si="152"/>
        <v>0.34599999999999997</v>
      </c>
      <c r="AR94">
        <f t="shared" si="153"/>
        <v>4.024</v>
      </c>
      <c r="AS94">
        <f t="shared" si="154"/>
        <v>0.81899999999999995</v>
      </c>
      <c r="AT94">
        <f t="shared" si="155"/>
        <v>0</v>
      </c>
      <c r="AU94">
        <f t="shared" si="156"/>
        <v>2.34</v>
      </c>
      <c r="AV94">
        <f t="shared" si="157"/>
        <v>15.897</v>
      </c>
      <c r="AW94">
        <f t="shared" si="158"/>
        <v>23.100999999999999</v>
      </c>
      <c r="AX94">
        <f t="shared" si="159"/>
        <v>0.125</v>
      </c>
      <c r="AY94">
        <f t="shared" si="160"/>
        <v>7.0999999999999994E-2</v>
      </c>
      <c r="AZ94">
        <f t="shared" si="161"/>
        <v>0.41499999999999998</v>
      </c>
      <c r="BA94">
        <f t="shared" si="162"/>
        <v>0</v>
      </c>
      <c r="BB94">
        <f t="shared" si="163"/>
        <v>99.362000000000009</v>
      </c>
      <c r="BD94">
        <f t="shared" si="164"/>
        <v>0.86924101198402126</v>
      </c>
      <c r="BE94">
        <f t="shared" si="165"/>
        <v>4.332256529687226E-3</v>
      </c>
      <c r="BF94">
        <f t="shared" si="166"/>
        <v>7.8932914868575912E-2</v>
      </c>
      <c r="BG94">
        <f t="shared" si="167"/>
        <v>1.0777024804263437E-2</v>
      </c>
      <c r="BH94">
        <f t="shared" si="168"/>
        <v>3.2570569567396027E-2</v>
      </c>
      <c r="BI94">
        <f t="shared" si="169"/>
        <v>0</v>
      </c>
      <c r="BJ94">
        <f t="shared" si="170"/>
        <v>0.39442343763956295</v>
      </c>
      <c r="BK94">
        <f t="shared" si="171"/>
        <v>0.41194848548613167</v>
      </c>
      <c r="BL94">
        <f t="shared" si="172"/>
        <v>1.7621170214865503E-3</v>
      </c>
      <c r="BM94">
        <f t="shared" si="173"/>
        <v>9.5056016108647676E-4</v>
      </c>
      <c r="BN94">
        <f t="shared" si="174"/>
        <v>1.3391654256529236E-2</v>
      </c>
      <c r="BO94">
        <f t="shared" si="175"/>
        <v>0</v>
      </c>
      <c r="BP94">
        <f t="shared" si="176"/>
        <v>1.8183300323187408</v>
      </c>
      <c r="BQ94">
        <f t="shared" si="177"/>
        <v>2.1977519284205935</v>
      </c>
    </row>
    <row r="95" spans="1:69" x14ac:dyDescent="0.15">
      <c r="A95" t="s">
        <v>172</v>
      </c>
      <c r="B95">
        <v>208</v>
      </c>
      <c r="C95" s="27">
        <f t="shared" si="134"/>
        <v>928.82623853674556</v>
      </c>
      <c r="D95" s="1">
        <v>53.036999999999999</v>
      </c>
      <c r="E95" s="1">
        <v>0.30499999999999999</v>
      </c>
      <c r="F95" s="1">
        <v>3.7970000000000002</v>
      </c>
      <c r="G95" s="1">
        <v>0.77900000000000003</v>
      </c>
      <c r="H95" s="1">
        <v>2.2959999999999998</v>
      </c>
      <c r="I95" s="1">
        <v>16.216999999999999</v>
      </c>
      <c r="J95" s="1">
        <v>23.306000000000001</v>
      </c>
      <c r="K95" s="1">
        <v>4.8000000000000001E-2</v>
      </c>
      <c r="L95" s="1">
        <v>8.5000000000000006E-2</v>
      </c>
      <c r="M95" s="1">
        <v>0.40600000000000003</v>
      </c>
      <c r="O95">
        <f t="shared" si="135"/>
        <v>100.276</v>
      </c>
      <c r="V95" s="37">
        <v>12</v>
      </c>
      <c r="W95" s="37">
        <v>4</v>
      </c>
      <c r="X95" s="15">
        <v>0</v>
      </c>
      <c r="Z95" s="14">
        <f t="shared" si="136"/>
        <v>1.9200660816773627</v>
      </c>
      <c r="AA95" s="14">
        <f t="shared" si="137"/>
        <v>8.3062510805323314E-3</v>
      </c>
      <c r="AB95" s="14">
        <f t="shared" si="138"/>
        <v>0.16199735185673766</v>
      </c>
      <c r="AC95" s="14">
        <f t="shared" si="139"/>
        <v>2.2295621735833892E-2</v>
      </c>
      <c r="AD95" s="14">
        <f t="shared" si="140"/>
        <v>0</v>
      </c>
      <c r="AE95" s="14">
        <f t="shared" si="141"/>
        <v>6.9510198510239291E-2</v>
      </c>
      <c r="AF95" s="14">
        <f t="shared" si="142"/>
        <v>0.87515545797740202</v>
      </c>
      <c r="AG95" s="14">
        <f t="shared" si="143"/>
        <v>0.90395543812959533</v>
      </c>
      <c r="AH95" s="14">
        <f t="shared" si="144"/>
        <v>1.4717468670157514E-3</v>
      </c>
      <c r="AI95" s="14">
        <f t="shared" si="145"/>
        <v>2.4751831215549642E-3</v>
      </c>
      <c r="AJ95" s="14">
        <f t="shared" si="146"/>
        <v>2.8495698979089878E-2</v>
      </c>
      <c r="AK95" s="14">
        <f t="shared" si="147"/>
        <v>0</v>
      </c>
      <c r="AL95" s="14">
        <f t="shared" si="148"/>
        <v>3.9937290299353636</v>
      </c>
      <c r="AM95" s="14">
        <f t="shared" si="149"/>
        <v>0.92641820094457017</v>
      </c>
      <c r="AN95" s="11">
        <f t="shared" si="150"/>
        <v>0</v>
      </c>
      <c r="AP95">
        <f t="shared" si="151"/>
        <v>53.036999999999999</v>
      </c>
      <c r="AQ95">
        <f t="shared" si="152"/>
        <v>0.30499999999999999</v>
      </c>
      <c r="AR95">
        <f t="shared" si="153"/>
        <v>3.7970000000000002</v>
      </c>
      <c r="AS95">
        <f t="shared" si="154"/>
        <v>0.77900000000000003</v>
      </c>
      <c r="AT95">
        <f t="shared" si="155"/>
        <v>0</v>
      </c>
      <c r="AU95">
        <f t="shared" si="156"/>
        <v>2.2959999999999998</v>
      </c>
      <c r="AV95">
        <f t="shared" si="157"/>
        <v>16.216999999999999</v>
      </c>
      <c r="AW95">
        <f t="shared" si="158"/>
        <v>23.306000000000001</v>
      </c>
      <c r="AX95">
        <f t="shared" si="159"/>
        <v>4.8000000000000001E-2</v>
      </c>
      <c r="AY95">
        <f t="shared" si="160"/>
        <v>8.5000000000000006E-2</v>
      </c>
      <c r="AZ95">
        <f t="shared" si="161"/>
        <v>0.40600000000000003</v>
      </c>
      <c r="BA95">
        <f t="shared" si="162"/>
        <v>0</v>
      </c>
      <c r="BB95">
        <f t="shared" si="163"/>
        <v>100.276</v>
      </c>
      <c r="BD95">
        <f t="shared" si="164"/>
        <v>0.88277296937416783</v>
      </c>
      <c r="BE95">
        <f t="shared" si="165"/>
        <v>3.8188966518919189E-3</v>
      </c>
      <c r="BF95">
        <f t="shared" si="166"/>
        <v>7.4480188309140841E-2</v>
      </c>
      <c r="BG95">
        <f t="shared" si="167"/>
        <v>1.0250674386472794E-2</v>
      </c>
      <c r="BH95">
        <f t="shared" si="168"/>
        <v>3.1958131507154389E-2</v>
      </c>
      <c r="BI95">
        <f t="shared" si="169"/>
        <v>0</v>
      </c>
      <c r="BJ95">
        <f t="shared" si="170"/>
        <v>0.40236301743730207</v>
      </c>
      <c r="BK95">
        <f t="shared" si="171"/>
        <v>0.41560414712522337</v>
      </c>
      <c r="BL95">
        <f t="shared" si="172"/>
        <v>6.7665293625083524E-4</v>
      </c>
      <c r="BM95">
        <f t="shared" si="173"/>
        <v>1.1379945590471907E-3</v>
      </c>
      <c r="BN95">
        <f t="shared" si="174"/>
        <v>1.3101232838917761E-2</v>
      </c>
      <c r="BO95">
        <f t="shared" si="175"/>
        <v>0</v>
      </c>
      <c r="BP95">
        <f t="shared" si="176"/>
        <v>1.8361639051255689</v>
      </c>
      <c r="BQ95">
        <f t="shared" si="177"/>
        <v>2.1750395042550661</v>
      </c>
    </row>
    <row r="96" spans="1:69" x14ac:dyDescent="0.15">
      <c r="A96" t="s">
        <v>173</v>
      </c>
      <c r="B96">
        <v>209</v>
      </c>
      <c r="C96" s="27">
        <f t="shared" si="134"/>
        <v>939.03312027890763</v>
      </c>
      <c r="D96" s="1">
        <v>52.646000000000001</v>
      </c>
      <c r="E96" s="1">
        <v>0.28899999999999998</v>
      </c>
      <c r="F96" s="1">
        <v>3.3980000000000001</v>
      </c>
      <c r="G96" s="1">
        <v>0.68400000000000005</v>
      </c>
      <c r="H96" s="1">
        <v>2.2610000000000001</v>
      </c>
      <c r="I96" s="1">
        <v>16.079000000000001</v>
      </c>
      <c r="J96" s="1">
        <v>23.331</v>
      </c>
      <c r="K96" s="1">
        <v>0.02</v>
      </c>
      <c r="L96" s="1">
        <v>3.1E-2</v>
      </c>
      <c r="M96" s="1">
        <v>0.36399999999999999</v>
      </c>
      <c r="O96">
        <f t="shared" si="135"/>
        <v>99.103000000000009</v>
      </c>
      <c r="V96" s="37">
        <v>12</v>
      </c>
      <c r="W96" s="37">
        <v>4</v>
      </c>
      <c r="X96" s="15">
        <v>0</v>
      </c>
      <c r="Z96" s="14">
        <f t="shared" si="136"/>
        <v>1.9284861331606473</v>
      </c>
      <c r="AA96" s="14">
        <f t="shared" si="137"/>
        <v>7.9637381874042151E-3</v>
      </c>
      <c r="AB96" s="14">
        <f t="shared" si="138"/>
        <v>0.14669138477723234</v>
      </c>
      <c r="AC96" s="14">
        <f t="shared" si="139"/>
        <v>1.9808525430099273E-2</v>
      </c>
      <c r="AD96" s="14">
        <f t="shared" si="140"/>
        <v>0</v>
      </c>
      <c r="AE96" s="14">
        <f t="shared" si="141"/>
        <v>6.9261377242198718E-2</v>
      </c>
      <c r="AF96" s="14">
        <f t="shared" si="142"/>
        <v>0.87798609900590263</v>
      </c>
      <c r="AG96" s="14">
        <f t="shared" si="143"/>
        <v>0.91564377890856286</v>
      </c>
      <c r="AH96" s="14">
        <f t="shared" si="144"/>
        <v>6.2049143916989623E-4</v>
      </c>
      <c r="AI96" s="14">
        <f t="shared" si="145"/>
        <v>9.1340633362659333E-4</v>
      </c>
      <c r="AJ96" s="14">
        <f t="shared" si="146"/>
        <v>2.5850478126874295E-2</v>
      </c>
      <c r="AK96" s="14">
        <f t="shared" si="147"/>
        <v>0</v>
      </c>
      <c r="AL96" s="14">
        <f t="shared" si="148"/>
        <v>3.9932254126117179</v>
      </c>
      <c r="AM96" s="14">
        <f t="shared" si="149"/>
        <v>0.92688143386084054</v>
      </c>
      <c r="AN96" s="11">
        <f t="shared" si="150"/>
        <v>0</v>
      </c>
      <c r="AP96">
        <f t="shared" si="151"/>
        <v>52.646000000000001</v>
      </c>
      <c r="AQ96">
        <f t="shared" si="152"/>
        <v>0.28899999999999998</v>
      </c>
      <c r="AR96">
        <f t="shared" si="153"/>
        <v>3.3980000000000001</v>
      </c>
      <c r="AS96">
        <f t="shared" si="154"/>
        <v>0.68400000000000005</v>
      </c>
      <c r="AT96">
        <f t="shared" si="155"/>
        <v>0</v>
      </c>
      <c r="AU96">
        <f t="shared" si="156"/>
        <v>2.2609999999999997</v>
      </c>
      <c r="AV96">
        <f t="shared" si="157"/>
        <v>16.079000000000001</v>
      </c>
      <c r="AW96">
        <f t="shared" si="158"/>
        <v>23.331</v>
      </c>
      <c r="AX96">
        <f t="shared" si="159"/>
        <v>0.02</v>
      </c>
      <c r="AY96">
        <f t="shared" si="160"/>
        <v>3.1E-2</v>
      </c>
      <c r="AZ96">
        <f t="shared" si="161"/>
        <v>0.36399999999999999</v>
      </c>
      <c r="BA96">
        <f t="shared" si="162"/>
        <v>0</v>
      </c>
      <c r="BB96">
        <f t="shared" si="163"/>
        <v>99.103000000000009</v>
      </c>
      <c r="BD96">
        <f t="shared" si="164"/>
        <v>0.87626498002663122</v>
      </c>
      <c r="BE96">
        <f t="shared" si="165"/>
        <v>3.6185610898254576E-3</v>
      </c>
      <c r="BF96">
        <f t="shared" si="166"/>
        <v>6.6653589642997266E-2</v>
      </c>
      <c r="BG96">
        <f t="shared" si="167"/>
        <v>9.0005921442200144E-3</v>
      </c>
      <c r="BH96">
        <f t="shared" si="168"/>
        <v>3.1470964868325818E-2</v>
      </c>
      <c r="BI96">
        <f t="shared" si="169"/>
        <v>0</v>
      </c>
      <c r="BJ96">
        <f t="shared" si="170"/>
        <v>0.39893907364952708</v>
      </c>
      <c r="BK96">
        <f t="shared" si="171"/>
        <v>0.41604995952023455</v>
      </c>
      <c r="BL96">
        <f t="shared" si="172"/>
        <v>2.8193872343784806E-4</v>
      </c>
      <c r="BM96">
        <f t="shared" si="173"/>
        <v>4.1503330977015184E-4</v>
      </c>
      <c r="BN96">
        <f t="shared" si="174"/>
        <v>1.1745932890064198E-2</v>
      </c>
      <c r="BO96">
        <f t="shared" si="175"/>
        <v>0</v>
      </c>
      <c r="BP96">
        <f t="shared" si="176"/>
        <v>1.8144406258650336</v>
      </c>
      <c r="BQ96">
        <f t="shared" si="177"/>
        <v>2.2008024708485294</v>
      </c>
    </row>
    <row r="97" spans="1:69" x14ac:dyDescent="0.15">
      <c r="A97" t="s">
        <v>174</v>
      </c>
      <c r="B97">
        <v>210</v>
      </c>
      <c r="C97" s="27">
        <f t="shared" si="134"/>
        <v>949.2400020210697</v>
      </c>
      <c r="D97" s="1">
        <v>52.731999999999999</v>
      </c>
      <c r="E97" s="1">
        <v>0.19600000000000001</v>
      </c>
      <c r="F97" s="1">
        <v>3.4689999999999999</v>
      </c>
      <c r="G97" s="1">
        <v>0.72199999999999998</v>
      </c>
      <c r="H97" s="1">
        <v>2.3490000000000002</v>
      </c>
      <c r="I97" s="1">
        <v>16.029</v>
      </c>
      <c r="J97" s="1">
        <v>23.363</v>
      </c>
      <c r="K97" s="1">
        <v>2.4E-2</v>
      </c>
      <c r="L97" s="1">
        <v>6.8000000000000005E-2</v>
      </c>
      <c r="M97" s="1">
        <v>0.38500000000000001</v>
      </c>
      <c r="O97">
        <f t="shared" si="135"/>
        <v>99.337000000000003</v>
      </c>
      <c r="V97" s="37">
        <v>12</v>
      </c>
      <c r="W97" s="37">
        <v>4</v>
      </c>
      <c r="X97" s="15">
        <v>0</v>
      </c>
      <c r="Z97" s="14">
        <f t="shared" si="136"/>
        <v>1.9282283523980179</v>
      </c>
      <c r="AA97" s="14">
        <f t="shared" si="137"/>
        <v>5.391483525612726E-3</v>
      </c>
      <c r="AB97" s="14">
        <f t="shared" si="138"/>
        <v>0.14949222769204176</v>
      </c>
      <c r="AC97" s="14">
        <f t="shared" si="139"/>
        <v>2.0872108475937262E-2</v>
      </c>
      <c r="AD97" s="14">
        <f t="shared" si="140"/>
        <v>0</v>
      </c>
      <c r="AE97" s="14">
        <f t="shared" si="141"/>
        <v>7.1830130846832013E-2</v>
      </c>
      <c r="AF97" s="14">
        <f t="shared" si="142"/>
        <v>0.87371162374987266</v>
      </c>
      <c r="AG97" s="14">
        <f t="shared" si="143"/>
        <v>0.91528192156347765</v>
      </c>
      <c r="AH97" s="14">
        <f t="shared" si="144"/>
        <v>7.4327601735992108E-4</v>
      </c>
      <c r="AI97" s="14">
        <f t="shared" si="145"/>
        <v>2.0000659559684252E-3</v>
      </c>
      <c r="AJ97" s="14">
        <f t="shared" si="146"/>
        <v>2.729361153451558E-2</v>
      </c>
      <c r="AK97" s="14">
        <f t="shared" si="147"/>
        <v>0</v>
      </c>
      <c r="AL97" s="14">
        <f t="shared" si="148"/>
        <v>3.9948448017596365</v>
      </c>
      <c r="AM97" s="14">
        <f t="shared" si="149"/>
        <v>0.92403283038783501</v>
      </c>
      <c r="AN97" s="11">
        <f t="shared" si="150"/>
        <v>0</v>
      </c>
      <c r="AP97">
        <f t="shared" si="151"/>
        <v>52.731999999999999</v>
      </c>
      <c r="AQ97">
        <f t="shared" si="152"/>
        <v>0.19600000000000001</v>
      </c>
      <c r="AR97">
        <f t="shared" si="153"/>
        <v>3.4689999999999999</v>
      </c>
      <c r="AS97">
        <f t="shared" si="154"/>
        <v>0.72199999999999998</v>
      </c>
      <c r="AT97">
        <f t="shared" si="155"/>
        <v>0</v>
      </c>
      <c r="AU97">
        <f t="shared" si="156"/>
        <v>2.3490000000000002</v>
      </c>
      <c r="AV97">
        <f t="shared" si="157"/>
        <v>16.029</v>
      </c>
      <c r="AW97">
        <f t="shared" si="158"/>
        <v>23.363</v>
      </c>
      <c r="AX97">
        <f t="shared" si="159"/>
        <v>2.4E-2</v>
      </c>
      <c r="AY97">
        <f t="shared" si="160"/>
        <v>6.8000000000000005E-2</v>
      </c>
      <c r="AZ97">
        <f t="shared" si="161"/>
        <v>0.38500000000000001</v>
      </c>
      <c r="BA97">
        <f t="shared" si="162"/>
        <v>0</v>
      </c>
      <c r="BB97">
        <f t="shared" si="163"/>
        <v>99.337000000000003</v>
      </c>
      <c r="BD97">
        <f t="shared" si="164"/>
        <v>0.87769640479360855</v>
      </c>
      <c r="BE97">
        <f t="shared" si="165"/>
        <v>2.4541106353141513E-3</v>
      </c>
      <c r="BF97">
        <f t="shared" si="166"/>
        <v>6.8046292663789726E-2</v>
      </c>
      <c r="BG97">
        <f t="shared" si="167"/>
        <v>9.500625041121126E-3</v>
      </c>
      <c r="BH97">
        <f t="shared" si="168"/>
        <v>3.2695840988809094E-2</v>
      </c>
      <c r="BI97">
        <f t="shared" si="169"/>
        <v>0</v>
      </c>
      <c r="BJ97">
        <f t="shared" si="170"/>
        <v>0.39769851430613035</v>
      </c>
      <c r="BK97">
        <f t="shared" si="171"/>
        <v>0.41662059938584883</v>
      </c>
      <c r="BL97">
        <f t="shared" si="172"/>
        <v>3.3832646812541762E-4</v>
      </c>
      <c r="BM97">
        <f t="shared" si="173"/>
        <v>9.1039564723775248E-4</v>
      </c>
      <c r="BN97">
        <f t="shared" si="174"/>
        <v>1.242358286449098E-2</v>
      </c>
      <c r="BO97">
        <f t="shared" si="175"/>
        <v>0</v>
      </c>
      <c r="BP97">
        <f t="shared" si="176"/>
        <v>1.8183846927944762</v>
      </c>
      <c r="BQ97">
        <f t="shared" si="177"/>
        <v>2.1969195064111529</v>
      </c>
    </row>
    <row r="98" spans="1:69" s="3" customFormat="1" x14ac:dyDescent="0.15">
      <c r="A98" s="3" t="s">
        <v>175</v>
      </c>
      <c r="B98" s="3">
        <v>211</v>
      </c>
      <c r="C98" s="3">
        <f t="shared" si="134"/>
        <v>959.44688376323165</v>
      </c>
      <c r="D98" s="4">
        <v>52.825000000000003</v>
      </c>
      <c r="E98" s="4">
        <v>0.21299999999999999</v>
      </c>
      <c r="F98" s="4">
        <v>3.43</v>
      </c>
      <c r="G98" s="4">
        <v>0.68</v>
      </c>
      <c r="H98" s="4">
        <v>2.3919999999999999</v>
      </c>
      <c r="I98" s="4">
        <v>17.524000000000001</v>
      </c>
      <c r="J98" s="4">
        <v>22.850999999999999</v>
      </c>
      <c r="K98" s="4">
        <v>0.125</v>
      </c>
      <c r="L98" s="4">
        <v>4.9000000000000002E-2</v>
      </c>
      <c r="M98" s="4">
        <v>0.34899999999999998</v>
      </c>
      <c r="N98" s="4"/>
      <c r="O98" s="3">
        <f t="shared" si="135"/>
        <v>100.43800000000002</v>
      </c>
      <c r="Q98" s="4"/>
      <c r="R98" s="4"/>
      <c r="S98" s="4"/>
      <c r="U98" s="4"/>
      <c r="V98" s="32">
        <v>12</v>
      </c>
      <c r="W98" s="32">
        <v>4</v>
      </c>
      <c r="X98" s="33">
        <v>0</v>
      </c>
      <c r="Z98" s="34">
        <f t="shared" si="136"/>
        <v>1.9101608472307408</v>
      </c>
      <c r="AA98" s="34">
        <f t="shared" si="137"/>
        <v>5.7939938105379223E-3</v>
      </c>
      <c r="AB98" s="34">
        <f t="shared" si="138"/>
        <v>0.14616878810768161</v>
      </c>
      <c r="AC98" s="34">
        <f t="shared" si="139"/>
        <v>1.9439462416896515E-2</v>
      </c>
      <c r="AD98" s="34">
        <f t="shared" si="140"/>
        <v>0</v>
      </c>
      <c r="AE98" s="34">
        <f t="shared" si="141"/>
        <v>7.2332092403679063E-2</v>
      </c>
      <c r="AF98" s="34">
        <f t="shared" si="142"/>
        <v>0.94458521052670841</v>
      </c>
      <c r="AG98" s="34">
        <f t="shared" si="143"/>
        <v>0.88527397680148923</v>
      </c>
      <c r="AH98" s="34">
        <f t="shared" si="144"/>
        <v>3.8282042729079428E-3</v>
      </c>
      <c r="AI98" s="34">
        <f t="shared" si="145"/>
        <v>1.4252061812287142E-3</v>
      </c>
      <c r="AJ98" s="34">
        <f t="shared" si="146"/>
        <v>2.4466503889124577E-2</v>
      </c>
      <c r="AK98" s="34">
        <f t="shared" si="147"/>
        <v>0</v>
      </c>
      <c r="AL98" s="34">
        <f t="shared" si="148"/>
        <v>4.0134742856409948</v>
      </c>
      <c r="AM98" s="34">
        <f t="shared" si="149"/>
        <v>0.92887121480257617</v>
      </c>
      <c r="AN98" s="35">
        <f t="shared" si="150"/>
        <v>0</v>
      </c>
      <c r="AP98" s="3">
        <f t="shared" si="151"/>
        <v>52.825000000000003</v>
      </c>
      <c r="AQ98" s="3">
        <f t="shared" si="152"/>
        <v>0.21299999999999999</v>
      </c>
      <c r="AR98" s="3">
        <f t="shared" si="153"/>
        <v>3.43</v>
      </c>
      <c r="AS98" s="3">
        <f t="shared" si="154"/>
        <v>0.68</v>
      </c>
      <c r="AT98" s="3">
        <f t="shared" si="155"/>
        <v>0</v>
      </c>
      <c r="AU98" s="3">
        <f t="shared" si="156"/>
        <v>2.3919999999999999</v>
      </c>
      <c r="AV98" s="3">
        <f t="shared" si="157"/>
        <v>17.524000000000001</v>
      </c>
      <c r="AW98" s="3">
        <f t="shared" si="158"/>
        <v>22.850999999999999</v>
      </c>
      <c r="AX98" s="3">
        <f t="shared" si="159"/>
        <v>0.125</v>
      </c>
      <c r="AY98" s="3">
        <f t="shared" si="160"/>
        <v>4.9000000000000002E-2</v>
      </c>
      <c r="AZ98" s="3">
        <f t="shared" si="161"/>
        <v>0.34899999999999998</v>
      </c>
      <c r="BA98" s="3">
        <f t="shared" si="162"/>
        <v>0</v>
      </c>
      <c r="BB98" s="3">
        <f t="shared" si="163"/>
        <v>100.43800000000002</v>
      </c>
      <c r="BD98" s="3">
        <f t="shared" si="164"/>
        <v>0.8792443408788283</v>
      </c>
      <c r="BE98" s="3">
        <f t="shared" si="165"/>
        <v>2.6669671700097664E-3</v>
      </c>
      <c r="BF98" s="3">
        <f t="shared" si="166"/>
        <v>6.7281286779129076E-2</v>
      </c>
      <c r="BG98" s="3">
        <f t="shared" si="167"/>
        <v>8.947957102440951E-3</v>
      </c>
      <c r="BH98" s="3">
        <f t="shared" si="168"/>
        <v>3.3294360002227047E-2</v>
      </c>
      <c r="BI98" s="3">
        <f t="shared" si="169"/>
        <v>0</v>
      </c>
      <c r="BJ98" s="3">
        <f t="shared" si="170"/>
        <v>0.43479123867369318</v>
      </c>
      <c r="BK98" s="3">
        <f t="shared" si="171"/>
        <v>0.40749036153601986</v>
      </c>
      <c r="BL98" s="3">
        <f t="shared" si="172"/>
        <v>1.7621170214865503E-3</v>
      </c>
      <c r="BM98" s="3">
        <f t="shared" si="173"/>
        <v>6.5602039286249806E-4</v>
      </c>
      <c r="BN98" s="3">
        <f t="shared" si="174"/>
        <v>1.1261897194045068E-2</v>
      </c>
      <c r="BO98" s="3">
        <f t="shared" si="175"/>
        <v>0</v>
      </c>
      <c r="BP98" s="3">
        <f t="shared" si="176"/>
        <v>1.8473965467507423</v>
      </c>
      <c r="BQ98" s="3">
        <f t="shared" si="177"/>
        <v>2.172502862311839</v>
      </c>
    </row>
    <row r="99" spans="1:69" x14ac:dyDescent="0.15">
      <c r="A99" t="s">
        <v>176</v>
      </c>
      <c r="B99">
        <v>212</v>
      </c>
      <c r="C99" s="27">
        <f t="shared" si="134"/>
        <v>969.65376550539372</v>
      </c>
      <c r="D99" s="1">
        <v>51.179000000000002</v>
      </c>
      <c r="E99" s="1">
        <v>0.39800000000000002</v>
      </c>
      <c r="F99" s="1">
        <v>4.0339999999999998</v>
      </c>
      <c r="G99" s="1">
        <v>0.93500000000000005</v>
      </c>
      <c r="H99" s="1">
        <v>2.363</v>
      </c>
      <c r="I99" s="1">
        <v>15.975</v>
      </c>
      <c r="J99" s="1">
        <v>23.143999999999998</v>
      </c>
      <c r="K99" s="1">
        <v>6.4000000000000001E-2</v>
      </c>
      <c r="L99" s="1">
        <v>4.9000000000000002E-2</v>
      </c>
      <c r="M99" s="1">
        <v>0.42299999999999999</v>
      </c>
      <c r="O99">
        <f t="shared" si="135"/>
        <v>98.563999999999993</v>
      </c>
      <c r="V99" s="37">
        <v>12</v>
      </c>
      <c r="W99" s="37">
        <v>4</v>
      </c>
      <c r="X99" s="15">
        <v>0</v>
      </c>
      <c r="Z99" s="14">
        <f t="shared" si="136"/>
        <v>1.8921827355570595</v>
      </c>
      <c r="AA99" s="14">
        <f t="shared" si="137"/>
        <v>1.1069355670690452E-2</v>
      </c>
      <c r="AB99" s="14">
        <f t="shared" si="138"/>
        <v>0.17576697016966436</v>
      </c>
      <c r="AC99" s="14">
        <f t="shared" si="139"/>
        <v>2.7329255151197294E-2</v>
      </c>
      <c r="AD99" s="14">
        <f t="shared" si="140"/>
        <v>0</v>
      </c>
      <c r="AE99" s="14">
        <f t="shared" si="141"/>
        <v>7.3059117376770413E-2</v>
      </c>
      <c r="AF99" s="14">
        <f t="shared" si="142"/>
        <v>0.88041941347239039</v>
      </c>
      <c r="AG99" s="14">
        <f t="shared" si="143"/>
        <v>0.9167517651407564</v>
      </c>
      <c r="AH99" s="14">
        <f t="shared" si="144"/>
        <v>2.0040378102108114E-3</v>
      </c>
      <c r="AI99" s="14">
        <f t="shared" si="145"/>
        <v>1.4571979235583055E-3</v>
      </c>
      <c r="AJ99" s="14">
        <f t="shared" si="146"/>
        <v>3.0319895679040809E-2</v>
      </c>
      <c r="AK99" s="14">
        <f t="shared" si="147"/>
        <v>0</v>
      </c>
      <c r="AL99" s="14">
        <f t="shared" si="148"/>
        <v>4.010359743951339</v>
      </c>
      <c r="AM99" s="14">
        <f t="shared" si="149"/>
        <v>0.92337623238175637</v>
      </c>
      <c r="AN99" s="11">
        <f t="shared" si="150"/>
        <v>0</v>
      </c>
      <c r="AP99">
        <f t="shared" si="151"/>
        <v>51.179000000000002</v>
      </c>
      <c r="AQ99">
        <f t="shared" si="152"/>
        <v>0.39800000000000002</v>
      </c>
      <c r="AR99">
        <f t="shared" si="153"/>
        <v>4.0339999999999998</v>
      </c>
      <c r="AS99">
        <f t="shared" si="154"/>
        <v>0.93500000000000005</v>
      </c>
      <c r="AT99">
        <f t="shared" si="155"/>
        <v>0</v>
      </c>
      <c r="AU99">
        <f t="shared" si="156"/>
        <v>2.363</v>
      </c>
      <c r="AV99">
        <f t="shared" si="157"/>
        <v>15.975</v>
      </c>
      <c r="AW99">
        <f t="shared" si="158"/>
        <v>23.143999999999998</v>
      </c>
      <c r="AX99">
        <f t="shared" si="159"/>
        <v>6.4000000000000001E-2</v>
      </c>
      <c r="AY99">
        <f t="shared" si="160"/>
        <v>4.9000000000000002E-2</v>
      </c>
      <c r="AZ99">
        <f t="shared" si="161"/>
        <v>0.42299999999999999</v>
      </c>
      <c r="BA99">
        <f t="shared" si="162"/>
        <v>0</v>
      </c>
      <c r="BB99">
        <f t="shared" si="163"/>
        <v>98.563999999999993</v>
      </c>
      <c r="BD99">
        <f t="shared" si="164"/>
        <v>0.85184753661784296</v>
      </c>
      <c r="BE99">
        <f t="shared" si="165"/>
        <v>4.9833471064032256E-3</v>
      </c>
      <c r="BF99">
        <f t="shared" si="166"/>
        <v>7.9129070223617107E-2</v>
      </c>
      <c r="BG99">
        <f t="shared" si="167"/>
        <v>1.2303441015856306E-2</v>
      </c>
      <c r="BH99">
        <f t="shared" si="168"/>
        <v>3.2890707644340517E-2</v>
      </c>
      <c r="BI99">
        <f t="shared" si="169"/>
        <v>0</v>
      </c>
      <c r="BJ99">
        <f t="shared" si="170"/>
        <v>0.39635871021526181</v>
      </c>
      <c r="BK99">
        <f t="shared" si="171"/>
        <v>0.41271528280555086</v>
      </c>
      <c r="BL99">
        <f t="shared" si="172"/>
        <v>9.0220391500111369E-4</v>
      </c>
      <c r="BM99">
        <f t="shared" si="173"/>
        <v>6.5602039286249806E-4</v>
      </c>
      <c r="BN99">
        <f t="shared" si="174"/>
        <v>1.3649806627739439E-2</v>
      </c>
      <c r="BO99">
        <f t="shared" si="175"/>
        <v>0</v>
      </c>
      <c r="BP99">
        <f t="shared" si="176"/>
        <v>1.8054361265644761</v>
      </c>
      <c r="BQ99">
        <f t="shared" si="177"/>
        <v>2.2212692462195065</v>
      </c>
    </row>
    <row r="100" spans="1:69" x14ac:dyDescent="0.15">
      <c r="A100" t="s">
        <v>177</v>
      </c>
      <c r="B100">
        <v>213</v>
      </c>
      <c r="C100" s="27">
        <f t="shared" si="134"/>
        <v>979.86064724755579</v>
      </c>
      <c r="D100" s="1">
        <v>51.704999999999998</v>
      </c>
      <c r="E100" s="1">
        <v>0.40799999999999997</v>
      </c>
      <c r="F100" s="1">
        <v>4.2859999999999996</v>
      </c>
      <c r="G100" s="1">
        <v>1.01</v>
      </c>
      <c r="H100" s="1">
        <v>2.3820000000000001</v>
      </c>
      <c r="I100" s="1">
        <v>15.885</v>
      </c>
      <c r="J100" s="1">
        <v>23.132999999999999</v>
      </c>
      <c r="K100" s="1">
        <v>9.6000000000000002E-2</v>
      </c>
      <c r="L100" s="1">
        <v>3.4000000000000002E-2</v>
      </c>
      <c r="M100" s="1">
        <v>0.41</v>
      </c>
      <c r="O100">
        <f t="shared" ref="O100:O135" si="178">SUM(D100:N100)</f>
        <v>99.349000000000004</v>
      </c>
      <c r="V100" s="38">
        <v>12</v>
      </c>
      <c r="W100" s="38">
        <v>4</v>
      </c>
      <c r="X100" s="15">
        <v>0</v>
      </c>
      <c r="Z100" s="14">
        <f t="shared" ref="Z100:Z135" si="179">IFERROR(BD100*$BQ100,"NA")</f>
        <v>1.8944252210906807</v>
      </c>
      <c r="AA100" s="14">
        <f t="shared" ref="AA100:AA135" si="180">IFERROR(BE100*$BQ100,"NA")</f>
        <v>1.1245352610898436E-2</v>
      </c>
      <c r="AB100" s="14">
        <f t="shared" ref="AB100:AB135" si="181">IFERROR(BF100*$BQ100,"NA")</f>
        <v>0.18506623259274851</v>
      </c>
      <c r="AC100" s="14">
        <f t="shared" ref="AC100:AC135" si="182">IFERROR(BG100*$BQ100,"NA")</f>
        <v>2.9255747763921345E-2</v>
      </c>
      <c r="AD100" s="14">
        <f t="shared" ref="AD100:AD135" si="183">IFERROR(IF(OR($X100="spinel", $X100="Spinel", $X100="SPINEL"),((BH100+BI100)*BQ100-AE100),BI100*$BQ100),"NA")</f>
        <v>0</v>
      </c>
      <c r="AE100" s="14">
        <f t="shared" ref="AE100:AE135" si="184">IFERROR(IF(OR($X100="spinel", $X100="Spinel", $X100="SPINEL"),(1-AF100-AG100-AH100-AI100),BH100*$BQ100),"NA")</f>
        <v>7.2983737774561352E-2</v>
      </c>
      <c r="AF100" s="14">
        <f t="shared" ref="AF100:AF135" si="185">IFERROR(BJ100*$BQ100,"NA")</f>
        <v>0.86758015088605256</v>
      </c>
      <c r="AG100" s="14">
        <f t="shared" ref="AG100:AG135" si="186">IFERROR(BK100*$BQ100,"NA")</f>
        <v>0.90806918181485019</v>
      </c>
      <c r="AH100" s="14">
        <f t="shared" ref="AH100:AH135" si="187">IFERROR(BL100*$BQ100,"NA")</f>
        <v>2.9790021379977761E-3</v>
      </c>
      <c r="AI100" s="14">
        <f t="shared" ref="AI100:AI135" si="188">IFERROR(BM100*$BQ100,"NA")</f>
        <v>1.0020168517157551E-3</v>
      </c>
      <c r="AJ100" s="14">
        <f t="shared" ref="AJ100:AJ135" si="189">IFERROR(BN100*$BQ100,"NA")</f>
        <v>2.9123585193321637E-2</v>
      </c>
      <c r="AK100" s="14">
        <f t="shared" ref="AK100:AK135" si="190">IFERROR(BO100*$BQ100,"NA")</f>
        <v>0</v>
      </c>
      <c r="AL100" s="14">
        <f t="shared" ref="AL100:AL135" si="191">IFERROR(SUM(Z100:AK100),"NA")</f>
        <v>4.001730228716748</v>
      </c>
      <c r="AM100" s="14">
        <f t="shared" ref="AM100:AM135" si="192">IFERROR(AF100/(AF100+AE100),"NA")</f>
        <v>0.922404274016418</v>
      </c>
      <c r="AN100" s="11">
        <f t="shared" ref="AN100:AN135" si="193">IFERROR(AD100/(AD100+AE100),"NA")</f>
        <v>0</v>
      </c>
      <c r="AP100">
        <f t="shared" ref="AP100:AP135" si="194">D100</f>
        <v>51.704999999999998</v>
      </c>
      <c r="AQ100">
        <f t="shared" ref="AQ100:AQ135" si="195">E100</f>
        <v>0.40799999999999997</v>
      </c>
      <c r="AR100">
        <f t="shared" ref="AR100:AR135" si="196">F100</f>
        <v>4.2859999999999996</v>
      </c>
      <c r="AS100">
        <f t="shared" ref="AS100:AS135" si="197">G100</f>
        <v>1.01</v>
      </c>
      <c r="AT100">
        <f t="shared" ref="AT100:AT135" si="198">BI100*AT$1/2</f>
        <v>0</v>
      </c>
      <c r="AU100">
        <f t="shared" ref="AU100:AU135" si="199">BH100*AU$1</f>
        <v>2.3820000000000001</v>
      </c>
      <c r="AV100">
        <f t="shared" ref="AV100:AV135" si="200">I100</f>
        <v>15.885</v>
      </c>
      <c r="AW100">
        <f t="shared" ref="AW100:AW135" si="201">J100</f>
        <v>23.132999999999999</v>
      </c>
      <c r="AX100">
        <f t="shared" ref="AX100:AX135" si="202">K100</f>
        <v>9.6000000000000002E-2</v>
      </c>
      <c r="AY100">
        <f t="shared" ref="AY100:AY135" si="203">L100</f>
        <v>3.4000000000000002E-2</v>
      </c>
      <c r="AZ100">
        <f t="shared" ref="AZ100:AZ135" si="204">M100</f>
        <v>0.41</v>
      </c>
      <c r="BA100">
        <f t="shared" ref="BA100:BA135" si="205">N100</f>
        <v>0</v>
      </c>
      <c r="BB100">
        <f t="shared" ref="BB100:BB135" si="206">SUM(AP100:BA100)</f>
        <v>99.349000000000004</v>
      </c>
      <c r="BD100">
        <f t="shared" ref="BD100:BD135" si="207">D100/AP$1</f>
        <v>0.86060252996005326</v>
      </c>
      <c r="BE100">
        <f t="shared" ref="BE100:BE135" si="208">E100/AQ$1</f>
        <v>5.1085568326947632E-3</v>
      </c>
      <c r="BF100">
        <f t="shared" ref="BF100:BF135" si="209">F100/AR$1*2</f>
        <v>8.407218517065515E-2</v>
      </c>
      <c r="BG100">
        <f t="shared" ref="BG100:BG135" si="210">G100/AS$1*2</f>
        <v>1.3290348049213764E-2</v>
      </c>
      <c r="BH100">
        <f t="shared" ref="BH100:BH135" si="211">IF(OR($X100="spinel", $X100="Spinel", $X100="SPINEL"),H100/AU$1,H100/AU$1*(1-$X100))</f>
        <v>3.3155169533990315E-2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0.3941257033971477</v>
      </c>
      <c r="BK100">
        <f t="shared" ref="BK100:BK135" si="214">J100/AW$1</f>
        <v>0.41251912535174601</v>
      </c>
      <c r="BL100">
        <f t="shared" ref="BL100:BL135" si="215">K100/AX$1</f>
        <v>1.3533058725016705E-3</v>
      </c>
      <c r="BM100">
        <f t="shared" ref="BM100:BM135" si="216">L100/AY$1</f>
        <v>4.5519782361887624E-4</v>
      </c>
      <c r="BN100">
        <f t="shared" ref="BN100:BN135" si="217">M100/AZ$1*2</f>
        <v>1.323030902452286E-2</v>
      </c>
      <c r="BO100">
        <f t="shared" ref="BO100:BO135" si="218">N100/BA$1*2</f>
        <v>0</v>
      </c>
      <c r="BP100">
        <f t="shared" ref="BP100:BP135" si="219">SUM(BD100:BO100)</f>
        <v>1.8179124310161445</v>
      </c>
      <c r="BQ100">
        <f t="shared" ref="BQ100:BQ135" si="220">IFERROR(IF(OR($U100="Total",$U100="total", $U100="TOTAL"),$W100/$BP100,V100/(BD100*4+BE100*4+BF100*3+BG100*3+BH100*2+BI100*3+BJ100*2+BK100*2+BL100*2+BM100*2+BN100+BO100)),"NA")</f>
        <v>2.2012777735833691</v>
      </c>
    </row>
    <row r="101" spans="1:69" x14ac:dyDescent="0.15">
      <c r="A101" t="s">
        <v>178</v>
      </c>
      <c r="B101">
        <v>214</v>
      </c>
      <c r="C101" s="27">
        <f t="shared" si="134"/>
        <v>990.06752898971786</v>
      </c>
      <c r="D101" s="1">
        <v>51.667000000000002</v>
      </c>
      <c r="E101" s="1">
        <v>0.438</v>
      </c>
      <c r="F101" s="1">
        <v>4.4950000000000001</v>
      </c>
      <c r="G101" s="1">
        <v>1.0309999999999999</v>
      </c>
      <c r="H101" s="1">
        <v>2.427</v>
      </c>
      <c r="I101" s="1">
        <v>15.762</v>
      </c>
      <c r="J101" s="1">
        <v>23.108000000000001</v>
      </c>
      <c r="K101" s="1">
        <v>0</v>
      </c>
      <c r="L101" s="1">
        <v>2E-3</v>
      </c>
      <c r="M101" s="1">
        <v>0.40300000000000002</v>
      </c>
      <c r="O101">
        <f t="shared" si="178"/>
        <v>99.332999999999998</v>
      </c>
      <c r="V101" s="38">
        <v>12</v>
      </c>
      <c r="W101" s="38">
        <v>4</v>
      </c>
      <c r="X101" s="15">
        <v>0</v>
      </c>
      <c r="Z101" s="14">
        <f t="shared" si="179"/>
        <v>1.8921413548053014</v>
      </c>
      <c r="AA101" s="14">
        <f t="shared" si="180"/>
        <v>1.2066531004472967E-2</v>
      </c>
      <c r="AB101" s="14">
        <f t="shared" si="181"/>
        <v>0.19399928146182113</v>
      </c>
      <c r="AC101" s="14">
        <f t="shared" si="182"/>
        <v>2.9849970234299184E-2</v>
      </c>
      <c r="AD101" s="14">
        <f t="shared" si="183"/>
        <v>0</v>
      </c>
      <c r="AE101" s="14">
        <f t="shared" si="184"/>
        <v>7.4327500513805378E-2</v>
      </c>
      <c r="AF101" s="14">
        <f t="shared" si="185"/>
        <v>0.86045689555527172</v>
      </c>
      <c r="AG101" s="14">
        <f t="shared" si="186"/>
        <v>0.90666060495009337</v>
      </c>
      <c r="AH101" s="14">
        <f t="shared" si="187"/>
        <v>0</v>
      </c>
      <c r="AI101" s="14">
        <f t="shared" si="188"/>
        <v>5.8914407183711111E-5</v>
      </c>
      <c r="AJ101" s="14">
        <f t="shared" si="189"/>
        <v>2.8612870819831805E-2</v>
      </c>
      <c r="AK101" s="14">
        <f t="shared" si="190"/>
        <v>0</v>
      </c>
      <c r="AL101" s="14">
        <f t="shared" si="191"/>
        <v>3.998173923752081</v>
      </c>
      <c r="AM101" s="14">
        <f t="shared" si="192"/>
        <v>0.9204870119501728</v>
      </c>
      <c r="AN101" s="11">
        <f t="shared" si="193"/>
        <v>0</v>
      </c>
      <c r="AP101">
        <f t="shared" si="194"/>
        <v>51.667000000000002</v>
      </c>
      <c r="AQ101">
        <f t="shared" si="195"/>
        <v>0.438</v>
      </c>
      <c r="AR101">
        <f t="shared" si="196"/>
        <v>4.4950000000000001</v>
      </c>
      <c r="AS101">
        <f t="shared" si="197"/>
        <v>1.0309999999999999</v>
      </c>
      <c r="AT101">
        <f t="shared" si="198"/>
        <v>0</v>
      </c>
      <c r="AU101">
        <f t="shared" si="199"/>
        <v>2.427</v>
      </c>
      <c r="AV101">
        <f t="shared" si="200"/>
        <v>15.762</v>
      </c>
      <c r="AW101">
        <f t="shared" si="201"/>
        <v>23.108000000000001</v>
      </c>
      <c r="AX101">
        <f t="shared" si="202"/>
        <v>0</v>
      </c>
      <c r="AY101">
        <f t="shared" si="203"/>
        <v>2E-3</v>
      </c>
      <c r="AZ101">
        <f t="shared" si="204"/>
        <v>0.40300000000000002</v>
      </c>
      <c r="BA101">
        <f t="shared" si="205"/>
        <v>0</v>
      </c>
      <c r="BB101">
        <f t="shared" si="206"/>
        <v>99.332999999999998</v>
      </c>
      <c r="BD101">
        <f t="shared" si="207"/>
        <v>0.85997003994673771</v>
      </c>
      <c r="BE101">
        <f t="shared" si="208"/>
        <v>5.4841860115693785E-3</v>
      </c>
      <c r="BF101">
        <f t="shared" si="209"/>
        <v>8.8171832091016089E-2</v>
      </c>
      <c r="BG101">
        <f t="shared" si="210"/>
        <v>1.3566682018553849E-2</v>
      </c>
      <c r="BH101">
        <f t="shared" si="211"/>
        <v>3.3781526641055624E-2</v>
      </c>
      <c r="BI101">
        <f t="shared" si="212"/>
        <v>0</v>
      </c>
      <c r="BJ101">
        <f t="shared" si="213"/>
        <v>0.39107392741239172</v>
      </c>
      <c r="BK101">
        <f t="shared" si="214"/>
        <v>0.41207331295673483</v>
      </c>
      <c r="BL101">
        <f t="shared" si="215"/>
        <v>0</v>
      </c>
      <c r="BM101">
        <f t="shared" si="216"/>
        <v>2.6776342565816248E-5</v>
      </c>
      <c r="BN101">
        <f t="shared" si="217"/>
        <v>1.3004425699713934E-2</v>
      </c>
      <c r="BO101">
        <f t="shared" si="218"/>
        <v>0</v>
      </c>
      <c r="BP101">
        <f t="shared" si="219"/>
        <v>1.8171527091203392</v>
      </c>
      <c r="BQ101">
        <f t="shared" si="220"/>
        <v>2.2002410164457489</v>
      </c>
    </row>
    <row r="102" spans="1:69" x14ac:dyDescent="0.15">
      <c r="A102" t="s">
        <v>179</v>
      </c>
      <c r="B102">
        <v>215</v>
      </c>
      <c r="C102" s="27">
        <f t="shared" si="134"/>
        <v>1000.2744107318799</v>
      </c>
      <c r="D102" s="1">
        <v>51.466999999999999</v>
      </c>
      <c r="E102" s="1">
        <v>0.50800000000000001</v>
      </c>
      <c r="F102" s="1">
        <v>4.609</v>
      </c>
      <c r="G102" s="1">
        <v>1.1200000000000001</v>
      </c>
      <c r="H102" s="1">
        <v>2.4420000000000002</v>
      </c>
      <c r="I102" s="1">
        <v>15.516999999999999</v>
      </c>
      <c r="J102" s="1">
        <v>23.111000000000001</v>
      </c>
      <c r="K102" s="1">
        <v>9.6000000000000002E-2</v>
      </c>
      <c r="L102" s="1">
        <v>1.7000000000000001E-2</v>
      </c>
      <c r="M102" s="1">
        <v>0.41099999999999998</v>
      </c>
      <c r="O102">
        <f t="shared" si="178"/>
        <v>99.298000000000002</v>
      </c>
      <c r="V102" s="38">
        <v>12</v>
      </c>
      <c r="W102" s="38">
        <v>4</v>
      </c>
      <c r="X102" s="15">
        <v>0</v>
      </c>
      <c r="Z102" s="14">
        <f t="shared" si="179"/>
        <v>1.8875352511782599</v>
      </c>
      <c r="AA102" s="14">
        <f t="shared" si="180"/>
        <v>1.4015155464025741E-2</v>
      </c>
      <c r="AB102" s="14">
        <f t="shared" si="181"/>
        <v>0.19920627660801274</v>
      </c>
      <c r="AC102" s="14">
        <f t="shared" si="182"/>
        <v>3.2473503360526346E-2</v>
      </c>
      <c r="AD102" s="14">
        <f t="shared" si="183"/>
        <v>0</v>
      </c>
      <c r="AE102" s="14">
        <f t="shared" si="184"/>
        <v>7.4894736390785865E-2</v>
      </c>
      <c r="AF102" s="14">
        <f t="shared" si="185"/>
        <v>0.84830385561155519</v>
      </c>
      <c r="AG102" s="14">
        <f t="shared" si="186"/>
        <v>0.90808606040281303</v>
      </c>
      <c r="AH102" s="14">
        <f t="shared" si="187"/>
        <v>2.9818933569394986E-3</v>
      </c>
      <c r="AI102" s="14">
        <f t="shared" si="188"/>
        <v>5.0149467091031527E-4</v>
      </c>
      <c r="AJ102" s="14">
        <f t="shared" si="189"/>
        <v>2.9222952659234344E-2</v>
      </c>
      <c r="AK102" s="14">
        <f t="shared" si="190"/>
        <v>0</v>
      </c>
      <c r="AL102" s="14">
        <f t="shared" si="191"/>
        <v>3.9972211797030628</v>
      </c>
      <c r="AM102" s="14">
        <f t="shared" si="192"/>
        <v>0.91887472853663543</v>
      </c>
      <c r="AN102" s="11">
        <f t="shared" si="193"/>
        <v>0</v>
      </c>
      <c r="AP102">
        <f t="shared" si="194"/>
        <v>51.466999999999999</v>
      </c>
      <c r="AQ102">
        <f t="shared" si="195"/>
        <v>0.50800000000000001</v>
      </c>
      <c r="AR102">
        <f t="shared" si="196"/>
        <v>4.609</v>
      </c>
      <c r="AS102">
        <f t="shared" si="197"/>
        <v>1.1200000000000001</v>
      </c>
      <c r="AT102">
        <f t="shared" si="198"/>
        <v>0</v>
      </c>
      <c r="AU102">
        <f t="shared" si="199"/>
        <v>2.4419999999999997</v>
      </c>
      <c r="AV102">
        <f t="shared" si="200"/>
        <v>15.516999999999999</v>
      </c>
      <c r="AW102">
        <f t="shared" si="201"/>
        <v>23.111000000000001</v>
      </c>
      <c r="AX102">
        <f t="shared" si="202"/>
        <v>9.6000000000000002E-2</v>
      </c>
      <c r="AY102">
        <f t="shared" si="203"/>
        <v>1.7000000000000001E-2</v>
      </c>
      <c r="AZ102">
        <f t="shared" si="204"/>
        <v>0.41099999999999998</v>
      </c>
      <c r="BA102">
        <f t="shared" si="205"/>
        <v>0</v>
      </c>
      <c r="BB102">
        <f t="shared" si="206"/>
        <v>99.298000000000002</v>
      </c>
      <c r="BD102">
        <f t="shared" si="207"/>
        <v>0.8566411451398136</v>
      </c>
      <c r="BE102">
        <f t="shared" si="208"/>
        <v>6.3606540956101468E-3</v>
      </c>
      <c r="BF102">
        <f t="shared" si="209"/>
        <v>9.0408003138485682E-2</v>
      </c>
      <c r="BG102">
        <f t="shared" si="210"/>
        <v>1.4737811698138035E-2</v>
      </c>
      <c r="BH102">
        <f t="shared" si="211"/>
        <v>3.3990312343410725E-2</v>
      </c>
      <c r="BI102">
        <f t="shared" si="212"/>
        <v>0</v>
      </c>
      <c r="BJ102">
        <f t="shared" si="213"/>
        <v>0.38499518662974758</v>
      </c>
      <c r="BK102">
        <f t="shared" si="214"/>
        <v>0.41212681044413618</v>
      </c>
      <c r="BL102">
        <f t="shared" si="215"/>
        <v>1.3533058725016705E-3</v>
      </c>
      <c r="BM102">
        <f t="shared" si="216"/>
        <v>2.2759891180943812E-4</v>
      </c>
      <c r="BN102">
        <f t="shared" si="217"/>
        <v>1.3262578070924135E-2</v>
      </c>
      <c r="BO102">
        <f t="shared" si="218"/>
        <v>0</v>
      </c>
      <c r="BP102">
        <f t="shared" si="219"/>
        <v>1.8141034063445773</v>
      </c>
      <c r="BQ102">
        <f t="shared" si="220"/>
        <v>2.2034141856099998</v>
      </c>
    </row>
    <row r="103" spans="1:69" x14ac:dyDescent="0.15">
      <c r="A103" t="s">
        <v>180</v>
      </c>
      <c r="B103">
        <v>216</v>
      </c>
      <c r="C103" s="27">
        <f t="shared" si="134"/>
        <v>1010.4812924740419</v>
      </c>
      <c r="D103" s="1">
        <v>52.527000000000001</v>
      </c>
      <c r="E103" s="1">
        <v>0.36299999999999999</v>
      </c>
      <c r="F103" s="1">
        <v>3.931</v>
      </c>
      <c r="G103" s="1">
        <v>0.81200000000000006</v>
      </c>
      <c r="H103" s="1">
        <v>2.371</v>
      </c>
      <c r="I103" s="1">
        <v>16.114000000000001</v>
      </c>
      <c r="J103" s="1">
        <v>23.274000000000001</v>
      </c>
      <c r="K103" s="1">
        <v>0.14099999999999999</v>
      </c>
      <c r="L103" s="1">
        <v>3.1E-2</v>
      </c>
      <c r="M103" s="1">
        <v>0.43099999999999999</v>
      </c>
      <c r="O103">
        <f t="shared" si="178"/>
        <v>99.995000000000005</v>
      </c>
      <c r="V103" s="38">
        <v>12</v>
      </c>
      <c r="W103" s="38">
        <v>4</v>
      </c>
      <c r="X103" s="15">
        <v>0</v>
      </c>
      <c r="Z103" s="14">
        <f t="shared" si="179"/>
        <v>1.9099262149936247</v>
      </c>
      <c r="AA103" s="14">
        <f t="shared" si="180"/>
        <v>9.9290708008039612E-3</v>
      </c>
      <c r="AB103" s="14">
        <f t="shared" si="181"/>
        <v>0.16844849261235828</v>
      </c>
      <c r="AC103" s="14">
        <f t="shared" si="182"/>
        <v>2.3341831314642871E-2</v>
      </c>
      <c r="AD103" s="14">
        <f t="shared" si="183"/>
        <v>0</v>
      </c>
      <c r="AE103" s="14">
        <f t="shared" si="184"/>
        <v>7.2094970104958384E-2</v>
      </c>
      <c r="AF103" s="14">
        <f t="shared" si="185"/>
        <v>0.87340327343420199</v>
      </c>
      <c r="AG103" s="14">
        <f t="shared" si="186"/>
        <v>0.90666547122435559</v>
      </c>
      <c r="AH103" s="14">
        <f t="shared" si="187"/>
        <v>4.3421793964819027E-3</v>
      </c>
      <c r="AI103" s="14">
        <f t="shared" si="188"/>
        <v>9.0666503979684742E-4</v>
      </c>
      <c r="AJ103" s="14">
        <f t="shared" si="189"/>
        <v>3.0382766641692018E-2</v>
      </c>
      <c r="AK103" s="14">
        <f t="shared" si="190"/>
        <v>0</v>
      </c>
      <c r="AL103" s="14">
        <f t="shared" si="191"/>
        <v>3.9994409355629164</v>
      </c>
      <c r="AM103" s="14">
        <f t="shared" si="192"/>
        <v>0.92374922894082312</v>
      </c>
      <c r="AN103" s="11">
        <f t="shared" si="193"/>
        <v>0</v>
      </c>
      <c r="AP103">
        <f t="shared" si="194"/>
        <v>52.527000000000001</v>
      </c>
      <c r="AQ103">
        <f t="shared" si="195"/>
        <v>0.36299999999999999</v>
      </c>
      <c r="AR103">
        <f t="shared" si="196"/>
        <v>3.931</v>
      </c>
      <c r="AS103">
        <f t="shared" si="197"/>
        <v>0.81200000000000006</v>
      </c>
      <c r="AT103">
        <f t="shared" si="198"/>
        <v>0</v>
      </c>
      <c r="AU103">
        <f t="shared" si="199"/>
        <v>2.371</v>
      </c>
      <c r="AV103">
        <f t="shared" si="200"/>
        <v>16.114000000000001</v>
      </c>
      <c r="AW103">
        <f t="shared" si="201"/>
        <v>23.274000000000001</v>
      </c>
      <c r="AX103">
        <f t="shared" si="202"/>
        <v>0.14099999999999999</v>
      </c>
      <c r="AY103">
        <f t="shared" si="203"/>
        <v>3.1E-2</v>
      </c>
      <c r="AZ103">
        <f t="shared" si="204"/>
        <v>0.43099999999999999</v>
      </c>
      <c r="BA103">
        <f t="shared" si="205"/>
        <v>0</v>
      </c>
      <c r="BB103">
        <f t="shared" si="206"/>
        <v>99.995000000000005</v>
      </c>
      <c r="BD103">
        <f t="shared" si="207"/>
        <v>0.87428428761651134</v>
      </c>
      <c r="BE103">
        <f t="shared" si="208"/>
        <v>4.545113064382841E-3</v>
      </c>
      <c r="BF103">
        <f t="shared" si="209"/>
        <v>7.7108670066692822E-2</v>
      </c>
      <c r="BG103">
        <f t="shared" si="210"/>
        <v>1.0684913481150075E-2</v>
      </c>
      <c r="BH103">
        <f t="shared" si="211"/>
        <v>3.3002060018929906E-2</v>
      </c>
      <c r="BI103">
        <f t="shared" si="212"/>
        <v>0</v>
      </c>
      <c r="BJ103">
        <f t="shared" si="213"/>
        <v>0.39980746518990484</v>
      </c>
      <c r="BK103">
        <f t="shared" si="214"/>
        <v>0.41503350725960908</v>
      </c>
      <c r="BL103">
        <f t="shared" si="215"/>
        <v>1.9876680002368285E-3</v>
      </c>
      <c r="BM103">
        <f t="shared" si="216"/>
        <v>4.1503330977015184E-4</v>
      </c>
      <c r="BN103">
        <f t="shared" si="217"/>
        <v>1.3907958998949642E-2</v>
      </c>
      <c r="BO103">
        <f t="shared" si="218"/>
        <v>0</v>
      </c>
      <c r="BP103">
        <f t="shared" si="219"/>
        <v>1.8307766770061376</v>
      </c>
      <c r="BQ103">
        <f t="shared" si="220"/>
        <v>2.1845596930496121</v>
      </c>
    </row>
    <row r="104" spans="1:69" x14ac:dyDescent="0.15">
      <c r="A104" t="s">
        <v>181</v>
      </c>
      <c r="B104">
        <v>217</v>
      </c>
      <c r="C104" s="27">
        <f t="shared" si="134"/>
        <v>1020.6881742162039</v>
      </c>
      <c r="D104" s="1">
        <v>52.273000000000003</v>
      </c>
      <c r="E104" s="1">
        <v>0.44900000000000001</v>
      </c>
      <c r="F104" s="1">
        <v>3.802</v>
      </c>
      <c r="G104" s="1">
        <v>0.76</v>
      </c>
      <c r="H104" s="1">
        <v>2.331</v>
      </c>
      <c r="I104" s="1">
        <v>16.079000000000001</v>
      </c>
      <c r="J104" s="1">
        <v>23.14</v>
      </c>
      <c r="K104" s="1">
        <v>0.04</v>
      </c>
      <c r="L104" s="1">
        <v>3.4000000000000002E-2</v>
      </c>
      <c r="M104" s="1">
        <v>0.41799999999999998</v>
      </c>
      <c r="O104">
        <f t="shared" si="178"/>
        <v>99.326000000000022</v>
      </c>
      <c r="V104" s="38">
        <v>12</v>
      </c>
      <c r="W104" s="38">
        <v>4</v>
      </c>
      <c r="X104" s="15">
        <v>0</v>
      </c>
      <c r="Z104" s="14">
        <f t="shared" si="179"/>
        <v>1.9122003582660707</v>
      </c>
      <c r="AA104" s="14">
        <f t="shared" si="180"/>
        <v>1.2355783815130233E-2</v>
      </c>
      <c r="AB104" s="14">
        <f t="shared" si="181"/>
        <v>0.16390725428554825</v>
      </c>
      <c r="AC104" s="14">
        <f t="shared" si="182"/>
        <v>2.1979330867834473E-2</v>
      </c>
      <c r="AD104" s="14">
        <f t="shared" si="183"/>
        <v>0</v>
      </c>
      <c r="AE104" s="14">
        <f t="shared" si="184"/>
        <v>7.1307902687563179E-2</v>
      </c>
      <c r="AF104" s="14">
        <f t="shared" si="185"/>
        <v>0.87678370265150873</v>
      </c>
      <c r="AG104" s="14">
        <f t="shared" si="186"/>
        <v>0.90690412829849576</v>
      </c>
      <c r="AH104" s="14">
        <f t="shared" si="187"/>
        <v>1.239283360214767E-3</v>
      </c>
      <c r="AI104" s="14">
        <f t="shared" si="188"/>
        <v>1.0004285355665358E-3</v>
      </c>
      <c r="AJ104" s="14">
        <f t="shared" si="189"/>
        <v>2.9644785148351917E-2</v>
      </c>
      <c r="AK104" s="14">
        <f t="shared" si="190"/>
        <v>0</v>
      </c>
      <c r="AL104" s="14">
        <f t="shared" si="191"/>
        <v>3.9973229579162846</v>
      </c>
      <c r="AM104" s="14">
        <f t="shared" si="192"/>
        <v>0.92478796111472705</v>
      </c>
      <c r="AN104" s="11">
        <f t="shared" si="193"/>
        <v>0</v>
      </c>
      <c r="AP104">
        <f t="shared" si="194"/>
        <v>52.273000000000003</v>
      </c>
      <c r="AQ104">
        <f t="shared" si="195"/>
        <v>0.44900000000000001</v>
      </c>
      <c r="AR104">
        <f t="shared" si="196"/>
        <v>3.802</v>
      </c>
      <c r="AS104">
        <f t="shared" si="197"/>
        <v>0.76</v>
      </c>
      <c r="AT104">
        <f t="shared" si="198"/>
        <v>0</v>
      </c>
      <c r="AU104">
        <f t="shared" si="199"/>
        <v>2.331</v>
      </c>
      <c r="AV104">
        <f t="shared" si="200"/>
        <v>16.079000000000001</v>
      </c>
      <c r="AW104">
        <f t="shared" si="201"/>
        <v>23.14</v>
      </c>
      <c r="AX104">
        <f t="shared" si="202"/>
        <v>0.04</v>
      </c>
      <c r="AY104">
        <f t="shared" si="203"/>
        <v>3.4000000000000002E-2</v>
      </c>
      <c r="AZ104">
        <f t="shared" si="204"/>
        <v>0.41799999999999998</v>
      </c>
      <c r="BA104">
        <f t="shared" si="205"/>
        <v>0</v>
      </c>
      <c r="BB104">
        <f t="shared" si="206"/>
        <v>99.326000000000022</v>
      </c>
      <c r="BD104">
        <f t="shared" si="207"/>
        <v>0.87005659121171774</v>
      </c>
      <c r="BE104">
        <f t="shared" si="208"/>
        <v>5.6219167104900707E-3</v>
      </c>
      <c r="BF104">
        <f t="shared" si="209"/>
        <v>7.4578265986661438E-2</v>
      </c>
      <c r="BG104">
        <f t="shared" si="210"/>
        <v>1.0000657938022238E-2</v>
      </c>
      <c r="BH104">
        <f t="shared" si="211"/>
        <v>3.2445298145982966E-2</v>
      </c>
      <c r="BI104">
        <f t="shared" si="212"/>
        <v>0</v>
      </c>
      <c r="BJ104">
        <f t="shared" si="213"/>
        <v>0.39893907364952708</v>
      </c>
      <c r="BK104">
        <f t="shared" si="214"/>
        <v>0.41264395282234911</v>
      </c>
      <c r="BL104">
        <f t="shared" si="215"/>
        <v>5.6387744687569612E-4</v>
      </c>
      <c r="BM104">
        <f t="shared" si="216"/>
        <v>4.5519782361887624E-4</v>
      </c>
      <c r="BN104">
        <f t="shared" si="217"/>
        <v>1.3488461395733063E-2</v>
      </c>
      <c r="BO104">
        <f t="shared" si="218"/>
        <v>0</v>
      </c>
      <c r="BP104">
        <f t="shared" si="219"/>
        <v>1.8187932931309783</v>
      </c>
      <c r="BQ104">
        <f t="shared" si="220"/>
        <v>2.1977884859224748</v>
      </c>
    </row>
    <row r="105" spans="1:69" x14ac:dyDescent="0.15">
      <c r="A105" t="s">
        <v>182</v>
      </c>
      <c r="B105">
        <v>218</v>
      </c>
      <c r="C105" s="27">
        <f t="shared" si="134"/>
        <v>1030.8950559583659</v>
      </c>
      <c r="D105" s="1">
        <v>52.177999999999997</v>
      </c>
      <c r="E105" s="1">
        <v>0.47899999999999998</v>
      </c>
      <c r="F105" s="1">
        <v>3.9710000000000001</v>
      </c>
      <c r="G105" s="1">
        <v>0.84699999999999998</v>
      </c>
      <c r="H105" s="1">
        <v>2.286</v>
      </c>
      <c r="I105" s="1">
        <v>15.92</v>
      </c>
      <c r="J105" s="1">
        <v>23.08</v>
      </c>
      <c r="K105" s="1">
        <v>9.2999999999999999E-2</v>
      </c>
      <c r="L105" s="1">
        <v>3.7999999999999999E-2</v>
      </c>
      <c r="M105" s="1">
        <v>0.433</v>
      </c>
      <c r="O105">
        <f t="shared" si="178"/>
        <v>99.325000000000003</v>
      </c>
      <c r="V105" s="38">
        <v>12</v>
      </c>
      <c r="W105" s="38">
        <v>4</v>
      </c>
      <c r="X105" s="15">
        <v>0</v>
      </c>
      <c r="Z105" s="14">
        <f t="shared" si="179"/>
        <v>1.9089489271160254</v>
      </c>
      <c r="AA105" s="14">
        <f t="shared" si="180"/>
        <v>1.3182882597132456E-2</v>
      </c>
      <c r="AB105" s="14">
        <f t="shared" si="181"/>
        <v>0.17121304875655313</v>
      </c>
      <c r="AC105" s="14">
        <f t="shared" si="182"/>
        <v>2.4498257534872045E-2</v>
      </c>
      <c r="AD105" s="14">
        <f t="shared" si="183"/>
        <v>0</v>
      </c>
      <c r="AE105" s="14">
        <f t="shared" si="184"/>
        <v>6.9939500558880235E-2</v>
      </c>
      <c r="AF105" s="14">
        <f t="shared" si="185"/>
        <v>0.8682152460651833</v>
      </c>
      <c r="AG105" s="14">
        <f t="shared" si="186"/>
        <v>0.90465864916214356</v>
      </c>
      <c r="AH105" s="14">
        <f t="shared" si="187"/>
        <v>2.8816716020876021E-3</v>
      </c>
      <c r="AI105" s="14">
        <f t="shared" si="188"/>
        <v>1.1182570924521613E-3</v>
      </c>
      <c r="AJ105" s="14">
        <f t="shared" si="189"/>
        <v>3.0712193311597278E-2</v>
      </c>
      <c r="AK105" s="14">
        <f t="shared" si="190"/>
        <v>0</v>
      </c>
      <c r="AL105" s="14">
        <f t="shared" si="191"/>
        <v>3.995368633796927</v>
      </c>
      <c r="AM105" s="14">
        <f t="shared" si="192"/>
        <v>0.92544993156986466</v>
      </c>
      <c r="AN105" s="11">
        <f t="shared" si="193"/>
        <v>0</v>
      </c>
      <c r="AP105">
        <f t="shared" si="194"/>
        <v>52.177999999999997</v>
      </c>
      <c r="AQ105">
        <f t="shared" si="195"/>
        <v>0.47899999999999998</v>
      </c>
      <c r="AR105">
        <f t="shared" si="196"/>
        <v>3.9710000000000001</v>
      </c>
      <c r="AS105">
        <f t="shared" si="197"/>
        <v>0.84699999999999998</v>
      </c>
      <c r="AT105">
        <f t="shared" si="198"/>
        <v>0</v>
      </c>
      <c r="AU105">
        <f t="shared" si="199"/>
        <v>2.286</v>
      </c>
      <c r="AV105">
        <f t="shared" si="200"/>
        <v>15.92</v>
      </c>
      <c r="AW105">
        <f t="shared" si="201"/>
        <v>23.08</v>
      </c>
      <c r="AX105">
        <f t="shared" si="202"/>
        <v>9.2999999999999999E-2</v>
      </c>
      <c r="AY105">
        <f t="shared" si="203"/>
        <v>3.7999999999999999E-2</v>
      </c>
      <c r="AZ105">
        <f t="shared" si="204"/>
        <v>0.433</v>
      </c>
      <c r="BA105">
        <f t="shared" si="205"/>
        <v>0</v>
      </c>
      <c r="BB105">
        <f t="shared" si="206"/>
        <v>99.325000000000003</v>
      </c>
      <c r="BD105">
        <f t="shared" si="207"/>
        <v>0.86847536617842869</v>
      </c>
      <c r="BE105">
        <f t="shared" si="208"/>
        <v>5.997545889364686E-3</v>
      </c>
      <c r="BF105">
        <f t="shared" si="209"/>
        <v>7.7893291486857599E-2</v>
      </c>
      <c r="BG105">
        <f t="shared" si="210"/>
        <v>1.1145470096716889E-2</v>
      </c>
      <c r="BH105">
        <f t="shared" si="211"/>
        <v>3.1818941038917657E-2</v>
      </c>
      <c r="BI105">
        <f t="shared" si="212"/>
        <v>0</v>
      </c>
      <c r="BJ105">
        <f t="shared" si="213"/>
        <v>0.39499409493752541</v>
      </c>
      <c r="BK105">
        <f t="shared" si="214"/>
        <v>0.41157400307432229</v>
      </c>
      <c r="BL105">
        <f t="shared" si="215"/>
        <v>1.3110150639859934E-3</v>
      </c>
      <c r="BM105">
        <f t="shared" si="216"/>
        <v>5.0875050875050871E-4</v>
      </c>
      <c r="BN105">
        <f t="shared" si="217"/>
        <v>1.3972497091752193E-2</v>
      </c>
      <c r="BO105">
        <f t="shared" si="218"/>
        <v>0</v>
      </c>
      <c r="BP105">
        <f t="shared" si="219"/>
        <v>1.8176909753666219</v>
      </c>
      <c r="BQ105">
        <f t="shared" si="220"/>
        <v>2.1980461409239682</v>
      </c>
    </row>
    <row r="106" spans="1:69" x14ac:dyDescent="0.15">
      <c r="A106" t="s">
        <v>183</v>
      </c>
      <c r="B106">
        <v>219</v>
      </c>
      <c r="C106" s="27">
        <f t="shared" si="134"/>
        <v>1041.101937700528</v>
      </c>
      <c r="D106" s="1">
        <v>52.167000000000002</v>
      </c>
      <c r="E106" s="1">
        <v>0.442</v>
      </c>
      <c r="F106" s="1">
        <v>4.1020000000000003</v>
      </c>
      <c r="G106" s="1">
        <v>0.93300000000000005</v>
      </c>
      <c r="H106" s="1">
        <v>2.4</v>
      </c>
      <c r="I106" s="1">
        <v>15.882</v>
      </c>
      <c r="J106" s="1">
        <v>23.056999999999999</v>
      </c>
      <c r="K106" s="1">
        <v>0.13300000000000001</v>
      </c>
      <c r="L106" s="1">
        <v>1.2E-2</v>
      </c>
      <c r="M106" s="1">
        <v>0.432</v>
      </c>
      <c r="O106">
        <f t="shared" si="178"/>
        <v>99.56</v>
      </c>
      <c r="V106" s="38">
        <v>12</v>
      </c>
      <c r="W106" s="38">
        <v>4</v>
      </c>
      <c r="X106" s="15">
        <v>0</v>
      </c>
      <c r="Z106" s="14">
        <f t="shared" si="179"/>
        <v>1.9052711163540288</v>
      </c>
      <c r="AA106" s="14">
        <f t="shared" si="180"/>
        <v>1.2143704227589799E-2</v>
      </c>
      <c r="AB106" s="14">
        <f t="shared" si="181"/>
        <v>0.17655770312333016</v>
      </c>
      <c r="AC106" s="14">
        <f t="shared" si="182"/>
        <v>2.6939372153185859E-2</v>
      </c>
      <c r="AD106" s="14">
        <f t="shared" si="183"/>
        <v>0</v>
      </c>
      <c r="AE106" s="14">
        <f t="shared" si="184"/>
        <v>7.3301284142843953E-2</v>
      </c>
      <c r="AF106" s="14">
        <f t="shared" si="185"/>
        <v>0.86465643274779547</v>
      </c>
      <c r="AG106" s="14">
        <f t="shared" si="186"/>
        <v>0.90220613390412696</v>
      </c>
      <c r="AH106" s="14">
        <f t="shared" si="187"/>
        <v>4.1140277784149481E-3</v>
      </c>
      <c r="AI106" s="14">
        <f t="shared" si="188"/>
        <v>3.5252778433520236E-4</v>
      </c>
      <c r="AJ106" s="14">
        <f t="shared" si="189"/>
        <v>3.0588679128946354E-2</v>
      </c>
      <c r="AK106" s="14">
        <f t="shared" si="190"/>
        <v>0</v>
      </c>
      <c r="AL106" s="14">
        <f t="shared" si="191"/>
        <v>3.9961309813445971</v>
      </c>
      <c r="AM106" s="14">
        <f t="shared" si="192"/>
        <v>0.92185011880296674</v>
      </c>
      <c r="AN106" s="11">
        <f t="shared" si="193"/>
        <v>0</v>
      </c>
      <c r="AP106">
        <f t="shared" si="194"/>
        <v>52.167000000000002</v>
      </c>
      <c r="AQ106">
        <f t="shared" si="195"/>
        <v>0.442</v>
      </c>
      <c r="AR106">
        <f t="shared" si="196"/>
        <v>4.1020000000000003</v>
      </c>
      <c r="AS106">
        <f t="shared" si="197"/>
        <v>0.93300000000000005</v>
      </c>
      <c r="AT106">
        <f t="shared" si="198"/>
        <v>0</v>
      </c>
      <c r="AU106">
        <f t="shared" si="199"/>
        <v>2.4</v>
      </c>
      <c r="AV106">
        <f t="shared" si="200"/>
        <v>15.882</v>
      </c>
      <c r="AW106">
        <f t="shared" si="201"/>
        <v>23.056999999999999</v>
      </c>
      <c r="AX106">
        <f t="shared" si="202"/>
        <v>0.13300000000000001</v>
      </c>
      <c r="AY106">
        <f t="shared" si="203"/>
        <v>1.2E-2</v>
      </c>
      <c r="AZ106">
        <f t="shared" si="204"/>
        <v>0.432</v>
      </c>
      <c r="BA106">
        <f t="shared" si="205"/>
        <v>0</v>
      </c>
      <c r="BB106">
        <f t="shared" si="206"/>
        <v>99.56</v>
      </c>
      <c r="BD106">
        <f t="shared" si="207"/>
        <v>0.86829227696404798</v>
      </c>
      <c r="BE106">
        <f t="shared" si="208"/>
        <v>5.5342699020859941E-3</v>
      </c>
      <c r="BF106">
        <f t="shared" si="209"/>
        <v>8.0462926637897225E-2</v>
      </c>
      <c r="BG106">
        <f t="shared" si="210"/>
        <v>1.2277123494966773E-2</v>
      </c>
      <c r="BH106">
        <f t="shared" si="211"/>
        <v>3.3405712376816436E-2</v>
      </c>
      <c r="BI106">
        <f t="shared" si="212"/>
        <v>0</v>
      </c>
      <c r="BJ106">
        <f t="shared" si="213"/>
        <v>0.39405126983654387</v>
      </c>
      <c r="BK106">
        <f t="shared" si="214"/>
        <v>0.41116385567091196</v>
      </c>
      <c r="BL106">
        <f t="shared" si="215"/>
        <v>1.8748925108616895E-3</v>
      </c>
      <c r="BM106">
        <f t="shared" si="216"/>
        <v>1.6065805539489748E-4</v>
      </c>
      <c r="BN106">
        <f t="shared" si="217"/>
        <v>1.3940228045350916E-2</v>
      </c>
      <c r="BO106">
        <f t="shared" si="218"/>
        <v>0</v>
      </c>
      <c r="BP106">
        <f t="shared" si="219"/>
        <v>1.8211632134948779</v>
      </c>
      <c r="BQ106">
        <f t="shared" si="220"/>
        <v>2.1942739408160339</v>
      </c>
    </row>
    <row r="107" spans="1:69" x14ac:dyDescent="0.15">
      <c r="A107" t="s">
        <v>184</v>
      </c>
      <c r="B107">
        <v>220</v>
      </c>
      <c r="C107" s="27">
        <f t="shared" si="134"/>
        <v>1051.30881944269</v>
      </c>
      <c r="D107" s="1">
        <v>52.308</v>
      </c>
      <c r="E107" s="1">
        <v>0.42399999999999999</v>
      </c>
      <c r="F107" s="1">
        <v>4.0679999999999996</v>
      </c>
      <c r="G107" s="1">
        <v>0.875</v>
      </c>
      <c r="H107" s="1">
        <v>2.4500000000000002</v>
      </c>
      <c r="I107" s="1">
        <v>15.903</v>
      </c>
      <c r="J107" s="1">
        <v>22.98</v>
      </c>
      <c r="K107" s="1">
        <v>3.2000000000000001E-2</v>
      </c>
      <c r="L107" s="1">
        <v>0.03</v>
      </c>
      <c r="M107" s="1">
        <v>0.436</v>
      </c>
      <c r="O107">
        <f t="shared" si="178"/>
        <v>99.506000000000014</v>
      </c>
      <c r="V107" s="38">
        <v>12</v>
      </c>
      <c r="W107" s="38">
        <v>4</v>
      </c>
      <c r="X107" s="15">
        <v>0</v>
      </c>
      <c r="Z107" s="14">
        <f t="shared" si="179"/>
        <v>1.909845685439195</v>
      </c>
      <c r="AA107" s="14">
        <f t="shared" si="180"/>
        <v>1.1645657400292659E-2</v>
      </c>
      <c r="AB107" s="14">
        <f t="shared" si="181"/>
        <v>0.17504156998094217</v>
      </c>
      <c r="AC107" s="14">
        <f t="shared" si="182"/>
        <v>2.525707887591605E-2</v>
      </c>
      <c r="AD107" s="14">
        <f t="shared" si="183"/>
        <v>0</v>
      </c>
      <c r="AE107" s="14">
        <f t="shared" si="184"/>
        <v>7.4805868070968673E-2</v>
      </c>
      <c r="AF107" s="14">
        <f t="shared" si="185"/>
        <v>0.86553908785609646</v>
      </c>
      <c r="AG107" s="14">
        <f t="shared" si="186"/>
        <v>0.89892248064989821</v>
      </c>
      <c r="AH107" s="14">
        <f t="shared" si="187"/>
        <v>9.8954329058107489E-4</v>
      </c>
      <c r="AI107" s="14">
        <f t="shared" si="188"/>
        <v>8.8105415056654462E-4</v>
      </c>
      <c r="AJ107" s="14">
        <f t="shared" si="189"/>
        <v>3.0862614035252263E-2</v>
      </c>
      <c r="AK107" s="14">
        <f t="shared" si="190"/>
        <v>0</v>
      </c>
      <c r="AL107" s="14">
        <f t="shared" si="191"/>
        <v>3.9937906397497094</v>
      </c>
      <c r="AM107" s="14">
        <f t="shared" si="192"/>
        <v>0.92044848265579382</v>
      </c>
      <c r="AN107" s="11">
        <f t="shared" si="193"/>
        <v>0</v>
      </c>
      <c r="AP107">
        <f t="shared" si="194"/>
        <v>52.308</v>
      </c>
      <c r="AQ107">
        <f t="shared" si="195"/>
        <v>0.42399999999999999</v>
      </c>
      <c r="AR107">
        <f t="shared" si="196"/>
        <v>4.0679999999999996</v>
      </c>
      <c r="AS107">
        <f t="shared" si="197"/>
        <v>0.875</v>
      </c>
      <c r="AT107">
        <f t="shared" si="198"/>
        <v>0</v>
      </c>
      <c r="AU107">
        <f t="shared" si="199"/>
        <v>2.4500000000000002</v>
      </c>
      <c r="AV107">
        <f t="shared" si="200"/>
        <v>15.903</v>
      </c>
      <c r="AW107">
        <f t="shared" si="201"/>
        <v>22.98</v>
      </c>
      <c r="AX107">
        <f t="shared" si="202"/>
        <v>3.2000000000000001E-2</v>
      </c>
      <c r="AY107">
        <f t="shared" si="203"/>
        <v>0.03</v>
      </c>
      <c r="AZ107">
        <f t="shared" si="204"/>
        <v>0.436</v>
      </c>
      <c r="BA107">
        <f t="shared" si="205"/>
        <v>0</v>
      </c>
      <c r="BB107">
        <f t="shared" si="206"/>
        <v>99.506000000000014</v>
      </c>
      <c r="BD107">
        <f t="shared" si="207"/>
        <v>0.8706391478029295</v>
      </c>
      <c r="BE107">
        <f t="shared" si="208"/>
        <v>5.3088923947612245E-3</v>
      </c>
      <c r="BF107">
        <f t="shared" si="209"/>
        <v>7.9795998430757159E-2</v>
      </c>
      <c r="BG107">
        <f t="shared" si="210"/>
        <v>1.151391538917034E-2</v>
      </c>
      <c r="BH107">
        <f t="shared" si="211"/>
        <v>3.4101664718000115E-2</v>
      </c>
      <c r="BI107">
        <f t="shared" si="212"/>
        <v>0</v>
      </c>
      <c r="BJ107">
        <f t="shared" si="213"/>
        <v>0.39457230476077054</v>
      </c>
      <c r="BK107">
        <f t="shared" si="214"/>
        <v>0.40979075349427757</v>
      </c>
      <c r="BL107">
        <f t="shared" si="215"/>
        <v>4.5110195750055685E-4</v>
      </c>
      <c r="BM107">
        <f t="shared" si="216"/>
        <v>4.0164513848724371E-4</v>
      </c>
      <c r="BN107">
        <f t="shared" si="217"/>
        <v>1.4069304230956018E-2</v>
      </c>
      <c r="BO107">
        <f t="shared" si="218"/>
        <v>0</v>
      </c>
      <c r="BP107">
        <f t="shared" si="219"/>
        <v>1.8206447283176102</v>
      </c>
      <c r="BQ107">
        <f t="shared" si="220"/>
        <v>2.1936133819145605</v>
      </c>
    </row>
    <row r="108" spans="1:69" x14ac:dyDescent="0.15">
      <c r="A108" t="s">
        <v>185</v>
      </c>
      <c r="B108">
        <v>221</v>
      </c>
      <c r="C108" s="27">
        <f t="shared" si="134"/>
        <v>1061.5157011848521</v>
      </c>
      <c r="D108" s="1">
        <v>52.9</v>
      </c>
      <c r="E108" s="1">
        <v>0.35099999999999998</v>
      </c>
      <c r="F108" s="1">
        <v>3.778</v>
      </c>
      <c r="G108" s="1">
        <v>0.71899999999999997</v>
      </c>
      <c r="H108" s="1">
        <v>2.3780000000000001</v>
      </c>
      <c r="I108" s="1">
        <v>16.152999999999999</v>
      </c>
      <c r="J108" s="1">
        <v>23.05</v>
      </c>
      <c r="K108" s="1">
        <v>4.3999999999999997E-2</v>
      </c>
      <c r="L108" s="1">
        <v>6.6000000000000003E-2</v>
      </c>
      <c r="M108" s="1">
        <v>0.40100000000000002</v>
      </c>
      <c r="O108">
        <f t="shared" si="178"/>
        <v>99.839999999999989</v>
      </c>
      <c r="V108" s="38">
        <v>12</v>
      </c>
      <c r="W108" s="38">
        <v>4</v>
      </c>
      <c r="X108" s="15">
        <v>0</v>
      </c>
      <c r="Z108" s="14">
        <f t="shared" si="179"/>
        <v>1.9224622561880778</v>
      </c>
      <c r="AA108" s="14">
        <f t="shared" si="180"/>
        <v>9.5957131445347406E-3</v>
      </c>
      <c r="AB108" s="14">
        <f t="shared" si="181"/>
        <v>0.16180584150833596</v>
      </c>
      <c r="AC108" s="14">
        <f t="shared" si="182"/>
        <v>2.0657413602334945E-2</v>
      </c>
      <c r="AD108" s="14">
        <f t="shared" si="183"/>
        <v>0</v>
      </c>
      <c r="AE108" s="14">
        <f t="shared" si="184"/>
        <v>7.2269228763910814E-2</v>
      </c>
      <c r="AF108" s="14">
        <f t="shared" si="185"/>
        <v>0.87504987427449199</v>
      </c>
      <c r="AG108" s="14">
        <f t="shared" si="186"/>
        <v>0.89746006830854574</v>
      </c>
      <c r="AH108" s="14">
        <f t="shared" si="187"/>
        <v>1.3542831775052431E-3</v>
      </c>
      <c r="AI108" s="14">
        <f t="shared" si="188"/>
        <v>1.9292889169229249E-3</v>
      </c>
      <c r="AJ108" s="14">
        <f t="shared" si="189"/>
        <v>2.8252870454783904E-2</v>
      </c>
      <c r="AK108" s="14">
        <f t="shared" si="190"/>
        <v>0</v>
      </c>
      <c r="AL108" s="14">
        <f t="shared" si="191"/>
        <v>3.9908368383394439</v>
      </c>
      <c r="AM108" s="14">
        <f t="shared" si="192"/>
        <v>0.9237118426809755</v>
      </c>
      <c r="AN108" s="11">
        <f t="shared" si="193"/>
        <v>0</v>
      </c>
      <c r="AP108">
        <f t="shared" si="194"/>
        <v>52.9</v>
      </c>
      <c r="AQ108">
        <f t="shared" si="195"/>
        <v>0.35099999999999998</v>
      </c>
      <c r="AR108">
        <f t="shared" si="196"/>
        <v>3.778</v>
      </c>
      <c r="AS108">
        <f t="shared" si="197"/>
        <v>0.71899999999999997</v>
      </c>
      <c r="AT108">
        <f t="shared" si="198"/>
        <v>0</v>
      </c>
      <c r="AU108">
        <f t="shared" si="199"/>
        <v>2.3780000000000001</v>
      </c>
      <c r="AV108">
        <f t="shared" si="200"/>
        <v>16.152999999999999</v>
      </c>
      <c r="AW108">
        <f t="shared" si="201"/>
        <v>23.05</v>
      </c>
      <c r="AX108">
        <f t="shared" si="202"/>
        <v>4.3999999999999997E-2</v>
      </c>
      <c r="AY108">
        <f t="shared" si="203"/>
        <v>6.6000000000000003E-2</v>
      </c>
      <c r="AZ108">
        <f t="shared" si="204"/>
        <v>0.40100000000000002</v>
      </c>
      <c r="BA108">
        <f t="shared" si="205"/>
        <v>0</v>
      </c>
      <c r="BB108">
        <f t="shared" si="206"/>
        <v>99.839999999999989</v>
      </c>
      <c r="BD108">
        <f t="shared" si="207"/>
        <v>0.88049267643142481</v>
      </c>
      <c r="BE108">
        <f t="shared" si="208"/>
        <v>4.3948613928329952E-3</v>
      </c>
      <c r="BF108">
        <f t="shared" si="209"/>
        <v>7.410749313456258E-2</v>
      </c>
      <c r="BG108">
        <f t="shared" si="210"/>
        <v>9.4611487597868263E-3</v>
      </c>
      <c r="BH108">
        <f t="shared" si="211"/>
        <v>3.3099493346695624E-2</v>
      </c>
      <c r="BI108">
        <f t="shared" si="212"/>
        <v>0</v>
      </c>
      <c r="BJ108">
        <f t="shared" si="213"/>
        <v>0.40077510147775425</v>
      </c>
      <c r="BK108">
        <f t="shared" si="214"/>
        <v>0.41103902820030891</v>
      </c>
      <c r="BL108">
        <f t="shared" si="215"/>
        <v>6.2026519156326563E-4</v>
      </c>
      <c r="BM108">
        <f t="shared" si="216"/>
        <v>8.8361930467193621E-4</v>
      </c>
      <c r="BN108">
        <f t="shared" si="217"/>
        <v>1.2939887606911385E-2</v>
      </c>
      <c r="BO108">
        <f t="shared" si="218"/>
        <v>0</v>
      </c>
      <c r="BP108">
        <f t="shared" si="219"/>
        <v>1.8278135748465125</v>
      </c>
      <c r="BQ108">
        <f t="shared" si="220"/>
        <v>2.1833938062718281</v>
      </c>
    </row>
    <row r="109" spans="1:69" s="27" customFormat="1" x14ac:dyDescent="0.15">
      <c r="A109" s="27" t="s">
        <v>186</v>
      </c>
      <c r="B109" s="27">
        <v>222</v>
      </c>
      <c r="C109" s="27">
        <f t="shared" si="134"/>
        <v>1071.7225829270142</v>
      </c>
      <c r="D109" s="28">
        <v>51.796999999999997</v>
      </c>
      <c r="E109" s="28">
        <v>0.45700000000000002</v>
      </c>
      <c r="F109" s="28">
        <v>4.4429999999999996</v>
      </c>
      <c r="G109" s="28">
        <v>0.99</v>
      </c>
      <c r="H109" s="28">
        <v>2.431</v>
      </c>
      <c r="I109" s="28">
        <v>15.945</v>
      </c>
      <c r="J109" s="28">
        <v>22.954000000000001</v>
      </c>
      <c r="K109" s="28">
        <v>9.6000000000000002E-2</v>
      </c>
      <c r="L109" s="28">
        <v>3.9E-2</v>
      </c>
      <c r="M109" s="28">
        <v>0.45800000000000002</v>
      </c>
      <c r="N109" s="28"/>
      <c r="O109" s="27">
        <f t="shared" si="178"/>
        <v>99.61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>
        <f t="shared" si="179"/>
        <v>1.8920107632115148</v>
      </c>
      <c r="AA109" s="30">
        <f t="shared" si="180"/>
        <v>1.2557499978642469E-2</v>
      </c>
      <c r="AB109" s="30">
        <f t="shared" si="181"/>
        <v>0.19126055071609127</v>
      </c>
      <c r="AC109" s="30">
        <f t="shared" si="182"/>
        <v>2.8589008587064903E-2</v>
      </c>
      <c r="AD109" s="30">
        <f t="shared" si="183"/>
        <v>0</v>
      </c>
      <c r="AE109" s="30">
        <f t="shared" si="184"/>
        <v>7.4258021604503191E-2</v>
      </c>
      <c r="AF109" s="30">
        <f t="shared" si="185"/>
        <v>0.86820240212556665</v>
      </c>
      <c r="AG109" s="30">
        <f t="shared" si="186"/>
        <v>0.89829592085897902</v>
      </c>
      <c r="AH109" s="30">
        <f t="shared" si="187"/>
        <v>2.9699209248328258E-3</v>
      </c>
      <c r="AI109" s="30">
        <f t="shared" si="188"/>
        <v>1.1458685157622577E-3</v>
      </c>
      <c r="AJ109" s="30">
        <f t="shared" si="189"/>
        <v>3.243400127061459E-2</v>
      </c>
      <c r="AK109" s="30">
        <f t="shared" si="190"/>
        <v>0</v>
      </c>
      <c r="AL109" s="30">
        <f t="shared" si="191"/>
        <v>4.0017239577935717</v>
      </c>
      <c r="AM109" s="30">
        <f t="shared" si="192"/>
        <v>0.92120833964506987</v>
      </c>
      <c r="AN109" s="31">
        <f t="shared" si="193"/>
        <v>0</v>
      </c>
      <c r="AP109" s="27">
        <f t="shared" si="194"/>
        <v>51.796999999999997</v>
      </c>
      <c r="AQ109" s="27">
        <f t="shared" si="195"/>
        <v>0.45700000000000002</v>
      </c>
      <c r="AR109" s="27">
        <f t="shared" si="196"/>
        <v>4.4429999999999996</v>
      </c>
      <c r="AS109" s="27">
        <f t="shared" si="197"/>
        <v>0.99</v>
      </c>
      <c r="AT109" s="27">
        <f t="shared" si="198"/>
        <v>0</v>
      </c>
      <c r="AU109" s="27">
        <f t="shared" si="199"/>
        <v>2.431</v>
      </c>
      <c r="AV109" s="27">
        <f t="shared" si="200"/>
        <v>15.945</v>
      </c>
      <c r="AW109" s="27">
        <f t="shared" si="201"/>
        <v>22.954000000000001</v>
      </c>
      <c r="AX109" s="27">
        <f t="shared" si="202"/>
        <v>9.6000000000000002E-2</v>
      </c>
      <c r="AY109" s="27">
        <f t="shared" si="203"/>
        <v>3.9E-2</v>
      </c>
      <c r="AZ109" s="27">
        <f t="shared" si="204"/>
        <v>0.45800000000000002</v>
      </c>
      <c r="BA109" s="27">
        <f t="shared" si="205"/>
        <v>0</v>
      </c>
      <c r="BB109" s="27">
        <f t="shared" si="206"/>
        <v>99.61</v>
      </c>
      <c r="BD109" s="27">
        <f t="shared" si="207"/>
        <v>0.8621338215712383</v>
      </c>
      <c r="BE109" s="27">
        <f t="shared" si="208"/>
        <v>5.7220844915233018E-3</v>
      </c>
      <c r="BF109" s="27">
        <f t="shared" si="209"/>
        <v>8.7151824244801876E-2</v>
      </c>
      <c r="BG109" s="27">
        <f t="shared" si="210"/>
        <v>1.3027172840318442E-2</v>
      </c>
      <c r="BH109" s="27">
        <f t="shared" si="211"/>
        <v>3.3837202828350316E-2</v>
      </c>
      <c r="BI109" s="27">
        <f t="shared" si="212"/>
        <v>0</v>
      </c>
      <c r="BJ109" s="27">
        <f t="shared" si="213"/>
        <v>0.39561437460922383</v>
      </c>
      <c r="BK109" s="27">
        <f t="shared" si="214"/>
        <v>0.40932710860346594</v>
      </c>
      <c r="BL109" s="27">
        <f t="shared" si="215"/>
        <v>1.3533058725016705E-3</v>
      </c>
      <c r="BM109" s="27">
        <f t="shared" si="216"/>
        <v>5.2213868003341685E-4</v>
      </c>
      <c r="BN109" s="27">
        <f t="shared" si="217"/>
        <v>1.4779223251784076E-2</v>
      </c>
      <c r="BO109" s="27">
        <f t="shared" si="218"/>
        <v>0</v>
      </c>
      <c r="BP109" s="27">
        <f t="shared" si="219"/>
        <v>1.823468256993241</v>
      </c>
      <c r="BQ109" s="27">
        <f t="shared" si="220"/>
        <v>2.1945673813878761</v>
      </c>
    </row>
    <row r="110" spans="1:69" s="27" customFormat="1" x14ac:dyDescent="0.15">
      <c r="A110" s="27" t="s">
        <v>187</v>
      </c>
      <c r="B110" s="27">
        <v>223</v>
      </c>
      <c r="C110" s="27">
        <f t="shared" si="134"/>
        <v>1081.9294646691762</v>
      </c>
      <c r="D110" s="28">
        <v>51.783999999999999</v>
      </c>
      <c r="E110" s="28">
        <v>0.41599999999999998</v>
      </c>
      <c r="F110" s="28">
        <v>4.7210000000000001</v>
      </c>
      <c r="G110" s="28">
        <v>1.115</v>
      </c>
      <c r="H110" s="28">
        <v>2.4470000000000001</v>
      </c>
      <c r="I110" s="28">
        <v>15.525</v>
      </c>
      <c r="J110" s="28">
        <v>22.916</v>
      </c>
      <c r="K110" s="28">
        <v>0.08</v>
      </c>
      <c r="L110" s="28">
        <v>3.1E-2</v>
      </c>
      <c r="M110" s="28">
        <v>0.44700000000000001</v>
      </c>
      <c r="N110" s="28"/>
      <c r="O110" s="27">
        <f t="shared" si="178"/>
        <v>99.481999999999999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>
        <f t="shared" si="179"/>
        <v>1.8930580220193836</v>
      </c>
      <c r="AA110" s="30">
        <f t="shared" si="180"/>
        <v>1.1440095556612396E-2</v>
      </c>
      <c r="AB110" s="30">
        <f t="shared" si="181"/>
        <v>0.2033913245206887</v>
      </c>
      <c r="AC110" s="30">
        <f t="shared" si="182"/>
        <v>3.2224642150442344E-2</v>
      </c>
      <c r="AD110" s="30">
        <f t="shared" si="183"/>
        <v>0</v>
      </c>
      <c r="AE110" s="30">
        <f t="shared" si="184"/>
        <v>7.4806910756880979E-2</v>
      </c>
      <c r="AF110" s="30">
        <f t="shared" si="185"/>
        <v>0.84601371534505798</v>
      </c>
      <c r="AG110" s="30">
        <f t="shared" si="186"/>
        <v>0.89753046584328089</v>
      </c>
      <c r="AH110" s="30">
        <f t="shared" si="187"/>
        <v>2.4769256786872479E-3</v>
      </c>
      <c r="AI110" s="30">
        <f t="shared" si="188"/>
        <v>9.1155149773782939E-4</v>
      </c>
      <c r="AJ110" s="30">
        <f t="shared" si="189"/>
        <v>3.1680491439332992E-2</v>
      </c>
      <c r="AK110" s="30">
        <f t="shared" si="190"/>
        <v>0</v>
      </c>
      <c r="AL110" s="30">
        <f t="shared" si="191"/>
        <v>3.9935341448081054</v>
      </c>
      <c r="AM110" s="30">
        <f t="shared" si="192"/>
        <v>0.91876060479492394</v>
      </c>
      <c r="AN110" s="31">
        <f t="shared" si="193"/>
        <v>0</v>
      </c>
      <c r="AP110" s="27">
        <f t="shared" si="194"/>
        <v>51.783999999999999</v>
      </c>
      <c r="AQ110" s="27">
        <f t="shared" si="195"/>
        <v>0.41599999999999998</v>
      </c>
      <c r="AR110" s="27">
        <f t="shared" si="196"/>
        <v>4.7210000000000001</v>
      </c>
      <c r="AS110" s="27">
        <f t="shared" si="197"/>
        <v>1.115</v>
      </c>
      <c r="AT110" s="27">
        <f t="shared" si="198"/>
        <v>0</v>
      </c>
      <c r="AU110" s="27">
        <f t="shared" si="199"/>
        <v>2.4470000000000001</v>
      </c>
      <c r="AV110" s="27">
        <f t="shared" si="200"/>
        <v>15.525</v>
      </c>
      <c r="AW110" s="27">
        <f t="shared" si="201"/>
        <v>22.916</v>
      </c>
      <c r="AX110" s="27">
        <f t="shared" si="202"/>
        <v>0.08</v>
      </c>
      <c r="AY110" s="27">
        <f t="shared" si="203"/>
        <v>3.1E-2</v>
      </c>
      <c r="AZ110" s="27">
        <f t="shared" si="204"/>
        <v>0.44700000000000001</v>
      </c>
      <c r="BA110" s="27">
        <f t="shared" si="205"/>
        <v>0</v>
      </c>
      <c r="BB110" s="27">
        <f t="shared" si="206"/>
        <v>99.481999999999999</v>
      </c>
      <c r="BD110" s="27">
        <f t="shared" si="207"/>
        <v>0.86191744340878829</v>
      </c>
      <c r="BE110" s="27">
        <f t="shared" si="208"/>
        <v>5.2087246137279943E-3</v>
      </c>
      <c r="BF110" s="27">
        <f t="shared" si="209"/>
        <v>9.2604943114947047E-2</v>
      </c>
      <c r="BG110" s="27">
        <f t="shared" si="210"/>
        <v>1.4672017895914205E-2</v>
      </c>
      <c r="BH110" s="27">
        <f t="shared" si="211"/>
        <v>3.4059907577529094E-2</v>
      </c>
      <c r="BI110" s="27">
        <f t="shared" si="212"/>
        <v>0</v>
      </c>
      <c r="BJ110" s="27">
        <f t="shared" si="213"/>
        <v>0.38519367612469108</v>
      </c>
      <c r="BK110" s="27">
        <f t="shared" si="214"/>
        <v>0.40864947376304894</v>
      </c>
      <c r="BL110" s="27">
        <f t="shared" si="215"/>
        <v>1.1277548937513922E-3</v>
      </c>
      <c r="BM110" s="27">
        <f t="shared" si="216"/>
        <v>4.1503330977015184E-4</v>
      </c>
      <c r="BN110" s="27">
        <f t="shared" si="217"/>
        <v>1.4424263741370047E-2</v>
      </c>
      <c r="BO110" s="27">
        <f t="shared" si="218"/>
        <v>0</v>
      </c>
      <c r="BP110" s="27">
        <f t="shared" si="219"/>
        <v>1.8182732384435381</v>
      </c>
      <c r="BQ110" s="27">
        <f t="shared" si="220"/>
        <v>2.1963333454913596</v>
      </c>
    </row>
    <row r="111" spans="1:69" x14ac:dyDescent="0.15">
      <c r="A111" t="s">
        <v>188</v>
      </c>
      <c r="B111">
        <v>224</v>
      </c>
      <c r="C111" s="27">
        <f t="shared" si="134"/>
        <v>1092.1363464113383</v>
      </c>
      <c r="D111" s="1">
        <v>51.805999999999997</v>
      </c>
      <c r="E111" s="1">
        <v>0.48</v>
      </c>
      <c r="F111" s="1">
        <v>4.7009999999999996</v>
      </c>
      <c r="G111" s="1">
        <v>1.1000000000000001</v>
      </c>
      <c r="H111" s="1">
        <v>2.3580000000000001</v>
      </c>
      <c r="I111" s="1">
        <v>15.634</v>
      </c>
      <c r="J111" s="1">
        <v>22.956</v>
      </c>
      <c r="K111" s="1">
        <v>4.3999999999999997E-2</v>
      </c>
      <c r="L111" s="1">
        <v>7.1999999999999995E-2</v>
      </c>
      <c r="M111" s="1">
        <v>0.434</v>
      </c>
      <c r="O111">
        <f t="shared" si="178"/>
        <v>99.584999999999994</v>
      </c>
      <c r="V111" s="38">
        <v>12</v>
      </c>
      <c r="W111" s="38">
        <v>4</v>
      </c>
      <c r="X111" s="15">
        <v>0</v>
      </c>
      <c r="Z111" s="14">
        <f t="shared" si="179"/>
        <v>1.8914658673989417</v>
      </c>
      <c r="AA111" s="14">
        <f t="shared" si="180"/>
        <v>1.3183407457075021E-2</v>
      </c>
      <c r="AB111" s="14">
        <f t="shared" si="181"/>
        <v>0.20227340786679862</v>
      </c>
      <c r="AC111" s="14">
        <f t="shared" si="182"/>
        <v>3.1750899784071022E-2</v>
      </c>
      <c r="AD111" s="14">
        <f t="shared" si="183"/>
        <v>0</v>
      </c>
      <c r="AE111" s="14">
        <f t="shared" si="184"/>
        <v>7.199488924735091E-2</v>
      </c>
      <c r="AF111" s="14">
        <f t="shared" si="185"/>
        <v>0.85087549974693766</v>
      </c>
      <c r="AG111" s="14">
        <f t="shared" si="186"/>
        <v>0.89795943472611073</v>
      </c>
      <c r="AH111" s="14">
        <f t="shared" si="187"/>
        <v>1.3605853211933209E-3</v>
      </c>
      <c r="AI111" s="14">
        <f t="shared" si="188"/>
        <v>2.1144729210179967E-3</v>
      </c>
      <c r="AJ111" s="14">
        <f t="shared" si="189"/>
        <v>3.0720213698100692E-2</v>
      </c>
      <c r="AK111" s="14">
        <f t="shared" si="190"/>
        <v>0</v>
      </c>
      <c r="AL111" s="14">
        <f t="shared" si="191"/>
        <v>3.9936986781675978</v>
      </c>
      <c r="AM111" s="14">
        <f t="shared" si="192"/>
        <v>0.92198808185209158</v>
      </c>
      <c r="AN111" s="11">
        <f t="shared" si="193"/>
        <v>0</v>
      </c>
      <c r="AP111">
        <f t="shared" si="194"/>
        <v>51.805999999999997</v>
      </c>
      <c r="AQ111">
        <f t="shared" si="195"/>
        <v>0.48</v>
      </c>
      <c r="AR111">
        <f t="shared" si="196"/>
        <v>4.7009999999999996</v>
      </c>
      <c r="AS111">
        <f t="shared" si="197"/>
        <v>1.1000000000000001</v>
      </c>
      <c r="AT111">
        <f t="shared" si="198"/>
        <v>0</v>
      </c>
      <c r="AU111">
        <f t="shared" si="199"/>
        <v>2.3580000000000001</v>
      </c>
      <c r="AV111">
        <f t="shared" si="200"/>
        <v>15.634</v>
      </c>
      <c r="AW111">
        <f t="shared" si="201"/>
        <v>22.956</v>
      </c>
      <c r="AX111">
        <f t="shared" si="202"/>
        <v>4.3999999999999997E-2</v>
      </c>
      <c r="AY111">
        <f t="shared" si="203"/>
        <v>7.1999999999999995E-2</v>
      </c>
      <c r="AZ111">
        <f t="shared" si="204"/>
        <v>0.434</v>
      </c>
      <c r="BA111">
        <f t="shared" si="205"/>
        <v>0</v>
      </c>
      <c r="BB111">
        <f t="shared" si="206"/>
        <v>99.584999999999994</v>
      </c>
      <c r="BD111">
        <f t="shared" si="207"/>
        <v>0.86228362183754992</v>
      </c>
      <c r="BE111">
        <f t="shared" si="208"/>
        <v>6.0100668619938397E-3</v>
      </c>
      <c r="BF111">
        <f t="shared" si="209"/>
        <v>9.2212632404864645E-2</v>
      </c>
      <c r="BG111">
        <f t="shared" si="210"/>
        <v>1.4474636489242713E-2</v>
      </c>
      <c r="BH111">
        <f t="shared" si="211"/>
        <v>3.2821112410222154E-2</v>
      </c>
      <c r="BI111">
        <f t="shared" si="212"/>
        <v>0</v>
      </c>
      <c r="BJ111">
        <f t="shared" si="213"/>
        <v>0.38789809549329601</v>
      </c>
      <c r="BK111">
        <f t="shared" si="214"/>
        <v>0.40936277359506684</v>
      </c>
      <c r="BL111">
        <f t="shared" si="215"/>
        <v>6.2026519156326563E-4</v>
      </c>
      <c r="BM111">
        <f t="shared" si="216"/>
        <v>9.639483323693849E-4</v>
      </c>
      <c r="BN111">
        <f t="shared" si="217"/>
        <v>1.4004766138153468E-2</v>
      </c>
      <c r="BO111">
        <f t="shared" si="218"/>
        <v>0</v>
      </c>
      <c r="BP111">
        <f t="shared" si="219"/>
        <v>1.8206519187543222</v>
      </c>
      <c r="BQ111">
        <f t="shared" si="220"/>
        <v>2.1935542082640702</v>
      </c>
    </row>
    <row r="112" spans="1:69" x14ac:dyDescent="0.15">
      <c r="A112" t="s">
        <v>189</v>
      </c>
      <c r="B112">
        <v>225</v>
      </c>
      <c r="C112" s="27">
        <f t="shared" si="134"/>
        <v>1102.3432281535001</v>
      </c>
      <c r="D112" s="1">
        <v>52.095999999999997</v>
      </c>
      <c r="E112" s="1">
        <v>0.39700000000000002</v>
      </c>
      <c r="F112" s="1">
        <v>4.4160000000000004</v>
      </c>
      <c r="G112" s="1">
        <v>0.95699999999999996</v>
      </c>
      <c r="H112" s="1">
        <v>2.4969999999999999</v>
      </c>
      <c r="I112" s="1">
        <v>15.769</v>
      </c>
      <c r="J112" s="1">
        <v>23.018000000000001</v>
      </c>
      <c r="K112" s="1">
        <v>4.3999999999999997E-2</v>
      </c>
      <c r="L112" s="1">
        <v>3.1E-2</v>
      </c>
      <c r="M112" s="1">
        <v>0.45700000000000002</v>
      </c>
      <c r="O112">
        <f t="shared" si="178"/>
        <v>99.681999999999988</v>
      </c>
      <c r="V112" s="38">
        <v>12</v>
      </c>
      <c r="W112" s="38">
        <v>4</v>
      </c>
      <c r="X112" s="15">
        <v>0</v>
      </c>
      <c r="Z112" s="14">
        <f t="shared" si="179"/>
        <v>1.9002621246427758</v>
      </c>
      <c r="AA112" s="14">
        <f t="shared" si="180"/>
        <v>1.0893504829970377E-2</v>
      </c>
      <c r="AB112" s="14">
        <f t="shared" si="181"/>
        <v>0.18983150503085763</v>
      </c>
      <c r="AC112" s="14">
        <f t="shared" si="182"/>
        <v>2.7597260674552076E-2</v>
      </c>
      <c r="AD112" s="14">
        <f t="shared" si="183"/>
        <v>0</v>
      </c>
      <c r="AE112" s="14">
        <f t="shared" si="184"/>
        <v>7.6167043003536217E-2</v>
      </c>
      <c r="AF112" s="14">
        <f t="shared" si="185"/>
        <v>0.85741435486384887</v>
      </c>
      <c r="AG112" s="14">
        <f t="shared" si="186"/>
        <v>0.89953646547666244</v>
      </c>
      <c r="AH112" s="14">
        <f t="shared" si="187"/>
        <v>1.3593036003105637E-3</v>
      </c>
      <c r="AI112" s="14">
        <f t="shared" si="188"/>
        <v>9.095404351121551E-4</v>
      </c>
      <c r="AJ112" s="14">
        <f t="shared" si="189"/>
        <v>3.2317770233842379E-2</v>
      </c>
      <c r="AK112" s="14">
        <f t="shared" si="190"/>
        <v>0</v>
      </c>
      <c r="AL112" s="14">
        <f t="shared" si="191"/>
        <v>3.9962888727914687</v>
      </c>
      <c r="AM112" s="14">
        <f t="shared" si="192"/>
        <v>0.91841413809494554</v>
      </c>
      <c r="AN112" s="11">
        <f t="shared" si="193"/>
        <v>0</v>
      </c>
      <c r="AP112">
        <f t="shared" si="194"/>
        <v>52.095999999999997</v>
      </c>
      <c r="AQ112">
        <f t="shared" si="195"/>
        <v>0.39700000000000002</v>
      </c>
      <c r="AR112">
        <f t="shared" si="196"/>
        <v>4.4160000000000004</v>
      </c>
      <c r="AS112">
        <f t="shared" si="197"/>
        <v>0.95699999999999996</v>
      </c>
      <c r="AT112">
        <f t="shared" si="198"/>
        <v>0</v>
      </c>
      <c r="AU112">
        <f t="shared" si="199"/>
        <v>2.4969999999999999</v>
      </c>
      <c r="AV112">
        <f t="shared" si="200"/>
        <v>15.769</v>
      </c>
      <c r="AW112">
        <f t="shared" si="201"/>
        <v>23.018000000000001</v>
      </c>
      <c r="AX112">
        <f t="shared" si="202"/>
        <v>4.3999999999999997E-2</v>
      </c>
      <c r="AY112">
        <f t="shared" si="203"/>
        <v>3.1E-2</v>
      </c>
      <c r="AZ112">
        <f t="shared" si="204"/>
        <v>0.45700000000000002</v>
      </c>
      <c r="BA112">
        <f t="shared" si="205"/>
        <v>0</v>
      </c>
      <c r="BB112">
        <f t="shared" si="206"/>
        <v>99.681999999999988</v>
      </c>
      <c r="BD112">
        <f t="shared" si="207"/>
        <v>0.86711051930758987</v>
      </c>
      <c r="BE112">
        <f t="shared" si="208"/>
        <v>4.9708261337740719E-3</v>
      </c>
      <c r="BF112">
        <f t="shared" si="209"/>
        <v>8.6622204786190676E-2</v>
      </c>
      <c r="BG112">
        <f t="shared" si="210"/>
        <v>1.2592933745641159E-2</v>
      </c>
      <c r="BH112">
        <f t="shared" si="211"/>
        <v>3.4755859918712766E-2</v>
      </c>
      <c r="BI112">
        <f t="shared" si="212"/>
        <v>0</v>
      </c>
      <c r="BJ112">
        <f t="shared" si="213"/>
        <v>0.39124760572046724</v>
      </c>
      <c r="BK112">
        <f t="shared" si="214"/>
        <v>0.41046838833469457</v>
      </c>
      <c r="BL112">
        <f t="shared" si="215"/>
        <v>6.2026519156326563E-4</v>
      </c>
      <c r="BM112">
        <f t="shared" si="216"/>
        <v>4.1503330977015184E-4</v>
      </c>
      <c r="BN112">
        <f t="shared" si="217"/>
        <v>1.4746954205382799E-2</v>
      </c>
      <c r="BO112">
        <f t="shared" si="218"/>
        <v>0</v>
      </c>
      <c r="BP112">
        <f t="shared" si="219"/>
        <v>1.8235505906537863</v>
      </c>
      <c r="BQ112">
        <f t="shared" si="220"/>
        <v>2.1914878003788769</v>
      </c>
    </row>
    <row r="113" spans="1:69" s="27" customFormat="1" x14ac:dyDescent="0.15">
      <c r="A113" s="27" t="s">
        <v>190</v>
      </c>
      <c r="B113" s="27">
        <v>226</v>
      </c>
      <c r="C113" s="27">
        <f t="shared" si="134"/>
        <v>1112.5501098956622</v>
      </c>
      <c r="D113" s="28">
        <v>52.4</v>
      </c>
      <c r="E113" s="28">
        <v>0.375</v>
      </c>
      <c r="F113" s="28">
        <v>4.218</v>
      </c>
      <c r="G113" s="28">
        <v>0.92700000000000005</v>
      </c>
      <c r="H113" s="28">
        <v>2.4729999999999999</v>
      </c>
      <c r="I113" s="28">
        <v>15.929</v>
      </c>
      <c r="J113" s="28">
        <v>23.091999999999999</v>
      </c>
      <c r="K113" s="28">
        <v>5.6000000000000001E-2</v>
      </c>
      <c r="L113" s="28">
        <v>3.4000000000000002E-2</v>
      </c>
      <c r="M113" s="28">
        <v>0.42599999999999999</v>
      </c>
      <c r="N113" s="28"/>
      <c r="O113" s="27">
        <f t="shared" si="178"/>
        <v>99.929999999999993</v>
      </c>
      <c r="Q113" s="28"/>
      <c r="R113" s="28"/>
      <c r="S113" s="28"/>
      <c r="U113" s="28"/>
      <c r="V113" s="29">
        <v>12</v>
      </c>
      <c r="W113" s="29">
        <v>4</v>
      </c>
      <c r="X113" s="15">
        <v>0</v>
      </c>
      <c r="Z113" s="30">
        <f t="shared" si="179"/>
        <v>1.9059103067930594</v>
      </c>
      <c r="AA113" s="30">
        <f t="shared" si="180"/>
        <v>1.0260545003541149E-2</v>
      </c>
      <c r="AB113" s="30">
        <f t="shared" si="181"/>
        <v>0.18080391907060986</v>
      </c>
      <c r="AC113" s="30">
        <f t="shared" si="182"/>
        <v>2.6656050988735632E-2</v>
      </c>
      <c r="AD113" s="30">
        <f t="shared" si="183"/>
        <v>0</v>
      </c>
      <c r="AE113" s="30">
        <f t="shared" si="184"/>
        <v>7.5220238797996303E-2</v>
      </c>
      <c r="AF113" s="30">
        <f t="shared" si="185"/>
        <v>0.86364874764708088</v>
      </c>
      <c r="AG113" s="30">
        <f t="shared" si="186"/>
        <v>0.8998596428527742</v>
      </c>
      <c r="AH113" s="30">
        <f t="shared" si="187"/>
        <v>1.7250983350074018E-3</v>
      </c>
      <c r="AI113" s="30">
        <f t="shared" si="188"/>
        <v>9.9472096789679997E-4</v>
      </c>
      <c r="AJ113" s="30">
        <f t="shared" si="189"/>
        <v>3.0039785434049344E-2</v>
      </c>
      <c r="AK113" s="30">
        <f t="shared" si="190"/>
        <v>0</v>
      </c>
      <c r="AL113" s="30">
        <f t="shared" si="191"/>
        <v>3.995119055890751</v>
      </c>
      <c r="AM113" s="30">
        <f t="shared" si="192"/>
        <v>0.91988207099820241</v>
      </c>
      <c r="AN113" s="31">
        <f t="shared" si="193"/>
        <v>0</v>
      </c>
      <c r="AP113" s="27">
        <f t="shared" si="194"/>
        <v>52.4</v>
      </c>
      <c r="AQ113" s="27">
        <f t="shared" si="195"/>
        <v>0.375</v>
      </c>
      <c r="AR113" s="27">
        <f t="shared" si="196"/>
        <v>4.218</v>
      </c>
      <c r="AS113" s="27">
        <f t="shared" si="197"/>
        <v>0.92700000000000005</v>
      </c>
      <c r="AT113" s="27">
        <f t="shared" si="198"/>
        <v>0</v>
      </c>
      <c r="AU113" s="27">
        <f t="shared" si="199"/>
        <v>2.4729999999999999</v>
      </c>
      <c r="AV113" s="27">
        <f t="shared" si="200"/>
        <v>15.929</v>
      </c>
      <c r="AW113" s="27">
        <f t="shared" si="201"/>
        <v>23.091999999999999</v>
      </c>
      <c r="AX113" s="27">
        <f t="shared" si="202"/>
        <v>5.6000000000000001E-2</v>
      </c>
      <c r="AY113" s="27">
        <f t="shared" si="203"/>
        <v>3.4000000000000002E-2</v>
      </c>
      <c r="AZ113" s="27">
        <f t="shared" si="204"/>
        <v>0.42599999999999999</v>
      </c>
      <c r="BA113" s="27">
        <f t="shared" si="205"/>
        <v>0</v>
      </c>
      <c r="BB113" s="27">
        <f t="shared" si="206"/>
        <v>99.929999999999993</v>
      </c>
      <c r="BD113" s="27">
        <f t="shared" si="207"/>
        <v>0.87217043941411454</v>
      </c>
      <c r="BE113" s="27">
        <f t="shared" si="208"/>
        <v>4.6953647359326877E-3</v>
      </c>
      <c r="BF113" s="27">
        <f t="shared" si="209"/>
        <v>8.273832875637506E-2</v>
      </c>
      <c r="BG113" s="27">
        <f t="shared" si="210"/>
        <v>1.2198170932298177E-2</v>
      </c>
      <c r="BH113" s="27">
        <f t="shared" si="211"/>
        <v>3.4421802794944605E-2</v>
      </c>
      <c r="BI113" s="27">
        <f t="shared" si="212"/>
        <v>0</v>
      </c>
      <c r="BJ113" s="27">
        <f t="shared" si="213"/>
        <v>0.39521739561933683</v>
      </c>
      <c r="BK113" s="27">
        <f t="shared" si="214"/>
        <v>0.41178799302392766</v>
      </c>
      <c r="BL113" s="27">
        <f t="shared" si="215"/>
        <v>7.8942842562597447E-4</v>
      </c>
      <c r="BM113" s="27">
        <f t="shared" si="216"/>
        <v>4.5519782361887624E-4</v>
      </c>
      <c r="BN113" s="27">
        <f t="shared" si="217"/>
        <v>1.3746613766943265E-2</v>
      </c>
      <c r="BO113" s="27">
        <f t="shared" si="218"/>
        <v>0</v>
      </c>
      <c r="BP113" s="27">
        <f t="shared" si="219"/>
        <v>1.8282207352931177</v>
      </c>
      <c r="BQ113" s="27">
        <f t="shared" si="220"/>
        <v>2.1852498326741796</v>
      </c>
    </row>
    <row r="114" spans="1:69" s="27" customFormat="1" x14ac:dyDescent="0.15">
      <c r="A114" s="27" t="s">
        <v>191</v>
      </c>
      <c r="B114" s="27">
        <v>227</v>
      </c>
      <c r="C114" s="27">
        <f t="shared" si="134"/>
        <v>1122.7569916378243</v>
      </c>
      <c r="D114" s="28">
        <v>52.189</v>
      </c>
      <c r="E114" s="28">
        <v>0.34100000000000003</v>
      </c>
      <c r="F114" s="28">
        <v>4.1740000000000004</v>
      </c>
      <c r="G114" s="28">
        <v>1.0309999999999999</v>
      </c>
      <c r="H114" s="28">
        <v>2.4790000000000001</v>
      </c>
      <c r="I114" s="28">
        <v>15.788</v>
      </c>
      <c r="J114" s="28">
        <v>23.015999999999998</v>
      </c>
      <c r="K114" s="28">
        <v>4.8000000000000001E-2</v>
      </c>
      <c r="L114" s="28">
        <v>4.2999999999999997E-2</v>
      </c>
      <c r="M114" s="28">
        <v>0.44600000000000001</v>
      </c>
      <c r="N114" s="28"/>
      <c r="O114" s="27">
        <f t="shared" si="178"/>
        <v>99.555000000000007</v>
      </c>
      <c r="Q114" s="28"/>
      <c r="R114" s="28"/>
      <c r="S114" s="28"/>
      <c r="U114" s="28"/>
      <c r="V114" s="29">
        <v>12</v>
      </c>
      <c r="W114" s="29">
        <v>4</v>
      </c>
      <c r="X114" s="15">
        <v>0</v>
      </c>
      <c r="Z114" s="30">
        <f t="shared" si="179"/>
        <v>1.9062594707366727</v>
      </c>
      <c r="AA114" s="30">
        <f t="shared" si="180"/>
        <v>9.3696940098404562E-3</v>
      </c>
      <c r="AB114" s="30">
        <f t="shared" si="181"/>
        <v>0.17967414074124388</v>
      </c>
      <c r="AC114" s="30">
        <f t="shared" si="182"/>
        <v>2.9771903932767803E-2</v>
      </c>
      <c r="AD114" s="30">
        <f t="shared" si="183"/>
        <v>0</v>
      </c>
      <c r="AE114" s="30">
        <f t="shared" si="184"/>
        <v>7.5721461131621204E-2</v>
      </c>
      <c r="AF114" s="30">
        <f t="shared" si="185"/>
        <v>0.85962219536448026</v>
      </c>
      <c r="AG114" s="30">
        <f t="shared" si="186"/>
        <v>0.90068917319088038</v>
      </c>
      <c r="AH114" s="30">
        <f t="shared" si="187"/>
        <v>1.4849059030302622E-3</v>
      </c>
      <c r="AI114" s="30">
        <f t="shared" si="188"/>
        <v>1.263347073011503E-3</v>
      </c>
      <c r="AJ114" s="30">
        <f t="shared" si="189"/>
        <v>3.1583041665864002E-2</v>
      </c>
      <c r="AK114" s="30">
        <f t="shared" si="190"/>
        <v>0</v>
      </c>
      <c r="AL114" s="30">
        <f t="shared" si="191"/>
        <v>3.9954393337494127</v>
      </c>
      <c r="AM114" s="30">
        <f t="shared" si="192"/>
        <v>0.91904423512606903</v>
      </c>
      <c r="AN114" s="31">
        <f t="shared" si="193"/>
        <v>0</v>
      </c>
      <c r="AP114" s="27">
        <f t="shared" si="194"/>
        <v>52.189</v>
      </c>
      <c r="AQ114" s="27">
        <f t="shared" si="195"/>
        <v>0.34100000000000003</v>
      </c>
      <c r="AR114" s="27">
        <f t="shared" si="196"/>
        <v>4.1740000000000004</v>
      </c>
      <c r="AS114" s="27">
        <f t="shared" si="197"/>
        <v>1.0309999999999999</v>
      </c>
      <c r="AT114" s="27">
        <f t="shared" si="198"/>
        <v>0</v>
      </c>
      <c r="AU114" s="27">
        <f t="shared" si="199"/>
        <v>2.4790000000000001</v>
      </c>
      <c r="AV114" s="27">
        <f t="shared" si="200"/>
        <v>15.788</v>
      </c>
      <c r="AW114" s="27">
        <f t="shared" si="201"/>
        <v>23.015999999999998</v>
      </c>
      <c r="AX114" s="27">
        <f t="shared" si="202"/>
        <v>4.8000000000000001E-2</v>
      </c>
      <c r="AY114" s="27">
        <f t="shared" si="203"/>
        <v>4.2999999999999997E-2</v>
      </c>
      <c r="AZ114" s="27">
        <f t="shared" si="204"/>
        <v>0.44600000000000001</v>
      </c>
      <c r="BA114" s="27">
        <f t="shared" si="205"/>
        <v>0</v>
      </c>
      <c r="BB114" s="27">
        <f t="shared" si="206"/>
        <v>99.555000000000007</v>
      </c>
      <c r="BD114" s="27">
        <f t="shared" si="207"/>
        <v>0.86865845539280961</v>
      </c>
      <c r="BE114" s="27">
        <f t="shared" si="208"/>
        <v>4.2696516665414576E-3</v>
      </c>
      <c r="BF114" s="27">
        <f t="shared" si="209"/>
        <v>8.1875245194193813E-2</v>
      </c>
      <c r="BG114" s="27">
        <f t="shared" si="210"/>
        <v>1.3566682018553849E-2</v>
      </c>
      <c r="BH114" s="27">
        <f t="shared" si="211"/>
        <v>3.4505317075886645E-2</v>
      </c>
      <c r="BI114" s="27">
        <f t="shared" si="212"/>
        <v>0</v>
      </c>
      <c r="BJ114" s="27">
        <f t="shared" si="213"/>
        <v>0.39171901827095801</v>
      </c>
      <c r="BK114" s="27">
        <f t="shared" si="214"/>
        <v>0.41043272334309366</v>
      </c>
      <c r="BL114" s="27">
        <f t="shared" si="215"/>
        <v>6.7665293625083524E-4</v>
      </c>
      <c r="BM114" s="27">
        <f t="shared" si="216"/>
        <v>5.7569136516504927E-4</v>
      </c>
      <c r="BN114" s="27">
        <f t="shared" si="217"/>
        <v>1.4391994694968772E-2</v>
      </c>
      <c r="BO114" s="27">
        <f t="shared" si="218"/>
        <v>0</v>
      </c>
      <c r="BP114" s="27">
        <f t="shared" si="219"/>
        <v>1.8206714319584218</v>
      </c>
      <c r="BQ114" s="27">
        <f t="shared" si="220"/>
        <v>2.1944867501170608</v>
      </c>
    </row>
    <row r="115" spans="1:69" x14ac:dyDescent="0.15">
      <c r="A115" t="s">
        <v>192</v>
      </c>
      <c r="B115">
        <v>228</v>
      </c>
      <c r="C115" s="27">
        <f t="shared" si="134"/>
        <v>1132.9638733799864</v>
      </c>
      <c r="D115" s="1">
        <v>52.274000000000001</v>
      </c>
      <c r="E115" s="1">
        <v>0.36</v>
      </c>
      <c r="F115" s="1">
        <v>4.2309999999999999</v>
      </c>
      <c r="G115" s="1">
        <v>0.95</v>
      </c>
      <c r="H115" s="1">
        <v>2.4180000000000001</v>
      </c>
      <c r="I115" s="1">
        <v>15.98</v>
      </c>
      <c r="J115" s="1">
        <v>23.125</v>
      </c>
      <c r="K115" s="1">
        <v>5.6000000000000001E-2</v>
      </c>
      <c r="L115" s="1">
        <v>1.0999999999999999E-2</v>
      </c>
      <c r="M115" s="1">
        <v>0.41799999999999998</v>
      </c>
      <c r="O115">
        <f t="shared" si="178"/>
        <v>99.823000000000008</v>
      </c>
      <c r="V115" s="38">
        <v>12</v>
      </c>
      <c r="W115" s="38">
        <v>4</v>
      </c>
      <c r="X115" s="15">
        <v>0</v>
      </c>
      <c r="Z115" s="14">
        <f t="shared" si="179"/>
        <v>1.9034641961151826</v>
      </c>
      <c r="AA115" s="14">
        <f t="shared" si="180"/>
        <v>9.8611932468941725E-3</v>
      </c>
      <c r="AB115" s="14">
        <f t="shared" si="181"/>
        <v>0.1815649844848001</v>
      </c>
      <c r="AC115" s="14">
        <f t="shared" si="182"/>
        <v>2.7348120741263214E-2</v>
      </c>
      <c r="AD115" s="14">
        <f t="shared" si="183"/>
        <v>0</v>
      </c>
      <c r="AE115" s="14">
        <f t="shared" si="184"/>
        <v>7.3629982119163134E-2</v>
      </c>
      <c r="AF115" s="14">
        <f t="shared" si="185"/>
        <v>0.8673876161098808</v>
      </c>
      <c r="AG115" s="14">
        <f t="shared" si="186"/>
        <v>0.90215835286885249</v>
      </c>
      <c r="AH115" s="14">
        <f t="shared" si="187"/>
        <v>1.7270370837120395E-3</v>
      </c>
      <c r="AI115" s="14">
        <f t="shared" si="188"/>
        <v>3.2218316812407871E-4</v>
      </c>
      <c r="AJ115" s="14">
        <f t="shared" si="189"/>
        <v>2.9508784174040237E-2</v>
      </c>
      <c r="AK115" s="14">
        <f t="shared" si="190"/>
        <v>0</v>
      </c>
      <c r="AL115" s="14">
        <f t="shared" si="191"/>
        <v>3.9969724501119126</v>
      </c>
      <c r="AM115" s="14">
        <f t="shared" si="192"/>
        <v>0.92175493608437109</v>
      </c>
      <c r="AN115" s="11">
        <f t="shared" si="193"/>
        <v>0</v>
      </c>
      <c r="AP115">
        <f t="shared" si="194"/>
        <v>52.274000000000001</v>
      </c>
      <c r="AQ115">
        <f t="shared" si="195"/>
        <v>0.36</v>
      </c>
      <c r="AR115">
        <f t="shared" si="196"/>
        <v>4.2309999999999999</v>
      </c>
      <c r="AS115">
        <f t="shared" si="197"/>
        <v>0.95</v>
      </c>
      <c r="AT115">
        <f t="shared" si="198"/>
        <v>0</v>
      </c>
      <c r="AU115">
        <f t="shared" si="199"/>
        <v>2.4180000000000001</v>
      </c>
      <c r="AV115">
        <f t="shared" si="200"/>
        <v>15.98</v>
      </c>
      <c r="AW115">
        <f t="shared" si="201"/>
        <v>23.125</v>
      </c>
      <c r="AX115">
        <f t="shared" si="202"/>
        <v>5.6000000000000001E-2</v>
      </c>
      <c r="AY115">
        <f t="shared" si="203"/>
        <v>1.0999999999999999E-2</v>
      </c>
      <c r="AZ115">
        <f t="shared" si="204"/>
        <v>0.41799999999999998</v>
      </c>
      <c r="BA115">
        <f t="shared" si="205"/>
        <v>0</v>
      </c>
      <c r="BB115">
        <f t="shared" si="206"/>
        <v>99.823000000000008</v>
      </c>
      <c r="BD115">
        <f t="shared" si="207"/>
        <v>0.87007323568575234</v>
      </c>
      <c r="BE115">
        <f t="shared" si="208"/>
        <v>4.50755014649538E-3</v>
      </c>
      <c r="BF115">
        <f t="shared" si="209"/>
        <v>8.2993330717928596E-2</v>
      </c>
      <c r="BG115">
        <f t="shared" si="210"/>
        <v>1.2500822422527796E-2</v>
      </c>
      <c r="BH115">
        <f t="shared" si="211"/>
        <v>3.3656255219642564E-2</v>
      </c>
      <c r="BI115">
        <f t="shared" si="212"/>
        <v>0</v>
      </c>
      <c r="BJ115">
        <f t="shared" si="213"/>
        <v>0.39648276614960154</v>
      </c>
      <c r="BK115">
        <f t="shared" si="214"/>
        <v>0.41237646538534239</v>
      </c>
      <c r="BL115">
        <f t="shared" si="215"/>
        <v>7.8942842562597447E-4</v>
      </c>
      <c r="BM115">
        <f t="shared" si="216"/>
        <v>1.4726988411198935E-4</v>
      </c>
      <c r="BN115">
        <f t="shared" si="217"/>
        <v>1.3488461395733063E-2</v>
      </c>
      <c r="BO115">
        <f t="shared" si="218"/>
        <v>0</v>
      </c>
      <c r="BP115">
        <f t="shared" si="219"/>
        <v>1.8270155854327619</v>
      </c>
      <c r="BQ115">
        <f t="shared" si="220"/>
        <v>2.1877057218234719</v>
      </c>
    </row>
    <row r="116" spans="1:69" x14ac:dyDescent="0.15">
      <c r="A116" t="s">
        <v>193</v>
      </c>
      <c r="B116">
        <v>229</v>
      </c>
      <c r="C116" s="27">
        <f t="shared" si="134"/>
        <v>1143.1707551221484</v>
      </c>
      <c r="D116" s="1">
        <v>52.579000000000001</v>
      </c>
      <c r="E116" s="1">
        <v>0.313</v>
      </c>
      <c r="F116" s="1">
        <v>3.9569999999999999</v>
      </c>
      <c r="G116" s="1">
        <v>0.86099999999999999</v>
      </c>
      <c r="H116" s="1">
        <v>2.4940000000000002</v>
      </c>
      <c r="I116" s="1">
        <v>15.92</v>
      </c>
      <c r="J116" s="1">
        <v>23.183</v>
      </c>
      <c r="K116" s="1">
        <v>4.8000000000000001E-2</v>
      </c>
      <c r="L116" s="1">
        <v>7.1999999999999995E-2</v>
      </c>
      <c r="M116" s="1">
        <v>0.41399999999999998</v>
      </c>
      <c r="O116">
        <f t="shared" si="178"/>
        <v>99.840999999999994</v>
      </c>
      <c r="V116" s="38">
        <v>12</v>
      </c>
      <c r="W116" s="38">
        <v>4</v>
      </c>
      <c r="X116" s="15">
        <v>0</v>
      </c>
      <c r="Z116" s="14">
        <f t="shared" si="179"/>
        <v>1.9142908195789887</v>
      </c>
      <c r="AA116" s="14">
        <f t="shared" si="180"/>
        <v>8.5725084585566835E-3</v>
      </c>
      <c r="AB116" s="14">
        <f t="shared" si="181"/>
        <v>0.16978203617409671</v>
      </c>
      <c r="AC116" s="14">
        <f t="shared" si="182"/>
        <v>2.4782416450152653E-2</v>
      </c>
      <c r="AD116" s="14">
        <f t="shared" si="183"/>
        <v>0</v>
      </c>
      <c r="AE116" s="14">
        <f t="shared" si="184"/>
        <v>7.5933158229697095E-2</v>
      </c>
      <c r="AF116" s="14">
        <f t="shared" si="185"/>
        <v>0.86400473324306515</v>
      </c>
      <c r="AG116" s="14">
        <f t="shared" si="186"/>
        <v>0.90428907539123882</v>
      </c>
      <c r="AH116" s="14">
        <f t="shared" si="187"/>
        <v>1.4801014677852549E-3</v>
      </c>
      <c r="AI116" s="14">
        <f t="shared" si="188"/>
        <v>2.108527525963742E-3</v>
      </c>
      <c r="AJ116" s="14">
        <f t="shared" si="189"/>
        <v>2.9222138261569712E-2</v>
      </c>
      <c r="AK116" s="14">
        <f t="shared" si="190"/>
        <v>0</v>
      </c>
      <c r="AL116" s="14">
        <f t="shared" si="191"/>
        <v>3.9944655147811141</v>
      </c>
      <c r="AM116" s="14">
        <f t="shared" si="192"/>
        <v>0.91921470671778149</v>
      </c>
      <c r="AN116" s="11">
        <f t="shared" si="193"/>
        <v>0</v>
      </c>
      <c r="AP116">
        <f t="shared" si="194"/>
        <v>52.579000000000001</v>
      </c>
      <c r="AQ116">
        <f t="shared" si="195"/>
        <v>0.313</v>
      </c>
      <c r="AR116">
        <f t="shared" si="196"/>
        <v>3.9569999999999999</v>
      </c>
      <c r="AS116">
        <f t="shared" si="197"/>
        <v>0.86099999999999999</v>
      </c>
      <c r="AT116">
        <f t="shared" si="198"/>
        <v>0</v>
      </c>
      <c r="AU116">
        <f t="shared" si="199"/>
        <v>2.4940000000000002</v>
      </c>
      <c r="AV116">
        <f t="shared" si="200"/>
        <v>15.92</v>
      </c>
      <c r="AW116">
        <f t="shared" si="201"/>
        <v>23.183</v>
      </c>
      <c r="AX116">
        <f t="shared" si="202"/>
        <v>4.8000000000000001E-2</v>
      </c>
      <c r="AY116">
        <f t="shared" si="203"/>
        <v>7.1999999999999995E-2</v>
      </c>
      <c r="AZ116">
        <f t="shared" si="204"/>
        <v>0.41399999999999998</v>
      </c>
      <c r="BA116">
        <f t="shared" si="205"/>
        <v>0</v>
      </c>
      <c r="BB116">
        <f t="shared" si="206"/>
        <v>99.840999999999994</v>
      </c>
      <c r="BD116">
        <f t="shared" si="207"/>
        <v>0.87514980026631162</v>
      </c>
      <c r="BE116">
        <f t="shared" si="208"/>
        <v>3.9190644329251496E-3</v>
      </c>
      <c r="BF116">
        <f t="shared" si="209"/>
        <v>7.7618673989799922E-2</v>
      </c>
      <c r="BG116">
        <f t="shared" si="210"/>
        <v>1.1329692742943613E-2</v>
      </c>
      <c r="BH116">
        <f t="shared" si="211"/>
        <v>3.4714102778241752E-2</v>
      </c>
      <c r="BI116">
        <f t="shared" si="212"/>
        <v>0</v>
      </c>
      <c r="BJ116">
        <f t="shared" si="213"/>
        <v>0.39499409493752541</v>
      </c>
      <c r="BK116">
        <f t="shared" si="214"/>
        <v>0.41341075014176837</v>
      </c>
      <c r="BL116">
        <f t="shared" si="215"/>
        <v>6.7665293625083524E-4</v>
      </c>
      <c r="BM116">
        <f t="shared" si="216"/>
        <v>9.639483323693849E-4</v>
      </c>
      <c r="BN116">
        <f t="shared" si="217"/>
        <v>1.3359385210127962E-2</v>
      </c>
      <c r="BO116">
        <f t="shared" si="218"/>
        <v>0</v>
      </c>
      <c r="BP116">
        <f t="shared" si="219"/>
        <v>1.8261361657682638</v>
      </c>
      <c r="BQ116">
        <f t="shared" si="220"/>
        <v>2.1873864554347864</v>
      </c>
    </row>
    <row r="117" spans="1:69" s="3" customFormat="1" x14ac:dyDescent="0.15">
      <c r="A117" s="3" t="s">
        <v>194</v>
      </c>
      <c r="B117" s="3">
        <v>230</v>
      </c>
      <c r="C117" s="3">
        <f t="shared" si="134"/>
        <v>1153.3776368643105</v>
      </c>
      <c r="D117" s="4">
        <v>52.780999999999999</v>
      </c>
      <c r="E117" s="4">
        <v>0.216</v>
      </c>
      <c r="F117" s="4">
        <v>3.863</v>
      </c>
      <c r="G117" s="4">
        <v>0.80600000000000005</v>
      </c>
      <c r="H117" s="4">
        <v>2.407</v>
      </c>
      <c r="I117" s="4">
        <v>15.977</v>
      </c>
      <c r="J117" s="4">
        <v>23.242999999999999</v>
      </c>
      <c r="K117" s="4">
        <v>0.113</v>
      </c>
      <c r="L117" s="4">
        <v>0.08</v>
      </c>
      <c r="M117" s="4">
        <v>0.39600000000000002</v>
      </c>
      <c r="N117" s="4"/>
      <c r="O117" s="3">
        <f t="shared" si="178"/>
        <v>99.881999999999991</v>
      </c>
      <c r="Q117" s="4"/>
      <c r="R117" s="4"/>
      <c r="S117" s="4"/>
      <c r="U117" s="4"/>
      <c r="V117" s="32">
        <v>12</v>
      </c>
      <c r="W117" s="32">
        <v>4</v>
      </c>
      <c r="X117" s="33">
        <v>0</v>
      </c>
      <c r="Z117" s="34">
        <f t="shared" si="179"/>
        <v>1.9199302780916807</v>
      </c>
      <c r="AA117" s="34">
        <f t="shared" si="180"/>
        <v>5.9105729895631313E-3</v>
      </c>
      <c r="AB117" s="34">
        <f t="shared" si="181"/>
        <v>0.16560088159764239</v>
      </c>
      <c r="AC117" s="34">
        <f t="shared" si="182"/>
        <v>2.3178631442728075E-2</v>
      </c>
      <c r="AD117" s="34">
        <f t="shared" si="183"/>
        <v>0</v>
      </c>
      <c r="AE117" s="34">
        <f t="shared" si="184"/>
        <v>7.3218925887736763E-2</v>
      </c>
      <c r="AF117" s="34">
        <f t="shared" si="185"/>
        <v>0.86632439177630705</v>
      </c>
      <c r="AG117" s="34">
        <f t="shared" si="186"/>
        <v>0.90582036429425694</v>
      </c>
      <c r="AH117" s="34">
        <f t="shared" si="187"/>
        <v>3.481295945533377E-3</v>
      </c>
      <c r="AI117" s="34">
        <f t="shared" si="188"/>
        <v>2.3407175662349977E-3</v>
      </c>
      <c r="AJ117" s="34">
        <f t="shared" si="189"/>
        <v>2.7926665613775763E-2</v>
      </c>
      <c r="AK117" s="34">
        <f t="shared" si="190"/>
        <v>0</v>
      </c>
      <c r="AL117" s="34">
        <f t="shared" si="191"/>
        <v>3.9937327252054589</v>
      </c>
      <c r="AM117" s="34">
        <f t="shared" si="192"/>
        <v>0.92206966457940587</v>
      </c>
      <c r="AN117" s="35">
        <f t="shared" si="193"/>
        <v>0</v>
      </c>
      <c r="AP117" s="3">
        <f t="shared" si="194"/>
        <v>52.780999999999999</v>
      </c>
      <c r="AQ117" s="3">
        <f t="shared" si="195"/>
        <v>0.216</v>
      </c>
      <c r="AR117" s="3">
        <f t="shared" si="196"/>
        <v>3.863</v>
      </c>
      <c r="AS117" s="3">
        <f t="shared" si="197"/>
        <v>0.80600000000000005</v>
      </c>
      <c r="AT117" s="3">
        <f t="shared" si="198"/>
        <v>0</v>
      </c>
      <c r="AU117" s="3">
        <f t="shared" si="199"/>
        <v>2.407</v>
      </c>
      <c r="AV117" s="3">
        <f t="shared" si="200"/>
        <v>15.977</v>
      </c>
      <c r="AW117" s="3">
        <f t="shared" si="201"/>
        <v>23.242999999999999</v>
      </c>
      <c r="AX117" s="3">
        <f t="shared" si="202"/>
        <v>0.113</v>
      </c>
      <c r="AY117" s="3">
        <f t="shared" si="203"/>
        <v>0.08</v>
      </c>
      <c r="AZ117" s="3">
        <f t="shared" si="204"/>
        <v>0.39600000000000002</v>
      </c>
      <c r="BA117" s="3">
        <f t="shared" si="205"/>
        <v>0</v>
      </c>
      <c r="BB117" s="3">
        <f t="shared" si="206"/>
        <v>99.881999999999991</v>
      </c>
      <c r="BD117" s="3">
        <f t="shared" si="207"/>
        <v>0.87851198402130493</v>
      </c>
      <c r="BE117" s="3">
        <f t="shared" si="208"/>
        <v>2.7045300878972278E-3</v>
      </c>
      <c r="BF117" s="3">
        <f t="shared" si="209"/>
        <v>7.5774813652412717E-2</v>
      </c>
      <c r="BG117" s="3">
        <f t="shared" si="210"/>
        <v>1.0605960918481479E-2</v>
      </c>
      <c r="BH117" s="3">
        <f t="shared" si="211"/>
        <v>3.3503145704582155E-2</v>
      </c>
      <c r="BI117" s="3">
        <f t="shared" si="212"/>
        <v>0</v>
      </c>
      <c r="BJ117" s="3">
        <f t="shared" si="213"/>
        <v>0.39640833258899771</v>
      </c>
      <c r="BK117" s="3">
        <f t="shared" si="214"/>
        <v>0.41448069988979519</v>
      </c>
      <c r="BL117" s="3">
        <f t="shared" si="215"/>
        <v>1.5929537874238414E-3</v>
      </c>
      <c r="BM117" s="3">
        <f t="shared" si="216"/>
        <v>1.07105370263265E-3</v>
      </c>
      <c r="BN117" s="3">
        <f t="shared" si="217"/>
        <v>1.2778542374905008E-2</v>
      </c>
      <c r="BO117" s="3">
        <f t="shared" si="218"/>
        <v>0</v>
      </c>
      <c r="BP117" s="3">
        <f t="shared" si="219"/>
        <v>1.8274320167284326</v>
      </c>
      <c r="BQ117" s="3">
        <f t="shared" si="220"/>
        <v>2.1854343628909678</v>
      </c>
    </row>
    <row r="118" spans="1:69" x14ac:dyDescent="0.15">
      <c r="A118" t="s">
        <v>195</v>
      </c>
      <c r="B118">
        <v>231</v>
      </c>
      <c r="C118" s="27">
        <f t="shared" si="134"/>
        <v>1163.5845186064726</v>
      </c>
      <c r="D118" s="1">
        <v>41.353000000000002</v>
      </c>
      <c r="E118" s="1">
        <v>1.2E-2</v>
      </c>
      <c r="F118" s="1">
        <v>1.0999999999999999E-2</v>
      </c>
      <c r="G118" s="1">
        <v>2.4E-2</v>
      </c>
      <c r="H118" s="1">
        <v>9.17</v>
      </c>
      <c r="I118" s="1">
        <v>49.122</v>
      </c>
      <c r="J118" s="1">
        <v>8.7999999999999995E-2</v>
      </c>
      <c r="K118" s="1">
        <v>0.155</v>
      </c>
      <c r="L118" s="1">
        <v>0.42299999999999999</v>
      </c>
      <c r="M118" s="1">
        <v>0</v>
      </c>
      <c r="O118">
        <f t="shared" si="178"/>
        <v>100.358</v>
      </c>
      <c r="V118" s="38">
        <v>12</v>
      </c>
      <c r="W118" s="38">
        <v>4</v>
      </c>
      <c r="X118" s="15">
        <v>0</v>
      </c>
      <c r="Z118" s="14">
        <f t="shared" si="179"/>
        <v>1.5107936045878616</v>
      </c>
      <c r="AA118" s="14">
        <f t="shared" si="180"/>
        <v>3.2979749494655976E-4</v>
      </c>
      <c r="AB118" s="14">
        <f t="shared" si="181"/>
        <v>4.7361003342065742E-4</v>
      </c>
      <c r="AC118" s="14">
        <f t="shared" si="182"/>
        <v>6.9319315037573372E-4</v>
      </c>
      <c r="AD118" s="14">
        <f t="shared" si="183"/>
        <v>0</v>
      </c>
      <c r="AE118" s="14">
        <f t="shared" si="184"/>
        <v>0.28016047933364396</v>
      </c>
      <c r="AF118" s="14">
        <f t="shared" si="185"/>
        <v>2.675171449146839</v>
      </c>
      <c r="AG118" s="14">
        <f t="shared" si="186"/>
        <v>3.4444734604364849E-3</v>
      </c>
      <c r="AH118" s="14">
        <f t="shared" si="187"/>
        <v>4.7960585006020587E-3</v>
      </c>
      <c r="AI118" s="14">
        <f t="shared" si="188"/>
        <v>1.2430530617166827E-2</v>
      </c>
      <c r="AJ118" s="14">
        <f t="shared" si="189"/>
        <v>0</v>
      </c>
      <c r="AK118" s="14">
        <f t="shared" si="190"/>
        <v>0</v>
      </c>
      <c r="AL118" s="14">
        <f t="shared" si="191"/>
        <v>4.4882931963252934</v>
      </c>
      <c r="AM118" s="14">
        <f t="shared" si="192"/>
        <v>0.90520168762305775</v>
      </c>
      <c r="AN118" s="11">
        <f t="shared" si="193"/>
        <v>0</v>
      </c>
      <c r="AP118">
        <f t="shared" si="194"/>
        <v>41.353000000000002</v>
      </c>
      <c r="AQ118">
        <f t="shared" si="195"/>
        <v>1.2E-2</v>
      </c>
      <c r="AR118">
        <f t="shared" si="196"/>
        <v>1.0999999999999999E-2</v>
      </c>
      <c r="AS118">
        <f t="shared" si="197"/>
        <v>2.4E-2</v>
      </c>
      <c r="AT118">
        <f t="shared" si="198"/>
        <v>0</v>
      </c>
      <c r="AU118">
        <f t="shared" si="199"/>
        <v>9.17</v>
      </c>
      <c r="AV118">
        <f t="shared" si="200"/>
        <v>49.122</v>
      </c>
      <c r="AW118">
        <f t="shared" si="201"/>
        <v>8.7999999999999995E-2</v>
      </c>
      <c r="AX118">
        <f t="shared" si="202"/>
        <v>0.155</v>
      </c>
      <c r="AY118">
        <f t="shared" si="203"/>
        <v>0.42299999999999999</v>
      </c>
      <c r="AZ118">
        <f t="shared" si="204"/>
        <v>0</v>
      </c>
      <c r="BA118">
        <f t="shared" si="205"/>
        <v>0</v>
      </c>
      <c r="BB118">
        <f t="shared" si="206"/>
        <v>100.358</v>
      </c>
      <c r="BD118">
        <f t="shared" si="207"/>
        <v>0.68829893475366188</v>
      </c>
      <c r="BE118">
        <f t="shared" si="208"/>
        <v>1.5025167154984599E-4</v>
      </c>
      <c r="BF118">
        <f t="shared" si="209"/>
        <v>2.1577089054531189E-4</v>
      </c>
      <c r="BG118">
        <f t="shared" si="210"/>
        <v>3.1581025067438644E-4</v>
      </c>
      <c r="BH118">
        <f t="shared" si="211"/>
        <v>0.12763765937308613</v>
      </c>
      <c r="BI118">
        <f t="shared" si="212"/>
        <v>0</v>
      </c>
      <c r="BJ118">
        <f t="shared" si="213"/>
        <v>1.2187751213267037</v>
      </c>
      <c r="BK118">
        <f t="shared" si="214"/>
        <v>1.5692596304393571E-3</v>
      </c>
      <c r="BL118">
        <f t="shared" si="215"/>
        <v>2.1850251066433224E-3</v>
      </c>
      <c r="BM118">
        <f t="shared" si="216"/>
        <v>5.6631964526701363E-3</v>
      </c>
      <c r="BN118">
        <f t="shared" si="217"/>
        <v>0</v>
      </c>
      <c r="BO118">
        <f t="shared" si="218"/>
        <v>0</v>
      </c>
      <c r="BP118">
        <f t="shared" si="219"/>
        <v>2.0448110294559743</v>
      </c>
      <c r="BQ118">
        <f t="shared" si="220"/>
        <v>2.1949672276168286</v>
      </c>
    </row>
    <row r="119" spans="1:69" x14ac:dyDescent="0.15">
      <c r="A119" t="s">
        <v>196</v>
      </c>
      <c r="B119">
        <v>232</v>
      </c>
      <c r="C119" s="27">
        <f t="shared" si="134"/>
        <v>1173.7914003486346</v>
      </c>
      <c r="D119" s="1">
        <v>41.241999999999997</v>
      </c>
      <c r="E119" s="1">
        <v>0.03</v>
      </c>
      <c r="F119" s="1">
        <v>0</v>
      </c>
      <c r="G119" s="1">
        <v>1.4999999999999999E-2</v>
      </c>
      <c r="H119" s="1">
        <v>9.234</v>
      </c>
      <c r="I119" s="1">
        <v>49.497</v>
      </c>
      <c r="J119" s="1">
        <v>9.6000000000000002E-2</v>
      </c>
      <c r="K119" s="1">
        <v>0.20699999999999999</v>
      </c>
      <c r="L119" s="1">
        <v>0.39100000000000001</v>
      </c>
      <c r="M119" s="1">
        <v>3.5999999999999997E-2</v>
      </c>
      <c r="O119">
        <f t="shared" si="178"/>
        <v>100.748</v>
      </c>
      <c r="V119" s="38">
        <v>12</v>
      </c>
      <c r="W119" s="38">
        <v>4</v>
      </c>
      <c r="X119" s="15">
        <v>0</v>
      </c>
      <c r="Z119" s="14">
        <f t="shared" si="179"/>
        <v>1.5026279067852477</v>
      </c>
      <c r="AA119" s="14">
        <f t="shared" si="180"/>
        <v>8.2224450021172184E-4</v>
      </c>
      <c r="AB119" s="14">
        <f t="shared" si="181"/>
        <v>0</v>
      </c>
      <c r="AC119" s="14">
        <f t="shared" si="182"/>
        <v>4.3206381507934321E-4</v>
      </c>
      <c r="AD119" s="14">
        <f t="shared" si="183"/>
        <v>0</v>
      </c>
      <c r="AE119" s="14">
        <f t="shared" si="184"/>
        <v>0.28134617969981224</v>
      </c>
      <c r="AF119" s="14">
        <f t="shared" si="185"/>
        <v>2.6882402127565501</v>
      </c>
      <c r="AG119" s="14">
        <f t="shared" si="186"/>
        <v>3.7473565752426117E-3</v>
      </c>
      <c r="AH119" s="14">
        <f t="shared" si="187"/>
        <v>6.3875856297520728E-3</v>
      </c>
      <c r="AI119" s="14">
        <f t="shared" si="188"/>
        <v>1.1458814097333151E-2</v>
      </c>
      <c r="AJ119" s="14">
        <f t="shared" si="189"/>
        <v>2.5429058955448143E-3</v>
      </c>
      <c r="AK119" s="14">
        <f t="shared" si="190"/>
        <v>0</v>
      </c>
      <c r="AL119" s="14">
        <f t="shared" si="191"/>
        <v>4.4976052697547733</v>
      </c>
      <c r="AM119" s="14">
        <f t="shared" si="192"/>
        <v>0.90525745254810053</v>
      </c>
      <c r="AN119" s="11">
        <f t="shared" si="193"/>
        <v>0</v>
      </c>
      <c r="AP119">
        <f t="shared" si="194"/>
        <v>41.241999999999997</v>
      </c>
      <c r="AQ119">
        <f t="shared" si="195"/>
        <v>0.03</v>
      </c>
      <c r="AR119">
        <f t="shared" si="196"/>
        <v>0</v>
      </c>
      <c r="AS119">
        <f t="shared" si="197"/>
        <v>1.4999999999999999E-2</v>
      </c>
      <c r="AT119">
        <f t="shared" si="198"/>
        <v>0</v>
      </c>
      <c r="AU119">
        <f t="shared" si="199"/>
        <v>9.234</v>
      </c>
      <c r="AV119">
        <f t="shared" si="200"/>
        <v>49.497</v>
      </c>
      <c r="AW119">
        <f t="shared" si="201"/>
        <v>9.6000000000000002E-2</v>
      </c>
      <c r="AX119">
        <f t="shared" si="202"/>
        <v>0.20699999999999999</v>
      </c>
      <c r="AY119">
        <f t="shared" si="203"/>
        <v>0.39100000000000001</v>
      </c>
      <c r="AZ119">
        <f t="shared" si="204"/>
        <v>3.5999999999999997E-2</v>
      </c>
      <c r="BA119">
        <f t="shared" si="205"/>
        <v>0</v>
      </c>
      <c r="BB119">
        <f t="shared" si="206"/>
        <v>100.748</v>
      </c>
      <c r="BD119">
        <f t="shared" si="207"/>
        <v>0.6864513981358189</v>
      </c>
      <c r="BE119">
        <f t="shared" si="208"/>
        <v>3.7562917887461498E-4</v>
      </c>
      <c r="BF119">
        <f t="shared" si="209"/>
        <v>0</v>
      </c>
      <c r="BG119">
        <f t="shared" si="210"/>
        <v>1.9738140667149154E-4</v>
      </c>
      <c r="BH119">
        <f t="shared" si="211"/>
        <v>0.12852847836980125</v>
      </c>
      <c r="BI119">
        <f t="shared" si="212"/>
        <v>0</v>
      </c>
      <c r="BJ119">
        <f t="shared" si="213"/>
        <v>1.2280793164021795</v>
      </c>
      <c r="BK119">
        <f t="shared" si="214"/>
        <v>1.711919596842935E-3</v>
      </c>
      <c r="BL119">
        <f t="shared" si="215"/>
        <v>2.9180657875817269E-3</v>
      </c>
      <c r="BM119">
        <f t="shared" si="216"/>
        <v>5.2347749716170769E-3</v>
      </c>
      <c r="BN119">
        <f t="shared" si="217"/>
        <v>1.1616856704459097E-3</v>
      </c>
      <c r="BO119">
        <f t="shared" si="218"/>
        <v>0</v>
      </c>
      <c r="BP119">
        <f t="shared" si="219"/>
        <v>2.0546586495198333</v>
      </c>
      <c r="BQ119">
        <f t="shared" si="220"/>
        <v>2.188979308463646</v>
      </c>
    </row>
    <row r="120" spans="1:69" x14ac:dyDescent="0.15">
      <c r="O120">
        <f t="shared" si="178"/>
        <v>0</v>
      </c>
      <c r="V120" s="38">
        <v>12</v>
      </c>
      <c r="W120" s="38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:69" x14ac:dyDescent="0.15">
      <c r="O121">
        <f t="shared" si="178"/>
        <v>0</v>
      </c>
      <c r="V121" s="38">
        <v>12</v>
      </c>
      <c r="W121" s="38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:69" x14ac:dyDescent="0.15">
      <c r="O122">
        <f t="shared" si="178"/>
        <v>0</v>
      </c>
      <c r="V122" s="38">
        <v>12</v>
      </c>
      <c r="W122" s="38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:69" x14ac:dyDescent="0.15">
      <c r="O123">
        <f t="shared" si="178"/>
        <v>0</v>
      </c>
      <c r="V123" s="38">
        <v>12</v>
      </c>
      <c r="W123" s="38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:69" x14ac:dyDescent="0.15">
      <c r="O124">
        <f t="shared" si="178"/>
        <v>0</v>
      </c>
      <c r="V124" s="38">
        <v>12</v>
      </c>
      <c r="W124" s="38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:69" x14ac:dyDescent="0.15">
      <c r="O125">
        <f t="shared" si="178"/>
        <v>0</v>
      </c>
      <c r="V125" s="38">
        <v>12</v>
      </c>
      <c r="W125" s="38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:69" x14ac:dyDescent="0.15">
      <c r="O126">
        <f t="shared" si="178"/>
        <v>0</v>
      </c>
      <c r="V126" s="38">
        <v>12</v>
      </c>
      <c r="W126" s="38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:69" x14ac:dyDescent="0.15">
      <c r="O127">
        <f t="shared" si="178"/>
        <v>0</v>
      </c>
      <c r="V127" s="38">
        <v>12</v>
      </c>
      <c r="W127" s="38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:69" x14ac:dyDescent="0.15">
      <c r="O128">
        <f t="shared" si="178"/>
        <v>0</v>
      </c>
      <c r="V128" s="38">
        <v>12</v>
      </c>
      <c r="W128" s="38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8">
        <v>12</v>
      </c>
      <c r="W129" s="38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8">
        <v>12</v>
      </c>
      <c r="W130" s="38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8">
        <v>12</v>
      </c>
      <c r="W131" s="38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8">
        <v>12</v>
      </c>
      <c r="W132" s="38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8">
        <v>12</v>
      </c>
      <c r="W133" s="38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8">
        <v>12</v>
      </c>
      <c r="W134" s="38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8">
        <v>12</v>
      </c>
      <c r="W135" s="38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1">SUM(D136:N136)</f>
        <v>0</v>
      </c>
      <c r="V136" s="38">
        <v>12</v>
      </c>
      <c r="W136" s="38">
        <v>4</v>
      </c>
      <c r="X136" s="15">
        <v>0</v>
      </c>
      <c r="Z136" s="14" t="str">
        <f t="shared" ref="Z136:Z143" si="222">IFERROR(BD136*$BQ136,"NA")</f>
        <v>NA</v>
      </c>
      <c r="AA136" s="14" t="str">
        <f t="shared" ref="AA136:AA143" si="223">IFERROR(BE136*$BQ136,"NA")</f>
        <v>NA</v>
      </c>
      <c r="AB136" s="14" t="str">
        <f t="shared" ref="AB136:AB143" si="224">IFERROR(BF136*$BQ136,"NA")</f>
        <v>NA</v>
      </c>
      <c r="AC136" s="14" t="str">
        <f t="shared" ref="AC136:AC143" si="225">IFERROR(BG136*$BQ136,"NA")</f>
        <v>NA</v>
      </c>
      <c r="AD136" s="14" t="str">
        <f t="shared" ref="AD136:AD143" si="226">IFERROR(IF(OR($X136="spinel", $X136="Spinel", $X136="SPINEL"),((BH136+BI136)*BQ136-AE136),BI136*$BQ136),"NA")</f>
        <v>NA</v>
      </c>
      <c r="AE136" s="14" t="str">
        <f t="shared" ref="AE136:AE143" si="227">IFERROR(IF(OR($X136="spinel", $X136="Spinel", $X136="SPINEL"),(1-AF136-AG136-AH136-AI136),BH136*$BQ136),"NA")</f>
        <v>NA</v>
      </c>
      <c r="AF136" s="14" t="str">
        <f t="shared" ref="AF136:AF143" si="228">IFERROR(BJ136*$BQ136,"NA")</f>
        <v>NA</v>
      </c>
      <c r="AG136" s="14" t="str">
        <f t="shared" ref="AG136:AG143" si="229">IFERROR(BK136*$BQ136,"NA")</f>
        <v>NA</v>
      </c>
      <c r="AH136" s="14" t="str">
        <f t="shared" ref="AH136:AH143" si="230">IFERROR(BL136*$BQ136,"NA")</f>
        <v>NA</v>
      </c>
      <c r="AI136" s="14" t="str">
        <f t="shared" ref="AI136:AI143" si="231">IFERROR(BM136*$BQ136,"NA")</f>
        <v>NA</v>
      </c>
      <c r="AJ136" s="14" t="str">
        <f t="shared" ref="AJ136:AJ143" si="232">IFERROR(BN136*$BQ136,"NA")</f>
        <v>NA</v>
      </c>
      <c r="AK136" s="14" t="str">
        <f t="shared" ref="AK136:AK143" si="233">IFERROR(BO136*$BQ136,"NA")</f>
        <v>NA</v>
      </c>
      <c r="AL136" s="14">
        <f t="shared" ref="AL136:AL143" si="234">IFERROR(SUM(Z136:AK136),"NA")</f>
        <v>0</v>
      </c>
      <c r="AM136" s="14" t="str">
        <f t="shared" ref="AM136:AM143" si="235">IFERROR(AF136/(AF136+AE136),"NA")</f>
        <v>NA</v>
      </c>
      <c r="AN136" s="11" t="str">
        <f t="shared" ref="AN136:AN143" si="236">IFERROR(AD136/(AD136+AE136),"NA")</f>
        <v>NA</v>
      </c>
      <c r="AP136">
        <f t="shared" ref="AP136:AP143" si="237">D136</f>
        <v>0</v>
      </c>
      <c r="AQ136">
        <f t="shared" ref="AQ136:AQ143" si="238">E136</f>
        <v>0</v>
      </c>
      <c r="AR136">
        <f t="shared" ref="AR136:AR143" si="239">F136</f>
        <v>0</v>
      </c>
      <c r="AS136">
        <f t="shared" ref="AS136:AS143" si="240">G136</f>
        <v>0</v>
      </c>
      <c r="AT136">
        <f t="shared" ref="AT136:AT143" si="241">BI136*AT$1/2</f>
        <v>0</v>
      </c>
      <c r="AU136">
        <f t="shared" ref="AU136:AU143" si="242">BH136*AU$1</f>
        <v>0</v>
      </c>
      <c r="AV136">
        <f t="shared" ref="AV136:AV143" si="243">I136</f>
        <v>0</v>
      </c>
      <c r="AW136">
        <f t="shared" ref="AW136:AW143" si="244">J136</f>
        <v>0</v>
      </c>
      <c r="AX136">
        <f t="shared" ref="AX136:AX143" si="245">K136</f>
        <v>0</v>
      </c>
      <c r="AY136">
        <f t="shared" ref="AY136:AY143" si="246">L136</f>
        <v>0</v>
      </c>
      <c r="AZ136">
        <f t="shared" ref="AZ136:AZ143" si="247">M136</f>
        <v>0</v>
      </c>
      <c r="BA136">
        <f t="shared" ref="BA136:BA143" si="248">N136</f>
        <v>0</v>
      </c>
      <c r="BB136">
        <f t="shared" ref="BB136:BB143" si="249">SUM(AP136:BA136)</f>
        <v>0</v>
      </c>
      <c r="BD136">
        <f t="shared" ref="BD136:BD143" si="250">D136/AP$1</f>
        <v>0</v>
      </c>
      <c r="BE136">
        <f t="shared" ref="BE136:BE143" si="251">E136/AQ$1</f>
        <v>0</v>
      </c>
      <c r="BF136">
        <f t="shared" ref="BF136:BF143" si="252">F136/AR$1*2</f>
        <v>0</v>
      </c>
      <c r="BG136">
        <f t="shared" ref="BG136:BG143" si="253">G136/AS$1*2</f>
        <v>0</v>
      </c>
      <c r="BH136">
        <f t="shared" ref="BH136:BH143" si="254">IF(OR($X136="spinel", $X136="Spinel", $X136="SPINEL"),H136/AU$1,H136/AU$1*(1-$X136))</f>
        <v>0</v>
      </c>
      <c r="BI136">
        <f t="shared" ref="BI136:BI143" si="255">IF(OR($X136="spinel", $X136="Spinel", $X136="SPINEL"),0,H136/AU$1*$X136)</f>
        <v>0</v>
      </c>
      <c r="BJ136">
        <f t="shared" ref="BJ136:BJ143" si="256">I136/AV$1</f>
        <v>0</v>
      </c>
      <c r="BK136">
        <f t="shared" ref="BK136:BK143" si="257">J136/AW$1</f>
        <v>0</v>
      </c>
      <c r="BL136">
        <f t="shared" ref="BL136:BL143" si="258">K136/AX$1</f>
        <v>0</v>
      </c>
      <c r="BM136">
        <f t="shared" ref="BM136:BM143" si="259">L136/AY$1</f>
        <v>0</v>
      </c>
      <c r="BN136">
        <f t="shared" ref="BN136:BN143" si="260">M136/AZ$1*2</f>
        <v>0</v>
      </c>
      <c r="BO136">
        <f t="shared" ref="BO136:BO143" si="261">N136/BA$1*2</f>
        <v>0</v>
      </c>
      <c r="BP136">
        <f t="shared" ref="BP136:BP143" si="262">SUM(BD136:BO136)</f>
        <v>0</v>
      </c>
      <c r="BQ136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1"/>
        <v>0</v>
      </c>
      <c r="V137" s="38">
        <v>12</v>
      </c>
      <c r="W137" s="38">
        <v>4</v>
      </c>
      <c r="X137" s="15">
        <v>0</v>
      </c>
      <c r="Z137" s="14" t="str">
        <f t="shared" si="222"/>
        <v>NA</v>
      </c>
      <c r="AA137" s="14" t="str">
        <f t="shared" si="223"/>
        <v>NA</v>
      </c>
      <c r="AB137" s="14" t="str">
        <f t="shared" si="224"/>
        <v>NA</v>
      </c>
      <c r="AC137" s="14" t="str">
        <f t="shared" si="225"/>
        <v>NA</v>
      </c>
      <c r="AD137" s="14" t="str">
        <f t="shared" si="226"/>
        <v>NA</v>
      </c>
      <c r="AE137" s="14" t="str">
        <f t="shared" si="227"/>
        <v>NA</v>
      </c>
      <c r="AF137" s="14" t="str">
        <f t="shared" si="228"/>
        <v>NA</v>
      </c>
      <c r="AG137" s="14" t="str">
        <f t="shared" si="229"/>
        <v>NA</v>
      </c>
      <c r="AH137" s="14" t="str">
        <f t="shared" si="230"/>
        <v>NA</v>
      </c>
      <c r="AI137" s="14" t="str">
        <f t="shared" si="231"/>
        <v>NA</v>
      </c>
      <c r="AJ137" s="14" t="str">
        <f t="shared" si="232"/>
        <v>NA</v>
      </c>
      <c r="AK137" s="14" t="str">
        <f t="shared" si="233"/>
        <v>NA</v>
      </c>
      <c r="AL137" s="14">
        <f t="shared" si="234"/>
        <v>0</v>
      </c>
      <c r="AM137" s="14" t="str">
        <f t="shared" si="235"/>
        <v>NA</v>
      </c>
      <c r="AN137" s="11" t="str">
        <f t="shared" si="236"/>
        <v>NA</v>
      </c>
      <c r="AP137">
        <f t="shared" si="237"/>
        <v>0</v>
      </c>
      <c r="AQ137">
        <f t="shared" si="238"/>
        <v>0</v>
      </c>
      <c r="AR137">
        <f t="shared" si="239"/>
        <v>0</v>
      </c>
      <c r="AS137">
        <f t="shared" si="240"/>
        <v>0</v>
      </c>
      <c r="AT137">
        <f t="shared" si="241"/>
        <v>0</v>
      </c>
      <c r="AU137">
        <f t="shared" si="242"/>
        <v>0</v>
      </c>
      <c r="AV137">
        <f t="shared" si="243"/>
        <v>0</v>
      </c>
      <c r="AW137">
        <f t="shared" si="244"/>
        <v>0</v>
      </c>
      <c r="AX137">
        <f t="shared" si="245"/>
        <v>0</v>
      </c>
      <c r="AY137">
        <f t="shared" si="246"/>
        <v>0</v>
      </c>
      <c r="AZ137">
        <f t="shared" si="247"/>
        <v>0</v>
      </c>
      <c r="BA137">
        <f t="shared" si="248"/>
        <v>0</v>
      </c>
      <c r="BB137">
        <f t="shared" si="249"/>
        <v>0</v>
      </c>
      <c r="BD137">
        <f t="shared" si="250"/>
        <v>0</v>
      </c>
      <c r="BE137">
        <f t="shared" si="251"/>
        <v>0</v>
      </c>
      <c r="BF137">
        <f t="shared" si="252"/>
        <v>0</v>
      </c>
      <c r="BG137">
        <f t="shared" si="253"/>
        <v>0</v>
      </c>
      <c r="BH137">
        <f t="shared" si="254"/>
        <v>0</v>
      </c>
      <c r="BI137">
        <f t="shared" si="255"/>
        <v>0</v>
      </c>
      <c r="BJ137">
        <f t="shared" si="256"/>
        <v>0</v>
      </c>
      <c r="BK137">
        <f t="shared" si="257"/>
        <v>0</v>
      </c>
      <c r="BL137">
        <f t="shared" si="258"/>
        <v>0</v>
      </c>
      <c r="BM137">
        <f t="shared" si="259"/>
        <v>0</v>
      </c>
      <c r="BN137">
        <f t="shared" si="260"/>
        <v>0</v>
      </c>
      <c r="BO137">
        <f t="shared" si="261"/>
        <v>0</v>
      </c>
      <c r="BP137">
        <f t="shared" si="262"/>
        <v>0</v>
      </c>
      <c r="BQ137" t="str">
        <f t="shared" si="263"/>
        <v>NA</v>
      </c>
    </row>
    <row r="138" spans="15:69" x14ac:dyDescent="0.15">
      <c r="O138">
        <f t="shared" si="221"/>
        <v>0</v>
      </c>
      <c r="V138" s="38">
        <v>12</v>
      </c>
      <c r="W138" s="38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5:69" x14ac:dyDescent="0.15">
      <c r="O139">
        <f t="shared" si="221"/>
        <v>0</v>
      </c>
      <c r="V139" s="38">
        <v>12</v>
      </c>
      <c r="W139" s="38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5:69" x14ac:dyDescent="0.15">
      <c r="O140">
        <f t="shared" si="221"/>
        <v>0</v>
      </c>
      <c r="V140" s="38">
        <v>12</v>
      </c>
      <c r="W140" s="38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5:69" x14ac:dyDescent="0.15">
      <c r="O141">
        <f t="shared" si="221"/>
        <v>0</v>
      </c>
      <c r="V141" s="38">
        <v>12</v>
      </c>
      <c r="W141" s="38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5:69" x14ac:dyDescent="0.15">
      <c r="O142">
        <f t="shared" si="221"/>
        <v>0</v>
      </c>
      <c r="V142" s="38">
        <v>12</v>
      </c>
      <c r="W142" s="38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5:69" x14ac:dyDescent="0.15">
      <c r="O143">
        <f t="shared" si="221"/>
        <v>0</v>
      </c>
      <c r="V143" s="38">
        <v>12</v>
      </c>
      <c r="W143" s="38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114"/>
  <sheetViews>
    <sheetView tabSelected="1" topLeftCell="L1" zoomScaleNormal="100" workbookViewId="0">
      <selection activeCell="Z16" sqref="Z16"/>
    </sheetView>
  </sheetViews>
  <sheetFormatPr defaultRowHeight="13.5" x14ac:dyDescent="0.15"/>
  <cols>
    <col min="2" max="2" width="27.375" customWidth="1"/>
    <col min="25" max="30" width="9" style="2"/>
  </cols>
  <sheetData>
    <row r="1" spans="2:36" x14ac:dyDescent="0.15">
      <c r="B1" t="s">
        <v>67</v>
      </c>
      <c r="C1">
        <v>0.80434320000000004</v>
      </c>
    </row>
    <row r="2" spans="2:36" x14ac:dyDescent="0.15">
      <c r="B2" t="s">
        <v>68</v>
      </c>
      <c r="C2">
        <v>827.66470000000004</v>
      </c>
      <c r="E2" t="s">
        <v>78</v>
      </c>
      <c r="F2" t="s">
        <v>77</v>
      </c>
    </row>
    <row r="3" spans="2:36" x14ac:dyDescent="0.15">
      <c r="E3" t="s">
        <v>66</v>
      </c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</row>
    <row r="4" spans="2:36" x14ac:dyDescent="0.15">
      <c r="D4" t="s">
        <v>65</v>
      </c>
      <c r="E4">
        <v>0</v>
      </c>
      <c r="G4" t="s">
        <v>61</v>
      </c>
      <c r="H4" t="s">
        <v>62</v>
      </c>
      <c r="I4" t="s">
        <v>63</v>
      </c>
      <c r="J4" t="s">
        <v>64</v>
      </c>
      <c r="M4" t="s">
        <v>197</v>
      </c>
      <c r="O4" t="s">
        <v>69</v>
      </c>
      <c r="Q4" t="s">
        <v>70</v>
      </c>
      <c r="S4" t="s">
        <v>198</v>
      </c>
      <c r="U4" t="s">
        <v>71</v>
      </c>
      <c r="W4" t="s">
        <v>72</v>
      </c>
      <c r="Y4" s="2" t="s">
        <v>199</v>
      </c>
      <c r="AA4" s="2" t="s">
        <v>73</v>
      </c>
      <c r="AC4" s="2" t="s">
        <v>74</v>
      </c>
      <c r="AE4" t="s">
        <v>200</v>
      </c>
      <c r="AG4" t="s">
        <v>75</v>
      </c>
      <c r="AI4" t="s">
        <v>76</v>
      </c>
    </row>
    <row r="5" spans="2:36" x14ac:dyDescent="0.15">
      <c r="B5" t="s">
        <v>85</v>
      </c>
      <c r="C5">
        <v>121</v>
      </c>
      <c r="D5">
        <v>40.827526968648158</v>
      </c>
      <c r="E5" s="36">
        <f>D5-D$5</f>
        <v>0</v>
      </c>
      <c r="F5" s="36">
        <f t="shared" ref="F5:F68" si="0">E$95-E5</f>
        <v>918.6193567945835</v>
      </c>
      <c r="G5">
        <v>5.7364614842831587E-3</v>
      </c>
      <c r="H5">
        <v>0.11037882515743568</v>
      </c>
      <c r="I5">
        <v>8.0766774956582358E-3</v>
      </c>
      <c r="J5">
        <v>0.91362450113820393</v>
      </c>
      <c r="M5">
        <v>0</v>
      </c>
      <c r="N5">
        <v>5.7364614842831587E-3</v>
      </c>
      <c r="O5">
        <v>0</v>
      </c>
      <c r="P5">
        <v>5.7364614842831587E-3</v>
      </c>
      <c r="Q5">
        <v>0</v>
      </c>
      <c r="R5">
        <v>5.7939938105379223E-3</v>
      </c>
      <c r="S5">
        <v>0</v>
      </c>
      <c r="T5">
        <v>0.11037882515743568</v>
      </c>
      <c r="U5">
        <v>0</v>
      </c>
      <c r="V5">
        <v>0.11037882515743568</v>
      </c>
      <c r="W5">
        <v>0</v>
      </c>
      <c r="X5">
        <v>0.14616878810768161</v>
      </c>
      <c r="Y5" s="2">
        <v>0</v>
      </c>
      <c r="Z5" s="2">
        <v>8.0766774956582358E-3</v>
      </c>
      <c r="AA5" s="2">
        <v>0</v>
      </c>
      <c r="AB5" s="2">
        <v>8.0766774956582358E-3</v>
      </c>
      <c r="AC5" s="2">
        <v>0</v>
      </c>
      <c r="AD5" s="2">
        <v>1.9439462416896515E-2</v>
      </c>
      <c r="AE5">
        <v>0</v>
      </c>
      <c r="AF5">
        <v>0.91362450113820393</v>
      </c>
      <c r="AG5">
        <v>10.206881742162039</v>
      </c>
      <c r="AH5">
        <v>0.91480806437523166</v>
      </c>
      <c r="AI5">
        <v>10.206881742161954</v>
      </c>
      <c r="AJ5">
        <v>0.91528192156347765</v>
      </c>
    </row>
    <row r="6" spans="2:36" x14ac:dyDescent="0.15">
      <c r="B6" t="s">
        <v>86</v>
      </c>
      <c r="C6">
        <v>122</v>
      </c>
      <c r="D6">
        <v>51.034408710810197</v>
      </c>
      <c r="E6" s="36">
        <f t="shared" ref="E6:E69" si="1">D6-D$5</f>
        <v>10.206881742162039</v>
      </c>
      <c r="F6" s="36">
        <f t="shared" si="0"/>
        <v>908.41247505242143</v>
      </c>
      <c r="G6">
        <v>5.5391895930772383E-3</v>
      </c>
      <c r="H6">
        <v>0.12303536929067349</v>
      </c>
      <c r="I6">
        <v>1.1585047755771067E-2</v>
      </c>
      <c r="J6">
        <v>0.91480806437523166</v>
      </c>
      <c r="M6">
        <v>10.206881742162039</v>
      </c>
      <c r="N6">
        <v>5.5391895930772383E-3</v>
      </c>
      <c r="O6">
        <v>10.206881742162039</v>
      </c>
      <c r="P6">
        <v>5.5391895930772383E-3</v>
      </c>
      <c r="Q6">
        <v>10.206881742161954</v>
      </c>
      <c r="R6">
        <v>5.391483525612726E-3</v>
      </c>
      <c r="S6">
        <v>10.206881742162039</v>
      </c>
      <c r="T6">
        <v>0.12303536929067349</v>
      </c>
      <c r="U6">
        <v>10.206881742162039</v>
      </c>
      <c r="V6">
        <v>0.12303536929067349</v>
      </c>
      <c r="W6">
        <v>10.206881742161954</v>
      </c>
      <c r="X6">
        <v>0.14949222769204176</v>
      </c>
      <c r="Y6" s="2">
        <v>10.206881742162039</v>
      </c>
      <c r="Z6" s="2">
        <v>1.1585047755771067E-2</v>
      </c>
      <c r="AA6" s="2">
        <v>10.206881742162039</v>
      </c>
      <c r="AB6" s="2">
        <v>1.1585047755771067E-2</v>
      </c>
      <c r="AC6" s="2">
        <v>10.206881742161954</v>
      </c>
      <c r="AD6" s="2">
        <v>2.0872108475937262E-2</v>
      </c>
      <c r="AE6">
        <v>10.206881742162039</v>
      </c>
      <c r="AF6">
        <v>0.91480806437523166</v>
      </c>
      <c r="AG6">
        <v>20.413763484324079</v>
      </c>
      <c r="AH6">
        <v>0.91830742497271867</v>
      </c>
      <c r="AI6">
        <v>20.413763484324022</v>
      </c>
      <c r="AJ6">
        <v>0.91564377890856286</v>
      </c>
    </row>
    <row r="7" spans="2:36" x14ac:dyDescent="0.15">
      <c r="B7" t="s">
        <v>87</v>
      </c>
      <c r="C7">
        <v>123</v>
      </c>
      <c r="D7">
        <v>61.241290452972237</v>
      </c>
      <c r="E7" s="36">
        <f t="shared" si="1"/>
        <v>20.413763484324079</v>
      </c>
      <c r="F7" s="36">
        <f t="shared" si="0"/>
        <v>898.20559331025947</v>
      </c>
      <c r="G7">
        <v>5.564623991621497E-3</v>
      </c>
      <c r="H7">
        <v>0.13712000081839221</v>
      </c>
      <c r="I7">
        <v>1.5786914573634035E-2</v>
      </c>
      <c r="J7">
        <v>0.91830742497271867</v>
      </c>
      <c r="M7">
        <v>20.413763484324079</v>
      </c>
      <c r="N7">
        <v>5.564623991621497E-3</v>
      </c>
      <c r="O7">
        <v>30.620645226486118</v>
      </c>
      <c r="P7">
        <v>1.037257694278048E-2</v>
      </c>
      <c r="Q7">
        <v>20.413763484324022</v>
      </c>
      <c r="R7">
        <v>7.9637381874042151E-3</v>
      </c>
      <c r="S7">
        <v>20.413763484324079</v>
      </c>
      <c r="T7">
        <v>0.13712000081839221</v>
      </c>
      <c r="U7">
        <v>20.413763484324079</v>
      </c>
      <c r="V7">
        <v>0.13712000081839221</v>
      </c>
      <c r="W7">
        <v>30.62064522648609</v>
      </c>
      <c r="X7">
        <v>0.16199735185673766</v>
      </c>
      <c r="Y7" s="2">
        <v>20.413763484324079</v>
      </c>
      <c r="Z7" s="2">
        <v>1.5786914573634035E-2</v>
      </c>
      <c r="AA7" s="2">
        <v>20.413763484324079</v>
      </c>
      <c r="AB7" s="2">
        <v>1.5786914573634035E-2</v>
      </c>
      <c r="AC7" s="2">
        <v>30.62064522648609</v>
      </c>
      <c r="AD7" s="2">
        <v>2.2295621735833892E-2</v>
      </c>
      <c r="AE7">
        <v>20.413763484324079</v>
      </c>
      <c r="AF7">
        <v>0.91830742497271867</v>
      </c>
      <c r="AG7">
        <v>30.620645226486118</v>
      </c>
      <c r="AH7">
        <v>0.91143022886816205</v>
      </c>
      <c r="AI7">
        <v>40.827526968648044</v>
      </c>
      <c r="AJ7">
        <v>0.90536057838708872</v>
      </c>
    </row>
    <row r="8" spans="2:36" x14ac:dyDescent="0.15">
      <c r="B8" t="s">
        <v>88</v>
      </c>
      <c r="C8">
        <v>124</v>
      </c>
      <c r="D8">
        <v>71.448172195134276</v>
      </c>
      <c r="E8" s="36">
        <f t="shared" si="1"/>
        <v>30.620645226486118</v>
      </c>
      <c r="F8" s="36">
        <f t="shared" si="0"/>
        <v>887.99871156809741</v>
      </c>
      <c r="G8">
        <v>1.037257694278048E-2</v>
      </c>
      <c r="H8">
        <v>0.17749479651336042</v>
      </c>
      <c r="I8">
        <v>2.6150636994634286E-2</v>
      </c>
      <c r="J8">
        <v>0.91143022886816205</v>
      </c>
      <c r="M8">
        <v>30.620645226486118</v>
      </c>
      <c r="N8">
        <v>1.037257694278048E-2</v>
      </c>
      <c r="O8">
        <v>40.827526968648158</v>
      </c>
      <c r="P8">
        <v>9.8257973117976318E-3</v>
      </c>
      <c r="Q8">
        <v>30.62064522648609</v>
      </c>
      <c r="R8">
        <v>8.3062510805323314E-3</v>
      </c>
      <c r="S8">
        <v>30.620645226486118</v>
      </c>
      <c r="T8">
        <v>0.17749479651336042</v>
      </c>
      <c r="U8">
        <v>30.620645226486118</v>
      </c>
      <c r="V8">
        <v>0.17749479651336042</v>
      </c>
      <c r="W8">
        <v>40.827526968648044</v>
      </c>
      <c r="X8">
        <v>0.17347496586827124</v>
      </c>
      <c r="Y8" s="2">
        <v>30.620645226486118</v>
      </c>
      <c r="Z8" s="2">
        <v>2.6150636994634286E-2</v>
      </c>
      <c r="AA8" s="2">
        <v>30.620645226486118</v>
      </c>
      <c r="AB8" s="2">
        <v>2.6150636994634286E-2</v>
      </c>
      <c r="AC8" s="2">
        <v>40.827526968648044</v>
      </c>
      <c r="AD8" s="2">
        <v>2.3685227046206538E-2</v>
      </c>
      <c r="AE8">
        <v>30.620645226486118</v>
      </c>
      <c r="AF8">
        <v>0.91143022886816205</v>
      </c>
      <c r="AG8">
        <v>40.827526968648158</v>
      </c>
      <c r="AH8">
        <v>0.9074270832541862</v>
      </c>
      <c r="AI8">
        <v>51.034408710810112</v>
      </c>
      <c r="AJ8">
        <v>0.9069032108352475</v>
      </c>
    </row>
    <row r="9" spans="2:36" x14ac:dyDescent="0.15">
      <c r="B9" t="s">
        <v>89</v>
      </c>
      <c r="C9">
        <v>125</v>
      </c>
      <c r="D9">
        <v>81.655053937296316</v>
      </c>
      <c r="E9" s="36">
        <f t="shared" si="1"/>
        <v>40.827526968648158</v>
      </c>
      <c r="F9" s="36">
        <f t="shared" si="0"/>
        <v>877.79182982593534</v>
      </c>
      <c r="G9">
        <v>9.8257973117976318E-3</v>
      </c>
      <c r="H9">
        <v>0.18210325820370951</v>
      </c>
      <c r="I9">
        <v>2.7325862103111831E-2</v>
      </c>
      <c r="J9">
        <v>0.9074270832541862</v>
      </c>
      <c r="M9">
        <v>40.827526968648158</v>
      </c>
      <c r="N9">
        <v>9.8257973117976318E-3</v>
      </c>
      <c r="O9">
        <v>51.034408710810197</v>
      </c>
      <c r="P9">
        <v>1.1362592557111901E-2</v>
      </c>
      <c r="Q9">
        <v>40.827526968648044</v>
      </c>
      <c r="R9">
        <v>9.5212251425328097E-3</v>
      </c>
      <c r="S9">
        <v>40.827526968648158</v>
      </c>
      <c r="T9">
        <v>0.18210325820370951</v>
      </c>
      <c r="U9">
        <v>40.827526968648158</v>
      </c>
      <c r="V9">
        <v>0.18210325820370951</v>
      </c>
      <c r="W9">
        <v>51.034408710810112</v>
      </c>
      <c r="X9">
        <v>0.18060619309175371</v>
      </c>
      <c r="Y9" s="2">
        <v>40.827526968648158</v>
      </c>
      <c r="Z9" s="2">
        <v>2.7325862103111831E-2</v>
      </c>
      <c r="AA9" s="2">
        <v>40.827526968648158</v>
      </c>
      <c r="AB9" s="2">
        <v>2.7325862103111831E-2</v>
      </c>
      <c r="AC9" s="2">
        <v>51.034408710810112</v>
      </c>
      <c r="AD9" s="2">
        <v>2.5203603826666636E-2</v>
      </c>
      <c r="AE9">
        <v>40.827526968648158</v>
      </c>
      <c r="AF9">
        <v>0.9074270832541862</v>
      </c>
      <c r="AG9">
        <v>51.034408710810197</v>
      </c>
      <c r="AH9">
        <v>0.90810853199842645</v>
      </c>
      <c r="AI9">
        <v>61.24129045297218</v>
      </c>
      <c r="AJ9">
        <v>0.90438929577799632</v>
      </c>
    </row>
    <row r="10" spans="2:36" x14ac:dyDescent="0.15">
      <c r="B10" t="s">
        <v>90</v>
      </c>
      <c r="C10">
        <v>126</v>
      </c>
      <c r="D10">
        <v>91.861935679458355</v>
      </c>
      <c r="E10" s="36">
        <f t="shared" si="1"/>
        <v>51.034408710810197</v>
      </c>
      <c r="F10" s="36">
        <f t="shared" si="0"/>
        <v>867.58494808377327</v>
      </c>
      <c r="G10">
        <v>1.1362592557111901E-2</v>
      </c>
      <c r="H10">
        <v>0.19314298676903779</v>
      </c>
      <c r="I10">
        <v>2.9939969996075209E-2</v>
      </c>
      <c r="J10">
        <v>0.90810853199842645</v>
      </c>
      <c r="M10">
        <v>51.034408710810197</v>
      </c>
      <c r="N10">
        <v>1.1362592557111901E-2</v>
      </c>
      <c r="O10">
        <v>61.241290452972237</v>
      </c>
      <c r="P10">
        <v>1.2558411557918155E-2</v>
      </c>
      <c r="Q10">
        <v>51.034408710810112</v>
      </c>
      <c r="R10">
        <v>8.8108448370079855E-3</v>
      </c>
      <c r="S10">
        <v>51.034408710810197</v>
      </c>
      <c r="T10">
        <v>0.19314298676903779</v>
      </c>
      <c r="U10">
        <v>51.034408710810197</v>
      </c>
      <c r="V10">
        <v>0.19314298676903779</v>
      </c>
      <c r="W10">
        <v>61.24129045297218</v>
      </c>
      <c r="X10">
        <v>0.18321051436763158</v>
      </c>
      <c r="Y10" s="2">
        <v>51.034408710810197</v>
      </c>
      <c r="Z10" s="2">
        <v>2.9939969996075209E-2</v>
      </c>
      <c r="AA10" s="2">
        <v>51.034408710810197</v>
      </c>
      <c r="AB10" s="2">
        <v>2.9939969996075209E-2</v>
      </c>
      <c r="AC10" s="2">
        <v>61.24129045297218</v>
      </c>
      <c r="AD10" s="2">
        <v>2.5898818949029189E-2</v>
      </c>
      <c r="AE10">
        <v>51.034408710810197</v>
      </c>
      <c r="AF10">
        <v>0.90810853199842645</v>
      </c>
      <c r="AG10">
        <v>61.241290452972237</v>
      </c>
      <c r="AH10">
        <v>0.90507723768020332</v>
      </c>
      <c r="AI10">
        <v>71.448172195134248</v>
      </c>
      <c r="AJ10">
        <v>0.90763203400413195</v>
      </c>
    </row>
    <row r="11" spans="2:36" x14ac:dyDescent="0.15">
      <c r="B11" t="s">
        <v>91</v>
      </c>
      <c r="C11">
        <v>127</v>
      </c>
      <c r="D11">
        <v>102.06881742162039</v>
      </c>
      <c r="E11" s="36">
        <f t="shared" si="1"/>
        <v>61.241290452972237</v>
      </c>
      <c r="F11" s="36">
        <f t="shared" si="0"/>
        <v>857.3780663416112</v>
      </c>
      <c r="G11">
        <v>1.2558411557918155E-2</v>
      </c>
      <c r="H11">
        <v>0.19475720182862807</v>
      </c>
      <c r="I11">
        <v>3.0477206275441131E-2</v>
      </c>
      <c r="J11">
        <v>0.90507723768020332</v>
      </c>
      <c r="M11">
        <v>61.241290452972237</v>
      </c>
      <c r="N11">
        <v>1.2558411557918155E-2</v>
      </c>
      <c r="O11">
        <v>71.448172195134276</v>
      </c>
      <c r="P11">
        <v>1.1649073082151115E-2</v>
      </c>
      <c r="Q11">
        <v>61.24129045297218</v>
      </c>
      <c r="R11">
        <v>8.8562711993221254E-3</v>
      </c>
      <c r="S11">
        <v>61.241290452972237</v>
      </c>
      <c r="T11">
        <v>0.19475720182862807</v>
      </c>
      <c r="U11">
        <v>61.241290452972237</v>
      </c>
      <c r="V11">
        <v>0.19475720182862807</v>
      </c>
      <c r="W11">
        <v>71.448172195134248</v>
      </c>
      <c r="X11">
        <v>0.18586533519053952</v>
      </c>
      <c r="Y11" s="2">
        <v>61.241290452972237</v>
      </c>
      <c r="Z11" s="2">
        <v>3.0477206275441131E-2</v>
      </c>
      <c r="AA11" s="2">
        <v>61.241290452972237</v>
      </c>
      <c r="AB11" s="2">
        <v>3.0477206275441131E-2</v>
      </c>
      <c r="AC11" s="2">
        <v>71.448172195134248</v>
      </c>
      <c r="AD11" s="2">
        <v>2.6158036860636096E-2</v>
      </c>
      <c r="AE11">
        <v>61.241290452972237</v>
      </c>
      <c r="AF11">
        <v>0.90507723768020332</v>
      </c>
      <c r="AG11">
        <v>71.448172195134276</v>
      </c>
      <c r="AH11">
        <v>0.9088816355976802</v>
      </c>
      <c r="AI11">
        <v>81.655053937296316</v>
      </c>
      <c r="AJ11">
        <v>0.90640499175728206</v>
      </c>
    </row>
    <row r="12" spans="2:36" x14ac:dyDescent="0.15">
      <c r="B12" t="s">
        <v>92</v>
      </c>
      <c r="C12">
        <v>128</v>
      </c>
      <c r="D12">
        <v>112.27569916378243</v>
      </c>
      <c r="E12" s="36">
        <f t="shared" si="1"/>
        <v>71.448172195134276</v>
      </c>
      <c r="F12" s="36">
        <f t="shared" si="0"/>
        <v>847.17118459944925</v>
      </c>
      <c r="G12">
        <v>1.1649073082151115E-2</v>
      </c>
      <c r="H12">
        <v>0.18525722111973519</v>
      </c>
      <c r="I12">
        <v>2.7668512360596122E-2</v>
      </c>
      <c r="J12">
        <v>0.9088816355976802</v>
      </c>
      <c r="M12">
        <v>71.448172195134276</v>
      </c>
      <c r="N12">
        <v>1.1649073082151115E-2</v>
      </c>
      <c r="O12">
        <v>81.655053937296316</v>
      </c>
      <c r="P12">
        <v>1.3237098844038345E-2</v>
      </c>
      <c r="Q12">
        <v>71.448172195134248</v>
      </c>
      <c r="R12">
        <v>1.0214890419385531E-2</v>
      </c>
      <c r="S12">
        <v>71.448172195134276</v>
      </c>
      <c r="T12">
        <v>0.18525722111973519</v>
      </c>
      <c r="U12">
        <v>71.448172195134276</v>
      </c>
      <c r="V12">
        <v>0.18525722111973519</v>
      </c>
      <c r="W12">
        <v>81.655053937296316</v>
      </c>
      <c r="X12">
        <v>0.18801326591404799</v>
      </c>
      <c r="Y12" s="2">
        <v>81.655053937296316</v>
      </c>
      <c r="Z12" s="2">
        <v>3.0605001642364973E-2</v>
      </c>
      <c r="AA12" s="2">
        <v>81.655053937296316</v>
      </c>
      <c r="AB12" s="2">
        <v>3.0605001642364973E-2</v>
      </c>
      <c r="AC12" s="2">
        <v>81.655053937296316</v>
      </c>
      <c r="AD12" s="2">
        <v>2.7375878914173233E-2</v>
      </c>
      <c r="AE12">
        <v>71.448172195134276</v>
      </c>
      <c r="AF12">
        <v>0.9088816355976802</v>
      </c>
      <c r="AG12">
        <v>81.655053937296316</v>
      </c>
      <c r="AH12">
        <v>0.90998226496711865</v>
      </c>
      <c r="AI12">
        <v>91.86193567945827</v>
      </c>
      <c r="AJ12">
        <v>0.90856698945027103</v>
      </c>
    </row>
    <row r="13" spans="2:36" x14ac:dyDescent="0.15">
      <c r="B13" t="s">
        <v>93</v>
      </c>
      <c r="C13">
        <v>129</v>
      </c>
      <c r="D13">
        <v>122.48258090594447</v>
      </c>
      <c r="E13" s="36">
        <f t="shared" si="1"/>
        <v>81.655053937296316</v>
      </c>
      <c r="F13" s="36">
        <f t="shared" si="0"/>
        <v>836.96430285728718</v>
      </c>
      <c r="G13">
        <v>1.3237098844038345E-2</v>
      </c>
      <c r="H13">
        <v>0.1926420758820229</v>
      </c>
      <c r="I13">
        <v>3.0605001642364973E-2</v>
      </c>
      <c r="J13">
        <v>0.90998226496711865</v>
      </c>
      <c r="M13">
        <v>81.655053937296316</v>
      </c>
      <c r="N13">
        <v>1.3237098844038345E-2</v>
      </c>
      <c r="O13">
        <v>91.861935679458355</v>
      </c>
      <c r="P13">
        <v>1.349306021510098E-2</v>
      </c>
      <c r="Q13">
        <v>81.655053937296316</v>
      </c>
      <c r="R13">
        <v>1.3313325167490501E-2</v>
      </c>
      <c r="S13">
        <v>81.655053937296316</v>
      </c>
      <c r="T13">
        <v>0.1926420758820229</v>
      </c>
      <c r="U13">
        <v>81.655053937296316</v>
      </c>
      <c r="V13">
        <v>0.1926420758820229</v>
      </c>
      <c r="W13">
        <v>91.86193567945827</v>
      </c>
      <c r="X13">
        <v>0.18176604040710564</v>
      </c>
      <c r="Y13" s="2">
        <v>91.861935679458355</v>
      </c>
      <c r="Z13" s="2">
        <v>3.2597543618201705E-2</v>
      </c>
      <c r="AA13" s="2">
        <v>91.861935679458355</v>
      </c>
      <c r="AB13" s="2">
        <v>3.2597543618201705E-2</v>
      </c>
      <c r="AC13" s="2">
        <v>112.27569916378241</v>
      </c>
      <c r="AD13" s="2">
        <v>2.993713824515851E-2</v>
      </c>
      <c r="AE13">
        <v>81.655053937296316</v>
      </c>
      <c r="AF13">
        <v>0.90998226496711865</v>
      </c>
      <c r="AG13">
        <v>91.861935679458355</v>
      </c>
      <c r="AH13">
        <v>0.90456383973322774</v>
      </c>
      <c r="AI13">
        <v>102.06881742162034</v>
      </c>
      <c r="AJ13">
        <v>0.90375286948665023</v>
      </c>
    </row>
    <row r="14" spans="2:36" x14ac:dyDescent="0.15">
      <c r="B14" t="s">
        <v>94</v>
      </c>
      <c r="C14">
        <v>130</v>
      </c>
      <c r="D14">
        <v>132.68946264810651</v>
      </c>
      <c r="E14" s="36">
        <f t="shared" si="1"/>
        <v>91.861935679458355</v>
      </c>
      <c r="F14" s="36">
        <f t="shared" si="0"/>
        <v>826.75742111512511</v>
      </c>
      <c r="G14">
        <v>1.349306021510098E-2</v>
      </c>
      <c r="H14">
        <v>0.20725964861876994</v>
      </c>
      <c r="I14">
        <v>3.2597543618201705E-2</v>
      </c>
      <c r="J14">
        <v>0.90456383973322774</v>
      </c>
      <c r="M14">
        <v>91.861935679458355</v>
      </c>
      <c r="N14">
        <v>1.349306021510098E-2</v>
      </c>
      <c r="O14">
        <v>112.27569916378243</v>
      </c>
      <c r="P14">
        <v>1.2924775748268275E-2</v>
      </c>
      <c r="Q14">
        <v>91.86193567945827</v>
      </c>
      <c r="R14">
        <v>1.2620908465281596E-2</v>
      </c>
      <c r="S14">
        <v>91.861935679458355</v>
      </c>
      <c r="T14">
        <v>0.20725964861876994</v>
      </c>
      <c r="U14">
        <v>91.861935679458355</v>
      </c>
      <c r="V14">
        <v>0.20725964861876994</v>
      </c>
      <c r="W14">
        <v>102.06881742162034</v>
      </c>
      <c r="X14">
        <v>0.18823552450698439</v>
      </c>
      <c r="Y14" s="2">
        <v>112.27569916378243</v>
      </c>
      <c r="Z14" s="2">
        <v>3.1076121468677904E-2</v>
      </c>
      <c r="AA14" s="2">
        <v>112.27569916378243</v>
      </c>
      <c r="AB14" s="2">
        <v>3.1076121468677904E-2</v>
      </c>
      <c r="AC14" s="2">
        <v>122.48258090594436</v>
      </c>
      <c r="AD14" s="2">
        <v>3.0453118637908592E-2</v>
      </c>
      <c r="AE14">
        <v>91.861935679458355</v>
      </c>
      <c r="AF14">
        <v>0.90456383973322774</v>
      </c>
      <c r="AG14">
        <v>102.06881742162039</v>
      </c>
      <c r="AH14">
        <v>0.90554606349277589</v>
      </c>
      <c r="AI14">
        <v>112.27569916378241</v>
      </c>
      <c r="AJ14">
        <v>0.90046397969209613</v>
      </c>
    </row>
    <row r="15" spans="2:36" x14ac:dyDescent="0.15">
      <c r="B15" t="s">
        <v>95</v>
      </c>
      <c r="C15">
        <v>131</v>
      </c>
      <c r="D15">
        <v>142.89634439026855</v>
      </c>
      <c r="E15" s="36">
        <f t="shared" si="1"/>
        <v>102.06881742162039</v>
      </c>
      <c r="F15" s="36">
        <f t="shared" si="0"/>
        <v>816.55053937296316</v>
      </c>
      <c r="G15">
        <v>1.56146850144209E-2</v>
      </c>
      <c r="H15">
        <v>0.20134927611060394</v>
      </c>
      <c r="I15">
        <v>2.9636508662036532E-2</v>
      </c>
      <c r="J15">
        <v>0.90554606349277589</v>
      </c>
      <c r="M15">
        <v>112.27569916378243</v>
      </c>
      <c r="N15">
        <v>1.2924775748268275E-2</v>
      </c>
      <c r="O15">
        <v>122.48258090594447</v>
      </c>
      <c r="P15">
        <v>1.3846883387569722E-2</v>
      </c>
      <c r="Q15">
        <v>102.06881742162034</v>
      </c>
      <c r="R15">
        <v>1.2600147373504216E-2</v>
      </c>
      <c r="S15">
        <v>102.06881742162039</v>
      </c>
      <c r="T15">
        <v>0.20134927611060394</v>
      </c>
      <c r="U15">
        <v>102.06881742162039</v>
      </c>
      <c r="V15">
        <v>0.20134927611060394</v>
      </c>
      <c r="W15">
        <v>112.27569916378241</v>
      </c>
      <c r="X15">
        <v>0.19678689902591151</v>
      </c>
      <c r="Y15" s="2">
        <v>122.48258090594447</v>
      </c>
      <c r="Z15" s="2">
        <v>3.3394712676464433E-2</v>
      </c>
      <c r="AA15" s="2">
        <v>122.48258090594447</v>
      </c>
      <c r="AB15" s="2">
        <v>3.3394712676464433E-2</v>
      </c>
      <c r="AC15" s="2">
        <v>132.68946264810643</v>
      </c>
      <c r="AD15" s="2">
        <v>3.117317162709168E-2</v>
      </c>
      <c r="AE15">
        <v>102.06881742162039</v>
      </c>
      <c r="AF15">
        <v>0.90554606349277589</v>
      </c>
      <c r="AG15">
        <v>112.27569916378243</v>
      </c>
      <c r="AH15">
        <v>0.90444488015142899</v>
      </c>
      <c r="AI15">
        <v>122.48258090594436</v>
      </c>
      <c r="AJ15">
        <v>0.90585318804302406</v>
      </c>
    </row>
    <row r="16" spans="2:36" x14ac:dyDescent="0.15">
      <c r="B16" t="s">
        <v>96</v>
      </c>
      <c r="C16">
        <v>132</v>
      </c>
      <c r="D16">
        <v>153.10322613243059</v>
      </c>
      <c r="E16" s="36">
        <f t="shared" si="1"/>
        <v>112.27569916378243</v>
      </c>
      <c r="F16" s="36">
        <f t="shared" si="0"/>
        <v>806.34365763080109</v>
      </c>
      <c r="G16">
        <v>1.2924775748268275E-2</v>
      </c>
      <c r="H16">
        <v>0.20036591544858731</v>
      </c>
      <c r="I16">
        <v>3.1076121468677904E-2</v>
      </c>
      <c r="J16">
        <v>0.90444488015142899</v>
      </c>
      <c r="M16">
        <v>122.48258090594447</v>
      </c>
      <c r="N16">
        <v>1.3846883387569722E-2</v>
      </c>
      <c r="O16">
        <v>132.68946264810651</v>
      </c>
      <c r="P16">
        <v>1.4417763489419876E-2</v>
      </c>
      <c r="Q16">
        <v>112.27569916378241</v>
      </c>
      <c r="R16">
        <v>1.3448737634118196E-2</v>
      </c>
      <c r="S16">
        <v>112.27569916378243</v>
      </c>
      <c r="T16">
        <v>0.20036591544858731</v>
      </c>
      <c r="U16">
        <v>112.27569916378243</v>
      </c>
      <c r="V16">
        <v>0.20036591544858731</v>
      </c>
      <c r="W16">
        <v>122.48258090594436</v>
      </c>
      <c r="X16">
        <v>0.20217126894774434</v>
      </c>
      <c r="Y16" s="2">
        <v>132.68946264810651</v>
      </c>
      <c r="Z16" s="2">
        <v>3.3456220938722643E-2</v>
      </c>
      <c r="AA16" s="2">
        <v>132.68946264810651</v>
      </c>
      <c r="AB16" s="2">
        <v>3.3456220938722643E-2</v>
      </c>
      <c r="AC16" s="2">
        <v>142.8963443902685</v>
      </c>
      <c r="AD16" s="2">
        <v>3.1322768944900575E-2</v>
      </c>
      <c r="AE16">
        <v>112.27569916378243</v>
      </c>
      <c r="AF16">
        <v>0.90444488015142899</v>
      </c>
      <c r="AG16">
        <v>122.48258090594447</v>
      </c>
      <c r="AH16">
        <v>0.90672794947622559</v>
      </c>
      <c r="AI16">
        <v>132.68946264810643</v>
      </c>
      <c r="AJ16">
        <v>0.90350757816769189</v>
      </c>
    </row>
    <row r="17" spans="2:36" x14ac:dyDescent="0.15">
      <c r="B17" t="s">
        <v>97</v>
      </c>
      <c r="C17">
        <v>133</v>
      </c>
      <c r="D17">
        <v>163.31010787459263</v>
      </c>
      <c r="E17" s="36">
        <f t="shared" si="1"/>
        <v>122.48258090594447</v>
      </c>
      <c r="F17" s="36">
        <f t="shared" si="0"/>
        <v>796.13677588863902</v>
      </c>
      <c r="G17">
        <v>1.3846883387569722E-2</v>
      </c>
      <c r="H17">
        <v>0.20988360919538374</v>
      </c>
      <c r="I17">
        <v>3.3394712676464433E-2</v>
      </c>
      <c r="J17">
        <v>0.90672794947622559</v>
      </c>
      <c r="M17">
        <v>132.68946264810651</v>
      </c>
      <c r="N17">
        <v>1.4417763489419876E-2</v>
      </c>
      <c r="O17">
        <v>142.89634439026855</v>
      </c>
      <c r="P17">
        <v>1.3599306661894338E-2</v>
      </c>
      <c r="Q17">
        <v>122.48258090594436</v>
      </c>
      <c r="R17">
        <v>1.3251385467336514E-2</v>
      </c>
      <c r="S17">
        <v>122.48258090594447</v>
      </c>
      <c r="T17">
        <v>0.20988360919538374</v>
      </c>
      <c r="U17">
        <v>122.48258090594447</v>
      </c>
      <c r="V17">
        <v>0.20988360919538374</v>
      </c>
      <c r="W17">
        <v>132.68946264810643</v>
      </c>
      <c r="X17">
        <v>0.20071978428246431</v>
      </c>
      <c r="Y17" s="2">
        <v>142.89634439026855</v>
      </c>
      <c r="Z17" s="2">
        <v>3.3232560673875804E-2</v>
      </c>
      <c r="AA17" s="2">
        <v>142.89634439026855</v>
      </c>
      <c r="AB17" s="2">
        <v>3.3232560673875804E-2</v>
      </c>
      <c r="AC17" s="2">
        <v>183.72387135891665</v>
      </c>
      <c r="AD17" s="2">
        <v>3.157435157500782E-2</v>
      </c>
      <c r="AE17">
        <v>122.48258090594447</v>
      </c>
      <c r="AF17">
        <v>0.90672794947622559</v>
      </c>
      <c r="AG17">
        <v>132.68946264810651</v>
      </c>
      <c r="AH17">
        <v>0.90388454764355608</v>
      </c>
      <c r="AI17">
        <v>142.8963443902685</v>
      </c>
      <c r="AJ17">
        <v>0.90490542366785964</v>
      </c>
    </row>
    <row r="18" spans="2:36" x14ac:dyDescent="0.15">
      <c r="B18" t="s">
        <v>98</v>
      </c>
      <c r="C18">
        <v>134</v>
      </c>
      <c r="D18">
        <v>173.51698961675467</v>
      </c>
      <c r="E18" s="36">
        <f t="shared" si="1"/>
        <v>132.68946264810651</v>
      </c>
      <c r="F18" s="36">
        <f t="shared" si="0"/>
        <v>785.92989414647695</v>
      </c>
      <c r="G18">
        <v>1.4417763489419876E-2</v>
      </c>
      <c r="H18">
        <v>0.20655966572994011</v>
      </c>
      <c r="I18">
        <v>3.3456220938722643E-2</v>
      </c>
      <c r="J18">
        <v>0.90388454764355608</v>
      </c>
      <c r="M18">
        <v>142.89634439026855</v>
      </c>
      <c r="N18">
        <v>1.3599306661894338E-2</v>
      </c>
      <c r="O18">
        <v>153.10322613243059</v>
      </c>
      <c r="P18">
        <v>1.4637332210076442E-2</v>
      </c>
      <c r="Q18">
        <v>132.68946264810643</v>
      </c>
      <c r="R18">
        <v>1.2558946647393666E-2</v>
      </c>
      <c r="S18">
        <v>132.68946264810651</v>
      </c>
      <c r="T18">
        <v>0.20655966572994011</v>
      </c>
      <c r="U18">
        <v>132.68946264810651</v>
      </c>
      <c r="V18">
        <v>0.20655966572994011</v>
      </c>
      <c r="W18">
        <v>142.8963443902685</v>
      </c>
      <c r="X18">
        <v>0.19739872218280105</v>
      </c>
      <c r="Y18" s="2">
        <v>153.10322613243059</v>
      </c>
      <c r="Z18" s="2">
        <v>3.2263806908367984E-2</v>
      </c>
      <c r="AA18" s="2">
        <v>153.10322613243059</v>
      </c>
      <c r="AB18" s="2">
        <v>3.2263806908367984E-2</v>
      </c>
      <c r="AC18" s="2">
        <v>204.13763484324068</v>
      </c>
      <c r="AD18" s="2">
        <v>3.065362474638331E-2</v>
      </c>
      <c r="AE18">
        <v>132.68946264810651</v>
      </c>
      <c r="AF18">
        <v>0.90388454764355608</v>
      </c>
      <c r="AG18">
        <v>142.89634439026855</v>
      </c>
      <c r="AH18">
        <v>0.89923551891241249</v>
      </c>
      <c r="AI18">
        <v>163.31010787459263</v>
      </c>
      <c r="AJ18">
        <v>0.90118601183293179</v>
      </c>
    </row>
    <row r="19" spans="2:36" x14ac:dyDescent="0.15">
      <c r="B19" t="s">
        <v>99</v>
      </c>
      <c r="C19">
        <v>135</v>
      </c>
      <c r="D19">
        <v>183.72387135891671</v>
      </c>
      <c r="E19" s="36">
        <f t="shared" si="1"/>
        <v>142.89634439026855</v>
      </c>
      <c r="F19" s="36">
        <f t="shared" si="0"/>
        <v>775.72301240431489</v>
      </c>
      <c r="G19">
        <v>1.3599306661894338E-2</v>
      </c>
      <c r="H19">
        <v>0.20857251631703472</v>
      </c>
      <c r="I19">
        <v>3.3232560673875804E-2</v>
      </c>
      <c r="J19">
        <v>0.89923551891241249</v>
      </c>
      <c r="M19">
        <v>153.10322613243059</v>
      </c>
      <c r="N19">
        <v>1.4637332210076442E-2</v>
      </c>
      <c r="O19">
        <v>173.51698961675467</v>
      </c>
      <c r="P19">
        <v>1.3071143091806245E-2</v>
      </c>
      <c r="Q19">
        <v>142.8963443902685</v>
      </c>
      <c r="R19">
        <v>1.4449048151725806E-2</v>
      </c>
      <c r="S19">
        <v>142.89634439026855</v>
      </c>
      <c r="T19">
        <v>0.20857251631703472</v>
      </c>
      <c r="U19">
        <v>142.89634439026855</v>
      </c>
      <c r="V19">
        <v>0.20857251631703472</v>
      </c>
      <c r="W19">
        <v>173.51698961675459</v>
      </c>
      <c r="X19">
        <v>0.19152489972317788</v>
      </c>
      <c r="Y19" s="2">
        <v>163.31010787459263</v>
      </c>
      <c r="Z19" s="2">
        <v>3.0289270793572215E-2</v>
      </c>
      <c r="AA19" s="2">
        <v>163.31010787459263</v>
      </c>
      <c r="AB19" s="2">
        <v>3.0289270793572215E-2</v>
      </c>
      <c r="AC19" s="2">
        <v>244.96516181188895</v>
      </c>
      <c r="AD19" s="2">
        <v>3.0551795071479395E-2</v>
      </c>
      <c r="AE19">
        <v>142.89634439026855</v>
      </c>
      <c r="AF19">
        <v>0.89923551891241249</v>
      </c>
      <c r="AG19">
        <v>153.10322613243059</v>
      </c>
      <c r="AH19">
        <v>0.89976269346221283</v>
      </c>
      <c r="AI19">
        <v>173.51698961675459</v>
      </c>
      <c r="AJ19">
        <v>0.90051772688871567</v>
      </c>
    </row>
    <row r="20" spans="2:36" x14ac:dyDescent="0.15">
      <c r="B20" t="s">
        <v>100</v>
      </c>
      <c r="C20">
        <v>136</v>
      </c>
      <c r="D20">
        <v>193.93075310107875</v>
      </c>
      <c r="E20" s="36">
        <f t="shared" si="1"/>
        <v>153.10322613243059</v>
      </c>
      <c r="F20" s="36">
        <f t="shared" si="0"/>
        <v>765.51613066215293</v>
      </c>
      <c r="G20">
        <v>1.4637332210076442E-2</v>
      </c>
      <c r="H20">
        <v>0.20732421840803958</v>
      </c>
      <c r="I20">
        <v>3.2263806908367984E-2</v>
      </c>
      <c r="J20">
        <v>0.89976269346221283</v>
      </c>
      <c r="M20">
        <v>173.51698961675467</v>
      </c>
      <c r="N20">
        <v>1.3071143091806245E-2</v>
      </c>
      <c r="O20">
        <v>183.72387135891671</v>
      </c>
      <c r="P20">
        <v>1.2963757776381488E-2</v>
      </c>
      <c r="Q20">
        <v>163.31010787459263</v>
      </c>
      <c r="R20">
        <v>1.2410320728989415E-2</v>
      </c>
      <c r="S20">
        <v>153.10322613243059</v>
      </c>
      <c r="T20">
        <v>0.20732421840803958</v>
      </c>
      <c r="U20">
        <v>153.10322613243059</v>
      </c>
      <c r="V20">
        <v>0.20732421840803958</v>
      </c>
      <c r="W20">
        <v>183.72387135891665</v>
      </c>
      <c r="X20">
        <v>0.20171102426719068</v>
      </c>
      <c r="Y20" s="2">
        <v>173.51698961675467</v>
      </c>
      <c r="Z20" s="2">
        <v>3.0719773342305984E-2</v>
      </c>
      <c r="AA20" s="2">
        <v>173.51698961675467</v>
      </c>
      <c r="AB20" s="2">
        <v>3.0719773342305984E-2</v>
      </c>
      <c r="AC20" s="2">
        <v>265.37892529621297</v>
      </c>
      <c r="AD20" s="2">
        <v>3.2081648161082117E-2</v>
      </c>
      <c r="AE20">
        <v>153.10322613243059</v>
      </c>
      <c r="AF20">
        <v>0.89976269346221283</v>
      </c>
      <c r="AG20">
        <v>173.51698961675467</v>
      </c>
      <c r="AH20">
        <v>0.904096131215129</v>
      </c>
      <c r="AI20">
        <v>183.72387135891665</v>
      </c>
      <c r="AJ20">
        <v>0.90493155332415232</v>
      </c>
    </row>
    <row r="21" spans="2:36" x14ac:dyDescent="0.15">
      <c r="B21" t="s">
        <v>101</v>
      </c>
      <c r="C21">
        <v>137</v>
      </c>
      <c r="D21">
        <v>204.13763484324079</v>
      </c>
      <c r="E21" s="36">
        <f t="shared" si="1"/>
        <v>163.31010787459263</v>
      </c>
      <c r="F21" s="36">
        <f t="shared" si="0"/>
        <v>755.30924891999086</v>
      </c>
      <c r="G21">
        <v>1.2379026013057149E-2</v>
      </c>
      <c r="H21">
        <v>0.19227660283189202</v>
      </c>
      <c r="I21">
        <v>3.0289270793572215E-2</v>
      </c>
      <c r="J21">
        <v>0.88857654901913719</v>
      </c>
      <c r="M21">
        <v>183.72387135891671</v>
      </c>
      <c r="N21">
        <v>1.2963757776381488E-2</v>
      </c>
      <c r="O21">
        <v>193.93075310107875</v>
      </c>
      <c r="P21">
        <v>1.3927070338039523E-2</v>
      </c>
      <c r="Q21">
        <v>173.51698961675459</v>
      </c>
      <c r="R21">
        <v>1.4242921128941523E-2</v>
      </c>
      <c r="S21">
        <v>163.31010787459263</v>
      </c>
      <c r="T21">
        <v>0.19227660283189202</v>
      </c>
      <c r="U21">
        <v>163.31010787459263</v>
      </c>
      <c r="V21">
        <v>0.19227660283189202</v>
      </c>
      <c r="W21">
        <v>193.93075310107872</v>
      </c>
      <c r="X21">
        <v>0.19053085506552256</v>
      </c>
      <c r="Y21" s="2">
        <v>183.72387135891671</v>
      </c>
      <c r="Z21" s="2">
        <v>3.2628417805039125E-2</v>
      </c>
      <c r="AA21" s="2">
        <v>183.72387135891671</v>
      </c>
      <c r="AB21" s="2">
        <v>3.2628417805039125E-2</v>
      </c>
      <c r="AC21" s="2">
        <v>275.58580703837504</v>
      </c>
      <c r="AD21" s="2">
        <v>3.2686973186270285E-2</v>
      </c>
      <c r="AE21">
        <v>173.51698961675467</v>
      </c>
      <c r="AF21">
        <v>0.904096131215129</v>
      </c>
      <c r="AG21">
        <v>183.72387135891671</v>
      </c>
      <c r="AH21">
        <v>0.90849501176263914</v>
      </c>
      <c r="AI21">
        <v>193.93075310107872</v>
      </c>
      <c r="AJ21">
        <v>0.90143752279358891</v>
      </c>
    </row>
    <row r="22" spans="2:36" x14ac:dyDescent="0.15">
      <c r="B22" t="s">
        <v>102</v>
      </c>
      <c r="C22">
        <v>138</v>
      </c>
      <c r="D22">
        <v>214.34451658540283</v>
      </c>
      <c r="E22" s="36">
        <f t="shared" si="1"/>
        <v>173.51698961675467</v>
      </c>
      <c r="F22" s="36">
        <f t="shared" si="0"/>
        <v>745.1023671778288</v>
      </c>
      <c r="G22">
        <v>1.3071143091806245E-2</v>
      </c>
      <c r="H22">
        <v>0.19419007347114856</v>
      </c>
      <c r="I22">
        <v>3.0719773342305984E-2</v>
      </c>
      <c r="J22">
        <v>0.904096131215129</v>
      </c>
      <c r="M22">
        <v>193.93075310107875</v>
      </c>
      <c r="N22">
        <v>1.3927070338039523E-2</v>
      </c>
      <c r="O22">
        <v>204.13763484324079</v>
      </c>
      <c r="P22">
        <v>1.5239114267164832E-2</v>
      </c>
      <c r="Q22">
        <v>183.72387135891665</v>
      </c>
      <c r="R22">
        <v>1.3569135232760836E-2</v>
      </c>
      <c r="S22">
        <v>173.51698961675467</v>
      </c>
      <c r="T22">
        <v>0.19419007347114856</v>
      </c>
      <c r="U22">
        <v>173.51698961675467</v>
      </c>
      <c r="V22">
        <v>0.19419007347114856</v>
      </c>
      <c r="W22">
        <v>204.13763484324068</v>
      </c>
      <c r="X22">
        <v>0.19491295694933616</v>
      </c>
      <c r="Y22" s="2">
        <v>193.93075310107875</v>
      </c>
      <c r="Z22" s="2">
        <v>3.2677472261525578E-2</v>
      </c>
      <c r="AA22" s="2">
        <v>193.93075310107875</v>
      </c>
      <c r="AB22" s="2">
        <v>3.2677472261525578E-2</v>
      </c>
      <c r="AC22" s="2">
        <v>326.62021574918526</v>
      </c>
      <c r="AD22" s="2">
        <v>3.2917705942802654E-2</v>
      </c>
      <c r="AE22">
        <v>183.72387135891671</v>
      </c>
      <c r="AF22">
        <v>0.90849501176263914</v>
      </c>
      <c r="AG22">
        <v>193.93075310107875</v>
      </c>
      <c r="AH22">
        <v>0.90665612320697342</v>
      </c>
      <c r="AI22">
        <v>214.34451658540274</v>
      </c>
      <c r="AJ22">
        <v>0.9009483048281679</v>
      </c>
    </row>
    <row r="23" spans="2:36" x14ac:dyDescent="0.15">
      <c r="B23" t="s">
        <v>103</v>
      </c>
      <c r="C23">
        <v>139</v>
      </c>
      <c r="D23">
        <v>224.55139832756487</v>
      </c>
      <c r="E23" s="36">
        <f t="shared" si="1"/>
        <v>183.72387135891671</v>
      </c>
      <c r="F23" s="36">
        <f t="shared" si="0"/>
        <v>734.89548543566684</v>
      </c>
      <c r="G23">
        <v>1.2963757776381488E-2</v>
      </c>
      <c r="H23">
        <v>0.20680035396314816</v>
      </c>
      <c r="I23">
        <v>3.2628417805039125E-2</v>
      </c>
      <c r="J23">
        <v>0.90849501176263914</v>
      </c>
      <c r="M23">
        <v>204.13763484324079</v>
      </c>
      <c r="N23">
        <v>1.5239114267164832E-2</v>
      </c>
      <c r="O23">
        <v>214.34451658540283</v>
      </c>
      <c r="P23">
        <v>1.388228621556069E-2</v>
      </c>
      <c r="Q23">
        <v>193.93075310107872</v>
      </c>
      <c r="R23">
        <v>1.4855130067557185E-2</v>
      </c>
      <c r="S23">
        <v>183.72387135891671</v>
      </c>
      <c r="T23">
        <v>0.20680035396314816</v>
      </c>
      <c r="U23">
        <v>183.72387135891671</v>
      </c>
      <c r="V23">
        <v>0.20680035396314816</v>
      </c>
      <c r="W23">
        <v>214.34451658540274</v>
      </c>
      <c r="X23">
        <v>0.18120974709310417</v>
      </c>
      <c r="Y23" s="2">
        <v>204.13763484324079</v>
      </c>
      <c r="Z23" s="2">
        <v>3.1539269189213057E-2</v>
      </c>
      <c r="AA23" s="2">
        <v>204.13763484324079</v>
      </c>
      <c r="AB23" s="2">
        <v>3.1539269189213057E-2</v>
      </c>
      <c r="AC23" s="2">
        <v>336.82709749134722</v>
      </c>
      <c r="AD23" s="2">
        <v>3.126768429539864E-2</v>
      </c>
      <c r="AE23">
        <v>193.93075310107875</v>
      </c>
      <c r="AF23">
        <v>0.90665612320697342</v>
      </c>
      <c r="AG23">
        <v>204.13763484324079</v>
      </c>
      <c r="AH23">
        <v>0.90246651089522678</v>
      </c>
      <c r="AI23">
        <v>224.55139832756481</v>
      </c>
      <c r="AJ23">
        <v>0.90173200831836664</v>
      </c>
    </row>
    <row r="24" spans="2:36" x14ac:dyDescent="0.15">
      <c r="B24" t="s">
        <v>104</v>
      </c>
      <c r="C24">
        <v>140</v>
      </c>
      <c r="D24">
        <v>234.75828006972691</v>
      </c>
      <c r="E24" s="36">
        <f t="shared" si="1"/>
        <v>193.93075310107875</v>
      </c>
      <c r="F24" s="36">
        <f t="shared" si="0"/>
        <v>724.68860369350477</v>
      </c>
      <c r="G24">
        <v>1.3927070338039523E-2</v>
      </c>
      <c r="H24">
        <v>0.20543081084268056</v>
      </c>
      <c r="I24">
        <v>3.2677472261525578E-2</v>
      </c>
      <c r="J24">
        <v>0.90665612320697342</v>
      </c>
      <c r="M24">
        <v>214.34451658540283</v>
      </c>
      <c r="N24">
        <v>1.388228621556069E-2</v>
      </c>
      <c r="O24">
        <v>224.55139832756487</v>
      </c>
      <c r="P24">
        <v>1.3640725220914609E-2</v>
      </c>
      <c r="Q24">
        <v>204.13763484324068</v>
      </c>
      <c r="R24">
        <v>1.4968452641552225E-2</v>
      </c>
      <c r="S24">
        <v>193.93075310107875</v>
      </c>
      <c r="T24">
        <v>0.20543081084268056</v>
      </c>
      <c r="U24">
        <v>193.93075310107875</v>
      </c>
      <c r="V24">
        <v>0.20543081084268056</v>
      </c>
      <c r="W24">
        <v>224.55139832756481</v>
      </c>
      <c r="X24">
        <v>0.18340142238630891</v>
      </c>
      <c r="Y24" s="2">
        <v>214.34451658540283</v>
      </c>
      <c r="Z24" s="2">
        <v>3.0050709503647285E-2</v>
      </c>
      <c r="AA24" s="2">
        <v>214.34451658540283</v>
      </c>
      <c r="AB24" s="2">
        <v>3.0050709503647285E-2</v>
      </c>
      <c r="AC24" s="2">
        <v>357.24086097567135</v>
      </c>
      <c r="AD24" s="2">
        <v>3.1378945310333549E-2</v>
      </c>
      <c r="AE24">
        <v>204.13763484324079</v>
      </c>
      <c r="AF24">
        <v>0.90246651089522678</v>
      </c>
      <c r="AG24">
        <v>244.96516181188895</v>
      </c>
      <c r="AH24">
        <v>0.90877998728141873</v>
      </c>
      <c r="AI24">
        <v>255.1720435540509</v>
      </c>
      <c r="AJ24">
        <v>0.89907718640595002</v>
      </c>
    </row>
    <row r="25" spans="2:36" x14ac:dyDescent="0.15">
      <c r="B25" t="s">
        <v>105</v>
      </c>
      <c r="C25">
        <v>141</v>
      </c>
      <c r="D25">
        <v>244.96516181188895</v>
      </c>
      <c r="E25" s="36">
        <f t="shared" si="1"/>
        <v>204.13763484324079</v>
      </c>
      <c r="F25" s="36">
        <f t="shared" si="0"/>
        <v>714.48172195134271</v>
      </c>
      <c r="G25">
        <v>1.5239114267164832E-2</v>
      </c>
      <c r="H25">
        <v>0.19909210528810781</v>
      </c>
      <c r="I25">
        <v>3.1539269189213057E-2</v>
      </c>
      <c r="J25">
        <v>0.90246651089522678</v>
      </c>
      <c r="M25">
        <v>224.55139832756487</v>
      </c>
      <c r="N25">
        <v>1.3640725220914609E-2</v>
      </c>
      <c r="O25">
        <v>234.75828006972688</v>
      </c>
      <c r="P25">
        <v>1.4323888684823661E-2</v>
      </c>
      <c r="Q25">
        <v>214.34451658540274</v>
      </c>
      <c r="R25">
        <v>1.5012035482455225E-2</v>
      </c>
      <c r="S25">
        <v>204.13763484324079</v>
      </c>
      <c r="T25">
        <v>0.19909210528810781</v>
      </c>
      <c r="U25">
        <v>204.13763484324079</v>
      </c>
      <c r="V25">
        <v>0.19909210528810781</v>
      </c>
      <c r="W25">
        <v>244.96516181188895</v>
      </c>
      <c r="X25">
        <v>0.19479196029975007</v>
      </c>
      <c r="Y25" s="2">
        <v>224.55139832756487</v>
      </c>
      <c r="Z25" s="2">
        <v>3.1079473491019822E-2</v>
      </c>
      <c r="AA25" s="2">
        <v>224.55139832756487</v>
      </c>
      <c r="AB25" s="2">
        <v>3.1079473491019822E-2</v>
      </c>
      <c r="AC25" s="2">
        <v>367.44774271783331</v>
      </c>
      <c r="AD25" s="2">
        <v>3.2845728909485263E-2</v>
      </c>
      <c r="AE25">
        <v>244.96516181188895</v>
      </c>
      <c r="AF25">
        <v>0.90877998728141873</v>
      </c>
      <c r="AG25">
        <v>255.17204355405102</v>
      </c>
      <c r="AH25">
        <v>0.90902594016907934</v>
      </c>
      <c r="AI25">
        <v>265.37892529621297</v>
      </c>
      <c r="AJ25">
        <v>0.90372211210890285</v>
      </c>
    </row>
    <row r="26" spans="2:36" x14ac:dyDescent="0.15">
      <c r="B26" t="s">
        <v>106</v>
      </c>
      <c r="C26">
        <v>142</v>
      </c>
      <c r="D26">
        <v>255.17204355405099</v>
      </c>
      <c r="E26" s="36">
        <f t="shared" si="1"/>
        <v>214.34451658540283</v>
      </c>
      <c r="F26" s="36">
        <f t="shared" si="0"/>
        <v>704.27484020918064</v>
      </c>
      <c r="G26">
        <v>1.388228621556069E-2</v>
      </c>
      <c r="H26">
        <v>0.19014502220794566</v>
      </c>
      <c r="I26">
        <v>3.0050709503647285E-2</v>
      </c>
      <c r="J26">
        <v>0.91416626944036938</v>
      </c>
      <c r="M26">
        <v>234.75828006972688</v>
      </c>
      <c r="N26">
        <v>1.4323888684823661E-2</v>
      </c>
      <c r="O26">
        <v>244.96516181188895</v>
      </c>
      <c r="P26">
        <v>1.5005199666044302E-2</v>
      </c>
      <c r="Q26">
        <v>224.55139832756481</v>
      </c>
      <c r="R26">
        <v>1.5495990145343834E-2</v>
      </c>
      <c r="S26">
        <v>224.55139832756487</v>
      </c>
      <c r="T26">
        <v>0.21553535893954706</v>
      </c>
      <c r="U26">
        <v>224.55139832756487</v>
      </c>
      <c r="V26">
        <v>0.21553535893954706</v>
      </c>
      <c r="W26">
        <v>255.1720435540509</v>
      </c>
      <c r="X26">
        <v>0.1885718024321093</v>
      </c>
      <c r="Y26" s="2">
        <v>234.75828006972688</v>
      </c>
      <c r="Z26" s="2">
        <v>3.3239548159672221E-2</v>
      </c>
      <c r="AA26" s="2">
        <v>234.75828006972688</v>
      </c>
      <c r="AB26" s="2">
        <v>3.3239548159672221E-2</v>
      </c>
      <c r="AC26" s="2">
        <v>377.65462445999538</v>
      </c>
      <c r="AD26" s="2">
        <v>3.0680495693332303E-2</v>
      </c>
      <c r="AE26">
        <v>255.17204355405102</v>
      </c>
      <c r="AF26">
        <v>0.90902594016907934</v>
      </c>
      <c r="AG26">
        <v>285.79268878053711</v>
      </c>
      <c r="AH26">
        <v>0.91046191822643718</v>
      </c>
      <c r="AI26">
        <v>275.58580703837504</v>
      </c>
      <c r="AJ26">
        <v>0.90518251088654145</v>
      </c>
    </row>
    <row r="27" spans="2:36" x14ac:dyDescent="0.15">
      <c r="B27" t="s">
        <v>107</v>
      </c>
      <c r="C27">
        <v>143</v>
      </c>
      <c r="D27">
        <v>265.37892529621303</v>
      </c>
      <c r="E27" s="36">
        <f t="shared" si="1"/>
        <v>224.55139832756487</v>
      </c>
      <c r="F27" s="36">
        <f t="shared" si="0"/>
        <v>694.06795846701857</v>
      </c>
      <c r="G27">
        <v>1.3640725220914609E-2</v>
      </c>
      <c r="H27">
        <v>0.21553535893954706</v>
      </c>
      <c r="I27">
        <v>3.1079473491019822E-2</v>
      </c>
      <c r="J27">
        <v>0.88024909450087707</v>
      </c>
      <c r="M27">
        <v>244.96516181188895</v>
      </c>
      <c r="N27">
        <v>1.5005199666044302E-2</v>
      </c>
      <c r="O27">
        <v>255.17204355405102</v>
      </c>
      <c r="P27">
        <v>1.3739489323708672E-2</v>
      </c>
      <c r="Q27">
        <v>234.75828006972688</v>
      </c>
      <c r="R27">
        <v>1.3778070257545239E-2</v>
      </c>
      <c r="S27">
        <v>234.75828006972688</v>
      </c>
      <c r="T27">
        <v>0.20446783390506976</v>
      </c>
      <c r="U27">
        <v>234.75828006972688</v>
      </c>
      <c r="V27">
        <v>0.20446783390506976</v>
      </c>
      <c r="W27">
        <v>265.37892529621297</v>
      </c>
      <c r="X27">
        <v>0.20301314669647458</v>
      </c>
      <c r="Y27" s="2">
        <v>244.96516181188895</v>
      </c>
      <c r="Z27" s="2">
        <v>3.3746208982341395E-2</v>
      </c>
      <c r="AA27" s="2">
        <v>244.96516181188895</v>
      </c>
      <c r="AB27" s="2">
        <v>3.3746208982341395E-2</v>
      </c>
      <c r="AC27" s="2">
        <v>408.27526968648158</v>
      </c>
      <c r="AD27" s="2">
        <v>3.1190930345708946E-2</v>
      </c>
      <c r="AE27">
        <v>285.79268878053711</v>
      </c>
      <c r="AF27">
        <v>0.91046191822643718</v>
      </c>
      <c r="AG27">
        <v>316.4133340070232</v>
      </c>
      <c r="AH27">
        <v>0.90899442381249973</v>
      </c>
      <c r="AI27">
        <v>285.79268878053699</v>
      </c>
      <c r="AJ27">
        <v>0.90340979340435246</v>
      </c>
    </row>
    <row r="28" spans="2:36" x14ac:dyDescent="0.15">
      <c r="B28" t="s">
        <v>108</v>
      </c>
      <c r="C28">
        <v>144</v>
      </c>
      <c r="D28">
        <v>275.58580703837504</v>
      </c>
      <c r="E28" s="36">
        <f t="shared" si="1"/>
        <v>234.75828006972688</v>
      </c>
      <c r="F28" s="36">
        <f t="shared" si="0"/>
        <v>683.86107672485662</v>
      </c>
      <c r="G28">
        <v>1.4323888684823661E-2</v>
      </c>
      <c r="H28">
        <v>0.20446783390506976</v>
      </c>
      <c r="I28">
        <v>3.3239548159672221E-2</v>
      </c>
      <c r="J28">
        <v>0.91297894844044425</v>
      </c>
      <c r="M28">
        <v>255.17204355405102</v>
      </c>
      <c r="N28">
        <v>1.3739489323708672E-2</v>
      </c>
      <c r="O28">
        <v>265.37892529621303</v>
      </c>
      <c r="P28">
        <v>1.338657892593597E-2</v>
      </c>
      <c r="Q28">
        <v>244.96516181188895</v>
      </c>
      <c r="R28">
        <v>1.4329997769320294E-2</v>
      </c>
      <c r="S28">
        <v>244.96516181188895</v>
      </c>
      <c r="T28">
        <v>0.20689075398537532</v>
      </c>
      <c r="U28">
        <v>244.96516181188895</v>
      </c>
      <c r="V28">
        <v>0.20689075398537532</v>
      </c>
      <c r="W28">
        <v>275.58580703837504</v>
      </c>
      <c r="X28">
        <v>0.19999180302485187</v>
      </c>
      <c r="Y28" s="2">
        <v>255.17204355405102</v>
      </c>
      <c r="Z28" s="2">
        <v>3.3537477612382731E-2</v>
      </c>
      <c r="AA28" s="2">
        <v>255.17204355405102</v>
      </c>
      <c r="AB28" s="2">
        <v>3.3537477612382731E-2</v>
      </c>
      <c r="AE28">
        <v>316.4133340070232</v>
      </c>
      <c r="AF28">
        <v>0.90899442381249973</v>
      </c>
      <c r="AG28">
        <v>347.03397923350934</v>
      </c>
      <c r="AH28">
        <v>0.90771511458139564</v>
      </c>
      <c r="AI28">
        <v>306.20645226486113</v>
      </c>
      <c r="AJ28">
        <v>0.90158768011738322</v>
      </c>
    </row>
    <row r="29" spans="2:36" x14ac:dyDescent="0.15">
      <c r="B29" t="s">
        <v>109</v>
      </c>
      <c r="C29">
        <v>145</v>
      </c>
      <c r="D29">
        <v>285.79268878053711</v>
      </c>
      <c r="E29" s="36">
        <f t="shared" si="1"/>
        <v>244.96516181188895</v>
      </c>
      <c r="F29" s="36">
        <f t="shared" si="0"/>
        <v>673.65419498269455</v>
      </c>
      <c r="G29">
        <v>1.5005199666044302E-2</v>
      </c>
      <c r="H29">
        <v>0.20689075398537532</v>
      </c>
      <c r="I29">
        <v>3.3746208982341395E-2</v>
      </c>
      <c r="J29">
        <v>0.90877998728141873</v>
      </c>
      <c r="M29">
        <v>265.37892529621303</v>
      </c>
      <c r="N29">
        <v>1.338657892593597E-2</v>
      </c>
      <c r="O29">
        <v>285.79268878053711</v>
      </c>
      <c r="P29">
        <v>1.5318575191189539E-2</v>
      </c>
      <c r="Q29">
        <v>255.1720435540509</v>
      </c>
      <c r="R29">
        <v>1.3665871840767167E-2</v>
      </c>
      <c r="S29">
        <v>255.17204355405102</v>
      </c>
      <c r="T29">
        <v>0.20471981569405762</v>
      </c>
      <c r="U29">
        <v>255.17204355405102</v>
      </c>
      <c r="V29">
        <v>0.20471981569405762</v>
      </c>
      <c r="W29">
        <v>326.62021574918526</v>
      </c>
      <c r="X29">
        <v>0.20044369180720401</v>
      </c>
      <c r="Y29" s="2">
        <v>265.37892529621303</v>
      </c>
      <c r="Z29" s="2">
        <v>3.1762808627159765E-2</v>
      </c>
      <c r="AA29" s="2">
        <v>265.37892529621303</v>
      </c>
      <c r="AB29" s="2">
        <v>3.1762808627159765E-2</v>
      </c>
      <c r="AE29">
        <v>347.03397923350934</v>
      </c>
      <c r="AF29">
        <v>0.90771511458139564</v>
      </c>
      <c r="AG29">
        <v>357.24086097567135</v>
      </c>
      <c r="AH29">
        <v>0.90551150985781415</v>
      </c>
      <c r="AI29">
        <v>316.4133340070232</v>
      </c>
      <c r="AJ29">
        <v>0.90822627775129305</v>
      </c>
    </row>
    <row r="30" spans="2:36" x14ac:dyDescent="0.15">
      <c r="B30" t="s">
        <v>110</v>
      </c>
      <c r="C30">
        <v>146</v>
      </c>
      <c r="D30">
        <v>295.99957052269917</v>
      </c>
      <c r="E30" s="36">
        <f t="shared" si="1"/>
        <v>255.17204355405102</v>
      </c>
      <c r="F30" s="36">
        <f t="shared" si="0"/>
        <v>663.44731324053248</v>
      </c>
      <c r="G30">
        <v>1.3739489323708672E-2</v>
      </c>
      <c r="H30">
        <v>0.20471981569405762</v>
      </c>
      <c r="I30">
        <v>3.3537477612382731E-2</v>
      </c>
      <c r="J30">
        <v>0.90902594016907934</v>
      </c>
      <c r="M30">
        <v>285.79268878053711</v>
      </c>
      <c r="N30">
        <v>1.5318575191189539E-2</v>
      </c>
      <c r="O30">
        <v>295.99957052269917</v>
      </c>
      <c r="P30">
        <v>1.4620243785110374E-2</v>
      </c>
      <c r="Q30">
        <v>265.37892529621297</v>
      </c>
      <c r="R30">
        <v>1.5730872356972937E-2</v>
      </c>
      <c r="S30">
        <v>265.37892529621303</v>
      </c>
      <c r="T30">
        <v>0.20024641421466891</v>
      </c>
      <c r="U30">
        <v>265.37892529621303</v>
      </c>
      <c r="V30">
        <v>0.20024641421466891</v>
      </c>
      <c r="W30">
        <v>336.82709749134722</v>
      </c>
      <c r="X30">
        <v>0.19536613048157289</v>
      </c>
      <c r="Y30" s="2">
        <v>285.79268878053711</v>
      </c>
      <c r="Z30" s="2">
        <v>2.9649710153422923E-2</v>
      </c>
      <c r="AA30" s="2">
        <v>285.79268878053711</v>
      </c>
      <c r="AB30" s="2">
        <v>2.9649710153422923E-2</v>
      </c>
      <c r="AE30">
        <v>357.24086097567135</v>
      </c>
      <c r="AF30">
        <v>0.90551150985781415</v>
      </c>
      <c r="AG30">
        <v>367.44774271783342</v>
      </c>
      <c r="AH30">
        <v>0.90807066637084044</v>
      </c>
      <c r="AI30">
        <v>326.62021574918526</v>
      </c>
      <c r="AJ30">
        <v>0.90350690510127218</v>
      </c>
    </row>
    <row r="31" spans="2:36" x14ac:dyDescent="0.15">
      <c r="B31" t="s">
        <v>111</v>
      </c>
      <c r="C31">
        <v>147</v>
      </c>
      <c r="D31">
        <v>306.20645226486118</v>
      </c>
      <c r="E31" s="36">
        <f t="shared" si="1"/>
        <v>265.37892529621303</v>
      </c>
      <c r="F31" s="36">
        <f t="shared" si="0"/>
        <v>653.24043149837053</v>
      </c>
      <c r="G31">
        <v>1.338657892593597E-2</v>
      </c>
      <c r="H31">
        <v>0.20024641421466891</v>
      </c>
      <c r="I31">
        <v>3.1762808627159765E-2</v>
      </c>
      <c r="J31">
        <v>0.91537030927861185</v>
      </c>
      <c r="M31">
        <v>295.99957052269917</v>
      </c>
      <c r="N31">
        <v>1.4620243785110374E-2</v>
      </c>
      <c r="O31">
        <v>306.20645226486118</v>
      </c>
      <c r="P31">
        <v>1.4991778396101683E-2</v>
      </c>
      <c r="Q31">
        <v>285.79268878053699</v>
      </c>
      <c r="R31">
        <v>1.376693906685662E-2</v>
      </c>
      <c r="S31">
        <v>285.79268878053711</v>
      </c>
      <c r="T31">
        <v>0.19543939156285345</v>
      </c>
      <c r="U31">
        <v>285.79268878053711</v>
      </c>
      <c r="V31">
        <v>0.19543939156285345</v>
      </c>
      <c r="W31">
        <v>347.03397923350929</v>
      </c>
      <c r="X31">
        <v>0.1918761201476315</v>
      </c>
      <c r="Y31" s="2">
        <v>295.99957052269917</v>
      </c>
      <c r="Z31" s="2">
        <v>3.2621446819387084E-2</v>
      </c>
      <c r="AA31" s="2">
        <v>295.99957052269917</v>
      </c>
      <c r="AB31" s="2">
        <v>3.2621446819387084E-2</v>
      </c>
      <c r="AE31">
        <v>367.44774271783342</v>
      </c>
      <c r="AF31">
        <v>0.90807066637084044</v>
      </c>
      <c r="AG31">
        <v>377.65462445999549</v>
      </c>
      <c r="AH31">
        <v>0.9084846575602753</v>
      </c>
      <c r="AI31">
        <v>336.82709749134722</v>
      </c>
      <c r="AJ31">
        <v>0.9068917470459642</v>
      </c>
    </row>
    <row r="32" spans="2:36" x14ac:dyDescent="0.15">
      <c r="B32" t="s">
        <v>112</v>
      </c>
      <c r="C32">
        <v>148</v>
      </c>
      <c r="D32">
        <v>316.4133340070232</v>
      </c>
      <c r="E32" s="36">
        <f t="shared" si="1"/>
        <v>275.58580703837504</v>
      </c>
      <c r="F32" s="36">
        <f t="shared" si="0"/>
        <v>643.03354975620846</v>
      </c>
      <c r="G32">
        <v>1.0845509218249953E-2</v>
      </c>
      <c r="H32">
        <v>0.16708243995017694</v>
      </c>
      <c r="I32">
        <v>2.120743824672661E-2</v>
      </c>
      <c r="J32">
        <v>0.87533977406826358</v>
      </c>
      <c r="M32">
        <v>306.20645226486118</v>
      </c>
      <c r="N32">
        <v>1.4991778396101683E-2</v>
      </c>
      <c r="O32">
        <v>357.24086097567135</v>
      </c>
      <c r="P32">
        <v>1.4071459350960094E-2</v>
      </c>
      <c r="Q32">
        <v>326.62021574918526</v>
      </c>
      <c r="R32">
        <v>1.4989727670580929E-2</v>
      </c>
      <c r="S32">
        <v>295.99957052269917</v>
      </c>
      <c r="T32">
        <v>0.20687600308890486</v>
      </c>
      <c r="U32">
        <v>295.99957052269917</v>
      </c>
      <c r="V32">
        <v>0.20687600308890486</v>
      </c>
      <c r="W32">
        <v>357.24086097567135</v>
      </c>
      <c r="X32">
        <v>0.19813059186808663</v>
      </c>
      <c r="Y32" s="2">
        <v>306.20645226486118</v>
      </c>
      <c r="Z32" s="2">
        <v>3.2000502723071388E-2</v>
      </c>
      <c r="AA32" s="2">
        <v>306.20645226486118</v>
      </c>
      <c r="AB32" s="2">
        <v>3.2000502723071388E-2</v>
      </c>
      <c r="AE32">
        <v>377.65462445999549</v>
      </c>
      <c r="AF32">
        <v>0.9084846575602753</v>
      </c>
      <c r="AG32">
        <v>387.8615062021575</v>
      </c>
      <c r="AH32">
        <v>0.90690367573404451</v>
      </c>
      <c r="AI32">
        <v>357.24086097567135</v>
      </c>
      <c r="AJ32">
        <v>0.90162130852185363</v>
      </c>
    </row>
    <row r="33" spans="2:36" x14ac:dyDescent="0.15">
      <c r="B33" t="s">
        <v>113</v>
      </c>
      <c r="C33">
        <v>149</v>
      </c>
      <c r="D33">
        <v>326.62021574918526</v>
      </c>
      <c r="E33" s="36">
        <f t="shared" si="1"/>
        <v>285.79268878053711</v>
      </c>
      <c r="F33" s="36">
        <f t="shared" si="0"/>
        <v>632.82666801404639</v>
      </c>
      <c r="G33">
        <v>1.5318575191189539E-2</v>
      </c>
      <c r="H33">
        <v>0.19543939156285345</v>
      </c>
      <c r="I33">
        <v>2.9649710153422923E-2</v>
      </c>
      <c r="J33">
        <v>0.91046191822643718</v>
      </c>
      <c r="M33">
        <v>357.24086097567135</v>
      </c>
      <c r="N33">
        <v>1.4071459350960094E-2</v>
      </c>
      <c r="O33">
        <v>367.44774271783342</v>
      </c>
      <c r="P33">
        <v>1.3013847722174647E-2</v>
      </c>
      <c r="Q33">
        <v>336.82709749134722</v>
      </c>
      <c r="R33">
        <v>1.4669669140993415E-2</v>
      </c>
      <c r="S33">
        <v>306.20645226486118</v>
      </c>
      <c r="T33">
        <v>0.19695031078998188</v>
      </c>
      <c r="U33">
        <v>306.20645226486118</v>
      </c>
      <c r="V33">
        <v>0.19695031078998188</v>
      </c>
      <c r="W33">
        <v>367.44774271783331</v>
      </c>
      <c r="X33">
        <v>0.20104060608327651</v>
      </c>
      <c r="Y33" s="2">
        <v>357.24086097567135</v>
      </c>
      <c r="Z33" s="2">
        <v>2.8681069537780865E-2</v>
      </c>
      <c r="AA33" s="2">
        <v>357.24086097567135</v>
      </c>
      <c r="AB33" s="2">
        <v>2.8681069537780865E-2</v>
      </c>
      <c r="AE33">
        <v>387.8615062021575</v>
      </c>
      <c r="AF33">
        <v>0.90690367573404451</v>
      </c>
      <c r="AG33">
        <v>398.06838794431951</v>
      </c>
      <c r="AH33">
        <v>0.90834627770281973</v>
      </c>
      <c r="AI33">
        <v>367.44774271783331</v>
      </c>
      <c r="AJ33">
        <v>0.90608438668457958</v>
      </c>
    </row>
    <row r="34" spans="2:36" x14ac:dyDescent="0.15">
      <c r="B34" t="s">
        <v>114</v>
      </c>
      <c r="C34">
        <v>150</v>
      </c>
      <c r="D34">
        <v>336.82709749134733</v>
      </c>
      <c r="E34" s="36">
        <f t="shared" si="1"/>
        <v>295.99957052269917</v>
      </c>
      <c r="F34" s="36">
        <f t="shared" si="0"/>
        <v>622.61978627188432</v>
      </c>
      <c r="G34">
        <v>1.4620243785110374E-2</v>
      </c>
      <c r="H34">
        <v>0.20687600308890486</v>
      </c>
      <c r="I34">
        <v>3.2621446819387084E-2</v>
      </c>
      <c r="J34">
        <v>0.9136572411254279</v>
      </c>
      <c r="M34">
        <v>367.44774271783342</v>
      </c>
      <c r="N34">
        <v>1.3013847722174647E-2</v>
      </c>
      <c r="O34">
        <v>377.65462445999549</v>
      </c>
      <c r="P34">
        <v>1.5404568565110981E-2</v>
      </c>
      <c r="Q34">
        <v>347.03397923350929</v>
      </c>
      <c r="R34">
        <v>1.4959799118571256E-2</v>
      </c>
      <c r="S34">
        <v>367.44774271783342</v>
      </c>
      <c r="T34">
        <v>0.19383382688397741</v>
      </c>
      <c r="U34">
        <v>367.44774271783342</v>
      </c>
      <c r="V34">
        <v>0.19383382688397741</v>
      </c>
      <c r="W34">
        <v>377.65462445999538</v>
      </c>
      <c r="X34">
        <v>0.19549082901699727</v>
      </c>
      <c r="Y34" s="2">
        <v>367.44774271783342</v>
      </c>
      <c r="Z34" s="2">
        <v>3.1575056239782295E-2</v>
      </c>
      <c r="AA34" s="2">
        <v>367.44774271783342</v>
      </c>
      <c r="AB34" s="2">
        <v>3.1575056239782295E-2</v>
      </c>
      <c r="AE34">
        <v>398.06838794431951</v>
      </c>
      <c r="AF34">
        <v>0.90834627770281973</v>
      </c>
      <c r="AG34">
        <v>408.27526968648158</v>
      </c>
      <c r="AH34">
        <v>0.90988648862379073</v>
      </c>
      <c r="AI34">
        <v>377.65462445999538</v>
      </c>
      <c r="AJ34">
        <v>0.90400040513199587</v>
      </c>
    </row>
    <row r="35" spans="2:36" x14ac:dyDescent="0.15">
      <c r="B35" t="s">
        <v>115</v>
      </c>
      <c r="C35">
        <v>151</v>
      </c>
      <c r="D35">
        <v>347.03397923350934</v>
      </c>
      <c r="E35" s="36">
        <f t="shared" si="1"/>
        <v>306.20645226486118</v>
      </c>
      <c r="F35" s="36">
        <f t="shared" si="0"/>
        <v>612.41290452972225</v>
      </c>
      <c r="G35">
        <v>1.4991778396101683E-2</v>
      </c>
      <c r="H35">
        <v>0.19695031078998188</v>
      </c>
      <c r="I35">
        <v>3.2000502723071388E-2</v>
      </c>
      <c r="J35">
        <v>0.90167882695575641</v>
      </c>
      <c r="M35">
        <v>377.65462445999549</v>
      </c>
      <c r="N35">
        <v>1.5404568565110981E-2</v>
      </c>
      <c r="O35">
        <v>387.8615062021575</v>
      </c>
      <c r="P35">
        <v>1.3686125746228272E-2</v>
      </c>
      <c r="Q35">
        <v>357.24086097567135</v>
      </c>
      <c r="R35">
        <v>1.5451402937612083E-2</v>
      </c>
      <c r="S35">
        <v>377.65462445999549</v>
      </c>
      <c r="T35">
        <v>0.20534612894222509</v>
      </c>
      <c r="U35">
        <v>377.65462445999549</v>
      </c>
      <c r="V35">
        <v>0.20534612894222509</v>
      </c>
      <c r="W35">
        <v>408.27526968648158</v>
      </c>
      <c r="X35">
        <v>0.20417523238602689</v>
      </c>
      <c r="Y35" s="2">
        <v>377.65462445999549</v>
      </c>
      <c r="Z35" s="2">
        <v>3.2262842026533872E-2</v>
      </c>
      <c r="AA35" s="2">
        <v>377.65462445999549</v>
      </c>
      <c r="AB35" s="2">
        <v>3.2262842026533872E-2</v>
      </c>
      <c r="AE35">
        <v>408.27526968648158</v>
      </c>
      <c r="AF35">
        <v>0.90988648862379073</v>
      </c>
      <c r="AI35">
        <v>387.86150620215744</v>
      </c>
      <c r="AJ35">
        <v>0.90506831697019807</v>
      </c>
    </row>
    <row r="36" spans="2:36" x14ac:dyDescent="0.15">
      <c r="B36" t="s">
        <v>116</v>
      </c>
      <c r="C36">
        <v>152</v>
      </c>
      <c r="D36">
        <v>357.24086097567135</v>
      </c>
      <c r="E36" s="36">
        <f t="shared" si="1"/>
        <v>316.4133340070232</v>
      </c>
      <c r="F36" s="36">
        <f t="shared" si="0"/>
        <v>602.2060227875603</v>
      </c>
      <c r="G36">
        <v>9.969551454544508E-3</v>
      </c>
      <c r="H36">
        <v>0.17716765058803838</v>
      </c>
      <c r="I36">
        <v>2.7426926347314935E-2</v>
      </c>
      <c r="J36">
        <v>0.90899442381249973</v>
      </c>
      <c r="M36">
        <v>387.8615062021575</v>
      </c>
      <c r="N36">
        <v>1.3686125746228272E-2</v>
      </c>
      <c r="O36">
        <v>398.06838794431951</v>
      </c>
      <c r="P36">
        <v>1.4529745154249162E-2</v>
      </c>
      <c r="Q36">
        <v>367.44774271783331</v>
      </c>
      <c r="R36">
        <v>1.5626869809908673E-2</v>
      </c>
      <c r="S36">
        <v>387.8615062021575</v>
      </c>
      <c r="T36">
        <v>0.20746317353084048</v>
      </c>
      <c r="U36">
        <v>387.8615062021575</v>
      </c>
      <c r="V36">
        <v>0.20746317353084048</v>
      </c>
      <c r="Y36" s="2">
        <v>387.8615062021575</v>
      </c>
      <c r="Z36" s="2">
        <v>3.3020731974076789E-2</v>
      </c>
      <c r="AA36" s="2">
        <v>387.8615062021575</v>
      </c>
      <c r="AB36" s="2">
        <v>3.3020731974076789E-2</v>
      </c>
      <c r="AE36">
        <v>418.48215142864365</v>
      </c>
      <c r="AF36">
        <v>0.90917693957785328</v>
      </c>
    </row>
    <row r="37" spans="2:36" x14ac:dyDescent="0.15">
      <c r="B37" t="s">
        <v>117</v>
      </c>
      <c r="C37">
        <v>153</v>
      </c>
      <c r="D37">
        <v>367.44774271783342</v>
      </c>
      <c r="E37" s="36">
        <f t="shared" si="1"/>
        <v>326.62021574918526</v>
      </c>
      <c r="F37" s="36">
        <f t="shared" si="0"/>
        <v>591.99914104539823</v>
      </c>
      <c r="G37">
        <v>9.7205861410627308E-3</v>
      </c>
      <c r="H37">
        <v>0.15612355565720479</v>
      </c>
      <c r="I37">
        <v>2.0344638966955576E-2</v>
      </c>
      <c r="J37">
        <v>0.9151654528026465</v>
      </c>
      <c r="M37">
        <v>398.06838794431951</v>
      </c>
      <c r="N37">
        <v>1.4529745154249162E-2</v>
      </c>
      <c r="O37">
        <v>408.27526968648158</v>
      </c>
      <c r="P37">
        <v>1.4845955834606942E-2</v>
      </c>
      <c r="Q37">
        <v>377.65462445999538</v>
      </c>
      <c r="R37">
        <v>1.3691290181227186E-2</v>
      </c>
      <c r="S37">
        <v>398.06838794431951</v>
      </c>
      <c r="T37">
        <v>0.20365087405701765</v>
      </c>
      <c r="U37">
        <v>398.06838794431951</v>
      </c>
      <c r="V37">
        <v>0.20365087405701765</v>
      </c>
      <c r="Y37" s="2">
        <v>398.06838794431951</v>
      </c>
      <c r="Z37" s="2">
        <v>3.2775030859454143E-2</v>
      </c>
      <c r="AA37" s="2">
        <v>398.06838794431951</v>
      </c>
      <c r="AB37" s="2">
        <v>3.2775030859454143E-2</v>
      </c>
      <c r="AE37">
        <v>438.89591491296767</v>
      </c>
      <c r="AF37">
        <v>0.9074890663463675</v>
      </c>
    </row>
    <row r="38" spans="2:36" x14ac:dyDescent="0.15">
      <c r="B38" t="s">
        <v>118</v>
      </c>
      <c r="C38">
        <v>154</v>
      </c>
      <c r="D38">
        <v>377.65462445999549</v>
      </c>
      <c r="E38" s="36">
        <f t="shared" si="1"/>
        <v>336.82709749134733</v>
      </c>
      <c r="F38" s="36">
        <f t="shared" si="0"/>
        <v>581.79225930323616</v>
      </c>
      <c r="G38">
        <v>2.4109435026726557E-3</v>
      </c>
      <c r="H38">
        <v>0.12665329040481382</v>
      </c>
      <c r="I38">
        <v>9.8871373901342329E-3</v>
      </c>
      <c r="J38">
        <v>6.7031602585634356E-2</v>
      </c>
      <c r="M38">
        <v>408.27526968648158</v>
      </c>
      <c r="N38">
        <v>1.4845955834606942E-2</v>
      </c>
      <c r="Q38">
        <v>387.86150620215744</v>
      </c>
      <c r="R38">
        <v>1.4714825188913219E-2</v>
      </c>
      <c r="S38">
        <v>408.27526968648158</v>
      </c>
      <c r="T38">
        <v>0.19558160645955519</v>
      </c>
      <c r="U38">
        <v>408.27526968648158</v>
      </c>
      <c r="V38">
        <v>0.19558160645955519</v>
      </c>
      <c r="Y38" s="2">
        <v>408.27526968648158</v>
      </c>
      <c r="Z38" s="2">
        <v>3.0048628760522417E-2</v>
      </c>
      <c r="AA38" s="2">
        <v>408.27526968648158</v>
      </c>
      <c r="AB38" s="2">
        <v>3.0048628760522417E-2</v>
      </c>
      <c r="AE38">
        <v>449.10279665512974</v>
      </c>
      <c r="AF38">
        <v>0.90941876671919086</v>
      </c>
    </row>
    <row r="39" spans="2:36" x14ac:dyDescent="0.15">
      <c r="B39" t="s">
        <v>119</v>
      </c>
      <c r="C39">
        <v>155</v>
      </c>
      <c r="D39">
        <v>387.8615062021575</v>
      </c>
      <c r="E39" s="36">
        <f t="shared" si="1"/>
        <v>347.03397923350934</v>
      </c>
      <c r="F39" s="36">
        <f t="shared" si="0"/>
        <v>571.58537756107421</v>
      </c>
      <c r="G39">
        <v>9.0703939712918728E-3</v>
      </c>
      <c r="H39">
        <v>0.15979576608209109</v>
      </c>
      <c r="I39">
        <v>2.1462382935441091E-2</v>
      </c>
      <c r="J39">
        <v>0.90771511458139564</v>
      </c>
      <c r="M39">
        <v>418.48215142864365</v>
      </c>
      <c r="N39">
        <v>1.4970261675531372E-2</v>
      </c>
      <c r="Q39">
        <v>398.06838794431951</v>
      </c>
      <c r="R39">
        <v>1.2894387567808739E-2</v>
      </c>
      <c r="S39">
        <v>418.48215142864365</v>
      </c>
      <c r="T39">
        <v>0.19111947329496926</v>
      </c>
      <c r="Y39" s="2">
        <v>418.48215142864365</v>
      </c>
      <c r="Z39" s="2">
        <v>2.9147711169130577E-2</v>
      </c>
      <c r="AE39">
        <v>459.3096783972918</v>
      </c>
      <c r="AF39">
        <v>0.91348872453204344</v>
      </c>
    </row>
    <row r="40" spans="2:36" x14ac:dyDescent="0.15">
      <c r="B40" t="s">
        <v>120</v>
      </c>
      <c r="C40">
        <v>156</v>
      </c>
      <c r="D40">
        <v>398.06838794431951</v>
      </c>
      <c r="E40" s="36">
        <f t="shared" si="1"/>
        <v>357.24086097567135</v>
      </c>
      <c r="F40" s="36">
        <f t="shared" si="0"/>
        <v>561.37849581891214</v>
      </c>
      <c r="G40">
        <v>1.4071459350960094E-2</v>
      </c>
      <c r="H40">
        <v>0.18483838728287222</v>
      </c>
      <c r="I40">
        <v>2.8681069537780865E-2</v>
      </c>
      <c r="J40">
        <v>0.90551150985781415</v>
      </c>
      <c r="M40">
        <v>449.10279665512974</v>
      </c>
      <c r="N40">
        <v>1.5282352404321626E-2</v>
      </c>
      <c r="Q40">
        <v>408.27526968648158</v>
      </c>
      <c r="R40">
        <v>1.5308481939012415E-2</v>
      </c>
      <c r="S40">
        <v>449.10279665512974</v>
      </c>
      <c r="T40">
        <v>0.19252818245670328</v>
      </c>
      <c r="Y40" s="2">
        <v>449.10279665512974</v>
      </c>
      <c r="Z40" s="2">
        <v>2.7881313283283457E-2</v>
      </c>
      <c r="AE40">
        <v>469.51656013945382</v>
      </c>
      <c r="AF40">
        <v>0.91110867482875568</v>
      </c>
    </row>
    <row r="41" spans="2:36" x14ac:dyDescent="0.15">
      <c r="B41" t="s">
        <v>121</v>
      </c>
      <c r="C41">
        <v>157</v>
      </c>
      <c r="D41">
        <v>408.27526968648158</v>
      </c>
      <c r="E41" s="36">
        <f t="shared" si="1"/>
        <v>367.44774271783342</v>
      </c>
      <c r="F41" s="36">
        <f t="shared" si="0"/>
        <v>551.17161407675007</v>
      </c>
      <c r="G41">
        <v>1.3013847722174647E-2</v>
      </c>
      <c r="H41">
        <v>0.19383382688397741</v>
      </c>
      <c r="I41">
        <v>3.1575056239782295E-2</v>
      </c>
      <c r="J41">
        <v>0.90807066637084044</v>
      </c>
      <c r="M41">
        <v>469.51656013945382</v>
      </c>
      <c r="N41">
        <v>1.5903494647590076E-2</v>
      </c>
      <c r="Q41">
        <v>428.6890331708056</v>
      </c>
      <c r="R41">
        <v>1.3636592846092284E-2</v>
      </c>
      <c r="S41">
        <v>459.3096783972918</v>
      </c>
      <c r="T41">
        <v>0.19404778453344496</v>
      </c>
      <c r="Y41" s="2">
        <v>459.3096783972918</v>
      </c>
      <c r="Z41" s="2">
        <v>3.0326389917297959E-2</v>
      </c>
      <c r="AE41">
        <v>479.72344188161583</v>
      </c>
      <c r="AF41">
        <v>0.9049363642100825</v>
      </c>
    </row>
    <row r="42" spans="2:36" x14ac:dyDescent="0.15">
      <c r="B42" t="s">
        <v>122</v>
      </c>
      <c r="C42">
        <v>158</v>
      </c>
      <c r="D42">
        <v>418.48215142864365</v>
      </c>
      <c r="E42" s="36">
        <f t="shared" si="1"/>
        <v>377.65462445999549</v>
      </c>
      <c r="F42" s="36">
        <f t="shared" si="0"/>
        <v>540.96473233458801</v>
      </c>
      <c r="G42">
        <v>1.5404568565110981E-2</v>
      </c>
      <c r="H42">
        <v>0.20534612894222509</v>
      </c>
      <c r="I42">
        <v>3.2262842026533872E-2</v>
      </c>
      <c r="J42">
        <v>0.9084846575602753</v>
      </c>
      <c r="M42">
        <v>479.72344188161583</v>
      </c>
      <c r="N42">
        <v>1.3131520518900718E-2</v>
      </c>
      <c r="Q42">
        <v>438.89591491296767</v>
      </c>
      <c r="R42">
        <v>1.3131520518900718E-2</v>
      </c>
      <c r="S42">
        <v>469.51656013945382</v>
      </c>
      <c r="T42">
        <v>0.19291546540987459</v>
      </c>
      <c r="Y42" s="2">
        <v>469.51656013945382</v>
      </c>
      <c r="Z42" s="2">
        <v>2.9335814697768806E-2</v>
      </c>
      <c r="AE42">
        <v>489.93032362377789</v>
      </c>
      <c r="AF42">
        <v>0.90863168405119088</v>
      </c>
    </row>
    <row r="43" spans="2:36" x14ac:dyDescent="0.15">
      <c r="B43" t="s">
        <v>123</v>
      </c>
      <c r="C43">
        <v>159</v>
      </c>
      <c r="D43">
        <v>428.68903317080566</v>
      </c>
      <c r="E43" s="36">
        <f t="shared" si="1"/>
        <v>387.8615062021575</v>
      </c>
      <c r="F43" s="36">
        <f t="shared" si="0"/>
        <v>530.75785059242594</v>
      </c>
      <c r="G43">
        <v>1.3686125746228272E-2</v>
      </c>
      <c r="H43">
        <v>0.20746317353084048</v>
      </c>
      <c r="I43">
        <v>3.3020731974076789E-2</v>
      </c>
      <c r="J43">
        <v>0.90690367573404451</v>
      </c>
      <c r="M43">
        <v>489.93032362377789</v>
      </c>
      <c r="N43">
        <v>1.3636592846092284E-2</v>
      </c>
      <c r="Q43">
        <v>449.10279665512968</v>
      </c>
      <c r="R43">
        <v>1.5903494647590076E-2</v>
      </c>
      <c r="S43">
        <v>489.93032362377789</v>
      </c>
      <c r="T43">
        <v>0.19531530853473</v>
      </c>
      <c r="Y43" s="2">
        <v>500.13720536593996</v>
      </c>
      <c r="Z43" s="2">
        <v>2.9949083838538042E-2</v>
      </c>
      <c r="AE43">
        <v>500.13720536593996</v>
      </c>
      <c r="AF43">
        <v>0.90857777924792971</v>
      </c>
    </row>
    <row r="44" spans="2:36" x14ac:dyDescent="0.15">
      <c r="B44" t="s">
        <v>124</v>
      </c>
      <c r="C44">
        <v>160</v>
      </c>
      <c r="D44">
        <v>438.89591491296767</v>
      </c>
      <c r="E44" s="36">
        <f t="shared" si="1"/>
        <v>398.06838794431951</v>
      </c>
      <c r="F44" s="36">
        <f t="shared" si="0"/>
        <v>520.55096885026398</v>
      </c>
      <c r="G44">
        <v>1.4529745154249162E-2</v>
      </c>
      <c r="H44">
        <v>0.20365087405701765</v>
      </c>
      <c r="I44">
        <v>3.2775030859454143E-2</v>
      </c>
      <c r="J44">
        <v>0.90834627770281973</v>
      </c>
      <c r="M44">
        <v>510.34408710810192</v>
      </c>
      <c r="N44">
        <v>1.5308481939012415E-2</v>
      </c>
      <c r="Q44">
        <v>469.51656013945376</v>
      </c>
      <c r="R44">
        <v>1.5282352404321626E-2</v>
      </c>
      <c r="S44">
        <v>500.13720536593996</v>
      </c>
      <c r="T44">
        <v>0.1970325601814488</v>
      </c>
      <c r="Y44" s="2">
        <v>510.34408710810192</v>
      </c>
      <c r="Z44" s="2">
        <v>3.1190930345708946E-2</v>
      </c>
      <c r="AE44">
        <v>510.34408710810192</v>
      </c>
      <c r="AF44">
        <v>0.91055860465204741</v>
      </c>
    </row>
    <row r="45" spans="2:36" x14ac:dyDescent="0.15">
      <c r="B45" t="s">
        <v>125</v>
      </c>
      <c r="C45">
        <v>161</v>
      </c>
      <c r="D45">
        <v>449.10279665512974</v>
      </c>
      <c r="E45" s="36">
        <f t="shared" si="1"/>
        <v>408.27526968648158</v>
      </c>
      <c r="F45" s="36">
        <f t="shared" si="0"/>
        <v>510.34408710810192</v>
      </c>
      <c r="G45">
        <v>1.4845955834606942E-2</v>
      </c>
      <c r="H45">
        <v>0.19558160645955519</v>
      </c>
      <c r="I45">
        <v>3.0048628760522417E-2</v>
      </c>
      <c r="J45">
        <v>0.90988648862379073</v>
      </c>
      <c r="M45">
        <v>520.55096885026398</v>
      </c>
      <c r="N45">
        <v>1.2894387567808739E-2</v>
      </c>
      <c r="Q45">
        <v>500.13720536593985</v>
      </c>
      <c r="R45">
        <v>1.4970261675531372E-2</v>
      </c>
      <c r="S45">
        <v>510.34408710810192</v>
      </c>
      <c r="T45">
        <v>0.20417523238602689</v>
      </c>
      <c r="Y45" s="2">
        <v>540.96473233458812</v>
      </c>
      <c r="Z45" s="2">
        <v>3.0680495693332303E-2</v>
      </c>
      <c r="AE45">
        <v>530.75785059242605</v>
      </c>
      <c r="AF45">
        <v>0.90506831697019807</v>
      </c>
    </row>
    <row r="46" spans="2:36" x14ac:dyDescent="0.15">
      <c r="B46" t="s">
        <v>126</v>
      </c>
      <c r="C46">
        <v>162</v>
      </c>
      <c r="D46">
        <v>459.3096783972918</v>
      </c>
      <c r="E46" s="36">
        <f t="shared" si="1"/>
        <v>418.48215142864365</v>
      </c>
      <c r="F46" s="36">
        <f t="shared" si="0"/>
        <v>500.13720536593985</v>
      </c>
      <c r="G46">
        <v>1.4970261675531372E-2</v>
      </c>
      <c r="H46">
        <v>0.19111947329496926</v>
      </c>
      <c r="I46">
        <v>2.9147711169130577E-2</v>
      </c>
      <c r="J46">
        <v>0.90917693957785328</v>
      </c>
      <c r="M46">
        <v>530.75785059242605</v>
      </c>
      <c r="N46">
        <v>1.4714825188913219E-2</v>
      </c>
      <c r="S46">
        <v>540.96473233458812</v>
      </c>
      <c r="T46">
        <v>0.19549082901699727</v>
      </c>
      <c r="Y46" s="2">
        <v>551.17161407675019</v>
      </c>
      <c r="Z46" s="2">
        <v>3.2845728909485263E-2</v>
      </c>
      <c r="AE46">
        <v>540.96473233458812</v>
      </c>
      <c r="AF46">
        <v>0.90400040513199587</v>
      </c>
    </row>
    <row r="47" spans="2:36" x14ac:dyDescent="0.15">
      <c r="B47" t="s">
        <v>127</v>
      </c>
      <c r="C47">
        <v>163</v>
      </c>
      <c r="D47">
        <v>469.51656013945382</v>
      </c>
      <c r="E47" s="36">
        <f t="shared" si="1"/>
        <v>428.68903317080566</v>
      </c>
      <c r="F47" s="36">
        <f t="shared" si="0"/>
        <v>489.93032362377784</v>
      </c>
      <c r="G47">
        <v>1.181361569753697E-2</v>
      </c>
      <c r="H47">
        <v>0.15967491297534658</v>
      </c>
      <c r="I47">
        <v>2.1050889162738555E-2</v>
      </c>
      <c r="J47">
        <v>0.87671622409461858</v>
      </c>
      <c r="M47">
        <v>540.96473233458812</v>
      </c>
      <c r="N47">
        <v>1.3691290181227186E-2</v>
      </c>
      <c r="S47">
        <v>551.17161407675019</v>
      </c>
      <c r="T47">
        <v>0.20104060608327651</v>
      </c>
      <c r="Y47" s="2">
        <v>561.37849581891214</v>
      </c>
      <c r="Z47" s="2">
        <v>3.1378945310333549E-2</v>
      </c>
      <c r="AE47">
        <v>551.17161407675019</v>
      </c>
      <c r="AF47">
        <v>0.90608438668457958</v>
      </c>
    </row>
    <row r="48" spans="2:36" x14ac:dyDescent="0.15">
      <c r="B48" t="s">
        <v>128</v>
      </c>
      <c r="C48">
        <v>164</v>
      </c>
      <c r="D48">
        <v>479.72344188161583</v>
      </c>
      <c r="E48" s="36">
        <f t="shared" si="1"/>
        <v>438.89591491296767</v>
      </c>
      <c r="F48" s="36">
        <f t="shared" si="0"/>
        <v>479.72344188161583</v>
      </c>
      <c r="G48">
        <v>1.1720980425037979E-2</v>
      </c>
      <c r="H48">
        <v>0.16534631195763461</v>
      </c>
      <c r="I48">
        <v>2.2414755136283823E-2</v>
      </c>
      <c r="J48">
        <v>0.9074890663463675</v>
      </c>
      <c r="M48">
        <v>551.17161407675019</v>
      </c>
      <c r="N48">
        <v>1.5626869809908673E-2</v>
      </c>
      <c r="S48">
        <v>561.37849581891214</v>
      </c>
      <c r="T48">
        <v>0.19813059186808663</v>
      </c>
      <c r="Y48" s="2">
        <v>581.79225930323628</v>
      </c>
      <c r="Z48" s="2">
        <v>3.126768429539864E-2</v>
      </c>
      <c r="AE48">
        <v>561.37849581891214</v>
      </c>
      <c r="AF48">
        <v>0.90162130852185363</v>
      </c>
    </row>
    <row r="49" spans="2:32" x14ac:dyDescent="0.15">
      <c r="B49" t="s">
        <v>129</v>
      </c>
      <c r="C49">
        <v>165</v>
      </c>
      <c r="D49">
        <v>489.93032362377789</v>
      </c>
      <c r="E49" s="36">
        <f t="shared" si="1"/>
        <v>449.10279665512974</v>
      </c>
      <c r="F49" s="36">
        <f t="shared" si="0"/>
        <v>469.51656013945376</v>
      </c>
      <c r="G49">
        <v>1.5282352404321626E-2</v>
      </c>
      <c r="H49">
        <v>0.19252818245670328</v>
      </c>
      <c r="I49">
        <v>2.7881313283283457E-2</v>
      </c>
      <c r="J49">
        <v>0.90941876671919086</v>
      </c>
      <c r="M49">
        <v>561.37849581891214</v>
      </c>
      <c r="N49">
        <v>1.5451402937612083E-2</v>
      </c>
      <c r="S49">
        <v>571.58537756107421</v>
      </c>
      <c r="T49">
        <v>0.1918761201476315</v>
      </c>
      <c r="Y49" s="2">
        <v>591.99914104539823</v>
      </c>
      <c r="Z49" s="2">
        <v>3.2917705942802654E-2</v>
      </c>
      <c r="AE49">
        <v>581.79225930323628</v>
      </c>
      <c r="AF49">
        <v>0.9068917470459642</v>
      </c>
    </row>
    <row r="50" spans="2:32" x14ac:dyDescent="0.15">
      <c r="B50" t="s">
        <v>130</v>
      </c>
      <c r="C50">
        <v>166</v>
      </c>
      <c r="D50">
        <v>500.13720536593996</v>
      </c>
      <c r="E50" s="36">
        <f t="shared" si="1"/>
        <v>459.3096783972918</v>
      </c>
      <c r="F50" s="36">
        <f t="shared" si="0"/>
        <v>459.30967839729169</v>
      </c>
      <c r="G50">
        <v>1.6766102457830018E-2</v>
      </c>
      <c r="H50">
        <v>0.19404778453344496</v>
      </c>
      <c r="I50">
        <v>3.0326389917297959E-2</v>
      </c>
      <c r="J50">
        <v>0.91348872453204344</v>
      </c>
      <c r="M50">
        <v>571.58537756107421</v>
      </c>
      <c r="N50">
        <v>1.4959799118571256E-2</v>
      </c>
      <c r="S50">
        <v>581.79225930323628</v>
      </c>
      <c r="T50">
        <v>0.19536613048157289</v>
      </c>
      <c r="Y50" s="2">
        <v>643.03354975620846</v>
      </c>
      <c r="Z50" s="2">
        <v>3.2686973186270285E-2</v>
      </c>
      <c r="AE50">
        <v>591.99914104539823</v>
      </c>
      <c r="AF50">
        <v>0.90350690510127218</v>
      </c>
    </row>
    <row r="51" spans="2:32" x14ac:dyDescent="0.15">
      <c r="B51" t="s">
        <v>131</v>
      </c>
      <c r="C51">
        <v>167</v>
      </c>
      <c r="D51">
        <v>510.34408710810197</v>
      </c>
      <c r="E51" s="36">
        <f t="shared" si="1"/>
        <v>469.51656013945382</v>
      </c>
      <c r="F51" s="36">
        <f t="shared" si="0"/>
        <v>449.10279665512968</v>
      </c>
      <c r="G51">
        <v>1.5903494647590076E-2</v>
      </c>
      <c r="H51">
        <v>0.19291546540987459</v>
      </c>
      <c r="I51">
        <v>2.9335814697768806E-2</v>
      </c>
      <c r="J51">
        <v>0.91110867482875568</v>
      </c>
      <c r="M51">
        <v>581.79225930323628</v>
      </c>
      <c r="N51">
        <v>1.4669669140993415E-2</v>
      </c>
      <c r="S51">
        <v>591.99914104539823</v>
      </c>
      <c r="T51">
        <v>0.20044369180720401</v>
      </c>
      <c r="Y51" s="2">
        <v>653.24043149837053</v>
      </c>
      <c r="Z51" s="2">
        <v>3.2081648161082117E-2</v>
      </c>
      <c r="AE51">
        <v>602.2060227875603</v>
      </c>
      <c r="AF51">
        <v>0.90822627775129305</v>
      </c>
    </row>
    <row r="52" spans="2:32" x14ac:dyDescent="0.15">
      <c r="B52" t="s">
        <v>132</v>
      </c>
      <c r="C52">
        <v>168</v>
      </c>
      <c r="D52">
        <v>520.55096885026398</v>
      </c>
      <c r="E52" s="36">
        <f t="shared" si="1"/>
        <v>479.72344188161583</v>
      </c>
      <c r="F52" s="36">
        <f t="shared" si="0"/>
        <v>438.89591491296767</v>
      </c>
      <c r="G52">
        <v>1.3131520518900718E-2</v>
      </c>
      <c r="H52">
        <v>0.1650066059255956</v>
      </c>
      <c r="I52">
        <v>2.1509004342475765E-2</v>
      </c>
      <c r="J52">
        <v>0.9049363642100825</v>
      </c>
      <c r="M52">
        <v>591.99914104539823</v>
      </c>
      <c r="N52">
        <v>1.4989727670580929E-2</v>
      </c>
      <c r="S52">
        <v>643.03354975620846</v>
      </c>
      <c r="T52">
        <v>0.19999180302485187</v>
      </c>
      <c r="Y52" s="2">
        <v>673.65419498269455</v>
      </c>
      <c r="Z52" s="2">
        <v>3.0551795071479395E-2</v>
      </c>
      <c r="AE52">
        <v>612.41290452972237</v>
      </c>
      <c r="AF52">
        <v>0.90158768011738322</v>
      </c>
    </row>
    <row r="53" spans="2:32" x14ac:dyDescent="0.15">
      <c r="B53" t="s">
        <v>133</v>
      </c>
      <c r="C53">
        <v>169</v>
      </c>
      <c r="D53">
        <v>530.75785059242605</v>
      </c>
      <c r="E53" s="36">
        <f t="shared" si="1"/>
        <v>489.93032362377789</v>
      </c>
      <c r="F53" s="36">
        <f t="shared" si="0"/>
        <v>428.6890331708056</v>
      </c>
      <c r="G53">
        <v>1.3636592846092284E-2</v>
      </c>
      <c r="H53">
        <v>0.19531530853473</v>
      </c>
      <c r="I53">
        <v>2.7741534458728394E-2</v>
      </c>
      <c r="J53">
        <v>0.90863168405119088</v>
      </c>
      <c r="M53">
        <v>632.8266680140465</v>
      </c>
      <c r="N53">
        <v>1.376693906685662E-2</v>
      </c>
      <c r="S53">
        <v>653.24043149837053</v>
      </c>
      <c r="T53">
        <v>0.20301314669647458</v>
      </c>
      <c r="Y53" s="2">
        <v>714.48172195134282</v>
      </c>
      <c r="Z53" s="2">
        <v>3.065362474638331E-2</v>
      </c>
      <c r="AE53">
        <v>632.8266680140465</v>
      </c>
      <c r="AF53">
        <v>0.90340979340435246</v>
      </c>
    </row>
    <row r="54" spans="2:32" x14ac:dyDescent="0.15">
      <c r="B54" t="s">
        <v>134</v>
      </c>
      <c r="C54">
        <v>170</v>
      </c>
      <c r="D54">
        <v>540.96473233458812</v>
      </c>
      <c r="E54" s="36">
        <f t="shared" si="1"/>
        <v>500.13720536593996</v>
      </c>
      <c r="F54" s="36">
        <f t="shared" si="0"/>
        <v>418.48215142864353</v>
      </c>
      <c r="G54">
        <v>1.6414334191938374E-2</v>
      </c>
      <c r="H54">
        <v>0.1970325601814488</v>
      </c>
      <c r="I54">
        <v>2.9949083838538042E-2</v>
      </c>
      <c r="J54">
        <v>0.90857777924792971</v>
      </c>
      <c r="M54">
        <v>653.24043149837053</v>
      </c>
      <c r="N54">
        <v>1.5730872356972937E-2</v>
      </c>
      <c r="S54">
        <v>663.44731324053259</v>
      </c>
      <c r="T54">
        <v>0.1885718024321093</v>
      </c>
      <c r="Y54" s="2">
        <v>734.89548543566684</v>
      </c>
      <c r="Z54" s="2">
        <v>3.157435157500782E-2</v>
      </c>
      <c r="AE54">
        <v>643.03354975620846</v>
      </c>
      <c r="AF54">
        <v>0.90518251088654145</v>
      </c>
    </row>
    <row r="55" spans="2:32" x14ac:dyDescent="0.15">
      <c r="B55" t="s">
        <v>135</v>
      </c>
      <c r="C55">
        <v>171</v>
      </c>
      <c r="D55">
        <v>551.17161407675007</v>
      </c>
      <c r="E55" s="36">
        <f t="shared" si="1"/>
        <v>510.34408710810192</v>
      </c>
      <c r="F55" s="36">
        <f t="shared" si="0"/>
        <v>408.27526968648158</v>
      </c>
      <c r="G55">
        <v>1.5308481939012415E-2</v>
      </c>
      <c r="H55">
        <v>0.20417523238602689</v>
      </c>
      <c r="I55">
        <v>3.1190930345708946E-2</v>
      </c>
      <c r="J55">
        <v>0.91055860465204741</v>
      </c>
      <c r="M55">
        <v>663.44731324053259</v>
      </c>
      <c r="N55">
        <v>1.3665871840767167E-2</v>
      </c>
      <c r="S55">
        <v>673.65419498269455</v>
      </c>
      <c r="T55">
        <v>0.19479196029975007</v>
      </c>
      <c r="Y55" s="2">
        <v>775.723012404315</v>
      </c>
      <c r="Z55" s="2">
        <v>3.1322768944900575E-2</v>
      </c>
      <c r="AE55">
        <v>653.24043149837053</v>
      </c>
      <c r="AF55">
        <v>0.90372211210890285</v>
      </c>
    </row>
    <row r="56" spans="2:32" x14ac:dyDescent="0.15">
      <c r="B56" t="s">
        <v>136</v>
      </c>
      <c r="C56">
        <v>172</v>
      </c>
      <c r="D56">
        <v>561.37849581891214</v>
      </c>
      <c r="E56" s="36">
        <f t="shared" si="1"/>
        <v>520.55096885026398</v>
      </c>
      <c r="F56" s="36">
        <f t="shared" si="0"/>
        <v>398.06838794431951</v>
      </c>
      <c r="G56">
        <v>1.2894387567808739E-2</v>
      </c>
      <c r="H56">
        <v>0.18536212089323525</v>
      </c>
      <c r="I56">
        <v>2.7500121489591359E-2</v>
      </c>
      <c r="J56">
        <v>0.89168962070162128</v>
      </c>
      <c r="M56">
        <v>673.65419498269455</v>
      </c>
      <c r="N56">
        <v>1.4329997769320294E-2</v>
      </c>
      <c r="S56">
        <v>694.06795846701868</v>
      </c>
      <c r="T56">
        <v>0.18340142238630891</v>
      </c>
      <c r="Y56" s="2">
        <v>785.92989414647707</v>
      </c>
      <c r="Z56" s="2">
        <v>3.117317162709168E-2</v>
      </c>
      <c r="AE56">
        <v>663.44731324053259</v>
      </c>
      <c r="AF56">
        <v>0.89907718640595002</v>
      </c>
    </row>
    <row r="57" spans="2:32" x14ac:dyDescent="0.15">
      <c r="B57" t="s">
        <v>137</v>
      </c>
      <c r="C57">
        <v>173</v>
      </c>
      <c r="D57">
        <v>571.58537756107421</v>
      </c>
      <c r="E57" s="36">
        <f t="shared" si="1"/>
        <v>530.75785059242605</v>
      </c>
      <c r="F57" s="36">
        <f t="shared" si="0"/>
        <v>387.86150620215744</v>
      </c>
      <c r="G57">
        <v>1.4714825188913219E-2</v>
      </c>
      <c r="H57">
        <v>0.1815757969611704</v>
      </c>
      <c r="I57">
        <v>2.6217152881645139E-2</v>
      </c>
      <c r="J57">
        <v>0.90506831697019807</v>
      </c>
      <c r="M57">
        <v>683.86107672485662</v>
      </c>
      <c r="N57">
        <v>1.3778070257545239E-2</v>
      </c>
      <c r="S57">
        <v>704.27484020918075</v>
      </c>
      <c r="T57">
        <v>0.18120974709310417</v>
      </c>
      <c r="Y57" s="2">
        <v>796.13677588863914</v>
      </c>
      <c r="Z57" s="2">
        <v>3.0453118637908592E-2</v>
      </c>
      <c r="AE57">
        <v>694.06795846701868</v>
      </c>
      <c r="AF57">
        <v>0.90173200831836664</v>
      </c>
    </row>
    <row r="58" spans="2:32" x14ac:dyDescent="0.15">
      <c r="B58" t="s">
        <v>138</v>
      </c>
      <c r="C58">
        <v>174</v>
      </c>
      <c r="D58">
        <v>581.79225930323628</v>
      </c>
      <c r="E58" s="36">
        <f t="shared" si="1"/>
        <v>540.96473233458812</v>
      </c>
      <c r="F58" s="36">
        <f t="shared" si="0"/>
        <v>377.65462445999538</v>
      </c>
      <c r="G58">
        <v>1.3691290181227186E-2</v>
      </c>
      <c r="H58">
        <v>0.19549082901699727</v>
      </c>
      <c r="I58">
        <v>3.0680495693332303E-2</v>
      </c>
      <c r="J58">
        <v>0.90400040513199587</v>
      </c>
      <c r="M58">
        <v>694.06795846701868</v>
      </c>
      <c r="N58">
        <v>1.5495990145343834E-2</v>
      </c>
      <c r="S58">
        <v>714.48172195134282</v>
      </c>
      <c r="T58">
        <v>0.19491295694933616</v>
      </c>
      <c r="Y58" s="2">
        <v>806.34365763080109</v>
      </c>
      <c r="Z58" s="2">
        <v>2.993713824515851E-2</v>
      </c>
      <c r="AE58">
        <v>704.27484020918075</v>
      </c>
      <c r="AF58">
        <v>0.9009483048281679</v>
      </c>
    </row>
    <row r="59" spans="2:32" x14ac:dyDescent="0.15">
      <c r="B59" t="s">
        <v>139</v>
      </c>
      <c r="C59">
        <v>175</v>
      </c>
      <c r="D59">
        <v>591.99914104539835</v>
      </c>
      <c r="E59" s="36">
        <f t="shared" si="1"/>
        <v>551.17161407675019</v>
      </c>
      <c r="F59" s="36">
        <f t="shared" si="0"/>
        <v>367.44774271783331</v>
      </c>
      <c r="G59">
        <v>1.5626869809908673E-2</v>
      </c>
      <c r="H59">
        <v>0.20104060608327651</v>
      </c>
      <c r="I59">
        <v>3.2845728909485263E-2</v>
      </c>
      <c r="J59">
        <v>0.90608438668457958</v>
      </c>
      <c r="M59">
        <v>704.27484020918075</v>
      </c>
      <c r="N59">
        <v>1.5012035482455225E-2</v>
      </c>
      <c r="S59">
        <v>724.68860369350477</v>
      </c>
      <c r="T59">
        <v>0.19053085506552256</v>
      </c>
      <c r="Y59" s="2">
        <v>836.96430285728718</v>
      </c>
      <c r="Z59" s="2">
        <v>2.7375878914173233E-2</v>
      </c>
      <c r="AE59">
        <v>724.68860369350477</v>
      </c>
      <c r="AF59">
        <v>0.90143752279358891</v>
      </c>
    </row>
    <row r="60" spans="2:32" x14ac:dyDescent="0.15">
      <c r="B60" t="s">
        <v>140</v>
      </c>
      <c r="C60">
        <v>176</v>
      </c>
      <c r="D60">
        <v>602.2060227875603</v>
      </c>
      <c r="E60" s="36">
        <f t="shared" si="1"/>
        <v>561.37849581891214</v>
      </c>
      <c r="F60" s="36">
        <f t="shared" si="0"/>
        <v>357.24086097567135</v>
      </c>
      <c r="G60">
        <v>1.5451402937612083E-2</v>
      </c>
      <c r="H60">
        <v>0.19813059186808663</v>
      </c>
      <c r="I60">
        <v>3.1378945310333549E-2</v>
      </c>
      <c r="J60">
        <v>0.90162130852185363</v>
      </c>
      <c r="M60">
        <v>714.48172195134282</v>
      </c>
      <c r="N60">
        <v>1.4968452641552225E-2</v>
      </c>
      <c r="S60">
        <v>734.89548543566684</v>
      </c>
      <c r="T60">
        <v>0.20171102426719068</v>
      </c>
      <c r="Y60" s="2">
        <v>847.17118459944925</v>
      </c>
      <c r="Z60" s="2">
        <v>2.6158036860636096E-2</v>
      </c>
      <c r="AE60">
        <v>734.89548543566684</v>
      </c>
      <c r="AF60">
        <v>0.90493155332415232</v>
      </c>
    </row>
    <row r="61" spans="2:32" x14ac:dyDescent="0.15">
      <c r="B61" t="s">
        <v>141</v>
      </c>
      <c r="C61">
        <v>177</v>
      </c>
      <c r="D61">
        <v>612.41290452972237</v>
      </c>
      <c r="E61" s="36">
        <f t="shared" si="1"/>
        <v>571.58537756107421</v>
      </c>
      <c r="F61" s="36">
        <f t="shared" si="0"/>
        <v>347.03397923350929</v>
      </c>
      <c r="G61">
        <v>1.4959799118571256E-2</v>
      </c>
      <c r="H61">
        <v>0.1918761201476315</v>
      </c>
      <c r="I61">
        <v>2.5616461560220578E-2</v>
      </c>
      <c r="J61">
        <v>0.89746693705362313</v>
      </c>
      <c r="M61">
        <v>724.68860369350477</v>
      </c>
      <c r="N61">
        <v>1.4855130067557185E-2</v>
      </c>
      <c r="S61">
        <v>745.10236717782891</v>
      </c>
      <c r="T61">
        <v>0.19152489972317788</v>
      </c>
      <c r="Y61" s="2">
        <v>857.37806634161132</v>
      </c>
      <c r="Z61" s="2">
        <v>2.5898818949029189E-2</v>
      </c>
      <c r="AE61">
        <v>745.10236717782891</v>
      </c>
      <c r="AF61">
        <v>0.90051772688871567</v>
      </c>
    </row>
    <row r="62" spans="2:32" x14ac:dyDescent="0.15">
      <c r="B62" t="s">
        <v>142</v>
      </c>
      <c r="C62">
        <v>178</v>
      </c>
      <c r="D62">
        <v>622.61978627188444</v>
      </c>
      <c r="E62" s="36">
        <f t="shared" si="1"/>
        <v>581.79225930323628</v>
      </c>
      <c r="F62" s="36">
        <f t="shared" si="0"/>
        <v>336.82709749134722</v>
      </c>
      <c r="G62">
        <v>1.4669669140993415E-2</v>
      </c>
      <c r="H62">
        <v>0.19536613048157289</v>
      </c>
      <c r="I62">
        <v>3.126768429539864E-2</v>
      </c>
      <c r="J62">
        <v>0.9068917470459642</v>
      </c>
      <c r="M62">
        <v>734.89548543566684</v>
      </c>
      <c r="N62">
        <v>1.3569135232760836E-2</v>
      </c>
      <c r="S62">
        <v>775.723012404315</v>
      </c>
      <c r="T62">
        <v>0.19739872218280105</v>
      </c>
      <c r="Y62" s="2">
        <v>867.58494808377338</v>
      </c>
      <c r="Z62" s="2">
        <v>2.5203603826666636E-2</v>
      </c>
      <c r="AE62">
        <v>755.30924891999086</v>
      </c>
      <c r="AF62">
        <v>0.90118601183293179</v>
      </c>
    </row>
    <row r="63" spans="2:32" x14ac:dyDescent="0.15">
      <c r="B63" t="s">
        <v>143</v>
      </c>
      <c r="C63">
        <v>179</v>
      </c>
      <c r="D63">
        <v>632.82666801404639</v>
      </c>
      <c r="E63" s="36">
        <f t="shared" si="1"/>
        <v>591.99914104539823</v>
      </c>
      <c r="F63" s="36">
        <f t="shared" si="0"/>
        <v>326.62021574918526</v>
      </c>
      <c r="G63">
        <v>1.4989727670580929E-2</v>
      </c>
      <c r="H63">
        <v>0.20044369180720401</v>
      </c>
      <c r="I63">
        <v>3.2917705942802654E-2</v>
      </c>
      <c r="J63">
        <v>0.90350690510127218</v>
      </c>
      <c r="M63">
        <v>745.10236717782891</v>
      </c>
      <c r="N63">
        <v>1.4242921128941523E-2</v>
      </c>
      <c r="S63">
        <v>785.92989414647707</v>
      </c>
      <c r="T63">
        <v>0.20071978428246431</v>
      </c>
      <c r="Y63" s="2">
        <v>877.79182982593545</v>
      </c>
      <c r="Z63" s="2">
        <v>2.3685227046206538E-2</v>
      </c>
      <c r="AE63">
        <v>775.723012404315</v>
      </c>
      <c r="AF63">
        <v>0.90490542366785964</v>
      </c>
    </row>
    <row r="64" spans="2:32" x14ac:dyDescent="0.15">
      <c r="B64" t="s">
        <v>144</v>
      </c>
      <c r="C64">
        <v>180</v>
      </c>
      <c r="D64">
        <v>643.03354975620846</v>
      </c>
      <c r="E64" s="36">
        <f t="shared" si="1"/>
        <v>602.2060227875603</v>
      </c>
      <c r="F64" s="36">
        <f t="shared" si="0"/>
        <v>316.4133340070232</v>
      </c>
      <c r="G64">
        <v>1.1904051449930553E-2</v>
      </c>
      <c r="H64">
        <v>0.17387123983798927</v>
      </c>
      <c r="I64">
        <v>2.3836240679126566E-2</v>
      </c>
      <c r="J64">
        <v>0.90822627775129305</v>
      </c>
      <c r="M64">
        <v>755.30924891999086</v>
      </c>
      <c r="N64">
        <v>1.2410320728989415E-2</v>
      </c>
      <c r="S64">
        <v>796.13677588863914</v>
      </c>
      <c r="T64">
        <v>0.20217126894774434</v>
      </c>
      <c r="Y64" s="2">
        <v>887.99871156809741</v>
      </c>
      <c r="Z64" s="2">
        <v>2.2295621735833892E-2</v>
      </c>
      <c r="AE64">
        <v>785.92989414647707</v>
      </c>
      <c r="AF64">
        <v>0.90350757816769189</v>
      </c>
    </row>
    <row r="65" spans="2:32" x14ac:dyDescent="0.15">
      <c r="B65" t="s">
        <v>145</v>
      </c>
      <c r="C65">
        <v>181</v>
      </c>
      <c r="D65">
        <v>653.24043149837053</v>
      </c>
      <c r="E65" s="36">
        <f t="shared" si="1"/>
        <v>612.41290452972237</v>
      </c>
      <c r="F65" s="36">
        <f t="shared" si="0"/>
        <v>306.20645226486113</v>
      </c>
      <c r="G65">
        <v>1.184461397940683E-2</v>
      </c>
      <c r="H65">
        <v>0.1668749178760868</v>
      </c>
      <c r="I65">
        <v>2.331475111949954E-2</v>
      </c>
      <c r="J65">
        <v>0.90158768011738322</v>
      </c>
      <c r="M65">
        <v>775.723012404315</v>
      </c>
      <c r="N65">
        <v>1.4449048151725806E-2</v>
      </c>
      <c r="S65">
        <v>806.34365763080109</v>
      </c>
      <c r="T65">
        <v>0.19678689902591151</v>
      </c>
      <c r="Y65" s="2">
        <v>898.20559331025947</v>
      </c>
      <c r="Z65" s="2">
        <v>1.9808525430099273E-2</v>
      </c>
      <c r="AE65">
        <v>796.13677588863914</v>
      </c>
      <c r="AF65">
        <v>0.90585318804302406</v>
      </c>
    </row>
    <row r="66" spans="2:32" x14ac:dyDescent="0.15">
      <c r="B66" t="s">
        <v>146</v>
      </c>
      <c r="C66">
        <v>182</v>
      </c>
      <c r="D66">
        <v>663.44731324053259</v>
      </c>
      <c r="E66" s="36">
        <f t="shared" si="1"/>
        <v>622.61978627188444</v>
      </c>
      <c r="F66" s="36">
        <f t="shared" si="0"/>
        <v>295.99957052269906</v>
      </c>
      <c r="G66">
        <v>1.2449474110365068E-2</v>
      </c>
      <c r="H66">
        <v>0.16769587081144804</v>
      </c>
      <c r="I66">
        <v>2.3798902542586094E-2</v>
      </c>
      <c r="J66">
        <v>0.91338375823162954</v>
      </c>
      <c r="M66">
        <v>785.92989414647707</v>
      </c>
      <c r="N66">
        <v>1.2558946647393666E-2</v>
      </c>
      <c r="S66">
        <v>816.55053937296316</v>
      </c>
      <c r="T66">
        <v>0.18823552450698439</v>
      </c>
      <c r="Y66" s="2">
        <v>908.41247505242154</v>
      </c>
      <c r="Z66" s="2">
        <v>2.0872108475937262E-2</v>
      </c>
      <c r="AE66">
        <v>806.34365763080109</v>
      </c>
      <c r="AF66">
        <v>0.90046397969209613</v>
      </c>
    </row>
    <row r="67" spans="2:32" x14ac:dyDescent="0.15">
      <c r="B67" t="s">
        <v>147</v>
      </c>
      <c r="C67">
        <v>183</v>
      </c>
      <c r="D67">
        <v>673.65419498269466</v>
      </c>
      <c r="E67" s="36">
        <f t="shared" si="1"/>
        <v>632.8266680140465</v>
      </c>
      <c r="F67" s="36">
        <f t="shared" si="0"/>
        <v>285.79268878053699</v>
      </c>
      <c r="G67">
        <v>1.376693906685662E-2</v>
      </c>
      <c r="H67">
        <v>0.18166623599671072</v>
      </c>
      <c r="I67">
        <v>2.7405819386488645E-2</v>
      </c>
      <c r="J67">
        <v>0.90340979340435246</v>
      </c>
      <c r="M67">
        <v>796.13677588863914</v>
      </c>
      <c r="N67">
        <v>1.3251385467336514E-2</v>
      </c>
      <c r="S67">
        <v>826.75742111512523</v>
      </c>
      <c r="T67">
        <v>0.18176604040710564</v>
      </c>
      <c r="Y67" s="2">
        <v>918.6193567945835</v>
      </c>
      <c r="Z67" s="2">
        <v>1.9439462416896515E-2</v>
      </c>
      <c r="AE67">
        <v>816.55053937296316</v>
      </c>
      <c r="AF67">
        <v>0.90375286948665023</v>
      </c>
    </row>
    <row r="68" spans="2:32" x14ac:dyDescent="0.15">
      <c r="B68" t="s">
        <v>148</v>
      </c>
      <c r="C68">
        <v>184</v>
      </c>
      <c r="D68">
        <v>683.86107672485662</v>
      </c>
      <c r="E68" s="36">
        <f t="shared" si="1"/>
        <v>643.03354975620846</v>
      </c>
      <c r="F68" s="36">
        <f t="shared" si="0"/>
        <v>275.58580703837504</v>
      </c>
      <c r="G68">
        <v>1.7037661981971219E-2</v>
      </c>
      <c r="H68">
        <v>0.19999180302485187</v>
      </c>
      <c r="I68">
        <v>3.2686973186270285E-2</v>
      </c>
      <c r="J68">
        <v>0.90518251088654145</v>
      </c>
      <c r="M68">
        <v>806.34365763080109</v>
      </c>
      <c r="N68">
        <v>1.3448737634118196E-2</v>
      </c>
      <c r="S68">
        <v>836.96430285728718</v>
      </c>
      <c r="T68">
        <v>0.18801326591404799</v>
      </c>
      <c r="AE68">
        <v>826.75742111512523</v>
      </c>
      <c r="AF68">
        <v>0.90856698945027103</v>
      </c>
    </row>
    <row r="69" spans="2:32" x14ac:dyDescent="0.15">
      <c r="B69" t="s">
        <v>149</v>
      </c>
      <c r="C69">
        <v>185</v>
      </c>
      <c r="D69">
        <v>694.06795846701868</v>
      </c>
      <c r="E69" s="36">
        <f t="shared" si="1"/>
        <v>653.24043149837053</v>
      </c>
      <c r="F69" s="36">
        <f t="shared" ref="F69:F78" si="2">E$95-E69</f>
        <v>265.37892529621297</v>
      </c>
      <c r="G69">
        <v>1.5730872356972937E-2</v>
      </c>
      <c r="H69">
        <v>0.20301314669647458</v>
      </c>
      <c r="I69">
        <v>3.2081648161082117E-2</v>
      </c>
      <c r="J69">
        <v>0.90372211210890285</v>
      </c>
      <c r="M69">
        <v>816.55053937296316</v>
      </c>
      <c r="N69">
        <v>1.2600147373504216E-2</v>
      </c>
      <c r="S69">
        <v>847.17118459944925</v>
      </c>
      <c r="T69">
        <v>0.18586533519053952</v>
      </c>
      <c r="AE69">
        <v>836.96430285728718</v>
      </c>
      <c r="AF69">
        <v>0.90640499175728206</v>
      </c>
    </row>
    <row r="70" spans="2:32" x14ac:dyDescent="0.15">
      <c r="B70" t="s">
        <v>150</v>
      </c>
      <c r="C70">
        <v>186</v>
      </c>
      <c r="D70">
        <v>704.27484020918075</v>
      </c>
      <c r="E70" s="36">
        <f t="shared" ref="E70:E95" si="3">D70-D$5</f>
        <v>663.44731324053259</v>
      </c>
      <c r="F70" s="36">
        <f t="shared" si="2"/>
        <v>255.1720435540509</v>
      </c>
      <c r="G70">
        <v>1.3665871840767167E-2</v>
      </c>
      <c r="H70">
        <v>0.1885718024321093</v>
      </c>
      <c r="I70">
        <v>2.7804789467222837E-2</v>
      </c>
      <c r="J70">
        <v>0.89907718640595002</v>
      </c>
      <c r="M70">
        <v>826.75742111512523</v>
      </c>
      <c r="N70">
        <v>1.2620908465281596E-2</v>
      </c>
      <c r="S70">
        <v>857.37806634161132</v>
      </c>
      <c r="T70">
        <v>0.18321051436763158</v>
      </c>
      <c r="AE70">
        <v>847.17118459944925</v>
      </c>
      <c r="AF70">
        <v>0.90763203400413195</v>
      </c>
    </row>
    <row r="71" spans="2:32" x14ac:dyDescent="0.15">
      <c r="B71" t="s">
        <v>151</v>
      </c>
      <c r="C71">
        <v>187</v>
      </c>
      <c r="D71">
        <v>714.48172195134271</v>
      </c>
      <c r="E71" s="36">
        <f t="shared" si="3"/>
        <v>673.65419498269455</v>
      </c>
      <c r="F71" s="36">
        <f t="shared" si="2"/>
        <v>244.96516181188895</v>
      </c>
      <c r="G71">
        <v>1.4329997769320294E-2</v>
      </c>
      <c r="H71">
        <v>0.19479196029975007</v>
      </c>
      <c r="I71">
        <v>3.0551795071479395E-2</v>
      </c>
      <c r="J71">
        <v>0.90919236392534952</v>
      </c>
      <c r="M71">
        <v>836.96430285728718</v>
      </c>
      <c r="N71">
        <v>1.3313325167490501E-2</v>
      </c>
      <c r="S71">
        <v>867.58494808377338</v>
      </c>
      <c r="T71">
        <v>0.18060619309175371</v>
      </c>
      <c r="AE71">
        <v>857.37806634161132</v>
      </c>
      <c r="AF71">
        <v>0.90438929577799632</v>
      </c>
    </row>
    <row r="72" spans="2:32" x14ac:dyDescent="0.15">
      <c r="B72" t="s">
        <v>152</v>
      </c>
      <c r="C72">
        <v>188</v>
      </c>
      <c r="D72">
        <v>724.68860369350477</v>
      </c>
      <c r="E72" s="36">
        <f t="shared" si="3"/>
        <v>683.86107672485662</v>
      </c>
      <c r="F72" s="36">
        <f t="shared" si="2"/>
        <v>234.75828006972688</v>
      </c>
      <c r="G72">
        <v>1.3778070257545239E-2</v>
      </c>
      <c r="H72">
        <v>0.16627744059020083</v>
      </c>
      <c r="I72">
        <v>2.0805776050781485E-2</v>
      </c>
      <c r="J72">
        <v>0.91181446093325969</v>
      </c>
      <c r="M72">
        <v>847.17118459944925</v>
      </c>
      <c r="N72">
        <v>1.0214890419385531E-2</v>
      </c>
      <c r="S72">
        <v>877.79182982593545</v>
      </c>
      <c r="T72">
        <v>0.17347496586827124</v>
      </c>
      <c r="AE72">
        <v>867.58494808377338</v>
      </c>
      <c r="AF72">
        <v>0.9069032108352475</v>
      </c>
    </row>
    <row r="73" spans="2:32" x14ac:dyDescent="0.15">
      <c r="B73" t="s">
        <v>153</v>
      </c>
      <c r="C73">
        <v>189</v>
      </c>
      <c r="D73">
        <v>734.89548543566684</v>
      </c>
      <c r="E73" s="36">
        <f t="shared" si="3"/>
        <v>694.06795846701868</v>
      </c>
      <c r="F73" s="36">
        <f t="shared" si="2"/>
        <v>224.55139832756481</v>
      </c>
      <c r="G73">
        <v>1.5495990145343834E-2</v>
      </c>
      <c r="H73">
        <v>0.18340142238630891</v>
      </c>
      <c r="I73">
        <v>2.5837836842886295E-2</v>
      </c>
      <c r="J73">
        <v>0.90173200831836664</v>
      </c>
      <c r="M73">
        <v>857.37806634161132</v>
      </c>
      <c r="N73">
        <v>8.8562711993221254E-3</v>
      </c>
      <c r="S73">
        <v>887.99871156809741</v>
      </c>
      <c r="T73">
        <v>0.16199735185673766</v>
      </c>
      <c r="AE73">
        <v>877.79182982593545</v>
      </c>
      <c r="AF73">
        <v>0.90536057838708872</v>
      </c>
    </row>
    <row r="74" spans="2:32" x14ac:dyDescent="0.15">
      <c r="B74" t="s">
        <v>154</v>
      </c>
      <c r="C74">
        <v>190</v>
      </c>
      <c r="D74">
        <v>745.10236717782891</v>
      </c>
      <c r="E74" s="36">
        <f t="shared" si="3"/>
        <v>704.27484020918075</v>
      </c>
      <c r="F74" s="36">
        <f t="shared" si="2"/>
        <v>214.34451658540274</v>
      </c>
      <c r="G74">
        <v>1.5012035482455225E-2</v>
      </c>
      <c r="H74">
        <v>0.18120974709310417</v>
      </c>
      <c r="I74">
        <v>2.7045791941389431E-2</v>
      </c>
      <c r="J74">
        <v>0.9009483048281679</v>
      </c>
      <c r="M74">
        <v>867.58494808377338</v>
      </c>
      <c r="N74">
        <v>8.8108448370079855E-3</v>
      </c>
      <c r="S74">
        <v>908.41247505242154</v>
      </c>
      <c r="T74">
        <v>0.14949222769204176</v>
      </c>
      <c r="AE74">
        <v>898.20559331025947</v>
      </c>
      <c r="AF74">
        <v>0.91564377890856286</v>
      </c>
    </row>
    <row r="75" spans="2:32" x14ac:dyDescent="0.15">
      <c r="B75" t="s">
        <v>155</v>
      </c>
      <c r="C75">
        <v>191</v>
      </c>
      <c r="D75">
        <v>755.30924891999098</v>
      </c>
      <c r="E75" s="36">
        <f t="shared" si="3"/>
        <v>714.48172195134282</v>
      </c>
      <c r="F75" s="36">
        <f t="shared" si="2"/>
        <v>204.13763484324068</v>
      </c>
      <c r="G75">
        <v>1.4968452641552225E-2</v>
      </c>
      <c r="H75">
        <v>0.19491295694933616</v>
      </c>
      <c r="I75">
        <v>3.065362474638331E-2</v>
      </c>
      <c r="J75">
        <v>0.90909502325584357</v>
      </c>
      <c r="M75">
        <v>877.79182982593545</v>
      </c>
      <c r="N75">
        <v>9.5212251425328097E-3</v>
      </c>
      <c r="S75">
        <v>918.6193567945835</v>
      </c>
      <c r="T75">
        <v>0.14616878810768161</v>
      </c>
      <c r="AE75">
        <v>908.41247505242154</v>
      </c>
      <c r="AF75">
        <v>0.91528192156347765</v>
      </c>
    </row>
    <row r="76" spans="2:32" x14ac:dyDescent="0.15">
      <c r="B76" t="s">
        <v>156</v>
      </c>
      <c r="C76">
        <v>192</v>
      </c>
      <c r="D76">
        <v>765.51613066215293</v>
      </c>
      <c r="E76" s="36">
        <f t="shared" si="3"/>
        <v>724.68860369350477</v>
      </c>
      <c r="F76" s="36">
        <f t="shared" si="2"/>
        <v>193.93075310107872</v>
      </c>
      <c r="G76">
        <v>1.4855130067557185E-2</v>
      </c>
      <c r="H76">
        <v>0.19053085506552256</v>
      </c>
      <c r="I76">
        <v>2.7667604004224799E-2</v>
      </c>
      <c r="J76">
        <v>0.90143752279358891</v>
      </c>
      <c r="M76">
        <v>887.99871156809741</v>
      </c>
      <c r="N76">
        <v>8.3062510805323314E-3</v>
      </c>
    </row>
    <row r="77" spans="2:32" x14ac:dyDescent="0.15">
      <c r="B77" t="s">
        <v>157</v>
      </c>
      <c r="C77">
        <v>193</v>
      </c>
      <c r="D77">
        <v>775.723012404315</v>
      </c>
      <c r="E77" s="36">
        <f t="shared" si="3"/>
        <v>734.89548543566684</v>
      </c>
      <c r="F77" s="36">
        <f t="shared" si="2"/>
        <v>183.72387135891665</v>
      </c>
      <c r="G77">
        <v>1.3569135232760836E-2</v>
      </c>
      <c r="H77">
        <v>0.20171102426719068</v>
      </c>
      <c r="I77">
        <v>3.157435157500782E-2</v>
      </c>
      <c r="J77">
        <v>0.90493155332415232</v>
      </c>
      <c r="M77">
        <v>898.20559331025947</v>
      </c>
      <c r="N77">
        <v>7.9637381874042151E-3</v>
      </c>
    </row>
    <row r="78" spans="2:32" x14ac:dyDescent="0.15">
      <c r="B78" t="s">
        <v>158</v>
      </c>
      <c r="C78">
        <v>194</v>
      </c>
      <c r="D78">
        <v>785.92989414647707</v>
      </c>
      <c r="E78" s="36">
        <f t="shared" si="3"/>
        <v>745.10236717782891</v>
      </c>
      <c r="F78" s="36">
        <f t="shared" si="2"/>
        <v>173.51698961675459</v>
      </c>
      <c r="G78">
        <v>1.4242921128941523E-2</v>
      </c>
      <c r="H78">
        <v>0.19152489972317788</v>
      </c>
      <c r="I78">
        <v>2.884509498211961E-2</v>
      </c>
      <c r="J78">
        <v>0.90051772688871567</v>
      </c>
      <c r="M78">
        <v>908.41247505242154</v>
      </c>
      <c r="N78">
        <v>5.391483525612726E-3</v>
      </c>
    </row>
    <row r="79" spans="2:32" x14ac:dyDescent="0.15">
      <c r="B79" t="s">
        <v>159</v>
      </c>
      <c r="C79">
        <v>195</v>
      </c>
      <c r="D79">
        <v>796.13677588863902</v>
      </c>
      <c r="E79" s="36">
        <f t="shared" si="3"/>
        <v>755.30924891999086</v>
      </c>
      <c r="F79" s="36">
        <f t="shared" ref="F79:F94" si="4">E$95-E79</f>
        <v>163.31010787459263</v>
      </c>
      <c r="G79">
        <v>1.2410320728989415E-2</v>
      </c>
      <c r="H79">
        <v>0.16721138892412304</v>
      </c>
      <c r="I79">
        <v>2.1507123042691086E-2</v>
      </c>
      <c r="J79">
        <v>0.90118601183293179</v>
      </c>
      <c r="M79">
        <v>918.6193567945835</v>
      </c>
      <c r="N79">
        <v>5.7939938105379223E-3</v>
      </c>
    </row>
    <row r="80" spans="2:32" x14ac:dyDescent="0.15">
      <c r="B80" t="s">
        <v>160</v>
      </c>
      <c r="C80">
        <v>196</v>
      </c>
      <c r="D80">
        <v>806.34365763080109</v>
      </c>
      <c r="E80" s="36">
        <f t="shared" si="3"/>
        <v>765.51613066215293</v>
      </c>
      <c r="F80" s="36">
        <f t="shared" si="4"/>
        <v>153.10322613243056</v>
      </c>
      <c r="G80">
        <v>1.0910571041455383E-2</v>
      </c>
      <c r="H80">
        <v>0.23925520485182325</v>
      </c>
      <c r="I80">
        <v>3.7216266615195739E-2</v>
      </c>
      <c r="J80">
        <v>0.8441045400496836</v>
      </c>
    </row>
    <row r="81" spans="2:10" x14ac:dyDescent="0.15">
      <c r="B81" t="s">
        <v>161</v>
      </c>
      <c r="C81">
        <v>197</v>
      </c>
      <c r="D81">
        <v>816.55053937296316</v>
      </c>
      <c r="E81" s="36">
        <f t="shared" si="3"/>
        <v>775.723012404315</v>
      </c>
      <c r="F81" s="36">
        <f t="shared" si="4"/>
        <v>142.8963443902685</v>
      </c>
      <c r="G81">
        <v>1.4449048151725806E-2</v>
      </c>
      <c r="H81">
        <v>0.19739872218280105</v>
      </c>
      <c r="I81">
        <v>3.1322768944900575E-2</v>
      </c>
      <c r="J81">
        <v>0.90490542366785964</v>
      </c>
    </row>
    <row r="82" spans="2:10" x14ac:dyDescent="0.15">
      <c r="B82" t="s">
        <v>162</v>
      </c>
      <c r="C82">
        <v>198</v>
      </c>
      <c r="D82">
        <v>826.75742111512523</v>
      </c>
      <c r="E82" s="36">
        <f t="shared" si="3"/>
        <v>785.92989414647707</v>
      </c>
      <c r="F82" s="36">
        <f t="shared" si="4"/>
        <v>132.68946264810643</v>
      </c>
      <c r="G82">
        <v>1.2558946647393666E-2</v>
      </c>
      <c r="H82">
        <v>0.20071978428246431</v>
      </c>
      <c r="I82">
        <v>3.117317162709168E-2</v>
      </c>
      <c r="J82">
        <v>0.90350757816769189</v>
      </c>
    </row>
    <row r="83" spans="2:10" x14ac:dyDescent="0.15">
      <c r="B83" t="s">
        <v>163</v>
      </c>
      <c r="C83">
        <v>199</v>
      </c>
      <c r="D83">
        <v>836.96430285728729</v>
      </c>
      <c r="E83" s="36">
        <f t="shared" si="3"/>
        <v>796.13677588863914</v>
      </c>
      <c r="F83" s="36">
        <f t="shared" si="4"/>
        <v>122.48258090594436</v>
      </c>
      <c r="G83">
        <v>1.3251385467336514E-2</v>
      </c>
      <c r="H83">
        <v>0.20217126894774434</v>
      </c>
      <c r="I83">
        <v>3.0453118637908592E-2</v>
      </c>
      <c r="J83">
        <v>0.90585318804302406</v>
      </c>
    </row>
    <row r="84" spans="2:10" x14ac:dyDescent="0.15">
      <c r="B84" t="s">
        <v>164</v>
      </c>
      <c r="C84">
        <v>200</v>
      </c>
      <c r="D84">
        <v>847.17118459944925</v>
      </c>
      <c r="E84" s="36">
        <f t="shared" si="3"/>
        <v>806.34365763080109</v>
      </c>
      <c r="F84" s="36">
        <f t="shared" si="4"/>
        <v>112.27569916378241</v>
      </c>
      <c r="G84">
        <v>1.3448737634118196E-2</v>
      </c>
      <c r="H84">
        <v>0.19678689902591151</v>
      </c>
      <c r="I84">
        <v>2.993713824515851E-2</v>
      </c>
      <c r="J84">
        <v>0.90046397969209613</v>
      </c>
    </row>
    <row r="85" spans="2:10" x14ac:dyDescent="0.15">
      <c r="B85" t="s">
        <v>165</v>
      </c>
      <c r="C85">
        <v>201</v>
      </c>
      <c r="D85">
        <v>857.37806634161132</v>
      </c>
      <c r="E85" s="36">
        <f t="shared" si="3"/>
        <v>816.55053937296316</v>
      </c>
      <c r="F85" s="36">
        <f t="shared" si="4"/>
        <v>102.06881742162034</v>
      </c>
      <c r="G85">
        <v>1.2600147373504216E-2</v>
      </c>
      <c r="H85">
        <v>0.18823552450698439</v>
      </c>
      <c r="I85">
        <v>2.6541635522739058E-2</v>
      </c>
      <c r="J85">
        <v>0.90375286948665023</v>
      </c>
    </row>
    <row r="86" spans="2:10" x14ac:dyDescent="0.15">
      <c r="B86" t="s">
        <v>166</v>
      </c>
      <c r="C86">
        <v>202</v>
      </c>
      <c r="D86">
        <v>867.58494808377338</v>
      </c>
      <c r="E86" s="36">
        <f t="shared" si="3"/>
        <v>826.75742111512523</v>
      </c>
      <c r="F86" s="36">
        <f t="shared" si="4"/>
        <v>91.86193567945827</v>
      </c>
      <c r="G86">
        <v>1.2620908465281596E-2</v>
      </c>
      <c r="H86">
        <v>0.18176604040710564</v>
      </c>
      <c r="I86">
        <v>2.5232843809456406E-2</v>
      </c>
      <c r="J86">
        <v>0.90856698945027103</v>
      </c>
    </row>
    <row r="87" spans="2:10" x14ac:dyDescent="0.15">
      <c r="B87" t="s">
        <v>167</v>
      </c>
      <c r="C87">
        <v>203</v>
      </c>
      <c r="D87">
        <v>877.79182982593534</v>
      </c>
      <c r="E87" s="36">
        <f t="shared" si="3"/>
        <v>836.96430285728718</v>
      </c>
      <c r="F87" s="36">
        <f t="shared" si="4"/>
        <v>81.655053937296316</v>
      </c>
      <c r="G87">
        <v>1.3313325167490501E-2</v>
      </c>
      <c r="H87">
        <v>0.18801326591404799</v>
      </c>
      <c r="I87">
        <v>2.7375878914173233E-2</v>
      </c>
      <c r="J87">
        <v>0.90640499175728206</v>
      </c>
    </row>
    <row r="88" spans="2:10" x14ac:dyDescent="0.15">
      <c r="B88" t="s">
        <v>168</v>
      </c>
      <c r="C88">
        <v>204</v>
      </c>
      <c r="D88">
        <v>887.99871156809741</v>
      </c>
      <c r="E88" s="36">
        <f t="shared" si="3"/>
        <v>847.17118459944925</v>
      </c>
      <c r="F88" s="36">
        <f t="shared" si="4"/>
        <v>71.448172195134248</v>
      </c>
      <c r="G88">
        <v>1.0214890419385531E-2</v>
      </c>
      <c r="H88">
        <v>0.18586533519053952</v>
      </c>
      <c r="I88">
        <v>2.6158036860636096E-2</v>
      </c>
      <c r="J88">
        <v>0.90763203400413195</v>
      </c>
    </row>
    <row r="89" spans="2:10" x14ac:dyDescent="0.15">
      <c r="B89" t="s">
        <v>169</v>
      </c>
      <c r="C89">
        <v>205</v>
      </c>
      <c r="D89">
        <v>898.20559331025947</v>
      </c>
      <c r="E89" s="36">
        <f t="shared" si="3"/>
        <v>857.37806634161132</v>
      </c>
      <c r="F89" s="36">
        <f t="shared" si="4"/>
        <v>61.24129045297218</v>
      </c>
      <c r="G89">
        <v>8.8562711993221254E-3</v>
      </c>
      <c r="H89">
        <v>0.18321051436763158</v>
      </c>
      <c r="I89">
        <v>2.5898818949029189E-2</v>
      </c>
      <c r="J89">
        <v>0.90438929577799632</v>
      </c>
    </row>
    <row r="90" spans="2:10" x14ac:dyDescent="0.15">
      <c r="B90" t="s">
        <v>170</v>
      </c>
      <c r="C90">
        <v>206</v>
      </c>
      <c r="D90">
        <v>908.41247505242154</v>
      </c>
      <c r="E90" s="36">
        <f t="shared" si="3"/>
        <v>867.58494808377338</v>
      </c>
      <c r="F90" s="36">
        <f t="shared" si="4"/>
        <v>51.034408710810112</v>
      </c>
      <c r="G90">
        <v>8.8108448370079855E-3</v>
      </c>
      <c r="H90">
        <v>0.18060619309175371</v>
      </c>
      <c r="I90">
        <v>2.5203603826666636E-2</v>
      </c>
      <c r="J90">
        <v>0.9069032108352475</v>
      </c>
    </row>
    <row r="91" spans="2:10" x14ac:dyDescent="0.15">
      <c r="B91" t="s">
        <v>171</v>
      </c>
      <c r="C91">
        <v>207</v>
      </c>
      <c r="D91">
        <v>918.61935679458361</v>
      </c>
      <c r="E91" s="36">
        <f t="shared" si="3"/>
        <v>877.79182982593545</v>
      </c>
      <c r="F91" s="36">
        <f t="shared" si="4"/>
        <v>40.827526968648044</v>
      </c>
      <c r="G91">
        <v>9.5212251425328097E-3</v>
      </c>
      <c r="H91">
        <v>0.17347496586827124</v>
      </c>
      <c r="I91">
        <v>2.3685227046206538E-2</v>
      </c>
      <c r="J91">
        <v>0.90536057838708872</v>
      </c>
    </row>
    <row r="92" spans="2:10" x14ac:dyDescent="0.15">
      <c r="B92" t="s">
        <v>172</v>
      </c>
      <c r="C92">
        <v>208</v>
      </c>
      <c r="D92">
        <v>928.82623853674556</v>
      </c>
      <c r="E92" s="36">
        <f t="shared" si="3"/>
        <v>887.99871156809741</v>
      </c>
      <c r="F92" s="36">
        <f t="shared" si="4"/>
        <v>30.62064522648609</v>
      </c>
      <c r="G92">
        <v>8.3062510805323314E-3</v>
      </c>
      <c r="H92">
        <v>0.16199735185673766</v>
      </c>
      <c r="I92">
        <v>2.2295621735833892E-2</v>
      </c>
      <c r="J92">
        <v>0.90395543812959533</v>
      </c>
    </row>
    <row r="93" spans="2:10" x14ac:dyDescent="0.15">
      <c r="B93" t="s">
        <v>173</v>
      </c>
      <c r="C93">
        <v>209</v>
      </c>
      <c r="D93">
        <v>939.03312027890763</v>
      </c>
      <c r="E93" s="36">
        <f t="shared" si="3"/>
        <v>898.20559331025947</v>
      </c>
      <c r="F93" s="36">
        <f t="shared" si="4"/>
        <v>20.413763484324022</v>
      </c>
      <c r="G93">
        <v>7.9637381874042151E-3</v>
      </c>
      <c r="H93">
        <v>0.14669138477723234</v>
      </c>
      <c r="I93">
        <v>1.9808525430099273E-2</v>
      </c>
      <c r="J93">
        <v>0.91564377890856286</v>
      </c>
    </row>
    <row r="94" spans="2:10" x14ac:dyDescent="0.15">
      <c r="B94" t="s">
        <v>174</v>
      </c>
      <c r="C94">
        <v>210</v>
      </c>
      <c r="D94">
        <v>949.2400020210697</v>
      </c>
      <c r="E94" s="36">
        <f t="shared" si="3"/>
        <v>908.41247505242154</v>
      </c>
      <c r="F94" s="36">
        <f t="shared" si="4"/>
        <v>10.206881742161954</v>
      </c>
      <c r="G94">
        <v>5.391483525612726E-3</v>
      </c>
      <c r="H94">
        <v>0.14949222769204176</v>
      </c>
      <c r="I94">
        <v>2.0872108475937262E-2</v>
      </c>
      <c r="J94">
        <v>0.91528192156347765</v>
      </c>
    </row>
    <row r="95" spans="2:10" x14ac:dyDescent="0.15">
      <c r="B95" t="s">
        <v>175</v>
      </c>
      <c r="C95">
        <v>211</v>
      </c>
      <c r="D95">
        <v>959.44688376323165</v>
      </c>
      <c r="E95" s="36">
        <f t="shared" si="3"/>
        <v>918.6193567945835</v>
      </c>
      <c r="F95" s="36">
        <f>E$95-E95</f>
        <v>0</v>
      </c>
      <c r="G95">
        <v>5.7939938105379223E-3</v>
      </c>
      <c r="H95">
        <v>0.14616878810768161</v>
      </c>
      <c r="I95">
        <v>1.9439462416896515E-2</v>
      </c>
      <c r="J95">
        <v>0.88527397680148923</v>
      </c>
    </row>
    <row r="96" spans="2:10" x14ac:dyDescent="0.15">
      <c r="E96" s="36"/>
      <c r="F96" s="36"/>
    </row>
    <row r="97" spans="5:6" x14ac:dyDescent="0.15">
      <c r="E97" s="36"/>
      <c r="F97" s="36"/>
    </row>
    <row r="98" spans="5:6" x14ac:dyDescent="0.15">
      <c r="E98" s="36"/>
      <c r="F98" s="36"/>
    </row>
    <row r="99" spans="5:6" x14ac:dyDescent="0.15">
      <c r="E99" s="36"/>
      <c r="F99" s="36"/>
    </row>
    <row r="100" spans="5:6" x14ac:dyDescent="0.15">
      <c r="E100" s="36"/>
      <c r="F100" s="36"/>
    </row>
    <row r="101" spans="5:6" x14ac:dyDescent="0.15">
      <c r="E101" s="36"/>
      <c r="F101" s="36"/>
    </row>
    <row r="102" spans="5:6" x14ac:dyDescent="0.15">
      <c r="E102" s="36"/>
      <c r="F102" s="36"/>
    </row>
    <row r="103" spans="5:6" x14ac:dyDescent="0.15">
      <c r="E103" s="36"/>
      <c r="F103" s="36"/>
    </row>
    <row r="104" spans="5:6" x14ac:dyDescent="0.15">
      <c r="E104" s="36"/>
      <c r="F104" s="36"/>
    </row>
    <row r="105" spans="5:6" x14ac:dyDescent="0.15">
      <c r="E105" s="36"/>
      <c r="F105" s="36"/>
    </row>
    <row r="106" spans="5:6" x14ac:dyDescent="0.15">
      <c r="E106" s="36"/>
      <c r="F106" s="36"/>
    </row>
    <row r="107" spans="5:6" x14ac:dyDescent="0.15">
      <c r="E107" s="36"/>
      <c r="F107" s="36"/>
    </row>
    <row r="108" spans="5:6" x14ac:dyDescent="0.15">
      <c r="E108" s="36"/>
      <c r="F108" s="36"/>
    </row>
    <row r="109" spans="5:6" x14ac:dyDescent="0.15">
      <c r="E109" s="36"/>
      <c r="F109" s="36"/>
    </row>
    <row r="110" spans="5:6" x14ac:dyDescent="0.15">
      <c r="E110" s="36"/>
      <c r="F110" s="36"/>
    </row>
    <row r="111" spans="5:6" x14ac:dyDescent="0.15">
      <c r="E111" s="36"/>
      <c r="F111" s="36"/>
    </row>
    <row r="112" spans="5:6" x14ac:dyDescent="0.15">
      <c r="E112" s="36"/>
      <c r="F112" s="36"/>
    </row>
    <row r="113" spans="5:6" x14ac:dyDescent="0.15">
      <c r="E113" s="36"/>
      <c r="F113" s="36"/>
    </row>
    <row r="114" spans="5:6" x14ac:dyDescent="0.15">
      <c r="E114" s="36"/>
      <c r="F114" s="36"/>
    </row>
  </sheetData>
  <sortState ref="AI5:AJ74">
    <sortCondition ref="AI5"/>
  </sortState>
  <mergeCells count="12">
    <mergeCell ref="M3:N3"/>
    <mergeCell ref="AG3:AH3"/>
    <mergeCell ref="AI3:AJ3"/>
    <mergeCell ref="O3:P3"/>
    <mergeCell ref="Q3:R3"/>
    <mergeCell ref="U3:V3"/>
    <mergeCell ref="AA3:AB3"/>
    <mergeCell ref="AC3:AD3"/>
    <mergeCell ref="W3:X3"/>
    <mergeCell ref="S3:T3"/>
    <mergeCell ref="Y3:Z3"/>
    <mergeCell ref="AE3:AF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2019-03-20T07:59:35Z</dcterms:modified>
</cp:coreProperties>
</file>