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2" l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U51" i="1"/>
  <c r="AV51" i="1"/>
  <c r="AW51" i="1"/>
  <c r="AX51" i="1"/>
  <c r="AY51" i="1"/>
  <c r="AZ51" i="1"/>
  <c r="BA51" i="1"/>
  <c r="BD51" i="1"/>
  <c r="BE51" i="1"/>
  <c r="BF51" i="1"/>
  <c r="BG51" i="1"/>
  <c r="BH51" i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O53" i="1"/>
  <c r="AP53" i="1"/>
  <c r="AQ53" i="1"/>
  <c r="AR53" i="1"/>
  <c r="AS53" i="1"/>
  <c r="AT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O54" i="1"/>
  <c r="AP54" i="1"/>
  <c r="AQ54" i="1"/>
  <c r="BB54" i="1" s="1"/>
  <c r="AR54" i="1"/>
  <c r="AS54" i="1"/>
  <c r="AU54" i="1"/>
  <c r="AV54" i="1"/>
  <c r="AW54" i="1"/>
  <c r="AX54" i="1"/>
  <c r="AY54" i="1"/>
  <c r="AZ54" i="1"/>
  <c r="BA54" i="1"/>
  <c r="BD54" i="1"/>
  <c r="BE54" i="1"/>
  <c r="BF54" i="1"/>
  <c r="BG54" i="1"/>
  <c r="BH54" i="1"/>
  <c r="BI54" i="1"/>
  <c r="AT54" i="1" s="1"/>
  <c r="BJ54" i="1"/>
  <c r="BK54" i="1"/>
  <c r="BL54" i="1"/>
  <c r="BM54" i="1"/>
  <c r="BN54" i="1"/>
  <c r="BO54" i="1"/>
  <c r="O55" i="1"/>
  <c r="AP55" i="1"/>
  <c r="AQ55" i="1"/>
  <c r="BB55" i="1" s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BB56" i="1" s="1"/>
  <c r="AQ56" i="1"/>
  <c r="AR56" i="1"/>
  <c r="AS56" i="1"/>
  <c r="AT56" i="1"/>
  <c r="AV56" i="1"/>
  <c r="AW56" i="1"/>
  <c r="AX56" i="1"/>
  <c r="AY56" i="1"/>
  <c r="AZ56" i="1"/>
  <c r="BA56" i="1"/>
  <c r="BD56" i="1"/>
  <c r="BE56" i="1"/>
  <c r="BP56" i="1" s="1"/>
  <c r="BF56" i="1"/>
  <c r="BG56" i="1"/>
  <c r="BH56" i="1"/>
  <c r="AU56" i="1" s="1"/>
  <c r="BI56" i="1"/>
  <c r="BJ56" i="1"/>
  <c r="BK56" i="1"/>
  <c r="BL56" i="1"/>
  <c r="BM56" i="1"/>
  <c r="BN56" i="1"/>
  <c r="BO56" i="1"/>
  <c r="O57" i="1"/>
  <c r="AP57" i="1"/>
  <c r="AQ57" i="1"/>
  <c r="AR57" i="1"/>
  <c r="AS57" i="1"/>
  <c r="AT57" i="1"/>
  <c r="AU57" i="1"/>
  <c r="BB57" i="1" s="1"/>
  <c r="AV57" i="1"/>
  <c r="AW57" i="1"/>
  <c r="AX57" i="1"/>
  <c r="AY57" i="1"/>
  <c r="AZ57" i="1"/>
  <c r="BA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O58" i="1"/>
  <c r="AA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AC58" i="1" s="1"/>
  <c r="BH58" i="1"/>
  <c r="BI58" i="1"/>
  <c r="BJ58" i="1"/>
  <c r="AF58" i="1" s="1"/>
  <c r="BK58" i="1"/>
  <c r="BL58" i="1"/>
  <c r="BM58" i="1"/>
  <c r="BN58" i="1"/>
  <c r="BO58" i="1"/>
  <c r="AK58" i="1" s="1"/>
  <c r="BQ58" i="1"/>
  <c r="O59" i="1"/>
  <c r="AP59" i="1"/>
  <c r="AQ59" i="1"/>
  <c r="AR59" i="1"/>
  <c r="AS59" i="1"/>
  <c r="AU59" i="1"/>
  <c r="AV59" i="1"/>
  <c r="AW59" i="1"/>
  <c r="AX59" i="1"/>
  <c r="AY59" i="1"/>
  <c r="AZ59" i="1"/>
  <c r="BA59" i="1"/>
  <c r="BD59" i="1"/>
  <c r="BE59" i="1"/>
  <c r="BF59" i="1"/>
  <c r="BG59" i="1"/>
  <c r="BH59" i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D60" i="1"/>
  <c r="BE60" i="1"/>
  <c r="BF60" i="1"/>
  <c r="BQ60" i="1" s="1"/>
  <c r="BG60" i="1"/>
  <c r="BH60" i="1"/>
  <c r="BI60" i="1"/>
  <c r="BJ60" i="1"/>
  <c r="BK60" i="1"/>
  <c r="BL60" i="1"/>
  <c r="BM60" i="1"/>
  <c r="BN60" i="1"/>
  <c r="BO60" i="1"/>
  <c r="O61" i="1"/>
  <c r="AP61" i="1"/>
  <c r="AQ61" i="1"/>
  <c r="AR61" i="1"/>
  <c r="AS61" i="1"/>
  <c r="AT61" i="1"/>
  <c r="AV61" i="1"/>
  <c r="AW61" i="1"/>
  <c r="AX61" i="1"/>
  <c r="AY61" i="1"/>
  <c r="AZ61" i="1"/>
  <c r="BA61" i="1"/>
  <c r="BD61" i="1"/>
  <c r="BQ61" i="1" s="1"/>
  <c r="AH61" i="1" s="1"/>
  <c r="BE61" i="1"/>
  <c r="BF61" i="1"/>
  <c r="BG61" i="1"/>
  <c r="BH61" i="1"/>
  <c r="BI61" i="1"/>
  <c r="BJ61" i="1"/>
  <c r="BK61" i="1"/>
  <c r="BL61" i="1"/>
  <c r="BM61" i="1"/>
  <c r="BN61" i="1"/>
  <c r="BO61" i="1"/>
  <c r="O62" i="1"/>
  <c r="AP62" i="1"/>
  <c r="AQ62" i="1"/>
  <c r="AR62" i="1"/>
  <c r="AS62" i="1"/>
  <c r="AU62" i="1"/>
  <c r="AV62" i="1"/>
  <c r="AW62" i="1"/>
  <c r="AX62" i="1"/>
  <c r="AY62" i="1"/>
  <c r="AZ62" i="1"/>
  <c r="BA62" i="1"/>
  <c r="BD62" i="1"/>
  <c r="BE62" i="1"/>
  <c r="BF62" i="1"/>
  <c r="BG62" i="1"/>
  <c r="BH62" i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T64" i="1"/>
  <c r="BB64" i="1" s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BJ64" i="1"/>
  <c r="BK64" i="1"/>
  <c r="BL64" i="1"/>
  <c r="BM64" i="1"/>
  <c r="BN64" i="1"/>
  <c r="BO64" i="1"/>
  <c r="AH54" i="1" l="1"/>
  <c r="AE60" i="1"/>
  <c r="AA60" i="1"/>
  <c r="AI60" i="1"/>
  <c r="AK60" i="1"/>
  <c r="BQ63" i="1"/>
  <c r="AI62" i="1"/>
  <c r="AJ60" i="1"/>
  <c r="AB58" i="1"/>
  <c r="AJ58" i="1"/>
  <c r="AG58" i="1"/>
  <c r="AD58" i="1"/>
  <c r="AN58" i="1" s="1"/>
  <c r="AT58" i="1"/>
  <c r="BB58" i="1" s="1"/>
  <c r="AI58" i="1"/>
  <c r="BP57" i="1"/>
  <c r="BQ57" i="1"/>
  <c r="AA57" i="1" s="1"/>
  <c r="BQ53" i="1"/>
  <c r="AJ53" i="1" s="1"/>
  <c r="BQ52" i="1"/>
  <c r="BP62" i="1"/>
  <c r="BQ62" i="1"/>
  <c r="AH60" i="1"/>
  <c r="Z60" i="1"/>
  <c r="AL60" i="1" s="1"/>
  <c r="AC60" i="1"/>
  <c r="BP58" i="1"/>
  <c r="AU58" i="1"/>
  <c r="AE58" i="1"/>
  <c r="AM58" i="1" s="1"/>
  <c r="AH58" i="1"/>
  <c r="AB56" i="1"/>
  <c r="BB51" i="1"/>
  <c r="BQ55" i="1"/>
  <c r="AG54" i="1"/>
  <c r="AU61" i="1"/>
  <c r="BB61" i="1" s="1"/>
  <c r="AE61" i="1"/>
  <c r="AG60" i="1"/>
  <c r="BB59" i="1"/>
  <c r="AF57" i="1"/>
  <c r="AI56" i="1"/>
  <c r="AA61" i="1"/>
  <c r="AI61" i="1"/>
  <c r="AD61" i="1"/>
  <c r="AF61" i="1"/>
  <c r="AG62" i="1"/>
  <c r="BP61" i="1"/>
  <c r="AB60" i="1"/>
  <c r="BP63" i="1"/>
  <c r="BB62" i="1"/>
  <c r="AK61" i="1"/>
  <c r="AC61" i="1"/>
  <c r="AG61" i="1"/>
  <c r="AF60" i="1"/>
  <c r="Z58" i="1"/>
  <c r="BP55" i="1"/>
  <c r="AJ54" i="1"/>
  <c r="AG52" i="1"/>
  <c r="AK51" i="1"/>
  <c r="AG55" i="1"/>
  <c r="AA51" i="1"/>
  <c r="BQ59" i="1"/>
  <c r="AD59" i="1" s="1"/>
  <c r="AT63" i="1"/>
  <c r="BB63" i="1" s="1"/>
  <c r="AB62" i="1"/>
  <c r="BP64" i="1"/>
  <c r="AJ61" i="1"/>
  <c r="AB61" i="1"/>
  <c r="Z61" i="1"/>
  <c r="AD60" i="1"/>
  <c r="AI54" i="1"/>
  <c r="AA54" i="1"/>
  <c r="AU53" i="1"/>
  <c r="BB53" i="1" s="1"/>
  <c r="AJ51" i="1"/>
  <c r="AB51" i="1"/>
  <c r="AD51" i="1"/>
  <c r="BP60" i="1"/>
  <c r="BP52" i="1"/>
  <c r="BQ54" i="1"/>
  <c r="AB54" i="1" s="1"/>
  <c r="BQ51" i="1"/>
  <c r="AI51" i="1" s="1"/>
  <c r="BQ64" i="1"/>
  <c r="AK64" i="1" s="1"/>
  <c r="AA64" i="1"/>
  <c r="BP59" i="1"/>
  <c r="BQ56" i="1"/>
  <c r="AC56" i="1" s="1"/>
  <c r="AA56" i="1"/>
  <c r="AD55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C59" i="1" l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N53" i="1" s="1"/>
  <c r="AF53" i="1"/>
  <c r="AM53" i="1" s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N51" i="1"/>
  <c r="AM61" i="1"/>
  <c r="AD64" i="1"/>
  <c r="AE57" i="1"/>
  <c r="AM57" i="1" s="1"/>
  <c r="AI64" i="1"/>
  <c r="Z54" i="1"/>
  <c r="AN61" i="1"/>
  <c r="AF55" i="1"/>
  <c r="AM55" i="1" s="1"/>
  <c r="AG57" i="1"/>
  <c r="AK56" i="1"/>
  <c r="AG64" i="1"/>
  <c r="AG59" i="1"/>
  <c r="AF59" i="1"/>
  <c r="AM59" i="1" s="1"/>
  <c r="AE59" i="1"/>
  <c r="AN59" i="1" s="1"/>
  <c r="AF62" i="1"/>
  <c r="AM62" i="1" s="1"/>
  <c r="AC62" i="1"/>
  <c r="AK62" i="1"/>
  <c r="AE62" i="1"/>
  <c r="AD62" i="1"/>
  <c r="AN62" i="1" s="1"/>
  <c r="AB57" i="1"/>
  <c r="AJ57" i="1"/>
  <c r="AC57" i="1"/>
  <c r="AK57" i="1"/>
  <c r="AD57" i="1"/>
  <c r="AN57" i="1" s="1"/>
  <c r="AI59" i="1"/>
  <c r="Z62" i="1"/>
  <c r="Z51" i="1"/>
  <c r="AD56" i="1"/>
  <c r="AN56" i="1" s="1"/>
  <c r="AI57" i="1"/>
  <c r="AJ63" i="1"/>
  <c r="Z64" i="1"/>
  <c r="AH64" i="1"/>
  <c r="AE64" i="1"/>
  <c r="AC64" i="1"/>
  <c r="AF64" i="1"/>
  <c r="AN60" i="1"/>
  <c r="AG63" i="1"/>
  <c r="AL58" i="1"/>
  <c r="AJ64" i="1"/>
  <c r="Z52" i="1"/>
  <c r="AL52" i="1" s="1"/>
  <c r="AJ62" i="1"/>
  <c r="AD52" i="1"/>
  <c r="AN52" i="1" s="1"/>
  <c r="Z57" i="1"/>
  <c r="AF63" i="1"/>
  <c r="AM63" i="1" s="1"/>
  <c r="AK59" i="1"/>
  <c r="AD63" i="1"/>
  <c r="AN63" i="1" s="1"/>
  <c r="AJ59" i="1"/>
  <c r="AB64" i="1"/>
  <c r="AG51" i="1"/>
  <c r="AE51" i="1"/>
  <c r="AF51" i="1"/>
  <c r="AM51" i="1" s="1"/>
  <c r="AF52" i="1"/>
  <c r="AM52" i="1" s="1"/>
  <c r="AF54" i="1"/>
  <c r="AC54" i="1"/>
  <c r="AK54" i="1"/>
  <c r="AD54" i="1"/>
  <c r="AN54" i="1" s="1"/>
  <c r="AE54" i="1"/>
  <c r="AE53" i="1"/>
  <c r="AL61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AA50" i="1"/>
  <c r="AC50" i="1"/>
  <c r="AD50" i="1"/>
  <c r="AF50" i="1"/>
  <c r="AI50" i="1"/>
  <c r="AK50" i="1"/>
  <c r="BQ50" i="1"/>
  <c r="AG50" i="1" s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L59" i="1" l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AE50" i="1"/>
  <c r="AM50" i="1" s="1"/>
  <c r="AJ50" i="1"/>
  <c r="AB50" i="1"/>
  <c r="AH50" i="1"/>
  <c r="Z50" i="1"/>
  <c r="AL50" i="1" s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Q43" i="1" s="1"/>
  <c r="AB43" i="1" s="1"/>
  <c r="BE43" i="1"/>
  <c r="BF43" i="1"/>
  <c r="BG43" i="1"/>
  <c r="AU43" i="1"/>
  <c r="BJ43" i="1"/>
  <c r="BK43" i="1"/>
  <c r="BL43" i="1"/>
  <c r="AH43" i="1" s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G41" i="1" l="1"/>
  <c r="AA45" i="1"/>
  <c r="AI48" i="1"/>
  <c r="AF47" i="1"/>
  <c r="AH45" i="1"/>
  <c r="AB41" i="1"/>
  <c r="AA41" i="1"/>
  <c r="AI39" i="1"/>
  <c r="AA37" i="1"/>
  <c r="AB46" i="1"/>
  <c r="AI47" i="1"/>
  <c r="AC45" i="1"/>
  <c r="Z47" i="1"/>
  <c r="AH42" i="1"/>
  <c r="AI40" i="1"/>
  <c r="AI43" i="1"/>
  <c r="AC43" i="1"/>
  <c r="AH48" i="1"/>
  <c r="BQ49" i="1"/>
  <c r="AH49" i="1" s="1"/>
  <c r="BQ44" i="1"/>
  <c r="AF44" i="1" s="1"/>
  <c r="BQ37" i="1"/>
  <c r="AI37" i="1" s="1"/>
  <c r="AH40" i="1"/>
  <c r="AB45" i="1"/>
  <c r="AE43" i="1"/>
  <c r="AM43" i="1" s="1"/>
  <c r="BQ47" i="1"/>
  <c r="AC47" i="1" s="1"/>
  <c r="BQ42" i="1"/>
  <c r="Z42" i="1" s="1"/>
  <c r="Z43" i="1"/>
  <c r="AL43" i="1" s="1"/>
  <c r="AI42" i="1"/>
  <c r="AG37" i="1"/>
  <c r="BQ45" i="1"/>
  <c r="AA43" i="1"/>
  <c r="Z40" i="1"/>
  <c r="BQ40" i="1"/>
  <c r="AB40" i="1" s="1"/>
  <c r="BQ38" i="1"/>
  <c r="Z38" i="1" s="1"/>
  <c r="AJ43" i="1"/>
  <c r="Z48" i="1"/>
  <c r="BQ48" i="1"/>
  <c r="AK43" i="1"/>
  <c r="AG43" i="1"/>
  <c r="AI41" i="1"/>
  <c r="AB37" i="1"/>
  <c r="AC49" i="1"/>
  <c r="AG45" i="1"/>
  <c r="AF48" i="1"/>
  <c r="BQ46" i="1"/>
  <c r="AI46" i="1" s="1"/>
  <c r="AF43" i="1"/>
  <c r="AC42" i="1"/>
  <c r="AH41" i="1"/>
  <c r="BQ41" i="1"/>
  <c r="BQ39" i="1"/>
  <c r="AB39" i="1" s="1"/>
  <c r="Z39" i="1"/>
  <c r="AD43" i="1"/>
  <c r="AI16" i="1"/>
  <c r="AA13" i="1"/>
  <c r="AC12" i="1"/>
  <c r="BQ35" i="1"/>
  <c r="Z35" i="1" s="1"/>
  <c r="AF27" i="1"/>
  <c r="BQ23" i="1"/>
  <c r="Z23" i="1" s="1"/>
  <c r="BQ21" i="1"/>
  <c r="AC17" i="1"/>
  <c r="BQ14" i="1"/>
  <c r="AF14" i="1" s="1"/>
  <c r="AF8" i="1"/>
  <c r="BQ30" i="1"/>
  <c r="AC30" i="1" s="1"/>
  <c r="BQ25" i="1"/>
  <c r="AA25" i="1" s="1"/>
  <c r="BQ16" i="1"/>
  <c r="AH16" i="1" s="1"/>
  <c r="Z16" i="1"/>
  <c r="AA14" i="1"/>
  <c r="AB17" i="1"/>
  <c r="AG16" i="1"/>
  <c r="AC15" i="1"/>
  <c r="AH21" i="1"/>
  <c r="BQ29" i="1"/>
  <c r="AC29" i="1" s="1"/>
  <c r="BQ22" i="1"/>
  <c r="Z22" i="1"/>
  <c r="AG17" i="1"/>
  <c r="AC16" i="1"/>
  <c r="AH15" i="1"/>
  <c r="BQ15" i="1"/>
  <c r="AF15" i="1" s="1"/>
  <c r="BQ10" i="1"/>
  <c r="AH10" i="1" s="1"/>
  <c r="Z10" i="1"/>
  <c r="AF31" i="1"/>
  <c r="AB30" i="1"/>
  <c r="AH22" i="1"/>
  <c r="AB16" i="1"/>
  <c r="AG15" i="1"/>
  <c r="AC14" i="1"/>
  <c r="BQ36" i="1"/>
  <c r="AF36" i="1" s="1"/>
  <c r="BQ34" i="1"/>
  <c r="Z34" i="1" s="1"/>
  <c r="AI27" i="1"/>
  <c r="AF26" i="1"/>
  <c r="AC23" i="1"/>
  <c r="BQ13" i="1"/>
  <c r="AF13" i="1" s="1"/>
  <c r="BQ8" i="1"/>
  <c r="Z8" i="1" s="1"/>
  <c r="BQ32" i="1"/>
  <c r="AH32" i="1" s="1"/>
  <c r="Z32" i="1"/>
  <c r="BQ27" i="1"/>
  <c r="Z27" i="1" s="1"/>
  <c r="BQ20" i="1"/>
  <c r="AA20" i="1" s="1"/>
  <c r="BQ18" i="1"/>
  <c r="AA18" i="1" s="1"/>
  <c r="AG13" i="1"/>
  <c r="BQ11" i="1"/>
  <c r="AA11" i="1" s="1"/>
  <c r="BQ28" i="1"/>
  <c r="BQ19" i="1"/>
  <c r="Z19" i="1" s="1"/>
  <c r="AH14" i="1"/>
  <c r="AF11" i="1"/>
  <c r="AC34" i="1"/>
  <c r="BQ33" i="1"/>
  <c r="AB33" i="1" s="1"/>
  <c r="Z33" i="1"/>
  <c r="BQ26" i="1"/>
  <c r="AC26" i="1" s="1"/>
  <c r="AB22" i="1"/>
  <c r="AF16" i="1"/>
  <c r="AG14" i="1"/>
  <c r="BQ12" i="1"/>
  <c r="AF12" i="1" s="1"/>
  <c r="AG30" i="1"/>
  <c r="AA26" i="1"/>
  <c r="BQ9" i="1"/>
  <c r="AH9" i="1" s="1"/>
  <c r="BQ31" i="1"/>
  <c r="BQ24" i="1"/>
  <c r="AG21" i="1"/>
  <c r="BQ17" i="1"/>
  <c r="AA17" i="1" s="1"/>
  <c r="Z17" i="1"/>
  <c r="AB13" i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N43" i="1" l="1"/>
  <c r="AI35" i="1"/>
  <c r="AB14" i="1"/>
  <c r="AH13" i="1"/>
  <c r="AC35" i="1"/>
  <c r="AG8" i="1"/>
  <c r="AH17" i="1"/>
  <c r="AB26" i="1"/>
  <c r="AC41" i="1"/>
  <c r="AK41" i="1"/>
  <c r="AE41" i="1"/>
  <c r="AJ41" i="1"/>
  <c r="Z41" i="1"/>
  <c r="AD41" i="1"/>
  <c r="AF41" i="1"/>
  <c r="AA48" i="1"/>
  <c r="AK48" i="1"/>
  <c r="AE48" i="1"/>
  <c r="AD48" i="1"/>
  <c r="AN48" i="1" s="1"/>
  <c r="AG48" i="1"/>
  <c r="AJ48" i="1"/>
  <c r="Z45" i="1"/>
  <c r="AJ45" i="1"/>
  <c r="AD45" i="1"/>
  <c r="AK45" i="1"/>
  <c r="AE45" i="1"/>
  <c r="AF45" i="1"/>
  <c r="AM45" i="1" s="1"/>
  <c r="AH47" i="1"/>
  <c r="AC40" i="1"/>
  <c r="AB42" i="1"/>
  <c r="AI44" i="1"/>
  <c r="AA39" i="1"/>
  <c r="AC46" i="1"/>
  <c r="AB20" i="1"/>
  <c r="AB38" i="1"/>
  <c r="AG46" i="1"/>
  <c r="AA46" i="1"/>
  <c r="AA27" i="1"/>
  <c r="AI12" i="1"/>
  <c r="AH11" i="1"/>
  <c r="AF40" i="1"/>
  <c r="AM40" i="1" s="1"/>
  <c r="AF42" i="1"/>
  <c r="AA42" i="1"/>
  <c r="AL42" i="1" s="1"/>
  <c r="AB47" i="1"/>
  <c r="AI45" i="1"/>
  <c r="AJ44" i="1"/>
  <c r="AK44" i="1"/>
  <c r="AD44" i="1"/>
  <c r="AA44" i="1"/>
  <c r="AE44" i="1"/>
  <c r="AM44" i="1" s="1"/>
  <c r="Z44" i="1"/>
  <c r="AB44" i="1"/>
  <c r="AJ46" i="1"/>
  <c r="AD46" i="1"/>
  <c r="AF46" i="1"/>
  <c r="AM46" i="1" s="1"/>
  <c r="AK46" i="1"/>
  <c r="Z46" i="1"/>
  <c r="AE46" i="1"/>
  <c r="AH38" i="1"/>
  <c r="AD38" i="1"/>
  <c r="AN38" i="1" s="1"/>
  <c r="AE38" i="1"/>
  <c r="AA38" i="1"/>
  <c r="AL38" i="1" s="1"/>
  <c r="AI38" i="1"/>
  <c r="AC38" i="1"/>
  <c r="AJ38" i="1"/>
  <c r="AK38" i="1"/>
  <c r="AE49" i="1"/>
  <c r="AK49" i="1"/>
  <c r="AF49" i="1"/>
  <c r="AB49" i="1"/>
  <c r="AD49" i="1"/>
  <c r="AJ49" i="1"/>
  <c r="AH44" i="1"/>
  <c r="AG38" i="1"/>
  <c r="AA10" i="1"/>
  <c r="AH8" i="1"/>
  <c r="AB25" i="1"/>
  <c r="AF20" i="1"/>
  <c r="AH46" i="1"/>
  <c r="AA40" i="1"/>
  <c r="AK40" i="1"/>
  <c r="AD40" i="1"/>
  <c r="AE40" i="1"/>
  <c r="AJ40" i="1"/>
  <c r="AC48" i="1"/>
  <c r="Z49" i="1"/>
  <c r="AG44" i="1"/>
  <c r="AA47" i="1"/>
  <c r="AG40" i="1"/>
  <c r="AB48" i="1"/>
  <c r="AC33" i="1"/>
  <c r="AM48" i="1"/>
  <c r="AG42" i="1"/>
  <c r="AK42" i="1"/>
  <c r="AD42" i="1"/>
  <c r="AE42" i="1"/>
  <c r="AM42" i="1" s="1"/>
  <c r="AJ42" i="1"/>
  <c r="AI49" i="1"/>
  <c r="AM47" i="1"/>
  <c r="AI8" i="1"/>
  <c r="AF9" i="1"/>
  <c r="AA35" i="1"/>
  <c r="AH39" i="1"/>
  <c r="AE39" i="1"/>
  <c r="AF39" i="1"/>
  <c r="AM39" i="1" s="1"/>
  <c r="AK39" i="1"/>
  <c r="AD39" i="1"/>
  <c r="AN39" i="1" s="1"/>
  <c r="AJ39" i="1"/>
  <c r="AG39" i="1"/>
  <c r="AA49" i="1"/>
  <c r="AC39" i="1"/>
  <c r="AE47" i="1"/>
  <c r="AJ47" i="1"/>
  <c r="AK47" i="1"/>
  <c r="AD47" i="1"/>
  <c r="AG47" i="1"/>
  <c r="Z37" i="1"/>
  <c r="AE37" i="1"/>
  <c r="AJ37" i="1"/>
  <c r="AK37" i="1"/>
  <c r="AD37" i="1"/>
  <c r="AC37" i="1"/>
  <c r="AH37" i="1"/>
  <c r="AF37" i="1"/>
  <c r="AM37" i="1" s="1"/>
  <c r="AG49" i="1"/>
  <c r="AF38" i="1"/>
  <c r="AM38" i="1" s="1"/>
  <c r="AC44" i="1"/>
  <c r="AB10" i="1"/>
  <c r="AF10" i="1"/>
  <c r="AB9" i="1"/>
  <c r="Z9" i="1"/>
  <c r="AC10" i="1"/>
  <c r="AI10" i="1"/>
  <c r="AM15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N29" i="1" s="1"/>
  <c r="AK29" i="1"/>
  <c r="AF29" i="1"/>
  <c r="AI29" i="1"/>
  <c r="AA29" i="1"/>
  <c r="AF25" i="1"/>
  <c r="AM25" i="1" s="1"/>
  <c r="AI33" i="1"/>
  <c r="AA19" i="1"/>
  <c r="AL19" i="1" s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M8" i="1" s="1"/>
  <c r="AJ8" i="1"/>
  <c r="AD8" i="1"/>
  <c r="AB32" i="1"/>
  <c r="Z30" i="1"/>
  <c r="AJ30" i="1"/>
  <c r="AE30" i="1"/>
  <c r="AK30" i="1"/>
  <c r="AD30" i="1"/>
  <c r="AN30" i="1" s="1"/>
  <c r="AF30" i="1"/>
  <c r="AA30" i="1"/>
  <c r="AI30" i="1"/>
  <c r="AA9" i="1"/>
  <c r="AM13" i="1"/>
  <c r="AB12" i="1"/>
  <c r="AH36" i="1"/>
  <c r="AF35" i="1"/>
  <c r="AI31" i="1"/>
  <c r="AI9" i="1"/>
  <c r="AG20" i="1"/>
  <c r="AG26" i="1"/>
  <c r="AD26" i="1"/>
  <c r="AL26" i="1" s="1"/>
  <c r="AK26" i="1"/>
  <c r="AJ26" i="1"/>
  <c r="AE26" i="1"/>
  <c r="AM26" i="1" s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N16" i="1" s="1"/>
  <c r="AJ16" i="1"/>
  <c r="AG11" i="1"/>
  <c r="AF22" i="1"/>
  <c r="AA34" i="1"/>
  <c r="AL34" i="1" s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AN32" i="1" s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M21" i="1" s="1"/>
  <c r="AM16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M27" i="1" s="1"/>
  <c r="AJ27" i="1"/>
  <c r="AF19" i="1"/>
  <c r="AG36" i="1"/>
  <c r="AD36" i="1"/>
  <c r="AK36" i="1"/>
  <c r="AE36" i="1"/>
  <c r="AM36" i="1" s="1"/>
  <c r="AJ36" i="1"/>
  <c r="Z36" i="1"/>
  <c r="AB36" i="1"/>
  <c r="AE15" i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AN42" i="1"/>
  <c r="AN37" i="1"/>
  <c r="AN49" i="1"/>
  <c r="AN47" i="1"/>
  <c r="AN40" i="1"/>
  <c r="BB4" i="1"/>
  <c r="BP4" i="1"/>
  <c r="BQ4" i="1" s="1"/>
  <c r="O4" i="1"/>
  <c r="AL20" i="1" l="1"/>
  <c r="AL15" i="1"/>
  <c r="AL35" i="1"/>
  <c r="AL37" i="1"/>
  <c r="AM49" i="1"/>
  <c r="AL41" i="1"/>
  <c r="AL44" i="1"/>
  <c r="AL27" i="1"/>
  <c r="AN34" i="1"/>
  <c r="AL48" i="1"/>
  <c r="AL40" i="1"/>
  <c r="AL46" i="1"/>
  <c r="AM10" i="1"/>
  <c r="AL17" i="1"/>
  <c r="AM32" i="1"/>
  <c r="AM30" i="1"/>
  <c r="AL47" i="1"/>
  <c r="AL39" i="1"/>
  <c r="AM34" i="1"/>
  <c r="AL49" i="1"/>
  <c r="AM41" i="1"/>
  <c r="AL45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<sst xmlns="http://schemas.openxmlformats.org/spreadsheetml/2006/main" count="181" uniqueCount="122">
  <si>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</si>
  <si>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</si>
  <si>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</si>
  <si>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</si>
  <si>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</si>
  <si>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</si>
  <si>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</si>
  <si>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</si>
  <si>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</si>
  <si>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</si>
  <si>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</si>
  <si>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</si>
  <si>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</si>
  <si>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</si>
  <si>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</si>
  <si>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</si>
  <si>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</si>
  <si>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</si>
  <si>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</si>
  <si>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</si>
  <si>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</si>
  <si>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</si>
  <si>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</si>
  <si>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</si>
  <si>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</si>
  <si>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</si>
  <si>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</si>
  <si>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</si>
  <si>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</si>
  <si>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</si>
  <si>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</si>
  <si>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</si>
  <si>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</si>
  <si>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</si>
  <si>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</si>
  <si>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</si>
  <si>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</si>
  <si>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</si>
  <si>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</si>
  <si>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</si>
  <si>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</si>
  <si>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</si>
  <si>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</si>
  <si>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</si>
  <si>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</si>
  <si>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</si>
  <si>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</si>
  <si>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</si>
  <si>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</si>
  <si>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</si>
  <si>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</si>
  <si>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</si>
  <si>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</si>
  <si>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</si>
  <si>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</si>
  <si>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</si>
  <si>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</si>
  <si>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</si>
  <si>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</si>
  <si>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</si>
  <si>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</si>
  <si>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</si>
  <si>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</si>
  <si>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</si>
  <si>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</si>
  <si>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</si>
  <si>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</si>
  <si>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</si>
  <si>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Ti</t>
    <phoneticPr fontId="1"/>
  </si>
  <si>
    <t>Al</t>
    <phoneticPr fontId="1"/>
  </si>
  <si>
    <t>Cr</t>
    <phoneticPr fontId="1"/>
  </si>
  <si>
    <t>Ca</t>
    <phoneticPr fontId="1"/>
  </si>
  <si>
    <t>P</t>
    <phoneticPr fontId="1"/>
  </si>
  <si>
    <t>T</t>
    <phoneticPr fontId="1"/>
  </si>
  <si>
    <t xml:space="preserve">Line 1 HK1205a_OPX_TE_LINE2 </t>
  </si>
  <si>
    <t xml:space="preserve">Line 2 HK1205a_OPX_TE_LINE2 </t>
  </si>
  <si>
    <t xml:space="preserve">Line 3 HK1205a_OPX_TE_LINE2 </t>
  </si>
  <si>
    <t xml:space="preserve">Line 4 HK1205a_OPX_TE_LINE2 </t>
  </si>
  <si>
    <t xml:space="preserve">Line 5 HK1205a_OPX_TE_LINE2 </t>
  </si>
  <si>
    <t xml:space="preserve">Line 6 HK1205a_OPX_TE_LINE2 </t>
  </si>
  <si>
    <t xml:space="preserve">Line 7 HK1205a_OPX_TE_LINE2 </t>
  </si>
  <si>
    <t xml:space="preserve">Line 8 HK1205a_OPX_TE_LINE2 </t>
  </si>
  <si>
    <t xml:space="preserve">Line 9 HK1205a_OPX_TE_LINE2 </t>
  </si>
  <si>
    <t xml:space="preserve">Line 10 HK1205a_OPX_TE_LINE2 </t>
  </si>
  <si>
    <t xml:space="preserve">Line 11 HK1205a_OPX_TE_LINE2 </t>
  </si>
  <si>
    <t xml:space="preserve">Line 12 HK1205a_OPX_TE_LINE2 </t>
  </si>
  <si>
    <t xml:space="preserve">Line 13 HK1205a_OPX_TE_LINE2 </t>
  </si>
  <si>
    <t xml:space="preserve">Line 14 HK1205a_OPX_TE_LINE2 </t>
  </si>
  <si>
    <t xml:space="preserve">Line 15 HK1205a_OPX_TE_LINE2 </t>
  </si>
  <si>
    <t xml:space="preserve">Line 16 HK1205a_OPX_TE_LINE2 </t>
  </si>
  <si>
    <t xml:space="preserve">Line 17 HK1205a_OPX_TE_LINE2 </t>
  </si>
  <si>
    <t xml:space="preserve">Line 18 HK1205a_OPX_TE_LINE2 </t>
  </si>
  <si>
    <t xml:space="preserve">Line 19 HK1205a_OPX_TE_LINE2 </t>
  </si>
  <si>
    <t xml:space="preserve">Line 20 HK1205a_OPX_TE_LINE2 </t>
  </si>
  <si>
    <t xml:space="preserve">Line 21 HK1205a_OPX_TE_LINE2 </t>
  </si>
  <si>
    <t xml:space="preserve">Line 22 HK1205a_OPX_TE_LINE2 </t>
  </si>
  <si>
    <t xml:space="preserve">Line 23 HK1205a_OPX_TE_LINE2 </t>
  </si>
  <si>
    <t xml:space="preserve">Line 24 HK1205a_OPX_TE_LINE2 </t>
  </si>
  <si>
    <t xml:space="preserve">Line 25 HK1205a_OPX_TE_LINE2 </t>
  </si>
  <si>
    <t xml:space="preserve">Line 26 HK1205a_OPX_TE_LINE2 </t>
  </si>
  <si>
    <t xml:space="preserve">Line 27 HK1205a_OPX_TE_LINE2 </t>
  </si>
  <si>
    <t xml:space="preserve">Line 28 HK1205a_OPX_TE_LINE2 </t>
  </si>
  <si>
    <t xml:space="preserve">Line 29 HK1205a_OPX_TE_LINE2 </t>
  </si>
  <si>
    <t xml:space="preserve">Line 30 HK1205a_OPX_TE_LINE2 </t>
  </si>
  <si>
    <t xml:space="preserve">Line 31 HK1205a_OPX_TE_LINE2 </t>
  </si>
  <si>
    <t xml:space="preserve">Line 32 HK1205a_OPX_TE_LINE2 </t>
  </si>
  <si>
    <t xml:space="preserve">Line 33 HK1205a_OPX_TE_LINE2 </t>
  </si>
  <si>
    <t xml:space="preserve">Line 34 HK1205a_OPX_TE_LINE2 </t>
  </si>
  <si>
    <t xml:space="preserve">Line 35 HK1205a_OPX_TE_LINE2 </t>
  </si>
  <si>
    <t xml:space="preserve">Line 36 HK1205a_OPX_TE_LINE2 </t>
  </si>
  <si>
    <t xml:space="preserve">Line 37 HK1205a_OPX_TE_LINE2 </t>
  </si>
  <si>
    <t xml:space="preserve">Line 38 HK1205a_OPX_TE_LINE2 </t>
  </si>
  <si>
    <t xml:space="preserve">Line 39 HK1205a_OPX_TE_LINE2 </t>
  </si>
  <si>
    <t xml:space="preserve">Line 40 HK1205a_OPX_TE_LINE2 </t>
  </si>
  <si>
    <t xml:space="preserve">Line 41 HK1205a_OPX_TE_LINE2 </t>
  </si>
  <si>
    <t xml:space="preserve">Line 42 HK1205a_OPX_TE_LINE2 </t>
  </si>
  <si>
    <t xml:space="preserve">Line 43 HK1205a_OPX_TE_LINE2 </t>
  </si>
  <si>
    <t xml:space="preserve">Line 44 HK1205a_OPX_TE_LINE2 </t>
  </si>
  <si>
    <t xml:space="preserve">Line 45 HK1205a_OPX_TE_LINE2 </t>
  </si>
  <si>
    <t xml:space="preserve">Line 46 HK1205a_OPX_TE_LINE2 </t>
  </si>
  <si>
    <t>fixed margin</t>
    <phoneticPr fontId="1"/>
  </si>
  <si>
    <t>semiinfinite pair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</si>
</sst>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4"/>
  <sheetViews>
    <sheetView zoomScale="80" zoomScaleNormal="80" workbookViewId="0">
      <selection activeCell="I18" sqref="I18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7" t="s">
        <v>52</v>
      </c>
      <c r="V1" s="39" t="s">
        <v>53</v>
      </c>
      <c r="W1" s="39"/>
      <c r="X1" s="18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38" t="s">
        <v>51</v>
      </c>
      <c r="F2" s="38"/>
      <c r="G2" s="38"/>
      <c r="H2" s="38"/>
      <c r="I2" s="38"/>
      <c r="J2" s="38"/>
      <c r="K2" s="38"/>
      <c r="L2" s="38"/>
      <c r="M2" s="38"/>
      <c r="N2" s="38"/>
      <c r="Q2" s="38" t="s">
        <v>60</v>
      </c>
      <c r="R2" s="38"/>
      <c r="S2" s="38"/>
      <c r="U2" s="19" t="s">
        <v>55</v>
      </c>
      <c r="V2" s="4" t="s">
        <v>55</v>
      </c>
      <c r="W2" s="4" t="s">
        <v>52</v>
      </c>
      <c r="X2" s="20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2" customFormat="1" x14ac:dyDescent="0.15">
      <c r="A4" s="22" t="s">
        <v>74</v>
      </c>
      <c r="B4" s="22">
        <v>683</v>
      </c>
      <c r="C4" s="22">
        <v>0</v>
      </c>
      <c r="D4" s="23">
        <v>51.968000000000004</v>
      </c>
      <c r="E4" s="23">
        <v>0.33600000000000002</v>
      </c>
      <c r="F4" s="23">
        <v>5.3559999999999999</v>
      </c>
      <c r="G4" s="23">
        <v>0.48099999999999998</v>
      </c>
      <c r="H4" s="23">
        <v>3.4809999999999999</v>
      </c>
      <c r="I4" s="23">
        <v>16.651</v>
      </c>
      <c r="J4" s="23">
        <v>21.741</v>
      </c>
      <c r="K4" s="23">
        <v>0.124</v>
      </c>
      <c r="L4" s="23">
        <v>5.3999999999999999E-2</v>
      </c>
      <c r="M4" s="23">
        <v>0.38</v>
      </c>
      <c r="N4" s="23"/>
      <c r="O4" s="22">
        <f>SUM(D4:N4)</f>
        <v>100.572</v>
      </c>
      <c r="Q4" s="23">
        <v>44.627000000000002</v>
      </c>
      <c r="R4" s="23">
        <v>79.613</v>
      </c>
      <c r="S4" s="23">
        <v>11.093999999999999</v>
      </c>
      <c r="U4" s="23"/>
      <c r="V4" s="24">
        <v>12</v>
      </c>
      <c r="W4" s="24">
        <v>4</v>
      </c>
      <c r="X4" s="25">
        <v>0</v>
      </c>
      <c r="Z4" s="26">
        <f>IFERROR(BD4*$BQ4,"NA")</f>
        <v>1.8781178389125983</v>
      </c>
      <c r="AA4" s="26">
        <f>IFERROR(BE4*$BQ4,"NA")</f>
        <v>9.1346960708110301E-3</v>
      </c>
      <c r="AB4" s="26">
        <f>IFERROR(BF4*$BQ4,"NA")</f>
        <v>0.22811691819576213</v>
      </c>
      <c r="AC4" s="26">
        <f>IFERROR(BG4*$BQ4,"NA")</f>
        <v>1.3742850293419222E-2</v>
      </c>
      <c r="AD4" s="26">
        <f>IFERROR(IF(OR($X4="spinel", $X4="Spinel", $X4="SPINEL"),((BH4+BI4)*BQ4-AE4),BI4*$BQ4),"NA")</f>
        <v>0</v>
      </c>
      <c r="AE4" s="26">
        <f>IFERROR(IF(OR($X4="spinel", $X4="Spinel", $X4="SPINEL"),(1-AF4-AG4-AH4-AI4),BH4*$BQ4),"NA")</f>
        <v>0.10520352158009191</v>
      </c>
      <c r="AF4" s="26">
        <f t="shared" ref="AF4:AK4" si="0">IFERROR(BJ4*$BQ4,"NA")</f>
        <v>0.89702514885184281</v>
      </c>
      <c r="AG4" s="26">
        <f t="shared" si="0"/>
        <v>0.84179899900603417</v>
      </c>
      <c r="AH4" s="26">
        <f t="shared" si="0"/>
        <v>3.7954491478759886E-3</v>
      </c>
      <c r="AI4" s="26">
        <f t="shared" si="0"/>
        <v>1.5697546501715173E-3</v>
      </c>
      <c r="AJ4" s="26">
        <f t="shared" si="0"/>
        <v>2.6624808126783545E-2</v>
      </c>
      <c r="AK4" s="26">
        <f t="shared" si="0"/>
        <v>0</v>
      </c>
      <c r="AL4" s="26">
        <f>IFERROR(SUM(Z4:AK4),"NA")</f>
        <v>4.0051299848353912</v>
      </c>
      <c r="AM4" s="26">
        <f t="shared" ref="AM4" si="1">IFERROR(AF4/(AF4+AE4),"NA")</f>
        <v>0.89503042101684049</v>
      </c>
      <c r="AN4" s="27">
        <f t="shared" ref="AN4:AN50" si="2">IFERROR(AD4/(AD4+AE4),"NA")</f>
        <v>0</v>
      </c>
      <c r="AP4" s="22">
        <f>D4</f>
        <v>51.968000000000004</v>
      </c>
      <c r="AQ4" s="22">
        <f>E4</f>
        <v>0.33600000000000002</v>
      </c>
      <c r="AR4" s="22">
        <f>F4</f>
        <v>5.3559999999999999</v>
      </c>
      <c r="AS4" s="22">
        <f>G4</f>
        <v>0.48099999999999998</v>
      </c>
      <c r="AT4" s="22">
        <f t="shared" ref="AT4:AT50" si="3">BI4*AT$1/2</f>
        <v>0</v>
      </c>
      <c r="AU4" s="22">
        <f t="shared" ref="AU4:AU50" si="4">BH4*AU$1</f>
        <v>3.4809999999999999</v>
      </c>
      <c r="AV4" s="22">
        <f t="shared" ref="AV4:BA4" si="5">I4</f>
        <v>16.651</v>
      </c>
      <c r="AW4" s="22">
        <f t="shared" si="5"/>
        <v>21.741</v>
      </c>
      <c r="AX4" s="22">
        <f t="shared" si="5"/>
        <v>0.124</v>
      </c>
      <c r="AY4" s="22">
        <f t="shared" si="5"/>
        <v>5.3999999999999999E-2</v>
      </c>
      <c r="AZ4" s="22">
        <f t="shared" si="5"/>
        <v>0.38</v>
      </c>
      <c r="BA4" s="22">
        <f t="shared" si="5"/>
        <v>0</v>
      </c>
      <c r="BB4" s="22">
        <f>SUM(AP4:BA4)</f>
        <v>100.572</v>
      </c>
      <c r="BD4" s="22">
        <f t="shared" ref="BD4:BD50" si="6">D4/AP$1</f>
        <v>0.86498002663115858</v>
      </c>
      <c r="BE4" s="22">
        <f t="shared" ref="BE4:BE50" si="7">E4/AQ$1</f>
        <v>4.2070468033956884E-3</v>
      </c>
      <c r="BF4" s="22">
        <f t="shared" ref="BF4:BF50" si="8">F4/AR$1*2</f>
        <v>0.10506080816006277</v>
      </c>
      <c r="BG4" s="22">
        <f t="shared" ref="BG4:BG50" si="9">G4/AS$1*2</f>
        <v>6.3293637739324947E-3</v>
      </c>
      <c r="BH4" s="22">
        <f t="shared" ref="BH4:BH50" si="10">IF(OR($X4="spinel", $X4="Spinel", $X4="SPINEL"),H4/AU$1,H4/AU$1*(1-$X4))</f>
        <v>4.845220199320751E-2</v>
      </c>
      <c r="BI4" s="22">
        <f t="shared" ref="BI4:BI50" si="11">IF(OR($X4="spinel", $X4="Spinel", $X4="SPINEL"),0,H4/AU$1*$X4)</f>
        <v>0</v>
      </c>
      <c r="BJ4" s="22">
        <f t="shared" ref="BJ4:BJ50" si="12">I4/AV$1</f>
        <v>0.41313107253798592</v>
      </c>
      <c r="BK4" s="22">
        <f t="shared" ref="BK4:BK50" si="13">J4/AW$1</f>
        <v>0.38769629119752341</v>
      </c>
      <c r="BL4" s="22">
        <f t="shared" ref="BL4:BL50" si="14">K4/AX$1</f>
        <v>1.7480200853146578E-3</v>
      </c>
      <c r="BM4" s="22">
        <f t="shared" ref="BM4:BM50" si="15">L4/AY$1</f>
        <v>7.2296124927703873E-4</v>
      </c>
      <c r="BN4" s="22">
        <f>M4/AZ$1*2</f>
        <v>1.2262237632484603E-2</v>
      </c>
      <c r="BO4" s="22">
        <f>N4/BA$1*2</f>
        <v>0</v>
      </c>
      <c r="BP4" s="22">
        <f>SUM(BD4:BO4)</f>
        <v>1.8445900300643425</v>
      </c>
      <c r="BQ4" s="22">
        <f t="shared" ref="BQ4:BQ50" si="16">IFERROR(IF(OR($U4="Total",$U4="total", $U4="TOTAL"),$W4/$BP4,V4/(BD4*4+BE4*4+BF4*3+BG4*3+BH4*2+BI4*3+BJ4*2+BK4*2+BL4*2+BM4*2+BN4+BO4)),"NA")</f>
        <v>2.171284632117243</v>
      </c>
    </row>
    <row r="5" spans="1:69" s="28" customFormat="1" x14ac:dyDescent="0.15">
      <c r="A5" s="28" t="s">
        <v>75</v>
      </c>
      <c r="B5" s="28">
        <v>684</v>
      </c>
      <c r="C5" s="28">
        <f>SQRT((Q4-Q5)^2 + (R4-R5)^2)*1000</f>
        <v>4.2426406871194464</v>
      </c>
      <c r="D5" s="29">
        <v>51.892000000000003</v>
      </c>
      <c r="E5" s="29">
        <v>0.375</v>
      </c>
      <c r="F5" s="29">
        <v>5.5389999999999997</v>
      </c>
      <c r="G5" s="29">
        <v>0.503</v>
      </c>
      <c r="H5" s="29">
        <v>3.5270000000000001</v>
      </c>
      <c r="I5" s="29">
        <v>16.603999999999999</v>
      </c>
      <c r="J5" s="29">
        <v>21.734999999999999</v>
      </c>
      <c r="K5" s="29">
        <v>0.127</v>
      </c>
      <c r="L5" s="29">
        <v>6.2E-2</v>
      </c>
      <c r="M5" s="29">
        <v>0.374</v>
      </c>
      <c r="N5" s="29"/>
      <c r="O5" s="28">
        <f t="shared" ref="O5:O49" si="17">SUM(D5:N5)</f>
        <v>100.73799999999999</v>
      </c>
      <c r="Q5" s="29">
        <v>44.63</v>
      </c>
      <c r="R5" s="29">
        <v>79.61</v>
      </c>
      <c r="S5" s="29">
        <v>11.093999999999999</v>
      </c>
      <c r="U5" s="29"/>
      <c r="V5" s="30">
        <v>12</v>
      </c>
      <c r="W5" s="30">
        <v>4</v>
      </c>
      <c r="X5" s="15">
        <v>0</v>
      </c>
      <c r="Z5" s="31">
        <f t="shared" ref="Z5:Z50" si="18">IFERROR(BD5*$BQ5,"NA")</f>
        <v>1.8728735889637218</v>
      </c>
      <c r="AA5" s="31">
        <f t="shared" ref="AA5:AA50" si="19">IFERROR(BE5*$BQ5,"NA")</f>
        <v>1.0181395633954277E-2</v>
      </c>
      <c r="AB5" s="31">
        <f t="shared" ref="AB5:AB50" si="20">IFERROR(BF5*$BQ5,"NA")</f>
        <v>0.23559686866807961</v>
      </c>
      <c r="AC5" s="31">
        <f t="shared" ref="AC5:AC50" si="21">IFERROR(BG5*$BQ5,"NA")</f>
        <v>1.435228155823586E-2</v>
      </c>
      <c r="AD5" s="31">
        <f t="shared" ref="AD5:AD50" si="22">IFERROR(IF(OR($X5="spinel", $X5="Spinel", $X5="SPINEL"),((BH5+BI5)*BQ5-AE5),BI5*$BQ5),"NA")</f>
        <v>0</v>
      </c>
      <c r="AE5" s="31">
        <f t="shared" ref="AE5:AE50" si="23">IFERROR(IF(OR($X5="spinel", $X5="Spinel", $X5="SPINEL"),(1-AF5-AG5-AH5-AI5),BH5*$BQ5),"NA")</f>
        <v>0.10645178186941376</v>
      </c>
      <c r="AF5" s="31">
        <f t="shared" ref="AF5:AF50" si="24">IFERROR(BJ5*$BQ5,"NA")</f>
        <v>0.89330187240552184</v>
      </c>
      <c r="AG5" s="31">
        <f t="shared" ref="AG5:AG50" si="25">IFERROR(BK5*$BQ5,"NA")</f>
        <v>0.84044588445492663</v>
      </c>
      <c r="AH5" s="31">
        <f t="shared" ref="AH5:AH50" si="26">IFERROR(BL5*$BQ5,"NA")</f>
        <v>3.8820974605808063E-3</v>
      </c>
      <c r="AI5" s="31">
        <f t="shared" ref="AI5:AI50" si="27">IFERROR(BM5*$BQ5,"NA")</f>
        <v>1.7999105780650458E-3</v>
      </c>
      <c r="AJ5" s="31">
        <f t="shared" ref="AJ5:AJ50" si="28">IFERROR(BN5*$BQ5,"NA")</f>
        <v>2.6169517393334028E-2</v>
      </c>
      <c r="AK5" s="31">
        <f t="shared" ref="AK5:AK50" si="29">IFERROR(BO5*$BQ5,"NA")</f>
        <v>0</v>
      </c>
      <c r="AL5" s="31">
        <f t="shared" ref="AL5:AL50" si="30">IFERROR(SUM(Z5:AK5),"NA")</f>
        <v>4.0050551989858336</v>
      </c>
      <c r="AM5" s="31">
        <f t="shared" ref="AM5:AM50" si="31">IFERROR(AF5/(AF5+AE5),"NA")</f>
        <v>0.89352198772744962</v>
      </c>
      <c r="AN5" s="32">
        <f t="shared" si="2"/>
        <v>0</v>
      </c>
      <c r="AP5" s="28">
        <f t="shared" ref="AP5:AP49" si="32">D5</f>
        <v>51.892000000000003</v>
      </c>
      <c r="AQ5" s="28">
        <f t="shared" ref="AQ5:AQ50" si="33">E5</f>
        <v>0.375</v>
      </c>
      <c r="AR5" s="28">
        <f t="shared" ref="AR5:AR50" si="34">F5</f>
        <v>5.5389999999999997</v>
      </c>
      <c r="AS5" s="28">
        <f t="shared" ref="AS5:AS50" si="35">G5</f>
        <v>0.503</v>
      </c>
      <c r="AT5" s="28">
        <f t="shared" si="3"/>
        <v>0</v>
      </c>
      <c r="AU5" s="28">
        <f t="shared" si="4"/>
        <v>3.5270000000000001</v>
      </c>
      <c r="AV5" s="28">
        <f t="shared" ref="AV5:AV49" si="36">I5</f>
        <v>16.603999999999999</v>
      </c>
      <c r="AW5" s="28">
        <f t="shared" ref="AW5:AW49" si="37">J5</f>
        <v>21.734999999999999</v>
      </c>
      <c r="AX5" s="28">
        <f t="shared" ref="AX5:AX49" si="38">K5</f>
        <v>0.127</v>
      </c>
      <c r="AY5" s="28">
        <f t="shared" ref="AY5:AY49" si="39">L5</f>
        <v>6.2E-2</v>
      </c>
      <c r="AZ5" s="28">
        <f t="shared" ref="AZ5:AZ49" si="40">M5</f>
        <v>0.374</v>
      </c>
      <c r="BA5" s="28">
        <f t="shared" ref="BA5:BA49" si="41">N5</f>
        <v>0</v>
      </c>
      <c r="BB5" s="28">
        <f t="shared" ref="BB5:BB49" si="42">SUM(AP5:BA5)</f>
        <v>100.73799999999999</v>
      </c>
      <c r="BD5" s="28">
        <f t="shared" si="6"/>
        <v>0.86371504660452736</v>
      </c>
      <c r="BE5" s="28">
        <f t="shared" si="7"/>
        <v>4.6953647359326877E-3</v>
      </c>
      <c r="BF5" s="28">
        <f t="shared" si="8"/>
        <v>0.1086504511573166</v>
      </c>
      <c r="BG5" s="28">
        <f t="shared" si="9"/>
        <v>6.6188565037173493E-3</v>
      </c>
      <c r="BH5" s="28">
        <f t="shared" si="10"/>
        <v>4.909247814709649E-2</v>
      </c>
      <c r="BI5" s="28">
        <f t="shared" si="11"/>
        <v>0</v>
      </c>
      <c r="BJ5" s="28">
        <f t="shared" si="12"/>
        <v>0.41196494675519296</v>
      </c>
      <c r="BK5" s="28">
        <f t="shared" si="13"/>
        <v>0.38758929622272076</v>
      </c>
      <c r="BL5" s="28">
        <f t="shared" si="14"/>
        <v>1.7903108938303351E-3</v>
      </c>
      <c r="BM5" s="28">
        <f t="shared" si="15"/>
        <v>8.3006661954030368E-4</v>
      </c>
      <c r="BN5" s="28">
        <f t="shared" ref="BN5:BN50" si="43">M5/AZ$1*2</f>
        <v>1.2068623354076951E-2</v>
      </c>
      <c r="BO5" s="28">
        <f t="shared" ref="BO5:BO50" si="44">N5/BA$1*2</f>
        <v>0</v>
      </c>
      <c r="BP5" s="28">
        <f t="shared" ref="BP5:BP49" si="45">SUM(BD5:BO5)</f>
        <v>1.8470154409939517</v>
      </c>
      <c r="BQ5" s="28">
        <f t="shared" si="16"/>
        <v>2.1683929165370461</v>
      </c>
    </row>
    <row r="6" spans="1:69" s="28" customFormat="1" x14ac:dyDescent="0.15">
      <c r="A6" s="28" t="s">
        <v>76</v>
      </c>
      <c r="B6" s="28">
        <v>685</v>
      </c>
      <c r="C6" s="28">
        <f t="shared" ref="C6:C49" si="46">SQRT((Q5-Q6)^2 + (R5-R6)^2)*1000</f>
        <v>4.2426406871194464</v>
      </c>
      <c r="D6" s="29">
        <v>51.573999999999998</v>
      </c>
      <c r="E6" s="29">
        <v>0.39</v>
      </c>
      <c r="F6" s="29">
        <v>5.633</v>
      </c>
      <c r="G6" s="29">
        <v>0.52300000000000002</v>
      </c>
      <c r="H6" s="29">
        <v>3.504</v>
      </c>
      <c r="I6" s="29">
        <v>16.445</v>
      </c>
      <c r="J6" s="29">
        <v>21.62</v>
      </c>
      <c r="K6" s="29">
        <v>0.115</v>
      </c>
      <c r="L6" s="29">
        <v>5.2999999999999999E-2</v>
      </c>
      <c r="M6" s="29">
        <v>0.374</v>
      </c>
      <c r="N6" s="29"/>
      <c r="O6" s="28">
        <f t="shared" si="17"/>
        <v>100.23099999999999</v>
      </c>
      <c r="Q6" s="29">
        <v>44.633000000000003</v>
      </c>
      <c r="R6" s="29">
        <v>79.606999999999999</v>
      </c>
      <c r="S6" s="29">
        <v>11.093999999999999</v>
      </c>
      <c r="U6" s="29"/>
      <c r="V6" s="30">
        <v>12</v>
      </c>
      <c r="W6" s="30">
        <v>4</v>
      </c>
      <c r="X6" s="15">
        <v>0</v>
      </c>
      <c r="Z6" s="31">
        <f t="shared" si="18"/>
        <v>1.8706279171471534</v>
      </c>
      <c r="AA6" s="31">
        <f t="shared" si="19"/>
        <v>1.0641165377011921E-2</v>
      </c>
      <c r="AB6" s="31">
        <f t="shared" si="20"/>
        <v>0.24078334287777234</v>
      </c>
      <c r="AC6" s="31">
        <f t="shared" si="21"/>
        <v>1.499695847811266E-2</v>
      </c>
      <c r="AD6" s="31">
        <f t="shared" si="22"/>
        <v>0</v>
      </c>
      <c r="AE6" s="31">
        <f t="shared" si="23"/>
        <v>0.10628209654598927</v>
      </c>
      <c r="AF6" s="31">
        <f t="shared" si="24"/>
        <v>0.88913547256258951</v>
      </c>
      <c r="AG6" s="31">
        <f t="shared" si="25"/>
        <v>0.84014517886081919</v>
      </c>
      <c r="AH6" s="31">
        <f t="shared" si="26"/>
        <v>3.5327189928328253E-3</v>
      </c>
      <c r="AI6" s="31">
        <f t="shared" si="27"/>
        <v>1.5462640150817749E-3</v>
      </c>
      <c r="AJ6" s="31">
        <f t="shared" si="28"/>
        <v>2.6299303881057143E-2</v>
      </c>
      <c r="AK6" s="31">
        <f t="shared" si="29"/>
        <v>0</v>
      </c>
      <c r="AL6" s="31">
        <f t="shared" si="30"/>
        <v>4.0039904187384199</v>
      </c>
      <c r="AM6" s="31">
        <f t="shared" si="31"/>
        <v>0.89322863103454408</v>
      </c>
      <c r="AN6" s="32">
        <f t="shared" si="2"/>
        <v>0</v>
      </c>
      <c r="AP6" s="28">
        <f t="shared" si="32"/>
        <v>51.573999999999998</v>
      </c>
      <c r="AQ6" s="28">
        <f>E6</f>
        <v>0.39</v>
      </c>
      <c r="AR6" s="28">
        <f>F6</f>
        <v>5.633</v>
      </c>
      <c r="AS6" s="28">
        <f t="shared" si="35"/>
        <v>0.52300000000000002</v>
      </c>
      <c r="AT6" s="28">
        <f t="shared" si="3"/>
        <v>0</v>
      </c>
      <c r="AU6" s="28">
        <f t="shared" si="4"/>
        <v>3.504</v>
      </c>
      <c r="AV6" s="28">
        <f>I6</f>
        <v>16.445</v>
      </c>
      <c r="AW6" s="28">
        <f t="shared" si="37"/>
        <v>21.62</v>
      </c>
      <c r="AX6" s="28">
        <f>K6</f>
        <v>0.115</v>
      </c>
      <c r="AY6" s="28">
        <f t="shared" si="39"/>
        <v>5.2999999999999999E-2</v>
      </c>
      <c r="AZ6" s="28">
        <f t="shared" si="40"/>
        <v>0.374</v>
      </c>
      <c r="BA6" s="28">
        <f t="shared" si="41"/>
        <v>0</v>
      </c>
      <c r="BB6" s="28">
        <f t="shared" si="42"/>
        <v>100.23099999999999</v>
      </c>
      <c r="BD6" s="28">
        <f t="shared" si="6"/>
        <v>0.85842210386151796</v>
      </c>
      <c r="BE6" s="28">
        <f t="shared" si="7"/>
        <v>4.8831793253699953E-3</v>
      </c>
      <c r="BF6" s="28">
        <f t="shared" si="8"/>
        <v>0.11049431149470382</v>
      </c>
      <c r="BG6" s="28">
        <f t="shared" si="9"/>
        <v>6.8820317126126714E-3</v>
      </c>
      <c r="BH6" s="28">
        <f t="shared" si="10"/>
        <v>4.8772340070152E-2</v>
      </c>
      <c r="BI6" s="28">
        <f t="shared" si="11"/>
        <v>0</v>
      </c>
      <c r="BJ6" s="28">
        <f t="shared" si="12"/>
        <v>0.40801996804319129</v>
      </c>
      <c r="BK6" s="28">
        <f t="shared" si="13"/>
        <v>0.38553855920566932</v>
      </c>
      <c r="BL6" s="28">
        <f t="shared" si="14"/>
        <v>1.6211476597676262E-3</v>
      </c>
      <c r="BM6" s="28">
        <f t="shared" si="15"/>
        <v>7.0957307799413059E-4</v>
      </c>
      <c r="BN6" s="28">
        <f t="shared" si="43"/>
        <v>1.2068623354076951E-2</v>
      </c>
      <c r="BO6" s="28">
        <f t="shared" si="44"/>
        <v>0</v>
      </c>
      <c r="BP6" s="28">
        <f t="shared" si="45"/>
        <v>1.8374118378050559</v>
      </c>
      <c r="BQ6" s="28">
        <f>IFERROR(IF(OR($U6="Total",$U6="total", $U6="TOTAL"),$W6/$BP6,V6/(BD6*4+BE6*4+BF6*3+BG6*3+BH6*2+BI6*3+BJ6*2+BK6*2+BL6*2+BM6*2+BN6+BO6)),"NA")</f>
        <v>2.1791469589754717</v>
      </c>
    </row>
    <row r="7" spans="1:69" s="28" customFormat="1" x14ac:dyDescent="0.15">
      <c r="A7" s="28" t="s">
        <v>77</v>
      </c>
      <c r="B7" s="28">
        <v>686</v>
      </c>
      <c r="C7" s="28">
        <f t="shared" si="46"/>
        <v>4.4721359549955126</v>
      </c>
      <c r="D7" s="29">
        <v>51.79</v>
      </c>
      <c r="E7" s="29">
        <v>0.377</v>
      </c>
      <c r="F7" s="29">
        <v>5.6470000000000002</v>
      </c>
      <c r="G7" s="29">
        <v>0.54800000000000004</v>
      </c>
      <c r="H7" s="29">
        <v>3.524</v>
      </c>
      <c r="I7" s="29">
        <v>16.643999999999998</v>
      </c>
      <c r="J7" s="29">
        <v>21.695</v>
      </c>
      <c r="K7" s="29">
        <v>0.124</v>
      </c>
      <c r="L7" s="29">
        <v>0.05</v>
      </c>
      <c r="M7" s="29">
        <v>0.36699999999999999</v>
      </c>
      <c r="N7" s="29"/>
      <c r="O7" s="28">
        <f t="shared" si="17"/>
        <v>100.76599999999999</v>
      </c>
      <c r="Q7" s="29">
        <v>44.637</v>
      </c>
      <c r="R7" s="29">
        <v>79.605000000000004</v>
      </c>
      <c r="S7" s="29">
        <v>11.093999999999999</v>
      </c>
      <c r="U7" s="29"/>
      <c r="V7" s="30">
        <v>12</v>
      </c>
      <c r="W7" s="30">
        <v>4</v>
      </c>
      <c r="X7" s="15">
        <v>0</v>
      </c>
      <c r="Z7" s="31">
        <f t="shared" si="18"/>
        <v>1.868758613888561</v>
      </c>
      <c r="AA7" s="31">
        <f t="shared" si="19"/>
        <v>1.0233321931718281E-2</v>
      </c>
      <c r="AB7" s="31">
        <f t="shared" si="20"/>
        <v>0.24013484154258047</v>
      </c>
      <c r="AC7" s="31">
        <f t="shared" si="21"/>
        <v>1.5632655582375133E-2</v>
      </c>
      <c r="AD7" s="31">
        <f t="shared" si="22"/>
        <v>0</v>
      </c>
      <c r="AE7" s="31">
        <f t="shared" si="23"/>
        <v>0.10633656228048739</v>
      </c>
      <c r="AF7" s="31">
        <f t="shared" si="24"/>
        <v>0.89524616090322551</v>
      </c>
      <c r="AG7" s="31">
        <f t="shared" si="25"/>
        <v>0.83870456215044786</v>
      </c>
      <c r="AH7" s="31">
        <f t="shared" si="26"/>
        <v>3.7895150744980421E-3</v>
      </c>
      <c r="AI7" s="31">
        <f t="shared" si="27"/>
        <v>1.4512040600325675E-3</v>
      </c>
      <c r="AJ7" s="31">
        <f t="shared" si="28"/>
        <v>2.567375640663426E-2</v>
      </c>
      <c r="AK7" s="31">
        <f t="shared" si="29"/>
        <v>0</v>
      </c>
      <c r="AL7" s="31">
        <f>IFERROR(SUM(Z7:AK7),"NA")</f>
        <v>4.0059611938205606</v>
      </c>
      <c r="AM7" s="31">
        <f t="shared" si="31"/>
        <v>0.89383147310840461</v>
      </c>
      <c r="AN7" s="32">
        <f>IFERROR(AD7/(AD7+AE7),"NA")</f>
        <v>0</v>
      </c>
      <c r="AP7" s="28">
        <f t="shared" si="32"/>
        <v>51.79</v>
      </c>
      <c r="AQ7" s="28">
        <f t="shared" si="33"/>
        <v>0.377</v>
      </c>
      <c r="AR7" s="28">
        <f t="shared" si="34"/>
        <v>5.6470000000000002</v>
      </c>
      <c r="AS7" s="28">
        <f t="shared" si="35"/>
        <v>0.54800000000000004</v>
      </c>
      <c r="AT7" s="28">
        <f t="shared" si="3"/>
        <v>0</v>
      </c>
      <c r="AU7" s="28">
        <f t="shared" si="4"/>
        <v>3.524</v>
      </c>
      <c r="AV7" s="28">
        <f t="shared" si="36"/>
        <v>16.643999999999998</v>
      </c>
      <c r="AW7" s="28">
        <f t="shared" si="37"/>
        <v>21.695</v>
      </c>
      <c r="AX7" s="28">
        <f t="shared" si="38"/>
        <v>0.124</v>
      </c>
      <c r="AY7" s="28">
        <f t="shared" si="39"/>
        <v>0.05</v>
      </c>
      <c r="AZ7" s="28">
        <f t="shared" si="40"/>
        <v>0.36699999999999999</v>
      </c>
      <c r="BA7" s="28">
        <f t="shared" si="41"/>
        <v>0</v>
      </c>
      <c r="BB7" s="28">
        <f t="shared" si="42"/>
        <v>100.76599999999999</v>
      </c>
      <c r="BD7" s="28">
        <f t="shared" si="6"/>
        <v>0.86201731025299599</v>
      </c>
      <c r="BE7" s="28">
        <f t="shared" si="7"/>
        <v>4.720406681190995E-3</v>
      </c>
      <c r="BF7" s="28">
        <f t="shared" si="8"/>
        <v>0.11076892899176148</v>
      </c>
      <c r="BG7" s="28">
        <f t="shared" si="9"/>
        <v>7.2110007237318249E-3</v>
      </c>
      <c r="BH7" s="28">
        <f t="shared" si="10"/>
        <v>4.905072100662547E-2</v>
      </c>
      <c r="BI7" s="28">
        <f t="shared" si="11"/>
        <v>0</v>
      </c>
      <c r="BJ7" s="28">
        <f t="shared" si="12"/>
        <v>0.41295739422991035</v>
      </c>
      <c r="BK7" s="28">
        <f t="shared" si="13"/>
        <v>0.38687599639070286</v>
      </c>
      <c r="BL7" s="28">
        <f t="shared" si="14"/>
        <v>1.7480200853146578E-3</v>
      </c>
      <c r="BM7" s="28">
        <f t="shared" si="15"/>
        <v>6.694085641454062E-4</v>
      </c>
      <c r="BN7" s="28">
        <f t="shared" si="43"/>
        <v>1.1842740029268025E-2</v>
      </c>
      <c r="BO7" s="28">
        <f t="shared" si="44"/>
        <v>0</v>
      </c>
      <c r="BP7" s="28">
        <f t="shared" si="45"/>
        <v>1.8478619269556471</v>
      </c>
      <c r="BQ7" s="28">
        <f t="shared" si="16"/>
        <v>2.1678898923040113</v>
      </c>
    </row>
    <row r="8" spans="1:69" s="3" customFormat="1" x14ac:dyDescent="0.15">
      <c r="A8" s="3" t="s">
        <v>78</v>
      </c>
      <c r="B8" s="3">
        <v>687</v>
      </c>
      <c r="C8" s="3">
        <f t="shared" si="46"/>
        <v>3.60555127546544</v>
      </c>
      <c r="D8" s="4">
        <v>42.543999999999997</v>
      </c>
      <c r="E8" s="4">
        <v>0.38</v>
      </c>
      <c r="F8" s="4">
        <v>9.298</v>
      </c>
      <c r="G8" s="4">
        <v>0.20499999999999999</v>
      </c>
      <c r="H8" s="4">
        <v>3.8610000000000002</v>
      </c>
      <c r="I8" s="4">
        <v>9.4819999999999993</v>
      </c>
      <c r="J8" s="4">
        <v>6.6230000000000002</v>
      </c>
      <c r="K8" s="4">
        <v>0.11799999999999999</v>
      </c>
      <c r="L8" s="4">
        <v>2.8000000000000001E-2</v>
      </c>
      <c r="M8" s="4">
        <v>0.245</v>
      </c>
      <c r="N8" s="4"/>
      <c r="O8" s="3">
        <f t="shared" si="17"/>
        <v>72.784000000000006</v>
      </c>
      <c r="Q8" s="4">
        <v>44.639000000000003</v>
      </c>
      <c r="R8" s="4">
        <v>79.602000000000004</v>
      </c>
      <c r="S8" s="4">
        <v>11.093999999999999</v>
      </c>
      <c r="U8" s="4"/>
      <c r="V8" s="33">
        <v>12</v>
      </c>
      <c r="W8" s="33">
        <v>4</v>
      </c>
      <c r="X8" s="34">
        <v>0</v>
      </c>
      <c r="Z8" s="35">
        <f t="shared" si="18"/>
        <v>2.0074513955746145</v>
      </c>
      <c r="AA8" s="35">
        <f t="shared" si="19"/>
        <v>1.3488333822001692E-2</v>
      </c>
      <c r="AB8" s="35">
        <f t="shared" si="20"/>
        <v>0.51704263196208133</v>
      </c>
      <c r="AC8" s="35">
        <f t="shared" si="21"/>
        <v>7.6472534602601049E-3</v>
      </c>
      <c r="AD8" s="35">
        <f t="shared" si="22"/>
        <v>0</v>
      </c>
      <c r="AE8" s="35">
        <f t="shared" si="23"/>
        <v>0.15235122142262397</v>
      </c>
      <c r="AF8" s="35">
        <f t="shared" si="24"/>
        <v>0.66693595873059774</v>
      </c>
      <c r="AG8" s="35">
        <f t="shared" si="25"/>
        <v>0.33481393755831268</v>
      </c>
      <c r="AH8" s="35">
        <f t="shared" si="26"/>
        <v>4.7156697589892252E-3</v>
      </c>
      <c r="AI8" s="35">
        <f t="shared" si="27"/>
        <v>1.0627128554624174E-3</v>
      </c>
      <c r="AJ8" s="35">
        <f t="shared" si="28"/>
        <v>2.2412425494538576E-2</v>
      </c>
      <c r="AK8" s="35">
        <f t="shared" si="29"/>
        <v>0</v>
      </c>
      <c r="AL8" s="35">
        <f t="shared" si="30"/>
        <v>3.7279215406394823</v>
      </c>
      <c r="AM8" s="35">
        <f t="shared" si="31"/>
        <v>0.81404417753231351</v>
      </c>
      <c r="AN8" s="36">
        <f t="shared" si="2"/>
        <v>0</v>
      </c>
      <c r="AP8" s="3">
        <f t="shared" si="32"/>
        <v>42.543999999999997</v>
      </c>
      <c r="AQ8" s="3">
        <f t="shared" si="33"/>
        <v>0.38</v>
      </c>
      <c r="AR8" s="3">
        <f t="shared" si="34"/>
        <v>9.298</v>
      </c>
      <c r="AS8" s="3">
        <f t="shared" si="35"/>
        <v>0.20499999999999999</v>
      </c>
      <c r="AT8" s="3">
        <f t="shared" si="3"/>
        <v>0</v>
      </c>
      <c r="AU8" s="3">
        <f t="shared" si="4"/>
        <v>3.8610000000000007</v>
      </c>
      <c r="AV8" s="3">
        <f t="shared" si="36"/>
        <v>9.4819999999999993</v>
      </c>
      <c r="AW8" s="3">
        <f t="shared" si="37"/>
        <v>6.6230000000000002</v>
      </c>
      <c r="AX8" s="3">
        <f t="shared" si="38"/>
        <v>0.11799999999999999</v>
      </c>
      <c r="AY8" s="3">
        <f t="shared" si="39"/>
        <v>2.8000000000000001E-2</v>
      </c>
      <c r="AZ8" s="3">
        <f t="shared" si="40"/>
        <v>0.245</v>
      </c>
      <c r="BA8" s="3">
        <f t="shared" si="41"/>
        <v>0</v>
      </c>
      <c r="BB8" s="3">
        <f t="shared" si="42"/>
        <v>72.784000000000006</v>
      </c>
      <c r="BD8" s="3">
        <f t="shared" si="6"/>
        <v>0.70812250332889481</v>
      </c>
      <c r="BE8" s="3">
        <f t="shared" si="7"/>
        <v>4.7579695990784569E-3</v>
      </c>
      <c r="BF8" s="3">
        <f t="shared" si="8"/>
        <v>0.18238524911730092</v>
      </c>
      <c r="BG8" s="3">
        <f t="shared" si="9"/>
        <v>2.697545891177051E-3</v>
      </c>
      <c r="BH8" s="3">
        <f t="shared" si="10"/>
        <v>5.3741439786203452E-2</v>
      </c>
      <c r="BI8" s="3">
        <f t="shared" si="11"/>
        <v>0</v>
      </c>
      <c r="BJ8" s="3">
        <f t="shared" si="12"/>
        <v>0.23525967388175978</v>
      </c>
      <c r="BK8" s="3">
        <f t="shared" si="13"/>
        <v>0.11810461968636207</v>
      </c>
      <c r="BL8" s="3">
        <f t="shared" si="14"/>
        <v>1.6634384682833033E-3</v>
      </c>
      <c r="BM8" s="3">
        <f t="shared" si="15"/>
        <v>3.748687959214275E-4</v>
      </c>
      <c r="BN8" s="3">
        <f t="shared" si="43"/>
        <v>7.905916368312442E-3</v>
      </c>
      <c r="BO8" s="3">
        <f t="shared" si="44"/>
        <v>0</v>
      </c>
      <c r="BP8" s="3">
        <f t="shared" si="45"/>
        <v>1.3150132249232938</v>
      </c>
      <c r="BQ8" s="3">
        <f t="shared" si="16"/>
        <v>2.8348928132315447</v>
      </c>
    </row>
    <row r="9" spans="1:69" x14ac:dyDescent="0.15">
      <c r="A9" t="s">
        <v>79</v>
      </c>
      <c r="B9">
        <v>688</v>
      </c>
      <c r="C9">
        <f t="shared" si="46"/>
        <v>4.4721359550018667</v>
      </c>
      <c r="D9" s="1">
        <v>54.387999999999998</v>
      </c>
      <c r="E9" s="1">
        <v>0.123</v>
      </c>
      <c r="F9" s="1">
        <v>5.0430000000000001</v>
      </c>
      <c r="G9" s="1">
        <v>0.38900000000000001</v>
      </c>
      <c r="H9" s="1">
        <v>6.5720000000000001</v>
      </c>
      <c r="I9" s="1">
        <v>32.220999999999997</v>
      </c>
      <c r="J9" s="1">
        <v>1.054</v>
      </c>
      <c r="K9" s="1">
        <v>0.189</v>
      </c>
      <c r="L9" s="1">
        <v>0.108</v>
      </c>
      <c r="M9" s="1">
        <v>1.7000000000000001E-2</v>
      </c>
      <c r="O9">
        <f t="shared" si="17"/>
        <v>100.10399999999998</v>
      </c>
      <c r="Q9" s="1">
        <v>44.643000000000001</v>
      </c>
      <c r="R9" s="1">
        <v>79.599999999999994</v>
      </c>
      <c r="S9" s="1">
        <v>11.093999999999999</v>
      </c>
      <c r="V9" s="5">
        <v>12</v>
      </c>
      <c r="W9" s="5">
        <v>4</v>
      </c>
      <c r="X9" s="15">
        <v>0</v>
      </c>
      <c r="Z9" s="14">
        <f t="shared" si="18"/>
        <v>1.8835008660196972</v>
      </c>
      <c r="AA9" s="14">
        <f t="shared" si="19"/>
        <v>3.204319678957832E-3</v>
      </c>
      <c r="AB9" s="14">
        <f t="shared" si="20"/>
        <v>0.20581726195891517</v>
      </c>
      <c r="AC9" s="14">
        <f t="shared" si="21"/>
        <v>1.0650187195839517E-2</v>
      </c>
      <c r="AD9" s="14">
        <f t="shared" si="22"/>
        <v>0</v>
      </c>
      <c r="AE9" s="14">
        <f t="shared" si="23"/>
        <v>0.19032669662908241</v>
      </c>
      <c r="AF9" s="14">
        <f t="shared" si="24"/>
        <v>1.6633330385340082</v>
      </c>
      <c r="AG9" s="14">
        <f t="shared" si="25"/>
        <v>3.9106180513331035E-2</v>
      </c>
      <c r="AH9" s="14">
        <f t="shared" si="26"/>
        <v>5.5434380292901713E-3</v>
      </c>
      <c r="AI9" s="14">
        <f t="shared" si="27"/>
        <v>3.0084145104746648E-3</v>
      </c>
      <c r="AJ9" s="14">
        <f t="shared" si="28"/>
        <v>1.1413733087406433E-3</v>
      </c>
      <c r="AK9" s="14">
        <f t="shared" si="29"/>
        <v>0</v>
      </c>
      <c r="AL9" s="14">
        <f t="shared" si="30"/>
        <v>4.0056317763783369</v>
      </c>
      <c r="AM9" s="14">
        <f t="shared" si="31"/>
        <v>0.89732382215642348</v>
      </c>
      <c r="AN9" s="11">
        <f t="shared" si="2"/>
        <v>0</v>
      </c>
      <c r="AO9" s="16"/>
      <c r="AP9">
        <f t="shared" si="32"/>
        <v>54.387999999999998</v>
      </c>
      <c r="AQ9">
        <f t="shared" si="33"/>
        <v>0.123</v>
      </c>
      <c r="AR9">
        <f t="shared" si="34"/>
        <v>5.0430000000000001</v>
      </c>
      <c r="AS9">
        <f t="shared" si="35"/>
        <v>0.38900000000000001</v>
      </c>
      <c r="AT9">
        <f t="shared" si="3"/>
        <v>0</v>
      </c>
      <c r="AU9">
        <f t="shared" si="4"/>
        <v>6.5720000000000001</v>
      </c>
      <c r="AV9">
        <f t="shared" si="36"/>
        <v>32.220999999999997</v>
      </c>
      <c r="AW9">
        <f t="shared" si="37"/>
        <v>1.054</v>
      </c>
      <c r="AX9">
        <f t="shared" si="38"/>
        <v>0.189</v>
      </c>
      <c r="AY9">
        <f t="shared" si="39"/>
        <v>0.108</v>
      </c>
      <c r="AZ9">
        <f t="shared" si="40"/>
        <v>1.7000000000000001E-2</v>
      </c>
      <c r="BA9">
        <f t="shared" si="41"/>
        <v>0</v>
      </c>
      <c r="BB9">
        <f t="shared" si="42"/>
        <v>100.10399999999998</v>
      </c>
      <c r="BD9">
        <f t="shared" si="6"/>
        <v>0.90525965379494011</v>
      </c>
      <c r="BE9">
        <f t="shared" si="7"/>
        <v>1.5400796333859214E-3</v>
      </c>
      <c r="BF9">
        <f t="shared" si="8"/>
        <v>9.8921145547273451E-2</v>
      </c>
      <c r="BG9">
        <f t="shared" si="9"/>
        <v>5.1187578130140136E-3</v>
      </c>
      <c r="BH9">
        <f t="shared" si="10"/>
        <v>9.1475975725182346E-2</v>
      </c>
      <c r="BI9">
        <f t="shared" si="11"/>
        <v>0</v>
      </c>
      <c r="BJ9">
        <f t="shared" si="12"/>
        <v>0.799441252071734</v>
      </c>
      <c r="BK9">
        <f t="shared" si="13"/>
        <v>1.8795450573671393E-2</v>
      </c>
      <c r="BL9">
        <f t="shared" si="14"/>
        <v>2.6643209364876639E-3</v>
      </c>
      <c r="BM9">
        <f t="shared" si="15"/>
        <v>1.4459224985540775E-3</v>
      </c>
      <c r="BN9">
        <f t="shared" si="43"/>
        <v>5.4857378882167964E-4</v>
      </c>
      <c r="BO9">
        <f t="shared" si="44"/>
        <v>0</v>
      </c>
      <c r="BP9">
        <f t="shared" si="45"/>
        <v>1.9252111323830647</v>
      </c>
      <c r="BQ9">
        <f t="shared" si="16"/>
        <v>2.0806194754442782</v>
      </c>
    </row>
    <row r="10" spans="1:69" x14ac:dyDescent="0.15">
      <c r="A10" t="s">
        <v>80</v>
      </c>
      <c r="B10">
        <v>689</v>
      </c>
      <c r="C10">
        <f t="shared" si="46"/>
        <v>4.2426406871194464</v>
      </c>
      <c r="D10" s="1">
        <v>54.872</v>
      </c>
      <c r="E10" s="1">
        <v>0.123</v>
      </c>
      <c r="F10" s="1">
        <v>4.9749999999999996</v>
      </c>
      <c r="G10" s="1">
        <v>0.378</v>
      </c>
      <c r="H10" s="1">
        <v>6.6109999999999998</v>
      </c>
      <c r="I10" s="1">
        <v>32.579000000000001</v>
      </c>
      <c r="J10" s="1">
        <v>1.0189999999999999</v>
      </c>
      <c r="K10" s="1">
        <v>0.183</v>
      </c>
      <c r="L10" s="1">
        <v>9.9000000000000005E-2</v>
      </c>
      <c r="M10" s="1">
        <v>2.4E-2</v>
      </c>
      <c r="O10">
        <f t="shared" si="17"/>
        <v>100.86300000000003</v>
      </c>
      <c r="Q10" s="1">
        <v>44.646000000000001</v>
      </c>
      <c r="R10" s="1">
        <v>79.596999999999994</v>
      </c>
      <c r="S10" s="1">
        <v>11.093999999999999</v>
      </c>
      <c r="V10" s="5">
        <v>12</v>
      </c>
      <c r="W10" s="5">
        <v>4</v>
      </c>
      <c r="X10" s="15">
        <v>0</v>
      </c>
      <c r="Z10" s="14">
        <f t="shared" si="18"/>
        <v>1.8854837337840622</v>
      </c>
      <c r="AA10" s="14">
        <f t="shared" si="19"/>
        <v>3.179399501688932E-3</v>
      </c>
      <c r="AB10" s="14">
        <f t="shared" si="20"/>
        <v>0.20146294497673153</v>
      </c>
      <c r="AC10" s="14">
        <f t="shared" si="21"/>
        <v>1.0268540130476466E-2</v>
      </c>
      <c r="AD10" s="14">
        <f t="shared" si="22"/>
        <v>0</v>
      </c>
      <c r="AE10" s="14">
        <f t="shared" si="23"/>
        <v>0.18996718059624709</v>
      </c>
      <c r="AF10" s="14">
        <f t="shared" si="24"/>
        <v>1.6687343800041274</v>
      </c>
      <c r="AG10" s="14">
        <f t="shared" si="25"/>
        <v>3.7513556407319272E-2</v>
      </c>
      <c r="AH10" s="14">
        <f t="shared" si="26"/>
        <v>5.3257128585840006E-3</v>
      </c>
      <c r="AI10" s="14">
        <f t="shared" si="27"/>
        <v>2.736266407322217E-3</v>
      </c>
      <c r="AJ10" s="14">
        <f t="shared" si="28"/>
        <v>1.5988189881734386E-3</v>
      </c>
      <c r="AK10" s="14">
        <f t="shared" si="29"/>
        <v>0</v>
      </c>
      <c r="AL10" s="14">
        <f t="shared" si="30"/>
        <v>4.0062705336547326</v>
      </c>
      <c r="AM10" s="14">
        <f t="shared" si="31"/>
        <v>0.89779575988794769</v>
      </c>
      <c r="AN10" s="11">
        <f t="shared" si="2"/>
        <v>0</v>
      </c>
      <c r="AP10">
        <f t="shared" si="32"/>
        <v>54.872</v>
      </c>
      <c r="AQ10">
        <f>E10</f>
        <v>0.123</v>
      </c>
      <c r="AR10">
        <f t="shared" si="34"/>
        <v>4.9749999999999996</v>
      </c>
      <c r="AS10">
        <f t="shared" si="35"/>
        <v>0.378</v>
      </c>
      <c r="AT10">
        <f t="shared" si="3"/>
        <v>0</v>
      </c>
      <c r="AU10">
        <f t="shared" si="4"/>
        <v>6.6109999999999998</v>
      </c>
      <c r="AV10">
        <f t="shared" si="36"/>
        <v>32.579000000000001</v>
      </c>
      <c r="AW10">
        <f t="shared" si="37"/>
        <v>1.0189999999999999</v>
      </c>
      <c r="AX10">
        <f t="shared" si="38"/>
        <v>0.183</v>
      </c>
      <c r="AY10">
        <f t="shared" si="39"/>
        <v>9.9000000000000005E-2</v>
      </c>
      <c r="AZ10">
        <f t="shared" si="40"/>
        <v>2.4E-2</v>
      </c>
      <c r="BA10">
        <f t="shared" si="41"/>
        <v>0</v>
      </c>
      <c r="BB10">
        <f t="shared" si="42"/>
        <v>100.86300000000003</v>
      </c>
      <c r="BD10">
        <f t="shared" si="6"/>
        <v>0.91331557922769646</v>
      </c>
      <c r="BE10">
        <f t="shared" si="7"/>
        <v>1.5400796333859214E-3</v>
      </c>
      <c r="BF10">
        <f t="shared" si="8"/>
        <v>9.7587289132993332E-2</v>
      </c>
      <c r="BG10">
        <f t="shared" si="9"/>
        <v>4.9740114481215871E-3</v>
      </c>
      <c r="BH10">
        <f t="shared" si="10"/>
        <v>9.2018818551305614E-2</v>
      </c>
      <c r="BI10">
        <f t="shared" si="11"/>
        <v>0</v>
      </c>
      <c r="BJ10">
        <f t="shared" si="12"/>
        <v>0.80832365697045483</v>
      </c>
      <c r="BK10">
        <f t="shared" si="13"/>
        <v>1.8171313220655735E-2</v>
      </c>
      <c r="BL10">
        <f t="shared" si="14"/>
        <v>2.5797393194563092E-3</v>
      </c>
      <c r="BM10">
        <f t="shared" si="15"/>
        <v>1.3254289570079044E-3</v>
      </c>
      <c r="BN10">
        <f t="shared" si="43"/>
        <v>7.7445711363060654E-4</v>
      </c>
      <c r="BO10">
        <f t="shared" si="44"/>
        <v>0</v>
      </c>
      <c r="BP10">
        <f t="shared" si="45"/>
        <v>1.9406103735747082</v>
      </c>
      <c r="BQ10">
        <f t="shared" si="16"/>
        <v>2.0644383788771403</v>
      </c>
    </row>
    <row r="11" spans="1:69" x14ac:dyDescent="0.15">
      <c r="A11" t="s">
        <v>81</v>
      </c>
      <c r="B11">
        <v>690</v>
      </c>
      <c r="C11">
        <f t="shared" si="46"/>
        <v>4.2426406871194464</v>
      </c>
      <c r="D11" s="1">
        <v>53.036000000000001</v>
      </c>
      <c r="E11" s="1">
        <v>0.11799999999999999</v>
      </c>
      <c r="F11" s="1">
        <v>5.3940000000000001</v>
      </c>
      <c r="G11" s="1">
        <v>0.36299999999999999</v>
      </c>
      <c r="H11" s="1">
        <v>6.4480000000000004</v>
      </c>
      <c r="I11" s="1">
        <v>30.78</v>
      </c>
      <c r="J11" s="1">
        <v>0.98699999999999999</v>
      </c>
      <c r="K11" s="1">
        <v>0.19500000000000001</v>
      </c>
      <c r="L11" s="1">
        <v>9.8000000000000004E-2</v>
      </c>
      <c r="M11" s="1">
        <v>4.3999999999999997E-2</v>
      </c>
      <c r="O11">
        <f t="shared" si="17"/>
        <v>97.462999999999994</v>
      </c>
      <c r="Q11" s="1">
        <v>44.649000000000001</v>
      </c>
      <c r="R11" s="1">
        <v>79.593999999999994</v>
      </c>
      <c r="S11" s="1">
        <v>11.093999999999999</v>
      </c>
      <c r="V11" s="5">
        <v>12</v>
      </c>
      <c r="W11" s="5">
        <v>4</v>
      </c>
      <c r="X11" s="15">
        <v>0</v>
      </c>
      <c r="Z11" s="14">
        <f t="shared" si="18"/>
        <v>1.8847871824597415</v>
      </c>
      <c r="AA11" s="14">
        <f t="shared" si="19"/>
        <v>3.1545800701811206E-3</v>
      </c>
      <c r="AB11" s="14">
        <f t="shared" si="20"/>
        <v>0.22590851081982147</v>
      </c>
      <c r="AC11" s="14">
        <f t="shared" si="21"/>
        <v>1.019865938484869E-2</v>
      </c>
      <c r="AD11" s="14">
        <f t="shared" si="22"/>
        <v>0</v>
      </c>
      <c r="AE11" s="14">
        <f t="shared" si="23"/>
        <v>0.19162669367374968</v>
      </c>
      <c r="AF11" s="14">
        <f t="shared" si="24"/>
        <v>1.6305632013729183</v>
      </c>
      <c r="AG11" s="14">
        <f t="shared" si="25"/>
        <v>3.7579479870615162E-2</v>
      </c>
      <c r="AH11" s="14">
        <f t="shared" si="26"/>
        <v>5.8692259149654242E-3</v>
      </c>
      <c r="AI11" s="14">
        <f t="shared" si="27"/>
        <v>2.8013593174522353E-3</v>
      </c>
      <c r="AJ11" s="14">
        <f t="shared" si="28"/>
        <v>3.0315189668960211E-3</v>
      </c>
      <c r="AK11" s="14">
        <f t="shared" si="29"/>
        <v>0</v>
      </c>
      <c r="AL11" s="14">
        <f t="shared" si="30"/>
        <v>3.99552041185119</v>
      </c>
      <c r="AM11" s="14">
        <f t="shared" si="31"/>
        <v>0.89483714392519897</v>
      </c>
      <c r="AN11" s="11">
        <f t="shared" si="2"/>
        <v>0</v>
      </c>
      <c r="AP11">
        <f t="shared" si="32"/>
        <v>53.036000000000001</v>
      </c>
      <c r="AQ11">
        <f>E11</f>
        <v>0.11799999999999999</v>
      </c>
      <c r="AR11">
        <f t="shared" si="34"/>
        <v>5.3940000000000001</v>
      </c>
      <c r="AS11">
        <f t="shared" si="35"/>
        <v>0.36299999999999999</v>
      </c>
      <c r="AT11">
        <f t="shared" si="3"/>
        <v>0</v>
      </c>
      <c r="AU11">
        <f t="shared" si="4"/>
        <v>6.4480000000000004</v>
      </c>
      <c r="AV11">
        <f t="shared" si="36"/>
        <v>30.78</v>
      </c>
      <c r="AW11">
        <f t="shared" si="37"/>
        <v>0.98699999999999999</v>
      </c>
      <c r="AX11">
        <f t="shared" si="38"/>
        <v>0.19500000000000001</v>
      </c>
      <c r="AY11">
        <f t="shared" si="39"/>
        <v>9.8000000000000004E-2</v>
      </c>
      <c r="AZ11">
        <f t="shared" si="40"/>
        <v>4.3999999999999997E-2</v>
      </c>
      <c r="BA11">
        <f t="shared" si="41"/>
        <v>0</v>
      </c>
      <c r="BB11">
        <f t="shared" si="42"/>
        <v>97.462999999999994</v>
      </c>
      <c r="BD11">
        <f t="shared" si="6"/>
        <v>0.88275632490013323</v>
      </c>
      <c r="BE11">
        <f t="shared" si="7"/>
        <v>1.4774747702401521E-3</v>
      </c>
      <c r="BF11">
        <f t="shared" si="8"/>
        <v>0.10580619850921931</v>
      </c>
      <c r="BG11">
        <f t="shared" si="9"/>
        <v>4.7766300414500947E-3</v>
      </c>
      <c r="BH11">
        <f t="shared" si="10"/>
        <v>8.9750013919046842E-2</v>
      </c>
      <c r="BI11">
        <f t="shared" si="11"/>
        <v>0</v>
      </c>
      <c r="BJ11">
        <f t="shared" si="12"/>
        <v>0.76368833179503981</v>
      </c>
      <c r="BK11">
        <f t="shared" si="13"/>
        <v>1.7600673355041424E-2</v>
      </c>
      <c r="BL11">
        <f t="shared" si="14"/>
        <v>2.7489025535190185E-3</v>
      </c>
      <c r="BM11">
        <f t="shared" si="15"/>
        <v>1.3120407857249961E-3</v>
      </c>
      <c r="BN11">
        <f t="shared" si="43"/>
        <v>1.4198380416561118E-3</v>
      </c>
      <c r="BO11">
        <f t="shared" si="44"/>
        <v>0</v>
      </c>
      <c r="BP11">
        <f t="shared" si="45"/>
        <v>1.871336428671071</v>
      </c>
      <c r="BQ11">
        <f t="shared" si="16"/>
        <v>2.1351160329244525</v>
      </c>
    </row>
    <row r="12" spans="1:69" x14ac:dyDescent="0.15">
      <c r="A12" t="s">
        <v>82</v>
      </c>
      <c r="B12">
        <v>691</v>
      </c>
      <c r="C12">
        <f t="shared" si="46"/>
        <v>4.4721359549955126</v>
      </c>
      <c r="D12" s="1">
        <v>54.372999999999998</v>
      </c>
      <c r="E12" s="1">
        <v>9.4E-2</v>
      </c>
      <c r="F12" s="1">
        <v>4.8659999999999997</v>
      </c>
      <c r="G12" s="1">
        <v>0.36299999999999999</v>
      </c>
      <c r="H12" s="1">
        <v>6.5679999999999996</v>
      </c>
      <c r="I12" s="1">
        <v>32.273000000000003</v>
      </c>
      <c r="J12" s="1">
        <v>0.97699999999999998</v>
      </c>
      <c r="K12" s="1">
        <v>0.191</v>
      </c>
      <c r="L12" s="1">
        <v>0.109</v>
      </c>
      <c r="M12" s="1">
        <v>2.8000000000000001E-2</v>
      </c>
      <c r="O12">
        <f t="shared" si="17"/>
        <v>99.842000000000013</v>
      </c>
      <c r="Q12" s="1">
        <v>44.652999999999999</v>
      </c>
      <c r="R12" s="1">
        <v>79.591999999999999</v>
      </c>
      <c r="S12" s="1">
        <v>11.093999999999999</v>
      </c>
      <c r="V12" s="5">
        <v>12</v>
      </c>
      <c r="W12" s="5">
        <v>4</v>
      </c>
      <c r="X12" s="15">
        <v>0</v>
      </c>
      <c r="Z12" s="14">
        <f t="shared" si="18"/>
        <v>1.8874754681404835</v>
      </c>
      <c r="AA12" s="14">
        <f t="shared" si="19"/>
        <v>2.4546742335613114E-3</v>
      </c>
      <c r="AB12" s="14">
        <f t="shared" si="20"/>
        <v>0.19906743362745488</v>
      </c>
      <c r="AC12" s="14">
        <f t="shared" si="21"/>
        <v>9.9620691000879939E-3</v>
      </c>
      <c r="AD12" s="14">
        <f t="shared" si="22"/>
        <v>0</v>
      </c>
      <c r="AE12" s="14">
        <f t="shared" si="23"/>
        <v>0.19066482713630825</v>
      </c>
      <c r="AF12" s="14">
        <f t="shared" si="24"/>
        <v>1.669993657619667</v>
      </c>
      <c r="AG12" s="14">
        <f t="shared" si="25"/>
        <v>3.6335792621778822E-2</v>
      </c>
      <c r="AH12" s="14">
        <f t="shared" si="26"/>
        <v>5.6154691374101368E-3</v>
      </c>
      <c r="AI12" s="14">
        <f t="shared" si="27"/>
        <v>3.0435167901339826E-3</v>
      </c>
      <c r="AJ12" s="14">
        <f t="shared" si="28"/>
        <v>1.8843957105968477E-3</v>
      </c>
      <c r="AK12" s="14">
        <f t="shared" si="29"/>
        <v>0</v>
      </c>
      <c r="AL12" s="14">
        <f t="shared" si="30"/>
        <v>4.0064973041174836</v>
      </c>
      <c r="AM12" s="14">
        <f t="shared" si="31"/>
        <v>0.89752830586677279</v>
      </c>
      <c r="AN12" s="11">
        <f t="shared" si="2"/>
        <v>0</v>
      </c>
      <c r="AP12">
        <f t="shared" si="32"/>
        <v>54.372999999999998</v>
      </c>
      <c r="AQ12">
        <f>E12</f>
        <v>9.4E-2</v>
      </c>
      <c r="AR12">
        <f t="shared" si="34"/>
        <v>4.8659999999999997</v>
      </c>
      <c r="AS12">
        <f t="shared" si="35"/>
        <v>0.36299999999999999</v>
      </c>
      <c r="AT12">
        <f t="shared" si="3"/>
        <v>0</v>
      </c>
      <c r="AU12">
        <f t="shared" si="4"/>
        <v>6.5679999999999996</v>
      </c>
      <c r="AV12">
        <f t="shared" si="36"/>
        <v>32.273000000000003</v>
      </c>
      <c r="AW12">
        <f t="shared" si="37"/>
        <v>0.97699999999999998</v>
      </c>
      <c r="AX12">
        <f t="shared" si="38"/>
        <v>0.191</v>
      </c>
      <c r="AY12">
        <f t="shared" si="39"/>
        <v>0.109</v>
      </c>
      <c r="AZ12">
        <f t="shared" si="40"/>
        <v>2.8000000000000001E-2</v>
      </c>
      <c r="BA12">
        <f t="shared" si="41"/>
        <v>0</v>
      </c>
      <c r="BB12">
        <f t="shared" si="42"/>
        <v>99.842000000000013</v>
      </c>
      <c r="BD12">
        <f t="shared" si="6"/>
        <v>0.90500998668442079</v>
      </c>
      <c r="BE12">
        <f t="shared" si="7"/>
        <v>1.1769714271404603E-3</v>
      </c>
      <c r="BF12">
        <f t="shared" si="8"/>
        <v>9.5449195763044337E-2</v>
      </c>
      <c r="BG12">
        <f t="shared" si="9"/>
        <v>4.7766300414500947E-3</v>
      </c>
      <c r="BH12">
        <f t="shared" si="10"/>
        <v>9.1420299537887648E-2</v>
      </c>
      <c r="BI12">
        <f t="shared" si="11"/>
        <v>0</v>
      </c>
      <c r="BJ12">
        <f t="shared" si="12"/>
        <v>0.8007314337888668</v>
      </c>
      <c r="BK12">
        <f t="shared" si="13"/>
        <v>1.7422348397036953E-2</v>
      </c>
      <c r="BL12">
        <f t="shared" si="14"/>
        <v>2.6925148088314489E-3</v>
      </c>
      <c r="BM12">
        <f t="shared" si="15"/>
        <v>1.4593106698369855E-3</v>
      </c>
      <c r="BN12">
        <f t="shared" si="43"/>
        <v>9.0353329923570759E-4</v>
      </c>
      <c r="BO12">
        <f t="shared" si="44"/>
        <v>0</v>
      </c>
      <c r="BP12">
        <f t="shared" si="45"/>
        <v>1.9210422244177512</v>
      </c>
      <c r="BQ12">
        <f t="shared" si="16"/>
        <v>2.0855852376341244</v>
      </c>
    </row>
    <row r="13" spans="1:69" x14ac:dyDescent="0.15">
      <c r="A13" t="s">
        <v>83</v>
      </c>
      <c r="B13">
        <v>692</v>
      </c>
      <c r="C13">
        <f t="shared" si="46"/>
        <v>2.8284271247446227</v>
      </c>
      <c r="D13" s="1">
        <v>54.45</v>
      </c>
      <c r="E13" s="1">
        <v>9.1999999999999998E-2</v>
      </c>
      <c r="F13" s="1">
        <v>4.7619999999999996</v>
      </c>
      <c r="G13" s="1">
        <v>0.36899999999999999</v>
      </c>
      <c r="H13" s="1">
        <v>6.5359999999999996</v>
      </c>
      <c r="I13" s="1">
        <v>32.314999999999998</v>
      </c>
      <c r="J13" s="1">
        <v>0.94799999999999995</v>
      </c>
      <c r="K13" s="1">
        <v>0.189</v>
      </c>
      <c r="L13" s="1">
        <v>9.5000000000000001E-2</v>
      </c>
      <c r="M13" s="1">
        <v>1.7999999999999999E-2</v>
      </c>
      <c r="O13">
        <f t="shared" si="17"/>
        <v>99.773999999999987</v>
      </c>
      <c r="Q13" s="1">
        <v>44.655000000000001</v>
      </c>
      <c r="R13" s="1">
        <v>79.59</v>
      </c>
      <c r="S13" s="1">
        <v>11.093999999999999</v>
      </c>
      <c r="V13" s="5">
        <v>12</v>
      </c>
      <c r="W13" s="5">
        <v>4</v>
      </c>
      <c r="X13" s="15">
        <v>0</v>
      </c>
      <c r="Z13" s="14">
        <f t="shared" si="18"/>
        <v>1.8906254401004599</v>
      </c>
      <c r="AA13" s="14">
        <f t="shared" si="19"/>
        <v>2.4030534507544577E-3</v>
      </c>
      <c r="AB13" s="14">
        <f t="shared" si="20"/>
        <v>0.19486197378512973</v>
      </c>
      <c r="AC13" s="14">
        <f t="shared" si="21"/>
        <v>1.0129287179268883E-2</v>
      </c>
      <c r="AD13" s="14">
        <f t="shared" si="22"/>
        <v>0</v>
      </c>
      <c r="AE13" s="14">
        <f t="shared" si="23"/>
        <v>0.18978377312150921</v>
      </c>
      <c r="AF13" s="14">
        <f t="shared" si="24"/>
        <v>1.6725890038781588</v>
      </c>
      <c r="AG13" s="14">
        <f t="shared" si="25"/>
        <v>3.5266146320757176E-2</v>
      </c>
      <c r="AH13" s="14">
        <f t="shared" si="26"/>
        <v>5.5580708029825676E-3</v>
      </c>
      <c r="AI13" s="14">
        <f t="shared" si="27"/>
        <v>2.6532758403501572E-3</v>
      </c>
      <c r="AJ13" s="14">
        <f t="shared" si="28"/>
        <v>1.211702974428534E-3</v>
      </c>
      <c r="AK13" s="14">
        <f t="shared" si="29"/>
        <v>0</v>
      </c>
      <c r="AL13" s="14">
        <f t="shared" si="30"/>
        <v>4.0050817274538</v>
      </c>
      <c r="AM13" s="14">
        <f t="shared" si="31"/>
        <v>0.8980957113069189</v>
      </c>
      <c r="AN13" s="11">
        <f t="shared" si="2"/>
        <v>0</v>
      </c>
      <c r="AP13">
        <f t="shared" si="32"/>
        <v>54.45</v>
      </c>
      <c r="AQ13">
        <f>E13</f>
        <v>9.1999999999999998E-2</v>
      </c>
      <c r="AR13">
        <f t="shared" si="34"/>
        <v>4.7619999999999996</v>
      </c>
      <c r="AS13">
        <f t="shared" si="35"/>
        <v>0.36899999999999999</v>
      </c>
      <c r="AT13">
        <f t="shared" si="3"/>
        <v>0</v>
      </c>
      <c r="AU13">
        <f t="shared" si="4"/>
        <v>6.5359999999999996</v>
      </c>
      <c r="AV13">
        <f t="shared" si="36"/>
        <v>32.314999999999998</v>
      </c>
      <c r="AW13">
        <f t="shared" si="37"/>
        <v>0.94799999999999995</v>
      </c>
      <c r="AX13">
        <f t="shared" si="38"/>
        <v>0.189</v>
      </c>
      <c r="AY13">
        <f t="shared" si="39"/>
        <v>9.5000000000000001E-2</v>
      </c>
      <c r="AZ13">
        <f t="shared" si="40"/>
        <v>1.7999999999999999E-2</v>
      </c>
      <c r="BA13">
        <f t="shared" si="41"/>
        <v>0</v>
      </c>
      <c r="BB13">
        <f t="shared" si="42"/>
        <v>99.773999999999987</v>
      </c>
      <c r="BD13">
        <f t="shared" si="6"/>
        <v>0.90629161118508661</v>
      </c>
      <c r="BE13">
        <f t="shared" si="7"/>
        <v>1.1519294818821526E-3</v>
      </c>
      <c r="BF13">
        <f t="shared" si="8"/>
        <v>9.3409180070615924E-2</v>
      </c>
      <c r="BG13">
        <f t="shared" si="9"/>
        <v>4.8555826041186915E-3</v>
      </c>
      <c r="BH13">
        <f t="shared" si="10"/>
        <v>9.097489003953009E-2</v>
      </c>
      <c r="BI13">
        <f t="shared" si="11"/>
        <v>0</v>
      </c>
      <c r="BJ13">
        <f t="shared" si="12"/>
        <v>0.80177350363731992</v>
      </c>
      <c r="BK13">
        <f t="shared" si="13"/>
        <v>1.6905206018823983E-2</v>
      </c>
      <c r="BL13">
        <f t="shared" si="14"/>
        <v>2.6643209364876639E-3</v>
      </c>
      <c r="BM13">
        <f t="shared" si="15"/>
        <v>1.2718762718762718E-3</v>
      </c>
      <c r="BN13">
        <f t="shared" si="43"/>
        <v>5.8084283522295485E-4</v>
      </c>
      <c r="BO13">
        <f t="shared" si="44"/>
        <v>0</v>
      </c>
      <c r="BP13">
        <f t="shared" si="45"/>
        <v>1.9198789430809642</v>
      </c>
      <c r="BQ13">
        <f t="shared" si="16"/>
        <v>2.0861115967169077</v>
      </c>
    </row>
    <row r="14" spans="1:69" x14ac:dyDescent="0.15">
      <c r="A14" t="s">
        <v>84</v>
      </c>
      <c r="B14">
        <v>693</v>
      </c>
      <c r="C14">
        <f t="shared" si="46"/>
        <v>4.9999999999982947</v>
      </c>
      <c r="D14" s="1">
        <v>54.424999999999997</v>
      </c>
      <c r="E14" s="1">
        <v>7.8E-2</v>
      </c>
      <c r="F14" s="1">
        <v>4.7519999999999998</v>
      </c>
      <c r="G14" s="1">
        <v>0.35699999999999998</v>
      </c>
      <c r="H14" s="1">
        <v>6.5250000000000004</v>
      </c>
      <c r="I14" s="1">
        <v>32.234999999999999</v>
      </c>
      <c r="J14" s="1">
        <v>0.93400000000000005</v>
      </c>
      <c r="K14" s="1">
        <v>0.192</v>
      </c>
      <c r="L14" s="1">
        <v>9.4E-2</v>
      </c>
      <c r="M14" s="1">
        <v>2.1999999999999999E-2</v>
      </c>
      <c r="O14">
        <f t="shared" si="17"/>
        <v>99.61399999999999</v>
      </c>
      <c r="Q14" s="1">
        <v>44.658999999999999</v>
      </c>
      <c r="R14" s="1">
        <v>79.587000000000003</v>
      </c>
      <c r="S14" s="1">
        <v>11.093999999999999</v>
      </c>
      <c r="V14" s="5">
        <v>12</v>
      </c>
      <c r="W14" s="5">
        <v>4</v>
      </c>
      <c r="X14" s="15">
        <v>0</v>
      </c>
      <c r="Z14" s="14">
        <f t="shared" si="18"/>
        <v>1.8923945579995778</v>
      </c>
      <c r="AA14" s="14">
        <f t="shared" si="19"/>
        <v>2.0402145742671896E-3</v>
      </c>
      <c r="AB14" s="14">
        <f t="shared" si="20"/>
        <v>0.19472413243991804</v>
      </c>
      <c r="AC14" s="14">
        <f t="shared" si="21"/>
        <v>9.8135552872518819E-3</v>
      </c>
      <c r="AD14" s="14">
        <f t="shared" si="22"/>
        <v>0</v>
      </c>
      <c r="AE14" s="14">
        <f t="shared" si="23"/>
        <v>0.18972876884147535</v>
      </c>
      <c r="AF14" s="14">
        <f t="shared" si="24"/>
        <v>1.6707766263061266</v>
      </c>
      <c r="AG14" s="14">
        <f t="shared" si="25"/>
        <v>3.4793825688996749E-2</v>
      </c>
      <c r="AH14" s="14">
        <f t="shared" si="26"/>
        <v>5.6541736040178732E-3</v>
      </c>
      <c r="AI14" s="14">
        <f t="shared" si="27"/>
        <v>2.6290103161200917E-3</v>
      </c>
      <c r="AJ14" s="14">
        <f t="shared" si="28"/>
        <v>1.4830370096362874E-3</v>
      </c>
      <c r="AK14" s="14">
        <f t="shared" si="29"/>
        <v>0</v>
      </c>
      <c r="AL14" s="14">
        <f t="shared" si="30"/>
        <v>4.0040379020673882</v>
      </c>
      <c r="AM14" s="14">
        <f t="shared" si="31"/>
        <v>0.89802299453884504</v>
      </c>
      <c r="AN14" s="11">
        <f t="shared" si="2"/>
        <v>0</v>
      </c>
      <c r="AP14">
        <f t="shared" si="32"/>
        <v>54.424999999999997</v>
      </c>
      <c r="AQ14">
        <f>E14</f>
        <v>7.8E-2</v>
      </c>
      <c r="AR14">
        <f t="shared" si="34"/>
        <v>4.7519999999999998</v>
      </c>
      <c r="AS14">
        <f t="shared" si="35"/>
        <v>0.35699999999999998</v>
      </c>
      <c r="AT14">
        <f t="shared" si="3"/>
        <v>0</v>
      </c>
      <c r="AU14">
        <f t="shared" si="4"/>
        <v>6.5250000000000004</v>
      </c>
      <c r="AV14">
        <f t="shared" si="36"/>
        <v>32.234999999999999</v>
      </c>
      <c r="AW14">
        <f t="shared" si="37"/>
        <v>0.93400000000000005</v>
      </c>
      <c r="AX14">
        <f t="shared" si="38"/>
        <v>0.192</v>
      </c>
      <c r="AY14">
        <f t="shared" si="39"/>
        <v>9.4E-2</v>
      </c>
      <c r="AZ14">
        <f t="shared" si="40"/>
        <v>2.1999999999999999E-2</v>
      </c>
      <c r="BA14">
        <f t="shared" si="41"/>
        <v>0</v>
      </c>
      <c r="BB14">
        <f t="shared" si="42"/>
        <v>99.61399999999999</v>
      </c>
      <c r="BD14">
        <f t="shared" si="6"/>
        <v>0.90587549933422107</v>
      </c>
      <c r="BE14">
        <f t="shared" si="7"/>
        <v>9.7663586507399898E-4</v>
      </c>
      <c r="BF14">
        <f t="shared" si="8"/>
        <v>9.321302471557473E-2</v>
      </c>
      <c r="BG14">
        <f t="shared" si="9"/>
        <v>4.6976774787814979E-3</v>
      </c>
      <c r="BH14">
        <f t="shared" si="10"/>
        <v>9.0821780524469695E-2</v>
      </c>
      <c r="BI14">
        <f t="shared" si="11"/>
        <v>0</v>
      </c>
      <c r="BJ14">
        <f t="shared" si="12"/>
        <v>0.79978860868788515</v>
      </c>
      <c r="BK14">
        <f t="shared" si="13"/>
        <v>1.6655551077617722E-2</v>
      </c>
      <c r="BL14">
        <f t="shared" si="14"/>
        <v>2.706611745003341E-3</v>
      </c>
      <c r="BM14">
        <f t="shared" si="15"/>
        <v>1.2584881005933636E-3</v>
      </c>
      <c r="BN14">
        <f t="shared" si="43"/>
        <v>7.099190208280559E-4</v>
      </c>
      <c r="BO14">
        <f t="shared" si="44"/>
        <v>0</v>
      </c>
      <c r="BP14">
        <f t="shared" si="45"/>
        <v>1.9167037965500484</v>
      </c>
      <c r="BQ14">
        <f t="shared" si="16"/>
        <v>2.089022784466966</v>
      </c>
    </row>
    <row r="15" spans="1:69" x14ac:dyDescent="0.15">
      <c r="A15" t="s">
        <v>85</v>
      </c>
      <c r="B15">
        <v>694</v>
      </c>
      <c r="C15">
        <f t="shared" si="46"/>
        <v>3.6055512754693813</v>
      </c>
      <c r="D15" s="1">
        <v>54.344000000000001</v>
      </c>
      <c r="E15" s="1">
        <v>6.8000000000000005E-2</v>
      </c>
      <c r="F15" s="1">
        <v>4.6859999999999999</v>
      </c>
      <c r="G15" s="1">
        <v>0.35599999999999998</v>
      </c>
      <c r="H15" s="1">
        <v>6.5670000000000002</v>
      </c>
      <c r="I15" s="1">
        <v>32.408999999999999</v>
      </c>
      <c r="J15" s="1">
        <v>0.90900000000000003</v>
      </c>
      <c r="K15" s="1">
        <v>0.192</v>
      </c>
      <c r="L15" s="1">
        <v>0.107</v>
      </c>
      <c r="M15" s="1">
        <v>2.1999999999999999E-2</v>
      </c>
      <c r="O15">
        <f t="shared" si="17"/>
        <v>99.660000000000011</v>
      </c>
      <c r="Q15" s="1">
        <v>44.661999999999999</v>
      </c>
      <c r="R15" s="1">
        <v>79.584999999999994</v>
      </c>
      <c r="S15" s="1">
        <v>11.093999999999999</v>
      </c>
      <c r="V15" s="5">
        <v>12</v>
      </c>
      <c r="W15" s="5">
        <v>4</v>
      </c>
      <c r="X15" s="15">
        <v>0</v>
      </c>
      <c r="Z15" s="14">
        <f t="shared" si="18"/>
        <v>1.8897613873011132</v>
      </c>
      <c r="AA15" s="14">
        <f t="shared" si="19"/>
        <v>1.7788210998803027E-3</v>
      </c>
      <c r="AB15" s="14">
        <f t="shared" si="20"/>
        <v>0.19203825302390981</v>
      </c>
      <c r="AC15" s="14">
        <f t="shared" si="21"/>
        <v>9.7870154079104134E-3</v>
      </c>
      <c r="AD15" s="14">
        <f t="shared" si="22"/>
        <v>0</v>
      </c>
      <c r="AE15" s="14">
        <f t="shared" si="23"/>
        <v>0.19096853018125984</v>
      </c>
      <c r="AF15" s="14">
        <f t="shared" si="24"/>
        <v>1.6799581534289394</v>
      </c>
      <c r="AG15" s="14">
        <f t="shared" si="25"/>
        <v>3.3865797488199505E-2</v>
      </c>
      <c r="AH15" s="14">
        <f t="shared" si="26"/>
        <v>5.6547219563644535E-3</v>
      </c>
      <c r="AI15" s="14">
        <f t="shared" si="27"/>
        <v>2.9928870768482028E-3</v>
      </c>
      <c r="AJ15" s="14">
        <f t="shared" si="28"/>
        <v>1.4831808373432615E-3</v>
      </c>
      <c r="AK15" s="14">
        <f t="shared" si="29"/>
        <v>0</v>
      </c>
      <c r="AL15" s="14">
        <f t="shared" si="30"/>
        <v>4.0082887478017692</v>
      </c>
      <c r="AM15" s="14">
        <f t="shared" si="31"/>
        <v>0.89792837322050434</v>
      </c>
      <c r="AN15" s="11">
        <f t="shared" si="2"/>
        <v>0</v>
      </c>
      <c r="AP15">
        <f t="shared" si="32"/>
        <v>54.344000000000001</v>
      </c>
      <c r="AQ15">
        <f t="shared" si="33"/>
        <v>6.8000000000000005E-2</v>
      </c>
      <c r="AR15">
        <f t="shared" si="34"/>
        <v>4.6859999999999999</v>
      </c>
      <c r="AS15">
        <f t="shared" si="35"/>
        <v>0.35599999999999998</v>
      </c>
      <c r="AT15">
        <f t="shared" si="3"/>
        <v>0</v>
      </c>
      <c r="AU15">
        <f t="shared" si="4"/>
        <v>6.5670000000000002</v>
      </c>
      <c r="AV15">
        <f t="shared" si="36"/>
        <v>32.408999999999999</v>
      </c>
      <c r="AW15">
        <f t="shared" si="37"/>
        <v>0.90900000000000003</v>
      </c>
      <c r="AX15">
        <f t="shared" si="38"/>
        <v>0.192</v>
      </c>
      <c r="AY15">
        <f t="shared" si="39"/>
        <v>0.107</v>
      </c>
      <c r="AZ15">
        <f t="shared" si="40"/>
        <v>2.1999999999999999E-2</v>
      </c>
      <c r="BA15">
        <f t="shared" si="41"/>
        <v>0</v>
      </c>
      <c r="BB15">
        <f t="shared" si="42"/>
        <v>99.660000000000011</v>
      </c>
      <c r="BD15">
        <f t="shared" si="6"/>
        <v>0.90452729693741685</v>
      </c>
      <c r="BE15">
        <f t="shared" si="7"/>
        <v>8.5142613878246064E-4</v>
      </c>
      <c r="BF15">
        <f t="shared" si="8"/>
        <v>9.1918399372302867E-2</v>
      </c>
      <c r="BG15">
        <f t="shared" si="9"/>
        <v>4.6845187183367325E-3</v>
      </c>
      <c r="BH15">
        <f t="shared" si="10"/>
        <v>9.1406380491063977E-2</v>
      </c>
      <c r="BI15">
        <f t="shared" si="11"/>
        <v>0</v>
      </c>
      <c r="BJ15">
        <f t="shared" si="12"/>
        <v>0.80410575520290584</v>
      </c>
      <c r="BK15">
        <f t="shared" si="13"/>
        <v>1.6209738682606542E-2</v>
      </c>
      <c r="BL15">
        <f t="shared" si="14"/>
        <v>2.706611745003341E-3</v>
      </c>
      <c r="BM15">
        <f t="shared" si="15"/>
        <v>1.4325343272711692E-3</v>
      </c>
      <c r="BN15">
        <f t="shared" si="43"/>
        <v>7.099190208280559E-4</v>
      </c>
      <c r="BO15">
        <f t="shared" si="44"/>
        <v>0</v>
      </c>
      <c r="BP15">
        <f t="shared" si="45"/>
        <v>1.9185525806365176</v>
      </c>
      <c r="BQ15">
        <f t="shared" si="16"/>
        <v>2.0892253818094155</v>
      </c>
    </row>
    <row r="16" spans="1:69" x14ac:dyDescent="0.15">
      <c r="A16" t="s">
        <v>86</v>
      </c>
      <c r="B16">
        <v>695</v>
      </c>
      <c r="C16">
        <f t="shared" si="46"/>
        <v>4.9999999999926104</v>
      </c>
      <c r="D16" s="1">
        <v>54.567999999999998</v>
      </c>
      <c r="E16" s="1">
        <v>7.0000000000000007E-2</v>
      </c>
      <c r="F16" s="1">
        <v>4.609</v>
      </c>
      <c r="G16" s="1">
        <v>0.33900000000000002</v>
      </c>
      <c r="H16" s="1">
        <v>6.484</v>
      </c>
      <c r="I16" s="1">
        <v>32.417999999999999</v>
      </c>
      <c r="J16" s="1">
        <v>0.9</v>
      </c>
      <c r="K16" s="1">
        <v>0.17799999999999999</v>
      </c>
      <c r="L16" s="1">
        <v>0.10199999999999999</v>
      </c>
      <c r="M16" s="1">
        <v>1.4E-2</v>
      </c>
      <c r="O16">
        <f t="shared" si="17"/>
        <v>99.682000000000002</v>
      </c>
      <c r="Q16" s="1">
        <v>44.664999999999999</v>
      </c>
      <c r="R16" s="1">
        <v>79.581000000000003</v>
      </c>
      <c r="S16" s="1">
        <v>11.093999999999999</v>
      </c>
      <c r="V16" s="5">
        <v>12</v>
      </c>
      <c r="W16" s="5">
        <v>4</v>
      </c>
      <c r="X16" s="15">
        <v>0</v>
      </c>
      <c r="Z16" s="14">
        <f t="shared" si="18"/>
        <v>1.8952938691036247</v>
      </c>
      <c r="AA16" s="14">
        <f t="shared" si="19"/>
        <v>1.8289614487564127E-3</v>
      </c>
      <c r="AB16" s="14">
        <f t="shared" si="20"/>
        <v>0.18865804175893733</v>
      </c>
      <c r="AC16" s="14">
        <f t="shared" si="21"/>
        <v>9.3085733248433073E-3</v>
      </c>
      <c r="AD16" s="14">
        <f t="shared" si="22"/>
        <v>0</v>
      </c>
      <c r="AE16" s="14">
        <f t="shared" si="23"/>
        <v>0.18833062480024293</v>
      </c>
      <c r="AF16" s="14">
        <f t="shared" si="24"/>
        <v>1.6784260170041323</v>
      </c>
      <c r="AG16" s="14">
        <f t="shared" si="25"/>
        <v>3.3490612097805045E-2</v>
      </c>
      <c r="AH16" s="14">
        <f t="shared" si="26"/>
        <v>5.2361632815523824E-3</v>
      </c>
      <c r="AI16" s="14">
        <f t="shared" si="27"/>
        <v>2.8496392034670624E-3</v>
      </c>
      <c r="AJ16" s="14">
        <f t="shared" si="28"/>
        <v>9.4271976473528655E-4</v>
      </c>
      <c r="AK16" s="14">
        <f t="shared" si="29"/>
        <v>0</v>
      </c>
      <c r="AL16" s="14">
        <f t="shared" si="30"/>
        <v>4.0043652217880972</v>
      </c>
      <c r="AM16" s="14">
        <f t="shared" si="31"/>
        <v>0.89911345668592035</v>
      </c>
      <c r="AN16" s="11">
        <f t="shared" si="2"/>
        <v>0</v>
      </c>
      <c r="AP16">
        <f t="shared" si="32"/>
        <v>54.567999999999998</v>
      </c>
      <c r="AQ16">
        <f t="shared" si="33"/>
        <v>7.0000000000000007E-2</v>
      </c>
      <c r="AR16">
        <f t="shared" si="34"/>
        <v>4.609</v>
      </c>
      <c r="AS16">
        <f t="shared" si="35"/>
        <v>0.33900000000000002</v>
      </c>
      <c r="AT16">
        <f t="shared" si="3"/>
        <v>0</v>
      </c>
      <c r="AU16">
        <f t="shared" si="4"/>
        <v>6.4840000000000009</v>
      </c>
      <c r="AV16">
        <f t="shared" si="36"/>
        <v>32.417999999999999</v>
      </c>
      <c r="AW16">
        <f t="shared" si="37"/>
        <v>0.9</v>
      </c>
      <c r="AX16">
        <f t="shared" si="38"/>
        <v>0.17799999999999999</v>
      </c>
      <c r="AY16">
        <f t="shared" si="39"/>
        <v>0.10199999999999999</v>
      </c>
      <c r="AZ16">
        <f t="shared" si="40"/>
        <v>1.4E-2</v>
      </c>
      <c r="BA16">
        <f t="shared" si="41"/>
        <v>0</v>
      </c>
      <c r="BB16">
        <f t="shared" si="42"/>
        <v>99.682000000000002</v>
      </c>
      <c r="BD16">
        <f t="shared" si="6"/>
        <v>0.90825565912117179</v>
      </c>
      <c r="BE16">
        <f t="shared" si="7"/>
        <v>8.7646808404076842E-4</v>
      </c>
      <c r="BF16">
        <f t="shared" si="8"/>
        <v>9.0408003138485682E-2</v>
      </c>
      <c r="BG16">
        <f t="shared" si="9"/>
        <v>4.4608197907757092E-3</v>
      </c>
      <c r="BH16">
        <f t="shared" si="10"/>
        <v>9.0251099604699084E-2</v>
      </c>
      <c r="BI16">
        <f t="shared" si="11"/>
        <v>0</v>
      </c>
      <c r="BJ16">
        <f t="shared" si="12"/>
        <v>0.80432905588471726</v>
      </c>
      <c r="BK16">
        <f t="shared" si="13"/>
        <v>1.6049246220402515E-2</v>
      </c>
      <c r="BL16">
        <f t="shared" si="14"/>
        <v>2.5092546385968475E-3</v>
      </c>
      <c r="BM16">
        <f t="shared" si="15"/>
        <v>1.3655934708566287E-3</v>
      </c>
      <c r="BN16">
        <f t="shared" si="43"/>
        <v>4.517666496178538E-4</v>
      </c>
      <c r="BO16">
        <f t="shared" si="44"/>
        <v>0</v>
      </c>
      <c r="BP16">
        <f t="shared" si="45"/>
        <v>1.9189569666033637</v>
      </c>
      <c r="BQ16">
        <f t="shared" si="16"/>
        <v>2.0867405009482805</v>
      </c>
    </row>
    <row r="17" spans="1:69" x14ac:dyDescent="0.15">
      <c r="A17" t="s">
        <v>87</v>
      </c>
      <c r="B17">
        <v>696</v>
      </c>
      <c r="C17">
        <f t="shared" si="46"/>
        <v>3.6055512754693813</v>
      </c>
      <c r="D17" s="1">
        <v>54.576999999999998</v>
      </c>
      <c r="E17" s="1">
        <v>6.4000000000000001E-2</v>
      </c>
      <c r="F17" s="1">
        <v>4.5640000000000001</v>
      </c>
      <c r="G17" s="1">
        <v>0.33600000000000002</v>
      </c>
      <c r="H17" s="1">
        <v>6.4580000000000002</v>
      </c>
      <c r="I17" s="1">
        <v>32.47</v>
      </c>
      <c r="J17" s="1">
        <v>0.875</v>
      </c>
      <c r="K17" s="1">
        <v>0.18</v>
      </c>
      <c r="L17" s="1">
        <v>9.8000000000000004E-2</v>
      </c>
      <c r="M17" s="1">
        <v>3.1E-2</v>
      </c>
      <c r="O17">
        <f t="shared" si="17"/>
        <v>99.653000000000006</v>
      </c>
      <c r="Q17" s="1">
        <v>44.667999999999999</v>
      </c>
      <c r="R17" s="1">
        <v>79.578999999999994</v>
      </c>
      <c r="S17" s="1">
        <v>11.093999999999999</v>
      </c>
      <c r="V17" s="5">
        <v>12</v>
      </c>
      <c r="W17" s="5">
        <v>4</v>
      </c>
      <c r="X17" s="15">
        <v>0</v>
      </c>
      <c r="Z17" s="14">
        <f t="shared" si="18"/>
        <v>1.8959378139692151</v>
      </c>
      <c r="AA17" s="14">
        <f t="shared" si="19"/>
        <v>1.6724856227116336E-3</v>
      </c>
      <c r="AB17" s="14">
        <f t="shared" si="20"/>
        <v>0.18684873311141509</v>
      </c>
      <c r="AC17" s="14">
        <f t="shared" si="21"/>
        <v>9.2278093019712935E-3</v>
      </c>
      <c r="AD17" s="14">
        <f t="shared" si="22"/>
        <v>0</v>
      </c>
      <c r="AE17" s="14">
        <f t="shared" si="23"/>
        <v>0.18760823143926453</v>
      </c>
      <c r="AF17" s="14">
        <f t="shared" si="24"/>
        <v>1.6814121496586885</v>
      </c>
      <c r="AG17" s="14">
        <f t="shared" si="25"/>
        <v>3.2566008836266765E-2</v>
      </c>
      <c r="AH17" s="14">
        <f t="shared" si="26"/>
        <v>5.2959221382663886E-3</v>
      </c>
      <c r="AI17" s="14">
        <f t="shared" si="27"/>
        <v>2.7383672273427286E-3</v>
      </c>
      <c r="AJ17" s="14">
        <f t="shared" si="28"/>
        <v>2.0878157924753963E-3</v>
      </c>
      <c r="AK17" s="14">
        <f t="shared" si="29"/>
        <v>0</v>
      </c>
      <c r="AL17" s="14">
        <f t="shared" si="30"/>
        <v>4.0053953370976183</v>
      </c>
      <c r="AM17" s="14">
        <f t="shared" si="31"/>
        <v>0.89962215857215289</v>
      </c>
      <c r="AN17" s="11">
        <f t="shared" si="2"/>
        <v>0</v>
      </c>
      <c r="AP17">
        <f t="shared" si="32"/>
        <v>54.576999999999998</v>
      </c>
      <c r="AQ17">
        <f t="shared" si="33"/>
        <v>6.4000000000000001E-2</v>
      </c>
      <c r="AR17">
        <f t="shared" si="34"/>
        <v>4.5640000000000001</v>
      </c>
      <c r="AS17">
        <f t="shared" si="35"/>
        <v>0.33600000000000002</v>
      </c>
      <c r="AT17">
        <f t="shared" si="3"/>
        <v>0</v>
      </c>
      <c r="AU17">
        <f t="shared" si="4"/>
        <v>6.4580000000000002</v>
      </c>
      <c r="AV17">
        <f t="shared" si="36"/>
        <v>32.47</v>
      </c>
      <c r="AW17">
        <f t="shared" si="37"/>
        <v>0.875</v>
      </c>
      <c r="AX17">
        <f t="shared" si="38"/>
        <v>0.18</v>
      </c>
      <c r="AY17">
        <f t="shared" si="39"/>
        <v>9.8000000000000004E-2</v>
      </c>
      <c r="AZ17">
        <f t="shared" si="40"/>
        <v>3.1E-2</v>
      </c>
      <c r="BA17">
        <f t="shared" si="41"/>
        <v>0</v>
      </c>
      <c r="BB17">
        <f t="shared" si="42"/>
        <v>99.653000000000006</v>
      </c>
      <c r="BD17">
        <f t="shared" si="6"/>
        <v>0.9084054593874834</v>
      </c>
      <c r="BE17">
        <f t="shared" si="7"/>
        <v>8.013422482658453E-4</v>
      </c>
      <c r="BF17">
        <f t="shared" si="8"/>
        <v>8.9525304040800321E-2</v>
      </c>
      <c r="BG17">
        <f t="shared" si="9"/>
        <v>4.4213435094414104E-3</v>
      </c>
      <c r="BH17">
        <f t="shared" si="10"/>
        <v>8.9889204387283567E-2</v>
      </c>
      <c r="BI17">
        <f t="shared" si="11"/>
        <v>0</v>
      </c>
      <c r="BJ17">
        <f t="shared" si="12"/>
        <v>0.80561923760184984</v>
      </c>
      <c r="BK17">
        <f t="shared" si="13"/>
        <v>1.5603433825391335E-2</v>
      </c>
      <c r="BL17">
        <f t="shared" si="14"/>
        <v>2.5374485109406321E-3</v>
      </c>
      <c r="BM17">
        <f t="shared" si="15"/>
        <v>1.3120407857249961E-3</v>
      </c>
      <c r="BN17">
        <f t="shared" si="43"/>
        <v>1.0003404384395333E-3</v>
      </c>
      <c r="BO17">
        <f t="shared" si="44"/>
        <v>0</v>
      </c>
      <c r="BP17">
        <f t="shared" si="45"/>
        <v>1.9191151547356211</v>
      </c>
      <c r="BQ17">
        <f t="shared" si="16"/>
        <v>2.0871052616169896</v>
      </c>
    </row>
    <row r="18" spans="1:69" x14ac:dyDescent="0.15">
      <c r="A18" t="s">
        <v>88</v>
      </c>
      <c r="B18">
        <v>697</v>
      </c>
      <c r="C18">
        <f t="shared" si="46"/>
        <v>4.9999999999982947</v>
      </c>
      <c r="D18" s="1">
        <v>54.622999999999998</v>
      </c>
      <c r="E18" s="1">
        <v>6.6000000000000003E-2</v>
      </c>
      <c r="F18" s="1">
        <v>4.4649999999999999</v>
      </c>
      <c r="G18" s="1">
        <v>0.32400000000000001</v>
      </c>
      <c r="H18" s="1">
        <v>6.4870000000000001</v>
      </c>
      <c r="I18" s="1">
        <v>32.567999999999998</v>
      </c>
      <c r="J18" s="1">
        <v>0.85</v>
      </c>
      <c r="K18" s="1">
        <v>0.17399999999999999</v>
      </c>
      <c r="L18" s="1">
        <v>9.2999999999999999E-2</v>
      </c>
      <c r="M18" s="1">
        <v>3.3000000000000002E-2</v>
      </c>
      <c r="O18">
        <f t="shared" si="17"/>
        <v>99.682999999999993</v>
      </c>
      <c r="Q18" s="1">
        <v>44.671999999999997</v>
      </c>
      <c r="R18" s="1">
        <v>79.575999999999993</v>
      </c>
      <c r="S18" s="1">
        <v>11.093999999999999</v>
      </c>
      <c r="V18" s="5">
        <v>12</v>
      </c>
      <c r="W18" s="5">
        <v>4</v>
      </c>
      <c r="X18" s="15">
        <v>0</v>
      </c>
      <c r="Z18" s="14">
        <f t="shared" si="18"/>
        <v>1.8970727508341028</v>
      </c>
      <c r="AA18" s="14">
        <f t="shared" si="19"/>
        <v>1.7243299157882496E-3</v>
      </c>
      <c r="AB18" s="14">
        <f t="shared" si="20"/>
        <v>0.1827510973072172</v>
      </c>
      <c r="AC18" s="14">
        <f t="shared" si="21"/>
        <v>8.8960732882361823E-3</v>
      </c>
      <c r="AD18" s="14">
        <f t="shared" si="22"/>
        <v>0</v>
      </c>
      <c r="AE18" s="14">
        <f t="shared" si="23"/>
        <v>0.18840470968317125</v>
      </c>
      <c r="AF18" s="14">
        <f t="shared" si="24"/>
        <v>1.6860753931196797</v>
      </c>
      <c r="AG18" s="14">
        <f t="shared" si="25"/>
        <v>3.1627831569643487E-2</v>
      </c>
      <c r="AH18" s="14">
        <f t="shared" si="26"/>
        <v>5.1181421398892616E-3</v>
      </c>
      <c r="AI18" s="14">
        <f t="shared" si="27"/>
        <v>2.5980204765292422E-3</v>
      </c>
      <c r="AJ18" s="14">
        <f t="shared" si="28"/>
        <v>2.2219712362488578E-3</v>
      </c>
      <c r="AK18" s="14">
        <f t="shared" si="29"/>
        <v>0</v>
      </c>
      <c r="AL18" s="14">
        <f t="shared" si="30"/>
        <v>4.0064903195705073</v>
      </c>
      <c r="AM18" s="14">
        <f t="shared" si="31"/>
        <v>0.89948961880072476</v>
      </c>
      <c r="AN18" s="11">
        <f t="shared" si="2"/>
        <v>0</v>
      </c>
      <c r="AP18">
        <f t="shared" si="32"/>
        <v>54.622999999999998</v>
      </c>
      <c r="AQ18">
        <f t="shared" si="33"/>
        <v>6.6000000000000003E-2</v>
      </c>
      <c r="AR18">
        <f t="shared" si="34"/>
        <v>4.4649999999999999</v>
      </c>
      <c r="AS18">
        <f t="shared" si="35"/>
        <v>0.32400000000000001</v>
      </c>
      <c r="AT18">
        <f t="shared" si="3"/>
        <v>0</v>
      </c>
      <c r="AU18">
        <f t="shared" si="4"/>
        <v>6.4870000000000001</v>
      </c>
      <c r="AV18">
        <f t="shared" si="36"/>
        <v>32.567999999999998</v>
      </c>
      <c r="AW18">
        <f t="shared" si="37"/>
        <v>0.85</v>
      </c>
      <c r="AX18">
        <f t="shared" si="38"/>
        <v>0.17399999999999999</v>
      </c>
      <c r="AY18">
        <f t="shared" si="39"/>
        <v>9.2999999999999999E-2</v>
      </c>
      <c r="AZ18">
        <f t="shared" si="40"/>
        <v>3.3000000000000002E-2</v>
      </c>
      <c r="BA18">
        <f t="shared" si="41"/>
        <v>0</v>
      </c>
      <c r="BB18">
        <f t="shared" si="42"/>
        <v>99.682999999999993</v>
      </c>
      <c r="BD18">
        <f t="shared" si="6"/>
        <v>0.90917110519307587</v>
      </c>
      <c r="BE18">
        <f t="shared" si="7"/>
        <v>8.2638419352415297E-4</v>
      </c>
      <c r="BF18">
        <f t="shared" si="8"/>
        <v>8.7583366025892506E-2</v>
      </c>
      <c r="BG18">
        <f t="shared" si="9"/>
        <v>4.2634383841042177E-3</v>
      </c>
      <c r="BH18">
        <f t="shared" si="10"/>
        <v>9.0292856745170097E-2</v>
      </c>
      <c r="BI18">
        <f t="shared" si="11"/>
        <v>0</v>
      </c>
      <c r="BJ18">
        <f t="shared" si="12"/>
        <v>0.80805073391490745</v>
      </c>
      <c r="BK18">
        <f t="shared" si="13"/>
        <v>1.5157621430380153E-2</v>
      </c>
      <c r="BL18">
        <f t="shared" si="14"/>
        <v>2.4528668939092775E-3</v>
      </c>
      <c r="BM18">
        <f t="shared" si="15"/>
        <v>1.2450999293104556E-3</v>
      </c>
      <c r="BN18">
        <f t="shared" si="43"/>
        <v>1.064878531242084E-3</v>
      </c>
      <c r="BO18">
        <f t="shared" si="44"/>
        <v>0</v>
      </c>
      <c r="BP18">
        <f t="shared" si="45"/>
        <v>1.9201083512415165</v>
      </c>
      <c r="BQ18">
        <f t="shared" si="16"/>
        <v>2.0865959553688538</v>
      </c>
    </row>
    <row r="19" spans="1:69" x14ac:dyDescent="0.15">
      <c r="A19" t="s">
        <v>89</v>
      </c>
      <c r="B19">
        <v>698</v>
      </c>
      <c r="C19">
        <f t="shared" si="46"/>
        <v>2.8284271247446227</v>
      </c>
      <c r="D19" s="1">
        <v>54.628</v>
      </c>
      <c r="E19" s="1">
        <v>6.3E-2</v>
      </c>
      <c r="F19" s="1">
        <v>4.4180000000000001</v>
      </c>
      <c r="G19" s="1">
        <v>0.32400000000000001</v>
      </c>
      <c r="H19" s="1">
        <v>6.4480000000000004</v>
      </c>
      <c r="I19" s="1">
        <v>32.697000000000003</v>
      </c>
      <c r="J19" s="1">
        <v>0.82399999999999995</v>
      </c>
      <c r="K19" s="1">
        <v>0.184</v>
      </c>
      <c r="L19" s="1">
        <v>9.6000000000000002E-2</v>
      </c>
      <c r="M19" s="1">
        <v>2.4E-2</v>
      </c>
      <c r="O19">
        <f t="shared" si="17"/>
        <v>99.706000000000003</v>
      </c>
      <c r="Q19" s="1">
        <v>44.673999999999999</v>
      </c>
      <c r="R19" s="1">
        <v>79.573999999999998</v>
      </c>
      <c r="S19" s="1">
        <v>11.093999999999999</v>
      </c>
      <c r="V19" s="5">
        <v>12</v>
      </c>
      <c r="W19" s="5">
        <v>4</v>
      </c>
      <c r="X19" s="15">
        <v>0</v>
      </c>
      <c r="Z19" s="14">
        <f t="shared" si="18"/>
        <v>1.896627382658953</v>
      </c>
      <c r="AA19" s="14">
        <f t="shared" si="19"/>
        <v>1.645414254343974E-3</v>
      </c>
      <c r="AB19" s="14">
        <f t="shared" si="20"/>
        <v>0.18076840250823276</v>
      </c>
      <c r="AC19" s="14">
        <f t="shared" si="21"/>
        <v>8.8931707427136932E-3</v>
      </c>
      <c r="AD19" s="14">
        <f t="shared" si="22"/>
        <v>0</v>
      </c>
      <c r="AE19" s="14">
        <f t="shared" si="23"/>
        <v>0.18721091429839307</v>
      </c>
      <c r="AF19" s="14">
        <f t="shared" si="24"/>
        <v>1.6922015427752106</v>
      </c>
      <c r="AG19" s="14">
        <f t="shared" si="25"/>
        <v>3.0650388367995208E-2</v>
      </c>
      <c r="AH19" s="14">
        <f t="shared" si="26"/>
        <v>5.4105223581856479E-3</v>
      </c>
      <c r="AI19" s="14">
        <f t="shared" si="27"/>
        <v>2.6809525816461339E-3</v>
      </c>
      <c r="AJ19" s="14">
        <f t="shared" si="28"/>
        <v>1.6154518311100906E-3</v>
      </c>
      <c r="AK19" s="14">
        <f t="shared" si="29"/>
        <v>0</v>
      </c>
      <c r="AL19" s="14">
        <f t="shared" si="30"/>
        <v>4.0077041423767845</v>
      </c>
      <c r="AM19" s="14">
        <f t="shared" si="31"/>
        <v>0.90038859559870343</v>
      </c>
      <c r="AN19" s="11">
        <f t="shared" si="2"/>
        <v>0</v>
      </c>
      <c r="AP19">
        <f t="shared" si="32"/>
        <v>54.628</v>
      </c>
      <c r="AQ19">
        <f t="shared" si="33"/>
        <v>6.3E-2</v>
      </c>
      <c r="AR19">
        <f t="shared" si="34"/>
        <v>4.4180000000000001</v>
      </c>
      <c r="AS19">
        <f t="shared" si="35"/>
        <v>0.32400000000000001</v>
      </c>
      <c r="AT19">
        <f t="shared" si="3"/>
        <v>0</v>
      </c>
      <c r="AU19">
        <f t="shared" si="4"/>
        <v>6.4480000000000004</v>
      </c>
      <c r="AV19">
        <f t="shared" si="36"/>
        <v>32.697000000000003</v>
      </c>
      <c r="AW19">
        <f t="shared" si="37"/>
        <v>0.82399999999999995</v>
      </c>
      <c r="AX19">
        <f t="shared" si="38"/>
        <v>0.184</v>
      </c>
      <c r="AY19">
        <f t="shared" si="39"/>
        <v>9.6000000000000002E-2</v>
      </c>
      <c r="AZ19">
        <f t="shared" si="40"/>
        <v>2.4E-2</v>
      </c>
      <c r="BA19">
        <f t="shared" si="41"/>
        <v>0</v>
      </c>
      <c r="BB19">
        <f t="shared" si="42"/>
        <v>99.706000000000003</v>
      </c>
      <c r="BD19">
        <f t="shared" si="6"/>
        <v>0.90925432756324898</v>
      </c>
      <c r="BE19">
        <f t="shared" si="7"/>
        <v>7.8882127563669152E-4</v>
      </c>
      <c r="BF19">
        <f t="shared" si="8"/>
        <v>8.6661435857198904E-2</v>
      </c>
      <c r="BG19">
        <f t="shared" si="9"/>
        <v>4.2634383841042177E-3</v>
      </c>
      <c r="BH19">
        <f t="shared" si="10"/>
        <v>8.9750013919046842E-2</v>
      </c>
      <c r="BI19">
        <f t="shared" si="11"/>
        <v>0</v>
      </c>
      <c r="BJ19">
        <f t="shared" si="12"/>
        <v>0.81125137702087124</v>
      </c>
      <c r="BK19">
        <f t="shared" si="13"/>
        <v>1.4693976539568524E-2</v>
      </c>
      <c r="BL19">
        <f t="shared" si="14"/>
        <v>2.5938362556282017E-3</v>
      </c>
      <c r="BM19">
        <f t="shared" si="15"/>
        <v>1.2852644431591799E-3</v>
      </c>
      <c r="BN19">
        <f t="shared" si="43"/>
        <v>7.7445711363060654E-4</v>
      </c>
      <c r="BO19">
        <f t="shared" si="44"/>
        <v>0</v>
      </c>
      <c r="BP19">
        <f t="shared" si="45"/>
        <v>1.9213169483720933</v>
      </c>
      <c r="BQ19">
        <f t="shared" si="16"/>
        <v>2.0859151561497749</v>
      </c>
    </row>
    <row r="20" spans="1:69" x14ac:dyDescent="0.15">
      <c r="A20" t="s">
        <v>90</v>
      </c>
      <c r="B20">
        <v>699</v>
      </c>
      <c r="C20">
        <f t="shared" si="46"/>
        <v>4.4721359549955126</v>
      </c>
      <c r="D20" s="1">
        <v>54.601999999999997</v>
      </c>
      <c r="E20" s="1">
        <v>0.05</v>
      </c>
      <c r="F20" s="1">
        <v>4.306</v>
      </c>
      <c r="G20" s="1">
        <v>0.309</v>
      </c>
      <c r="H20" s="1">
        <v>6.4340000000000002</v>
      </c>
      <c r="I20" s="1">
        <v>32.652999999999999</v>
      </c>
      <c r="J20" s="1">
        <v>0.80700000000000005</v>
      </c>
      <c r="K20" s="1">
        <v>0.17299999999999999</v>
      </c>
      <c r="L20" s="1">
        <v>8.6999999999999994E-2</v>
      </c>
      <c r="M20" s="1">
        <v>2.7E-2</v>
      </c>
      <c r="O20">
        <f t="shared" si="17"/>
        <v>99.447999999999993</v>
      </c>
      <c r="Q20" s="1">
        <v>44.677999999999997</v>
      </c>
      <c r="R20" s="1">
        <v>79.572000000000003</v>
      </c>
      <c r="S20" s="1">
        <v>11.093999999999999</v>
      </c>
      <c r="V20" s="5">
        <v>12</v>
      </c>
      <c r="W20" s="5">
        <v>4</v>
      </c>
      <c r="X20" s="15">
        <v>0</v>
      </c>
      <c r="Z20" s="14">
        <f t="shared" si="18"/>
        <v>1.9000840538921535</v>
      </c>
      <c r="AA20" s="14">
        <f t="shared" si="19"/>
        <v>1.308887309940175E-3</v>
      </c>
      <c r="AB20" s="14">
        <f t="shared" si="20"/>
        <v>0.17659092479984573</v>
      </c>
      <c r="AC20" s="14">
        <f t="shared" si="21"/>
        <v>8.5009536189922328E-3</v>
      </c>
      <c r="AD20" s="14">
        <f t="shared" si="22"/>
        <v>0</v>
      </c>
      <c r="AE20" s="14">
        <f t="shared" si="23"/>
        <v>0.18723401011213689</v>
      </c>
      <c r="AF20" s="14">
        <f t="shared" si="24"/>
        <v>1.6938104760153752</v>
      </c>
      <c r="AG20" s="14">
        <f t="shared" si="25"/>
        <v>3.0087066901752002E-2</v>
      </c>
      <c r="AH20" s="14">
        <f t="shared" si="26"/>
        <v>5.0987653181404982E-3</v>
      </c>
      <c r="AI20" s="14">
        <f t="shared" si="27"/>
        <v>2.4352003590504931E-3</v>
      </c>
      <c r="AJ20" s="14">
        <f t="shared" si="28"/>
        <v>1.8215625222025005E-3</v>
      </c>
      <c r="AK20" s="14">
        <f t="shared" si="29"/>
        <v>0</v>
      </c>
      <c r="AL20" s="14">
        <f t="shared" si="30"/>
        <v>4.0069719008495897</v>
      </c>
      <c r="AM20" s="14">
        <f t="shared" si="31"/>
        <v>0.90046274211324284</v>
      </c>
      <c r="AN20" s="11">
        <f t="shared" si="2"/>
        <v>0</v>
      </c>
      <c r="AP20">
        <f t="shared" si="32"/>
        <v>54.601999999999997</v>
      </c>
      <c r="AQ20">
        <f t="shared" si="33"/>
        <v>0.05</v>
      </c>
      <c r="AR20">
        <f t="shared" si="34"/>
        <v>4.306</v>
      </c>
      <c r="AS20">
        <f t="shared" si="35"/>
        <v>0.309</v>
      </c>
      <c r="AT20">
        <f t="shared" si="3"/>
        <v>0</v>
      </c>
      <c r="AU20">
        <f t="shared" si="4"/>
        <v>6.4340000000000002</v>
      </c>
      <c r="AV20">
        <f t="shared" si="36"/>
        <v>32.652999999999999</v>
      </c>
      <c r="AW20">
        <f t="shared" si="37"/>
        <v>0.80700000000000005</v>
      </c>
      <c r="AX20">
        <f t="shared" si="38"/>
        <v>0.17299999999999999</v>
      </c>
      <c r="AY20">
        <f t="shared" si="39"/>
        <v>8.6999999999999994E-2</v>
      </c>
      <c r="AZ20">
        <f t="shared" si="40"/>
        <v>2.7E-2</v>
      </c>
      <c r="BA20">
        <f t="shared" si="41"/>
        <v>0</v>
      </c>
      <c r="BB20">
        <f t="shared" si="42"/>
        <v>99.447999999999993</v>
      </c>
      <c r="BD20">
        <f t="shared" si="6"/>
        <v>0.90882157123834884</v>
      </c>
      <c r="BE20">
        <f t="shared" si="7"/>
        <v>6.2604863145769162E-4</v>
      </c>
      <c r="BF20">
        <f t="shared" si="8"/>
        <v>8.4464495880737553E-2</v>
      </c>
      <c r="BG20">
        <f t="shared" si="9"/>
        <v>4.0660569774327252E-3</v>
      </c>
      <c r="BH20">
        <f t="shared" si="10"/>
        <v>8.9555147263515406E-2</v>
      </c>
      <c r="BI20">
        <f t="shared" si="11"/>
        <v>0</v>
      </c>
      <c r="BJ20">
        <f t="shared" si="12"/>
        <v>0.81015968479868194</v>
      </c>
      <c r="BK20">
        <f t="shared" si="13"/>
        <v>1.4390824110960923E-2</v>
      </c>
      <c r="BL20">
        <f t="shared" si="14"/>
        <v>2.4387699577373854E-3</v>
      </c>
      <c r="BM20">
        <f t="shared" si="15"/>
        <v>1.1647709016130068E-3</v>
      </c>
      <c r="BN20">
        <f t="shared" si="43"/>
        <v>8.7126425283443228E-4</v>
      </c>
      <c r="BO20">
        <f t="shared" si="44"/>
        <v>0</v>
      </c>
      <c r="BP20">
        <f t="shared" si="45"/>
        <v>1.9165586340133194</v>
      </c>
      <c r="BQ20">
        <f t="shared" si="16"/>
        <v>2.0907118779136402</v>
      </c>
    </row>
    <row r="21" spans="1:69" x14ac:dyDescent="0.15">
      <c r="A21" t="s">
        <v>91</v>
      </c>
      <c r="B21">
        <v>700</v>
      </c>
      <c r="C21">
        <f t="shared" si="46"/>
        <v>4.2426406871194464</v>
      </c>
      <c r="D21" s="1">
        <v>54.91</v>
      </c>
      <c r="E21" s="1">
        <v>0.05</v>
      </c>
      <c r="F21" s="1">
        <v>4.1710000000000003</v>
      </c>
      <c r="G21" s="1">
        <v>0.29499999999999998</v>
      </c>
      <c r="H21" s="1">
        <v>6.4569999999999999</v>
      </c>
      <c r="I21" s="1">
        <v>32.731000000000002</v>
      </c>
      <c r="J21" s="1">
        <v>0.74</v>
      </c>
      <c r="K21" s="1">
        <v>0.17699999999999999</v>
      </c>
      <c r="L21" s="1">
        <v>9.9000000000000005E-2</v>
      </c>
      <c r="M21" s="1">
        <v>2.1999999999999999E-2</v>
      </c>
      <c r="O21">
        <f t="shared" si="17"/>
        <v>99.652000000000015</v>
      </c>
      <c r="Q21" s="1">
        <v>44.680999999999997</v>
      </c>
      <c r="R21" s="1">
        <v>79.569000000000003</v>
      </c>
      <c r="S21" s="1">
        <v>11.093999999999999</v>
      </c>
      <c r="V21" s="5">
        <v>12</v>
      </c>
      <c r="W21" s="5">
        <v>4</v>
      </c>
      <c r="X21" s="15">
        <v>0</v>
      </c>
      <c r="Z21" s="14">
        <f t="shared" si="18"/>
        <v>1.9060191485900462</v>
      </c>
      <c r="AA21" s="14">
        <f t="shared" si="19"/>
        <v>1.3056110294077169E-3</v>
      </c>
      <c r="AB21" s="14">
        <f t="shared" si="20"/>
        <v>0.1706263491604067</v>
      </c>
      <c r="AC21" s="14">
        <f t="shared" si="21"/>
        <v>8.0954824633277522E-3</v>
      </c>
      <c r="AD21" s="14">
        <f t="shared" si="22"/>
        <v>0</v>
      </c>
      <c r="AE21" s="14">
        <f t="shared" si="23"/>
        <v>0.18743298509965695</v>
      </c>
      <c r="AF21" s="14">
        <f t="shared" si="24"/>
        <v>1.6936066624818351</v>
      </c>
      <c r="AG21" s="14">
        <f t="shared" si="25"/>
        <v>2.752007352382984E-2</v>
      </c>
      <c r="AH21" s="14">
        <f t="shared" si="26"/>
        <v>5.2035980157202778E-3</v>
      </c>
      <c r="AI21" s="14">
        <f t="shared" si="27"/>
        <v>2.7641537382433099E-3</v>
      </c>
      <c r="AJ21" s="14">
        <f t="shared" si="28"/>
        <v>1.4805209324095057E-3</v>
      </c>
      <c r="AK21" s="14">
        <f t="shared" si="29"/>
        <v>0</v>
      </c>
      <c r="AL21" s="14">
        <f t="shared" si="30"/>
        <v>4.0040545850348828</v>
      </c>
      <c r="AM21" s="14">
        <f t="shared" si="31"/>
        <v>0.90035670681335978</v>
      </c>
      <c r="AN21" s="11">
        <f t="shared" si="2"/>
        <v>0</v>
      </c>
      <c r="AP21">
        <f t="shared" si="32"/>
        <v>54.91</v>
      </c>
      <c r="AQ21">
        <f t="shared" si="33"/>
        <v>0.05</v>
      </c>
      <c r="AR21">
        <f t="shared" si="34"/>
        <v>4.1710000000000003</v>
      </c>
      <c r="AS21">
        <f t="shared" si="35"/>
        <v>0.29499999999999998</v>
      </c>
      <c r="AT21">
        <f t="shared" si="3"/>
        <v>0</v>
      </c>
      <c r="AU21">
        <f t="shared" si="4"/>
        <v>6.4569999999999999</v>
      </c>
      <c r="AV21">
        <f t="shared" si="36"/>
        <v>32.731000000000002</v>
      </c>
      <c r="AW21">
        <f t="shared" si="37"/>
        <v>0.74</v>
      </c>
      <c r="AX21">
        <f t="shared" si="38"/>
        <v>0.17699999999999999</v>
      </c>
      <c r="AY21">
        <f t="shared" si="39"/>
        <v>9.9000000000000005E-2</v>
      </c>
      <c r="AZ21">
        <f t="shared" si="40"/>
        <v>2.1999999999999999E-2</v>
      </c>
      <c r="BA21">
        <f t="shared" si="41"/>
        <v>0</v>
      </c>
      <c r="BB21">
        <f t="shared" si="42"/>
        <v>99.652000000000015</v>
      </c>
      <c r="BD21">
        <f t="shared" si="6"/>
        <v>0.91394806924101191</v>
      </c>
      <c r="BE21">
        <f t="shared" si="7"/>
        <v>6.2604863145769162E-4</v>
      </c>
      <c r="BF21">
        <f t="shared" si="8"/>
        <v>8.1816398587681458E-2</v>
      </c>
      <c r="BG21">
        <f t="shared" si="9"/>
        <v>3.8818343312059999E-3</v>
      </c>
      <c r="BH21">
        <f t="shared" si="10"/>
        <v>8.9875285340459896E-2</v>
      </c>
      <c r="BI21">
        <f t="shared" si="11"/>
        <v>0</v>
      </c>
      <c r="BJ21">
        <f t="shared" si="12"/>
        <v>0.81209495737438098</v>
      </c>
      <c r="BK21">
        <f t="shared" si="13"/>
        <v>1.3196046892330957E-2</v>
      </c>
      <c r="BL21">
        <f t="shared" si="14"/>
        <v>2.495157702424955E-3</v>
      </c>
      <c r="BM21">
        <f t="shared" si="15"/>
        <v>1.3254289570079044E-3</v>
      </c>
      <c r="BN21">
        <f t="shared" si="43"/>
        <v>7.099190208280559E-4</v>
      </c>
      <c r="BO21">
        <f t="shared" si="44"/>
        <v>0</v>
      </c>
      <c r="BP21">
        <f t="shared" si="45"/>
        <v>1.9199691460787895</v>
      </c>
      <c r="BQ21">
        <f t="shared" si="16"/>
        <v>2.0854786094935345</v>
      </c>
    </row>
    <row r="22" spans="1:69" x14ac:dyDescent="0.15">
      <c r="A22" t="s">
        <v>92</v>
      </c>
      <c r="B22">
        <v>701</v>
      </c>
      <c r="C22">
        <f t="shared" si="46"/>
        <v>4.2426406871194464</v>
      </c>
      <c r="D22" s="1">
        <v>54.953000000000003</v>
      </c>
      <c r="E22" s="1">
        <v>6.4000000000000001E-2</v>
      </c>
      <c r="F22" s="1">
        <v>4.07</v>
      </c>
      <c r="G22" s="1">
        <v>0.28899999999999998</v>
      </c>
      <c r="H22" s="1">
        <v>6.3780000000000001</v>
      </c>
      <c r="I22" s="1">
        <v>32.673999999999999</v>
      </c>
      <c r="J22" s="1">
        <v>0.72</v>
      </c>
      <c r="K22" s="1">
        <v>0.18</v>
      </c>
      <c r="L22" s="1">
        <v>0.1</v>
      </c>
      <c r="M22" s="1">
        <v>3.3000000000000002E-2</v>
      </c>
      <c r="O22">
        <f t="shared" si="17"/>
        <v>99.460999999999999</v>
      </c>
      <c r="Q22" s="1">
        <v>44.683999999999997</v>
      </c>
      <c r="R22" s="1">
        <v>79.566000000000003</v>
      </c>
      <c r="S22" s="1">
        <v>11.093999999999999</v>
      </c>
      <c r="V22" s="5">
        <v>12</v>
      </c>
      <c r="W22" s="5">
        <v>4</v>
      </c>
      <c r="X22" s="15">
        <v>0</v>
      </c>
      <c r="Z22" s="14">
        <f t="shared" si="18"/>
        <v>1.9101312622379216</v>
      </c>
      <c r="AA22" s="14">
        <f t="shared" si="19"/>
        <v>1.6734770862426062E-3</v>
      </c>
      <c r="AB22" s="14">
        <f t="shared" si="20"/>
        <v>0.16672330397560858</v>
      </c>
      <c r="AC22" s="14">
        <f t="shared" si="21"/>
        <v>7.9417196773404527E-3</v>
      </c>
      <c r="AD22" s="14">
        <f t="shared" si="22"/>
        <v>0</v>
      </c>
      <c r="AE22" s="14">
        <f t="shared" si="23"/>
        <v>0.18539402819514245</v>
      </c>
      <c r="AF22" s="14">
        <f t="shared" si="24"/>
        <v>1.6929790132129432</v>
      </c>
      <c r="AG22" s="14">
        <f t="shared" si="25"/>
        <v>2.6813058574592166E-2</v>
      </c>
      <c r="AH22" s="14">
        <f t="shared" si="26"/>
        <v>5.2990616054113728E-3</v>
      </c>
      <c r="AI22" s="14">
        <f t="shared" si="27"/>
        <v>2.7959087290260064E-3</v>
      </c>
      <c r="AJ22" s="14">
        <f t="shared" si="28"/>
        <v>2.2238311102675242E-3</v>
      </c>
      <c r="AK22" s="14">
        <f t="shared" si="29"/>
        <v>0</v>
      </c>
      <c r="AL22" s="14">
        <f t="shared" si="30"/>
        <v>4.0019746644044956</v>
      </c>
      <c r="AM22" s="14">
        <f t="shared" si="31"/>
        <v>0.90130074053013165</v>
      </c>
      <c r="AN22" s="11">
        <f t="shared" si="2"/>
        <v>0</v>
      </c>
      <c r="AP22">
        <f t="shared" si="32"/>
        <v>54.953000000000003</v>
      </c>
      <c r="AQ22">
        <f t="shared" si="33"/>
        <v>6.4000000000000001E-2</v>
      </c>
      <c r="AR22">
        <f t="shared" si="34"/>
        <v>4.07</v>
      </c>
      <c r="AS22">
        <f t="shared" si="35"/>
        <v>0.28899999999999998</v>
      </c>
      <c r="AT22">
        <f t="shared" si="3"/>
        <v>0</v>
      </c>
      <c r="AU22">
        <f t="shared" si="4"/>
        <v>6.3780000000000001</v>
      </c>
      <c r="AV22">
        <f t="shared" si="36"/>
        <v>32.673999999999999</v>
      </c>
      <c r="AW22">
        <f t="shared" si="37"/>
        <v>0.72</v>
      </c>
      <c r="AX22">
        <f t="shared" si="38"/>
        <v>0.18</v>
      </c>
      <c r="AY22">
        <f t="shared" si="39"/>
        <v>0.1</v>
      </c>
      <c r="AZ22">
        <f t="shared" si="40"/>
        <v>3.3000000000000002E-2</v>
      </c>
      <c r="BA22">
        <f t="shared" si="41"/>
        <v>0</v>
      </c>
      <c r="BB22">
        <f t="shared" si="42"/>
        <v>99.460999999999999</v>
      </c>
      <c r="BD22">
        <f t="shared" si="6"/>
        <v>0.91466378162450079</v>
      </c>
      <c r="BE22">
        <f t="shared" si="7"/>
        <v>8.013422482658453E-4</v>
      </c>
      <c r="BF22">
        <f t="shared" si="8"/>
        <v>7.9835229501765415E-2</v>
      </c>
      <c r="BG22">
        <f t="shared" si="9"/>
        <v>3.8028817685374031E-3</v>
      </c>
      <c r="BH22">
        <f t="shared" si="10"/>
        <v>8.8775680641389687E-2</v>
      </c>
      <c r="BI22">
        <f t="shared" si="11"/>
        <v>0</v>
      </c>
      <c r="BJ22">
        <f t="shared" si="12"/>
        <v>0.81068071972290867</v>
      </c>
      <c r="BK22">
        <f t="shared" si="13"/>
        <v>1.2839396976322012E-2</v>
      </c>
      <c r="BL22">
        <f t="shared" si="14"/>
        <v>2.5374485109406321E-3</v>
      </c>
      <c r="BM22">
        <f t="shared" si="15"/>
        <v>1.3388171282908124E-3</v>
      </c>
      <c r="BN22">
        <f t="shared" si="43"/>
        <v>1.064878531242084E-3</v>
      </c>
      <c r="BO22">
        <f t="shared" si="44"/>
        <v>0</v>
      </c>
      <c r="BP22">
        <f t="shared" si="45"/>
        <v>1.9163401766541637</v>
      </c>
      <c r="BQ22">
        <f t="shared" si="16"/>
        <v>2.0883425151539372</v>
      </c>
    </row>
    <row r="23" spans="1:69" x14ac:dyDescent="0.15">
      <c r="A23" t="s">
        <v>93</v>
      </c>
      <c r="B23">
        <v>702</v>
      </c>
      <c r="C23">
        <f t="shared" si="46"/>
        <v>5.0000000000039799</v>
      </c>
      <c r="D23" s="1">
        <v>55.213999999999999</v>
      </c>
      <c r="E23" s="1">
        <v>7.0000000000000007E-2</v>
      </c>
      <c r="F23" s="1">
        <v>3.91</v>
      </c>
      <c r="G23" s="1">
        <v>0.28000000000000003</v>
      </c>
      <c r="H23" s="1">
        <v>6.4139999999999997</v>
      </c>
      <c r="I23" s="1">
        <v>32.960999999999999</v>
      </c>
      <c r="J23" s="1">
        <v>0.7</v>
      </c>
      <c r="K23" s="1">
        <v>0.17199999999999999</v>
      </c>
      <c r="L23" s="1">
        <v>0.104</v>
      </c>
      <c r="M23" s="1">
        <v>2.3E-2</v>
      </c>
      <c r="O23">
        <f t="shared" si="17"/>
        <v>99.847999999999999</v>
      </c>
      <c r="Q23" s="1">
        <v>44.688000000000002</v>
      </c>
      <c r="R23" s="1">
        <v>79.563000000000002</v>
      </c>
      <c r="S23" s="1">
        <v>11.093999999999999</v>
      </c>
      <c r="V23" s="5">
        <v>12</v>
      </c>
      <c r="W23" s="5">
        <v>4</v>
      </c>
      <c r="X23" s="15">
        <v>0</v>
      </c>
      <c r="Z23" s="14">
        <f t="shared" si="18"/>
        <v>1.9118849083286331</v>
      </c>
      <c r="AA23" s="14">
        <f t="shared" si="19"/>
        <v>1.8233857832932986E-3</v>
      </c>
      <c r="AB23" s="14">
        <f t="shared" si="20"/>
        <v>0.15955829408363084</v>
      </c>
      <c r="AC23" s="14">
        <f t="shared" si="21"/>
        <v>7.6650584363972653E-3</v>
      </c>
      <c r="AD23" s="14">
        <f t="shared" si="22"/>
        <v>0</v>
      </c>
      <c r="AE23" s="14">
        <f t="shared" si="23"/>
        <v>0.1857295085391315</v>
      </c>
      <c r="AF23" s="14">
        <f t="shared" si="24"/>
        <v>1.7013371178654766</v>
      </c>
      <c r="AG23" s="14">
        <f t="shared" si="25"/>
        <v>2.5968844662645301E-2</v>
      </c>
      <c r="AH23" s="14">
        <f t="shared" si="26"/>
        <v>5.0442388002021983E-3</v>
      </c>
      <c r="AI23" s="14">
        <f t="shared" si="27"/>
        <v>2.8966568995604596E-3</v>
      </c>
      <c r="AJ23" s="14">
        <f t="shared" si="28"/>
        <v>1.5440324581778447E-3</v>
      </c>
      <c r="AK23" s="14">
        <f t="shared" si="29"/>
        <v>0</v>
      </c>
      <c r="AL23" s="14">
        <f t="shared" si="30"/>
        <v>4.0034520458571476</v>
      </c>
      <c r="AM23" s="14">
        <f t="shared" si="31"/>
        <v>0.90157766242043169</v>
      </c>
      <c r="AN23" s="11">
        <f t="shared" si="2"/>
        <v>0</v>
      </c>
      <c r="AP23">
        <f t="shared" si="32"/>
        <v>55.213999999999999</v>
      </c>
      <c r="AQ23">
        <f t="shared" si="33"/>
        <v>7.0000000000000007E-2</v>
      </c>
      <c r="AR23">
        <f t="shared" si="34"/>
        <v>3.91</v>
      </c>
      <c r="AS23">
        <f t="shared" si="35"/>
        <v>0.28000000000000003</v>
      </c>
      <c r="AT23">
        <f t="shared" si="3"/>
        <v>0</v>
      </c>
      <c r="AU23">
        <f t="shared" si="4"/>
        <v>6.4139999999999997</v>
      </c>
      <c r="AV23">
        <f t="shared" si="36"/>
        <v>32.960999999999999</v>
      </c>
      <c r="AW23">
        <f t="shared" si="37"/>
        <v>0.7</v>
      </c>
      <c r="AX23">
        <f t="shared" si="38"/>
        <v>0.17199999999999999</v>
      </c>
      <c r="AY23">
        <f t="shared" si="39"/>
        <v>0.104</v>
      </c>
      <c r="AZ23">
        <f t="shared" si="40"/>
        <v>2.3E-2</v>
      </c>
      <c r="BA23">
        <f t="shared" si="41"/>
        <v>0</v>
      </c>
      <c r="BB23">
        <f t="shared" si="42"/>
        <v>99.847999999999999</v>
      </c>
      <c r="BD23">
        <f t="shared" si="6"/>
        <v>0.91900798934753658</v>
      </c>
      <c r="BE23">
        <f t="shared" si="7"/>
        <v>8.7646808404076842E-4</v>
      </c>
      <c r="BF23">
        <f t="shared" si="8"/>
        <v>7.669674382110632E-2</v>
      </c>
      <c r="BG23">
        <f t="shared" si="9"/>
        <v>3.6844529245345088E-3</v>
      </c>
      <c r="BH23">
        <f t="shared" si="10"/>
        <v>8.9276766327041929E-2</v>
      </c>
      <c r="BI23">
        <f t="shared" si="11"/>
        <v>0</v>
      </c>
      <c r="BJ23">
        <f t="shared" si="12"/>
        <v>0.81780153035400593</v>
      </c>
      <c r="BK23">
        <f t="shared" si="13"/>
        <v>1.2482747060313068E-2</v>
      </c>
      <c r="BL23">
        <f t="shared" si="14"/>
        <v>2.4246730215654929E-3</v>
      </c>
      <c r="BM23">
        <f t="shared" si="15"/>
        <v>1.3923698134224449E-3</v>
      </c>
      <c r="BN23">
        <f t="shared" si="43"/>
        <v>7.4218806722933122E-4</v>
      </c>
      <c r="BO23">
        <f t="shared" si="44"/>
        <v>0</v>
      </c>
      <c r="BP23">
        <f t="shared" si="45"/>
        <v>1.9243859288207963</v>
      </c>
      <c r="BQ23">
        <f t="shared" si="16"/>
        <v>2.0803789852643222</v>
      </c>
    </row>
    <row r="24" spans="1:69" x14ac:dyDescent="0.15">
      <c r="A24" t="s">
        <v>94</v>
      </c>
      <c r="B24">
        <v>703</v>
      </c>
      <c r="C24">
        <f t="shared" si="46"/>
        <v>2.8284271247395987</v>
      </c>
      <c r="D24" s="1">
        <v>55.243000000000002</v>
      </c>
      <c r="E24" s="1">
        <v>5.7000000000000002E-2</v>
      </c>
      <c r="F24" s="1">
        <v>3.7970000000000002</v>
      </c>
      <c r="G24" s="1">
        <v>0.27200000000000002</v>
      </c>
      <c r="H24" s="1">
        <v>6.3849999999999998</v>
      </c>
      <c r="I24" s="1">
        <v>32.945</v>
      </c>
      <c r="J24" s="1">
        <v>0.66800000000000004</v>
      </c>
      <c r="K24" s="1">
        <v>0.16900000000000001</v>
      </c>
      <c r="L24" s="1">
        <v>9.4E-2</v>
      </c>
      <c r="M24" s="1">
        <v>1.9E-2</v>
      </c>
      <c r="O24">
        <f t="shared" si="17"/>
        <v>99.649000000000015</v>
      </c>
      <c r="Q24" s="1">
        <v>44.69</v>
      </c>
      <c r="R24" s="1">
        <v>79.561000000000007</v>
      </c>
      <c r="S24" s="1">
        <v>11.093999999999999</v>
      </c>
      <c r="V24" s="5">
        <v>12</v>
      </c>
      <c r="W24" s="5">
        <v>4</v>
      </c>
      <c r="X24" s="15">
        <v>0</v>
      </c>
      <c r="Z24" s="14">
        <f t="shared" si="18"/>
        <v>1.9158483855764836</v>
      </c>
      <c r="AA24" s="14">
        <f t="shared" si="19"/>
        <v>1.4870539607850452E-3</v>
      </c>
      <c r="AB24" s="14">
        <f t="shared" si="20"/>
        <v>0.15518672649299203</v>
      </c>
      <c r="AC24" s="14">
        <f t="shared" si="21"/>
        <v>7.4575760510374959E-3</v>
      </c>
      <c r="AD24" s="14">
        <f t="shared" si="22"/>
        <v>0</v>
      </c>
      <c r="AE24" s="14">
        <f t="shared" si="23"/>
        <v>0.18517578893418513</v>
      </c>
      <c r="AF24" s="14">
        <f t="shared" si="24"/>
        <v>1.7031419955620901</v>
      </c>
      <c r="AG24" s="14">
        <f t="shared" si="25"/>
        <v>2.4820035544298461E-2</v>
      </c>
      <c r="AH24" s="14">
        <f t="shared" si="26"/>
        <v>4.9639253778975267E-3</v>
      </c>
      <c r="AI24" s="14">
        <f t="shared" si="27"/>
        <v>2.6221825306193326E-3</v>
      </c>
      <c r="AJ24" s="14">
        <f t="shared" si="28"/>
        <v>1.2774783206549155E-3</v>
      </c>
      <c r="AK24" s="14">
        <f t="shared" si="29"/>
        <v>0</v>
      </c>
      <c r="AL24" s="14">
        <f t="shared" si="30"/>
        <v>4.0019811483510441</v>
      </c>
      <c r="AM24" s="14">
        <f t="shared" si="31"/>
        <v>0.90193610924255396</v>
      </c>
      <c r="AN24" s="11">
        <f t="shared" si="2"/>
        <v>0</v>
      </c>
      <c r="AP24">
        <f t="shared" si="32"/>
        <v>55.243000000000002</v>
      </c>
      <c r="AQ24">
        <f t="shared" si="33"/>
        <v>5.7000000000000002E-2</v>
      </c>
      <c r="AR24">
        <f t="shared" si="34"/>
        <v>3.7970000000000002</v>
      </c>
      <c r="AS24">
        <f t="shared" si="35"/>
        <v>0.27200000000000002</v>
      </c>
      <c r="AT24">
        <f t="shared" si="3"/>
        <v>0</v>
      </c>
      <c r="AU24">
        <f t="shared" si="4"/>
        <v>6.3849999999999998</v>
      </c>
      <c r="AV24">
        <f t="shared" si="36"/>
        <v>32.945</v>
      </c>
      <c r="AW24">
        <f t="shared" si="37"/>
        <v>0.66800000000000004</v>
      </c>
      <c r="AX24">
        <f t="shared" si="38"/>
        <v>0.16900000000000001</v>
      </c>
      <c r="AY24">
        <f t="shared" si="39"/>
        <v>9.4E-2</v>
      </c>
      <c r="AZ24">
        <f t="shared" si="40"/>
        <v>1.9E-2</v>
      </c>
      <c r="BA24">
        <f t="shared" si="41"/>
        <v>0</v>
      </c>
      <c r="BB24">
        <f t="shared" si="42"/>
        <v>99.649000000000015</v>
      </c>
      <c r="BD24">
        <f t="shared" si="6"/>
        <v>0.91949067909454063</v>
      </c>
      <c r="BE24">
        <f t="shared" si="7"/>
        <v>7.1369543986176851E-4</v>
      </c>
      <c r="BF24">
        <f t="shared" si="8"/>
        <v>7.4480188309140841E-2</v>
      </c>
      <c r="BG24">
        <f t="shared" si="9"/>
        <v>3.5791828409763799E-3</v>
      </c>
      <c r="BH24">
        <f t="shared" si="10"/>
        <v>8.8873113969155398E-2</v>
      </c>
      <c r="BI24">
        <f t="shared" si="11"/>
        <v>0</v>
      </c>
      <c r="BJ24">
        <f t="shared" si="12"/>
        <v>0.81740455136411905</v>
      </c>
      <c r="BK24">
        <f t="shared" si="13"/>
        <v>1.1912107194698757E-2</v>
      </c>
      <c r="BL24">
        <f t="shared" si="14"/>
        <v>2.3823822130498162E-3</v>
      </c>
      <c r="BM24">
        <f t="shared" si="15"/>
        <v>1.2584881005933636E-3</v>
      </c>
      <c r="BN24">
        <f t="shared" si="43"/>
        <v>6.1311188162423017E-4</v>
      </c>
      <c r="BO24">
        <f t="shared" si="44"/>
        <v>0</v>
      </c>
      <c r="BP24">
        <f t="shared" si="45"/>
        <v>1.9207075004077601</v>
      </c>
      <c r="BQ24">
        <f t="shared" si="16"/>
        <v>2.0835973970536563</v>
      </c>
    </row>
    <row r="25" spans="1:69" x14ac:dyDescent="0.15">
      <c r="A25" t="s">
        <v>95</v>
      </c>
      <c r="B25">
        <v>704</v>
      </c>
      <c r="C25">
        <f t="shared" si="46"/>
        <v>4.4721359550082234</v>
      </c>
      <c r="D25" s="1">
        <v>55.38</v>
      </c>
      <c r="E25" s="1">
        <v>6.7000000000000004E-2</v>
      </c>
      <c r="F25" s="1">
        <v>3.698</v>
      </c>
      <c r="G25" s="1">
        <v>0.26700000000000002</v>
      </c>
      <c r="H25" s="1">
        <v>6.3449999999999998</v>
      </c>
      <c r="I25" s="1">
        <v>32.994999999999997</v>
      </c>
      <c r="J25" s="1">
        <v>0.65900000000000003</v>
      </c>
      <c r="K25" s="1">
        <v>0.17699999999999999</v>
      </c>
      <c r="L25" s="1">
        <v>9.1999999999999998E-2</v>
      </c>
      <c r="M25" s="1">
        <v>1.2E-2</v>
      </c>
      <c r="O25">
        <f t="shared" si="17"/>
        <v>99.692000000000021</v>
      </c>
      <c r="Q25" s="1">
        <v>44.694000000000003</v>
      </c>
      <c r="R25" s="1">
        <v>79.558999999999997</v>
      </c>
      <c r="S25" s="1">
        <v>11.093999999999999</v>
      </c>
      <c r="V25" s="5">
        <v>12</v>
      </c>
      <c r="W25" s="5">
        <v>4</v>
      </c>
      <c r="X25" s="15">
        <v>0</v>
      </c>
      <c r="Z25" s="14">
        <f t="shared" si="18"/>
        <v>1.9190696323491874</v>
      </c>
      <c r="AA25" s="14">
        <f t="shared" si="19"/>
        <v>1.7465481964868631E-3</v>
      </c>
      <c r="AB25" s="14">
        <f t="shared" si="20"/>
        <v>0.15102010970874505</v>
      </c>
      <c r="AC25" s="14">
        <f t="shared" si="21"/>
        <v>7.3146566939469677E-3</v>
      </c>
      <c r="AD25" s="14">
        <f t="shared" si="22"/>
        <v>0</v>
      </c>
      <c r="AE25" s="14">
        <f t="shared" si="23"/>
        <v>0.18386913288568696</v>
      </c>
      <c r="AF25" s="14">
        <f t="shared" si="24"/>
        <v>1.7043680255602438</v>
      </c>
      <c r="AG25" s="14">
        <f t="shared" si="25"/>
        <v>2.4466128407530034E-2</v>
      </c>
      <c r="AH25" s="14">
        <f t="shared" si="26"/>
        <v>5.194762603624517E-3</v>
      </c>
      <c r="AI25" s="14">
        <f t="shared" si="27"/>
        <v>2.5643470041303148E-3</v>
      </c>
      <c r="AJ25" s="14">
        <f t="shared" si="28"/>
        <v>8.061856867983394E-4</v>
      </c>
      <c r="AK25" s="14">
        <f t="shared" si="29"/>
        <v>0</v>
      </c>
      <c r="AL25" s="14">
        <f t="shared" si="30"/>
        <v>4.00041952909638</v>
      </c>
      <c r="AM25" s="14">
        <f t="shared" si="31"/>
        <v>0.9026239198485978</v>
      </c>
      <c r="AN25" s="11">
        <f t="shared" si="2"/>
        <v>0</v>
      </c>
      <c r="AP25">
        <f t="shared" si="32"/>
        <v>55.38</v>
      </c>
      <c r="AQ25">
        <f t="shared" si="33"/>
        <v>6.7000000000000004E-2</v>
      </c>
      <c r="AR25">
        <f t="shared" si="34"/>
        <v>3.698</v>
      </c>
      <c r="AS25">
        <f t="shared" si="35"/>
        <v>0.26700000000000002</v>
      </c>
      <c r="AT25">
        <f t="shared" si="3"/>
        <v>0</v>
      </c>
      <c r="AU25">
        <f t="shared" si="4"/>
        <v>6.3449999999999998</v>
      </c>
      <c r="AV25">
        <f t="shared" si="36"/>
        <v>32.994999999999997</v>
      </c>
      <c r="AW25">
        <f t="shared" si="37"/>
        <v>0.65900000000000003</v>
      </c>
      <c r="AX25">
        <f t="shared" si="38"/>
        <v>0.17699999999999999</v>
      </c>
      <c r="AY25">
        <f t="shared" si="39"/>
        <v>9.1999999999999998E-2</v>
      </c>
      <c r="AZ25">
        <f t="shared" si="40"/>
        <v>1.2E-2</v>
      </c>
      <c r="BA25">
        <f t="shared" si="41"/>
        <v>0</v>
      </c>
      <c r="BB25">
        <f t="shared" si="42"/>
        <v>99.692000000000021</v>
      </c>
      <c r="BD25">
        <f t="shared" si="6"/>
        <v>0.92177097203728364</v>
      </c>
      <c r="BE25">
        <f t="shared" si="7"/>
        <v>8.3890516615330686E-4</v>
      </c>
      <c r="BF25">
        <f t="shared" si="8"/>
        <v>7.2538250294233039E-2</v>
      </c>
      <c r="BG25">
        <f t="shared" si="9"/>
        <v>3.5133890387525494E-3</v>
      </c>
      <c r="BH25">
        <f t="shared" si="10"/>
        <v>8.8316352096208459E-2</v>
      </c>
      <c r="BI25">
        <f t="shared" si="11"/>
        <v>0</v>
      </c>
      <c r="BJ25">
        <f t="shared" si="12"/>
        <v>0.81864511070751567</v>
      </c>
      <c r="BK25">
        <f t="shared" si="13"/>
        <v>1.1751614732494732E-2</v>
      </c>
      <c r="BL25">
        <f t="shared" si="14"/>
        <v>2.495157702424955E-3</v>
      </c>
      <c r="BM25">
        <f t="shared" si="15"/>
        <v>1.2317117580275473E-3</v>
      </c>
      <c r="BN25">
        <f t="shared" si="43"/>
        <v>3.8722855681530327E-4</v>
      </c>
      <c r="BO25">
        <f t="shared" si="44"/>
        <v>0</v>
      </c>
      <c r="BP25">
        <f t="shared" si="45"/>
        <v>1.9214886920899092</v>
      </c>
      <c r="BQ25">
        <f t="shared" si="16"/>
        <v>2.0819375859794</v>
      </c>
    </row>
    <row r="26" spans="1:69" x14ac:dyDescent="0.15">
      <c r="A26" t="s">
        <v>96</v>
      </c>
      <c r="B26">
        <v>705</v>
      </c>
      <c r="C26">
        <f t="shared" si="46"/>
        <v>4.2426406871194464</v>
      </c>
      <c r="D26" s="1">
        <v>55.5</v>
      </c>
      <c r="E26" s="1">
        <v>5.6000000000000001E-2</v>
      </c>
      <c r="F26" s="1">
        <v>3.58</v>
      </c>
      <c r="G26" s="1">
        <v>0.25700000000000001</v>
      </c>
      <c r="H26" s="1">
        <v>6.35</v>
      </c>
      <c r="I26" s="1">
        <v>33.021000000000001</v>
      </c>
      <c r="J26" s="1">
        <v>0.63200000000000001</v>
      </c>
      <c r="K26" s="1">
        <v>0.17499999999999999</v>
      </c>
      <c r="L26" s="1">
        <v>9.1999999999999998E-2</v>
      </c>
      <c r="M26" s="1">
        <v>1.7999999999999999E-2</v>
      </c>
      <c r="O26">
        <f t="shared" si="17"/>
        <v>99.680999999999997</v>
      </c>
      <c r="Q26" s="1">
        <v>44.697000000000003</v>
      </c>
      <c r="R26" s="1">
        <v>79.555999999999997</v>
      </c>
      <c r="S26" s="1">
        <v>11.093999999999999</v>
      </c>
      <c r="V26" s="5">
        <v>12</v>
      </c>
      <c r="W26" s="5">
        <v>4</v>
      </c>
      <c r="X26" s="15">
        <v>0</v>
      </c>
      <c r="Z26" s="14">
        <f t="shared" si="18"/>
        <v>1.9229932861035759</v>
      </c>
      <c r="AA26" s="14">
        <f t="shared" si="19"/>
        <v>1.4596233491164724E-3</v>
      </c>
      <c r="AB26" s="14">
        <f t="shared" si="20"/>
        <v>0.1461833480475255</v>
      </c>
      <c r="AC26" s="14">
        <f t="shared" si="21"/>
        <v>7.0398403910355472E-3</v>
      </c>
      <c r="AD26" s="14">
        <f t="shared" si="22"/>
        <v>0</v>
      </c>
      <c r="AE26" s="14">
        <f t="shared" si="23"/>
        <v>0.18399157197822585</v>
      </c>
      <c r="AF26" s="14">
        <f t="shared" si="24"/>
        <v>1.7055029294320692</v>
      </c>
      <c r="AG26" s="14">
        <f t="shared" si="25"/>
        <v>2.3460859438771513E-2</v>
      </c>
      <c r="AH26" s="14">
        <f t="shared" si="26"/>
        <v>5.1354380059274174E-3</v>
      </c>
      <c r="AI26" s="14">
        <f t="shared" si="27"/>
        <v>2.5640340962413779E-3</v>
      </c>
      <c r="AJ26" s="14">
        <f t="shared" si="28"/>
        <v>1.2091309710756698E-3</v>
      </c>
      <c r="AK26" s="14">
        <f t="shared" si="29"/>
        <v>0</v>
      </c>
      <c r="AL26" s="14">
        <f t="shared" si="30"/>
        <v>3.9995400618135646</v>
      </c>
      <c r="AM26" s="14">
        <f t="shared" si="31"/>
        <v>0.90262391775107209</v>
      </c>
      <c r="AN26" s="11">
        <f t="shared" si="2"/>
        <v>0</v>
      </c>
      <c r="AP26">
        <f t="shared" si="32"/>
        <v>55.5</v>
      </c>
      <c r="AQ26">
        <f t="shared" si="33"/>
        <v>5.6000000000000001E-2</v>
      </c>
      <c r="AR26">
        <f t="shared" si="34"/>
        <v>3.58</v>
      </c>
      <c r="AS26">
        <f t="shared" si="35"/>
        <v>0.25700000000000001</v>
      </c>
      <c r="AT26">
        <f t="shared" si="3"/>
        <v>0</v>
      </c>
      <c r="AU26">
        <f t="shared" si="4"/>
        <v>6.3500000000000005</v>
      </c>
      <c r="AV26">
        <f t="shared" si="36"/>
        <v>33.021000000000001</v>
      </c>
      <c r="AW26">
        <f t="shared" si="37"/>
        <v>0.63200000000000001</v>
      </c>
      <c r="AX26">
        <f t="shared" si="38"/>
        <v>0.17499999999999999</v>
      </c>
      <c r="AY26">
        <f t="shared" si="39"/>
        <v>9.1999999999999998E-2</v>
      </c>
      <c r="AZ26">
        <f t="shared" si="40"/>
        <v>1.7999999999999999E-2</v>
      </c>
      <c r="BA26">
        <f t="shared" si="41"/>
        <v>0</v>
      </c>
      <c r="BB26">
        <f t="shared" si="42"/>
        <v>99.680999999999997</v>
      </c>
      <c r="BD26">
        <f t="shared" si="6"/>
        <v>0.92376830892143813</v>
      </c>
      <c r="BE26">
        <f t="shared" si="7"/>
        <v>7.0117446723261462E-4</v>
      </c>
      <c r="BF26">
        <f t="shared" si="8"/>
        <v>7.0223617104746963E-2</v>
      </c>
      <c r="BG26">
        <f t="shared" si="9"/>
        <v>3.3818014343048883E-3</v>
      </c>
      <c r="BH26">
        <f t="shared" si="10"/>
        <v>8.8385947330326828E-2</v>
      </c>
      <c r="BI26">
        <f t="shared" si="11"/>
        <v>0</v>
      </c>
      <c r="BJ26">
        <f t="shared" si="12"/>
        <v>0.81929020156608212</v>
      </c>
      <c r="BK26">
        <f t="shared" si="13"/>
        <v>1.1270137345882655E-2</v>
      </c>
      <c r="BL26">
        <f t="shared" si="14"/>
        <v>2.46696383008117E-3</v>
      </c>
      <c r="BM26">
        <f t="shared" si="15"/>
        <v>1.2317117580275473E-3</v>
      </c>
      <c r="BN26">
        <f t="shared" si="43"/>
        <v>5.8084283522295485E-4</v>
      </c>
      <c r="BO26">
        <f t="shared" si="44"/>
        <v>0</v>
      </c>
      <c r="BP26">
        <f t="shared" si="45"/>
        <v>1.9213007065933458</v>
      </c>
      <c r="BQ26">
        <f t="shared" si="16"/>
        <v>2.0816835428667178</v>
      </c>
    </row>
    <row r="27" spans="1:69" x14ac:dyDescent="0.15">
      <c r="A27" t="s">
        <v>97</v>
      </c>
      <c r="B27">
        <v>706</v>
      </c>
      <c r="C27">
        <f t="shared" si="46"/>
        <v>4.2426406871194464</v>
      </c>
      <c r="D27" s="1">
        <v>55.578000000000003</v>
      </c>
      <c r="E27" s="1">
        <v>6.0999999999999999E-2</v>
      </c>
      <c r="F27" s="1">
        <v>3.4809999999999999</v>
      </c>
      <c r="G27" s="1">
        <v>0.25700000000000001</v>
      </c>
      <c r="H27" s="1">
        <v>6.3639999999999999</v>
      </c>
      <c r="I27" s="1">
        <v>33.069000000000003</v>
      </c>
      <c r="J27" s="1">
        <v>0.60799999999999998</v>
      </c>
      <c r="K27" s="1">
        <v>0.17499999999999999</v>
      </c>
      <c r="L27" s="1">
        <v>9.9000000000000005E-2</v>
      </c>
      <c r="M27" s="1">
        <v>2.9000000000000001E-2</v>
      </c>
      <c r="O27">
        <f t="shared" si="17"/>
        <v>99.721000000000004</v>
      </c>
      <c r="Q27" s="1">
        <v>44.7</v>
      </c>
      <c r="R27" s="1">
        <v>79.552999999999997</v>
      </c>
      <c r="S27" s="1">
        <v>11.093999999999999</v>
      </c>
      <c r="V27" s="5">
        <v>12</v>
      </c>
      <c r="W27" s="5">
        <v>4</v>
      </c>
      <c r="X27" s="15">
        <v>0</v>
      </c>
      <c r="Z27" s="14">
        <f t="shared" si="18"/>
        <v>1.9250027102363276</v>
      </c>
      <c r="AA27" s="14">
        <f t="shared" si="19"/>
        <v>1.5893745554451876E-3</v>
      </c>
      <c r="AB27" s="14">
        <f t="shared" si="20"/>
        <v>0.14208968354079396</v>
      </c>
      <c r="AC27" s="14">
        <f t="shared" si="21"/>
        <v>7.0373063756378786E-3</v>
      </c>
      <c r="AD27" s="14">
        <f t="shared" si="22"/>
        <v>0</v>
      </c>
      <c r="AE27" s="14">
        <f t="shared" si="23"/>
        <v>0.1843308482569154</v>
      </c>
      <c r="AF27" s="14">
        <f t="shared" si="24"/>
        <v>1.7073672891427527</v>
      </c>
      <c r="AG27" s="14">
        <f t="shared" si="25"/>
        <v>2.2561816596076107E-2</v>
      </c>
      <c r="AH27" s="14">
        <f t="shared" si="26"/>
        <v>5.1335894868903432E-3</v>
      </c>
      <c r="AI27" s="14">
        <f t="shared" si="27"/>
        <v>2.7581304907465681E-3</v>
      </c>
      <c r="AJ27" s="14">
        <f t="shared" si="28"/>
        <v>1.9473431368514523E-3</v>
      </c>
      <c r="AK27" s="14">
        <f t="shared" si="29"/>
        <v>0</v>
      </c>
      <c r="AL27" s="14">
        <f t="shared" si="30"/>
        <v>3.9998180918184372</v>
      </c>
      <c r="AM27" s="14">
        <f t="shared" si="31"/>
        <v>0.9025580008709545</v>
      </c>
      <c r="AN27" s="11">
        <f t="shared" si="2"/>
        <v>0</v>
      </c>
      <c r="AP27">
        <f t="shared" si="32"/>
        <v>55.578000000000003</v>
      </c>
      <c r="AQ27">
        <f t="shared" si="33"/>
        <v>6.0999999999999999E-2</v>
      </c>
      <c r="AR27">
        <f t="shared" si="34"/>
        <v>3.4809999999999999</v>
      </c>
      <c r="AS27">
        <f t="shared" si="35"/>
        <v>0.25700000000000001</v>
      </c>
      <c r="AT27">
        <f t="shared" si="3"/>
        <v>0</v>
      </c>
      <c r="AU27">
        <f t="shared" si="4"/>
        <v>6.3639999999999999</v>
      </c>
      <c r="AV27">
        <f t="shared" si="36"/>
        <v>33.069000000000003</v>
      </c>
      <c r="AW27">
        <f t="shared" si="37"/>
        <v>0.60799999999999998</v>
      </c>
      <c r="AX27">
        <f t="shared" si="38"/>
        <v>0.17499999999999999</v>
      </c>
      <c r="AY27">
        <f t="shared" si="39"/>
        <v>9.9000000000000005E-2</v>
      </c>
      <c r="AZ27">
        <f t="shared" si="40"/>
        <v>2.9000000000000001E-2</v>
      </c>
      <c r="BA27">
        <f t="shared" si="41"/>
        <v>0</v>
      </c>
      <c r="BB27">
        <f t="shared" si="42"/>
        <v>99.721000000000004</v>
      </c>
      <c r="BD27">
        <f t="shared" si="6"/>
        <v>0.92506657789613855</v>
      </c>
      <c r="BE27">
        <f t="shared" si="7"/>
        <v>7.6377933037838374E-4</v>
      </c>
      <c r="BF27">
        <f t="shared" si="8"/>
        <v>6.8281679089839148E-2</v>
      </c>
      <c r="BG27">
        <f t="shared" si="9"/>
        <v>3.3818014343048883E-3</v>
      </c>
      <c r="BH27">
        <f t="shared" si="10"/>
        <v>8.8580813985858251E-2</v>
      </c>
      <c r="BI27">
        <f t="shared" si="11"/>
        <v>0</v>
      </c>
      <c r="BJ27">
        <f t="shared" si="12"/>
        <v>0.820481138535743</v>
      </c>
      <c r="BK27">
        <f t="shared" si="13"/>
        <v>1.0842157446671922E-2</v>
      </c>
      <c r="BL27">
        <f t="shared" si="14"/>
        <v>2.46696383008117E-3</v>
      </c>
      <c r="BM27">
        <f t="shared" si="15"/>
        <v>1.3254289570079044E-3</v>
      </c>
      <c r="BN27">
        <f t="shared" si="43"/>
        <v>9.3580234563698291E-4</v>
      </c>
      <c r="BO27">
        <f t="shared" si="44"/>
        <v>0</v>
      </c>
      <c r="BP27">
        <f t="shared" si="45"/>
        <v>1.9221261428516603</v>
      </c>
      <c r="BQ27">
        <f t="shared" si="16"/>
        <v>2.0809342335276289</v>
      </c>
    </row>
    <row r="28" spans="1:69" x14ac:dyDescent="0.15">
      <c r="A28" t="s">
        <v>98</v>
      </c>
      <c r="B28">
        <v>707</v>
      </c>
      <c r="C28">
        <f t="shared" si="46"/>
        <v>3.6055512754614987</v>
      </c>
      <c r="D28" s="1">
        <v>55.741999999999997</v>
      </c>
      <c r="E28" s="1">
        <v>6.0999999999999999E-2</v>
      </c>
      <c r="F28" s="1">
        <v>3.3860000000000001</v>
      </c>
      <c r="G28" s="1">
        <v>0.24</v>
      </c>
      <c r="H28" s="1">
        <v>6.3280000000000003</v>
      </c>
      <c r="I28" s="1">
        <v>33.165999999999997</v>
      </c>
      <c r="J28" s="1">
        <v>0.59</v>
      </c>
      <c r="K28" s="1">
        <v>0.18</v>
      </c>
      <c r="L28" s="1">
        <v>8.6999999999999994E-2</v>
      </c>
      <c r="M28" s="1">
        <v>2.9000000000000001E-2</v>
      </c>
      <c r="O28">
        <f t="shared" si="17"/>
        <v>99.809000000000012</v>
      </c>
      <c r="Q28" s="1">
        <v>44.703000000000003</v>
      </c>
      <c r="R28" s="1">
        <v>79.551000000000002</v>
      </c>
      <c r="S28" s="1">
        <v>11.093999999999999</v>
      </c>
      <c r="V28" s="5">
        <v>12</v>
      </c>
      <c r="W28" s="5">
        <v>4</v>
      </c>
      <c r="X28" s="15">
        <v>0</v>
      </c>
      <c r="Z28" s="14">
        <f t="shared" si="18"/>
        <v>1.9281264723620553</v>
      </c>
      <c r="AA28" s="14">
        <f t="shared" si="19"/>
        <v>1.5872699545837463E-3</v>
      </c>
      <c r="AB28" s="14">
        <f t="shared" si="20"/>
        <v>0.13802889684311165</v>
      </c>
      <c r="AC28" s="14">
        <f t="shared" si="21"/>
        <v>6.563101439216454E-3</v>
      </c>
      <c r="AD28" s="14">
        <f t="shared" si="22"/>
        <v>0</v>
      </c>
      <c r="AE28" s="14">
        <f t="shared" si="23"/>
        <v>0.18304541741075306</v>
      </c>
      <c r="AF28" s="14">
        <f t="shared" si="24"/>
        <v>1.7101079677612074</v>
      </c>
      <c r="AG28" s="14">
        <f t="shared" si="25"/>
        <v>2.1864876892267068E-2</v>
      </c>
      <c r="AH28" s="14">
        <f t="shared" si="26"/>
        <v>5.2732715098797083E-3</v>
      </c>
      <c r="AI28" s="14">
        <f t="shared" si="27"/>
        <v>2.4206021066160957E-3</v>
      </c>
      <c r="AJ28" s="14">
        <f t="shared" si="28"/>
        <v>1.9447645250136711E-3</v>
      </c>
      <c r="AK28" s="14">
        <f t="shared" si="29"/>
        <v>0</v>
      </c>
      <c r="AL28" s="14">
        <f t="shared" si="30"/>
        <v>3.9989626408047041</v>
      </c>
      <c r="AM28" s="14">
        <f t="shared" si="31"/>
        <v>0.90331189282154944</v>
      </c>
      <c r="AN28" s="11">
        <f t="shared" si="2"/>
        <v>0</v>
      </c>
      <c r="AP28">
        <f t="shared" si="32"/>
        <v>55.741999999999997</v>
      </c>
      <c r="AQ28">
        <f t="shared" si="33"/>
        <v>6.0999999999999999E-2</v>
      </c>
      <c r="AR28">
        <f t="shared" si="34"/>
        <v>3.3860000000000001</v>
      </c>
      <c r="AS28">
        <f t="shared" si="35"/>
        <v>0.24</v>
      </c>
      <c r="AT28">
        <f t="shared" si="3"/>
        <v>0</v>
      </c>
      <c r="AU28">
        <f t="shared" si="4"/>
        <v>6.3280000000000003</v>
      </c>
      <c r="AV28">
        <f t="shared" si="36"/>
        <v>33.165999999999997</v>
      </c>
      <c r="AW28">
        <f t="shared" si="37"/>
        <v>0.59</v>
      </c>
      <c r="AX28">
        <f t="shared" si="38"/>
        <v>0.18</v>
      </c>
      <c r="AY28">
        <f t="shared" si="39"/>
        <v>8.6999999999999994E-2</v>
      </c>
      <c r="AZ28">
        <f t="shared" si="40"/>
        <v>2.9000000000000001E-2</v>
      </c>
      <c r="BA28">
        <f t="shared" si="41"/>
        <v>0</v>
      </c>
      <c r="BB28">
        <f t="shared" si="42"/>
        <v>99.809000000000012</v>
      </c>
      <c r="BD28">
        <f t="shared" si="6"/>
        <v>0.92779627163781619</v>
      </c>
      <c r="BE28">
        <f t="shared" si="7"/>
        <v>7.6377933037838374E-4</v>
      </c>
      <c r="BF28">
        <f t="shared" si="8"/>
        <v>6.641820321694783E-2</v>
      </c>
      <c r="BG28">
        <f t="shared" si="9"/>
        <v>3.1581025067438646E-3</v>
      </c>
      <c r="BH28">
        <f t="shared" si="10"/>
        <v>8.8079728300206009E-2</v>
      </c>
      <c r="BI28">
        <f t="shared" si="11"/>
        <v>0</v>
      </c>
      <c r="BJ28">
        <f t="shared" si="12"/>
        <v>0.82288782366193258</v>
      </c>
      <c r="BK28">
        <f t="shared" si="13"/>
        <v>1.0521172522263872E-2</v>
      </c>
      <c r="BL28">
        <f t="shared" si="14"/>
        <v>2.5374485109406321E-3</v>
      </c>
      <c r="BM28">
        <f t="shared" si="15"/>
        <v>1.1647709016130068E-3</v>
      </c>
      <c r="BN28">
        <f t="shared" si="43"/>
        <v>9.3580234563698291E-4</v>
      </c>
      <c r="BO28">
        <f t="shared" si="44"/>
        <v>0</v>
      </c>
      <c r="BP28">
        <f t="shared" si="45"/>
        <v>1.9242631029344792</v>
      </c>
      <c r="BQ28">
        <f t="shared" si="16"/>
        <v>2.0781787244718934</v>
      </c>
    </row>
    <row r="29" spans="1:69" x14ac:dyDescent="0.15">
      <c r="A29" t="s">
        <v>99</v>
      </c>
      <c r="B29">
        <v>708</v>
      </c>
      <c r="C29">
        <f t="shared" si="46"/>
        <v>4.4721359549955126</v>
      </c>
      <c r="D29" s="1">
        <v>55.576999999999998</v>
      </c>
      <c r="E29" s="1">
        <v>5.8999999999999997E-2</v>
      </c>
      <c r="F29" s="1">
        <v>3.31</v>
      </c>
      <c r="G29" s="1">
        <v>0.245</v>
      </c>
      <c r="H29" s="1">
        <v>6.3239999999999998</v>
      </c>
      <c r="I29" s="1">
        <v>33.168999999999997</v>
      </c>
      <c r="J29" s="1">
        <v>0.56899999999999995</v>
      </c>
      <c r="K29" s="1">
        <v>0.17499999999999999</v>
      </c>
      <c r="L29" s="1">
        <v>0.10299999999999999</v>
      </c>
      <c r="M29" s="1">
        <v>7.0000000000000001E-3</v>
      </c>
      <c r="O29">
        <f t="shared" si="17"/>
        <v>99.537999999999997</v>
      </c>
      <c r="Q29" s="1">
        <v>44.707000000000001</v>
      </c>
      <c r="R29" s="1">
        <v>79.549000000000007</v>
      </c>
      <c r="S29" s="1">
        <v>11.093999999999999</v>
      </c>
      <c r="V29" s="5">
        <v>12</v>
      </c>
      <c r="W29" s="5">
        <v>4</v>
      </c>
      <c r="X29" s="15">
        <v>0</v>
      </c>
      <c r="Z29" s="14">
        <f t="shared" si="18"/>
        <v>1.9279262615038912</v>
      </c>
      <c r="AA29" s="14">
        <f t="shared" si="19"/>
        <v>1.5396262987220025E-3</v>
      </c>
      <c r="AB29" s="14">
        <f t="shared" si="20"/>
        <v>0.13531732552248843</v>
      </c>
      <c r="AC29" s="14">
        <f t="shared" si="21"/>
        <v>6.7190257886199489E-3</v>
      </c>
      <c r="AD29" s="14">
        <f t="shared" si="22"/>
        <v>0</v>
      </c>
      <c r="AE29" s="14">
        <f t="shared" si="23"/>
        <v>0.18345375269059369</v>
      </c>
      <c r="AF29" s="14">
        <f t="shared" si="24"/>
        <v>1.7151620583943892</v>
      </c>
      <c r="AG29" s="14">
        <f t="shared" si="25"/>
        <v>2.1147042580630899E-2</v>
      </c>
      <c r="AH29" s="14">
        <f t="shared" si="26"/>
        <v>5.141478510894042E-3</v>
      </c>
      <c r="AI29" s="14">
        <f t="shared" si="27"/>
        <v>2.8739799074170148E-3</v>
      </c>
      <c r="AJ29" s="14">
        <f t="shared" si="28"/>
        <v>4.7077068837129412E-4</v>
      </c>
      <c r="AK29" s="14">
        <f t="shared" si="29"/>
        <v>0</v>
      </c>
      <c r="AL29" s="14">
        <f t="shared" si="30"/>
        <v>3.9997513218860181</v>
      </c>
      <c r="AM29" s="14">
        <f t="shared" si="31"/>
        <v>0.90337500002922799</v>
      </c>
      <c r="AN29" s="11">
        <f t="shared" si="2"/>
        <v>0</v>
      </c>
      <c r="AP29">
        <f t="shared" si="32"/>
        <v>55.576999999999998</v>
      </c>
      <c r="AQ29">
        <f t="shared" si="33"/>
        <v>5.8999999999999997E-2</v>
      </c>
      <c r="AR29">
        <f t="shared" si="34"/>
        <v>3.31</v>
      </c>
      <c r="AS29">
        <f t="shared" si="35"/>
        <v>0.245</v>
      </c>
      <c r="AT29">
        <f t="shared" si="3"/>
        <v>0</v>
      </c>
      <c r="AU29">
        <f t="shared" si="4"/>
        <v>6.3239999999999998</v>
      </c>
      <c r="AV29">
        <f t="shared" si="36"/>
        <v>33.168999999999997</v>
      </c>
      <c r="AW29">
        <f t="shared" si="37"/>
        <v>0.56899999999999995</v>
      </c>
      <c r="AX29">
        <f t="shared" si="38"/>
        <v>0.17499999999999999</v>
      </c>
      <c r="AY29">
        <f t="shared" si="39"/>
        <v>0.10299999999999999</v>
      </c>
      <c r="AZ29">
        <f t="shared" si="40"/>
        <v>7.0000000000000001E-3</v>
      </c>
      <c r="BA29">
        <f t="shared" si="41"/>
        <v>0</v>
      </c>
      <c r="BB29">
        <f t="shared" si="42"/>
        <v>99.537999999999997</v>
      </c>
      <c r="BD29">
        <f t="shared" si="6"/>
        <v>0.92504993342210384</v>
      </c>
      <c r="BE29">
        <f t="shared" si="7"/>
        <v>7.3873738512007607E-4</v>
      </c>
      <c r="BF29">
        <f t="shared" si="8"/>
        <v>6.4927422518634759E-2</v>
      </c>
      <c r="BG29">
        <f t="shared" si="9"/>
        <v>3.2238963089676951E-3</v>
      </c>
      <c r="BH29">
        <f t="shared" si="10"/>
        <v>8.8024052112911311E-2</v>
      </c>
      <c r="BI29">
        <f t="shared" si="11"/>
        <v>0</v>
      </c>
      <c r="BJ29">
        <f t="shared" si="12"/>
        <v>0.82296225722253635</v>
      </c>
      <c r="BK29">
        <f t="shared" si="13"/>
        <v>1.0146690110454479E-2</v>
      </c>
      <c r="BL29">
        <f t="shared" si="14"/>
        <v>2.46696383008117E-3</v>
      </c>
      <c r="BM29">
        <f t="shared" si="15"/>
        <v>1.3789816421395367E-3</v>
      </c>
      <c r="BN29">
        <f t="shared" si="43"/>
        <v>2.258833248089269E-4</v>
      </c>
      <c r="BO29">
        <f t="shared" si="44"/>
        <v>0</v>
      </c>
      <c r="BP29">
        <f t="shared" si="45"/>
        <v>1.9191448178777584</v>
      </c>
      <c r="BQ29">
        <f t="shared" si="16"/>
        <v>2.0841321012496858</v>
      </c>
    </row>
    <row r="30" spans="1:69" x14ac:dyDescent="0.15">
      <c r="A30" t="s">
        <v>100</v>
      </c>
      <c r="B30">
        <v>709</v>
      </c>
      <c r="C30">
        <f t="shared" si="46"/>
        <v>3.60555127546544</v>
      </c>
      <c r="D30" s="1">
        <v>55.89</v>
      </c>
      <c r="E30" s="1">
        <v>6.9000000000000006E-2</v>
      </c>
      <c r="F30" s="1">
        <v>3.262</v>
      </c>
      <c r="G30" s="1">
        <v>0.245</v>
      </c>
      <c r="H30" s="1">
        <v>6.2770000000000001</v>
      </c>
      <c r="I30" s="1">
        <v>33.383000000000003</v>
      </c>
      <c r="J30" s="1">
        <v>0.54400000000000004</v>
      </c>
      <c r="K30" s="1">
        <v>0.17699999999999999</v>
      </c>
      <c r="L30" s="1">
        <v>0.10199999999999999</v>
      </c>
      <c r="M30" s="1">
        <v>1.6E-2</v>
      </c>
      <c r="O30">
        <f t="shared" si="17"/>
        <v>99.965000000000018</v>
      </c>
      <c r="Q30" s="1">
        <v>44.709000000000003</v>
      </c>
      <c r="R30" s="1">
        <v>79.546000000000006</v>
      </c>
      <c r="S30" s="1">
        <v>11.093999999999999</v>
      </c>
      <c r="V30" s="5">
        <v>12</v>
      </c>
      <c r="W30" s="5">
        <v>4</v>
      </c>
      <c r="X30" s="15">
        <v>0</v>
      </c>
      <c r="Z30" s="14">
        <f t="shared" si="18"/>
        <v>1.9296500825368497</v>
      </c>
      <c r="AA30" s="14">
        <f t="shared" si="19"/>
        <v>1.7920970860576331E-3</v>
      </c>
      <c r="AB30" s="14">
        <f t="shared" si="20"/>
        <v>0.13272676286935697</v>
      </c>
      <c r="AC30" s="14">
        <f t="shared" si="21"/>
        <v>6.6873713734779145E-3</v>
      </c>
      <c r="AD30" s="14">
        <f t="shared" si="22"/>
        <v>0</v>
      </c>
      <c r="AE30" s="14">
        <f t="shared" si="23"/>
        <v>0.18123246656359923</v>
      </c>
      <c r="AF30" s="14">
        <f t="shared" si="24"/>
        <v>1.7180954151183983</v>
      </c>
      <c r="AG30" s="14">
        <f t="shared" si="25"/>
        <v>2.0122660816171863E-2</v>
      </c>
      <c r="AH30" s="14">
        <f t="shared" si="26"/>
        <v>5.1757391033623252E-3</v>
      </c>
      <c r="AI30" s="14">
        <f t="shared" si="27"/>
        <v>2.8326688607857686E-3</v>
      </c>
      <c r="AJ30" s="14">
        <f t="shared" si="28"/>
        <v>1.0709778552271973E-3</v>
      </c>
      <c r="AK30" s="14">
        <f t="shared" si="29"/>
        <v>0</v>
      </c>
      <c r="AL30" s="14">
        <f t="shared" si="30"/>
        <v>3.9993862421832871</v>
      </c>
      <c r="AM30" s="14">
        <f t="shared" si="31"/>
        <v>0.9045807370536233</v>
      </c>
      <c r="AN30" s="11">
        <f t="shared" si="2"/>
        <v>0</v>
      </c>
      <c r="AP30">
        <f t="shared" si="32"/>
        <v>55.89</v>
      </c>
      <c r="AQ30">
        <f t="shared" si="33"/>
        <v>6.9000000000000006E-2</v>
      </c>
      <c r="AR30">
        <f t="shared" si="34"/>
        <v>3.262</v>
      </c>
      <c r="AS30">
        <f t="shared" si="35"/>
        <v>0.245</v>
      </c>
      <c r="AT30">
        <f t="shared" si="3"/>
        <v>0</v>
      </c>
      <c r="AU30">
        <f t="shared" si="4"/>
        <v>6.2770000000000001</v>
      </c>
      <c r="AV30">
        <f t="shared" si="36"/>
        <v>33.383000000000003</v>
      </c>
      <c r="AW30">
        <f t="shared" si="37"/>
        <v>0.54400000000000004</v>
      </c>
      <c r="AX30">
        <f t="shared" si="38"/>
        <v>0.17699999999999999</v>
      </c>
      <c r="AY30">
        <f t="shared" si="39"/>
        <v>0.10199999999999999</v>
      </c>
      <c r="AZ30">
        <f t="shared" si="40"/>
        <v>1.6E-2</v>
      </c>
      <c r="BA30">
        <f t="shared" si="41"/>
        <v>0</v>
      </c>
      <c r="BB30">
        <f t="shared" si="42"/>
        <v>99.965000000000018</v>
      </c>
      <c r="BD30">
        <f t="shared" si="6"/>
        <v>0.93025965379494013</v>
      </c>
      <c r="BE30">
        <f t="shared" si="7"/>
        <v>8.6394711141161453E-4</v>
      </c>
      <c r="BF30">
        <f t="shared" si="8"/>
        <v>6.3985876814437043E-2</v>
      </c>
      <c r="BG30">
        <f t="shared" si="9"/>
        <v>3.2238963089676951E-3</v>
      </c>
      <c r="BH30">
        <f t="shared" si="10"/>
        <v>8.736985691219866E-2</v>
      </c>
      <c r="BI30">
        <f t="shared" si="11"/>
        <v>0</v>
      </c>
      <c r="BJ30">
        <f t="shared" si="12"/>
        <v>0.82827185121227465</v>
      </c>
      <c r="BK30">
        <f t="shared" si="13"/>
        <v>9.7008777154432985E-3</v>
      </c>
      <c r="BL30">
        <f t="shared" si="14"/>
        <v>2.495157702424955E-3</v>
      </c>
      <c r="BM30">
        <f t="shared" si="15"/>
        <v>1.3655934708566287E-3</v>
      </c>
      <c r="BN30">
        <f t="shared" si="43"/>
        <v>5.1630474242040432E-4</v>
      </c>
      <c r="BO30">
        <f t="shared" si="44"/>
        <v>0</v>
      </c>
      <c r="BP30">
        <f t="shared" si="45"/>
        <v>1.9280530157853748</v>
      </c>
      <c r="BQ30">
        <f t="shared" si="16"/>
        <v>2.0743134184794045</v>
      </c>
    </row>
    <row r="31" spans="1:69" x14ac:dyDescent="0.15">
      <c r="A31" t="s">
        <v>101</v>
      </c>
      <c r="B31">
        <v>710</v>
      </c>
      <c r="C31">
        <f t="shared" si="46"/>
        <v>4.9999999999982947</v>
      </c>
      <c r="D31" s="1">
        <v>55.914999999999999</v>
      </c>
      <c r="E31" s="1">
        <v>5.8999999999999997E-2</v>
      </c>
      <c r="F31" s="1">
        <v>3.2189999999999999</v>
      </c>
      <c r="G31" s="1">
        <v>0.24399999999999999</v>
      </c>
      <c r="H31" s="1">
        <v>6.2939999999999996</v>
      </c>
      <c r="I31" s="1">
        <v>33.420999999999999</v>
      </c>
      <c r="J31" s="1">
        <v>0.53100000000000003</v>
      </c>
      <c r="K31" s="1">
        <v>0.182</v>
      </c>
      <c r="L31" s="1">
        <v>0.09</v>
      </c>
      <c r="M31" s="1">
        <v>0.01</v>
      </c>
      <c r="O31">
        <f t="shared" si="17"/>
        <v>99.965000000000003</v>
      </c>
      <c r="Q31" s="1">
        <v>44.713000000000001</v>
      </c>
      <c r="R31" s="1">
        <v>79.543000000000006</v>
      </c>
      <c r="S31" s="1">
        <v>11.093999999999999</v>
      </c>
      <c r="V31" s="5">
        <v>12</v>
      </c>
      <c r="W31" s="5">
        <v>4</v>
      </c>
      <c r="X31" s="15">
        <v>0</v>
      </c>
      <c r="Z31" s="14">
        <f t="shared" si="18"/>
        <v>1.9304748466597967</v>
      </c>
      <c r="AA31" s="14">
        <f t="shared" si="19"/>
        <v>1.5323424042012555E-3</v>
      </c>
      <c r="AB31" s="14">
        <f t="shared" si="20"/>
        <v>0.1309745417489161</v>
      </c>
      <c r="AC31" s="14">
        <f t="shared" si="21"/>
        <v>6.6599435651455091E-3</v>
      </c>
      <c r="AD31" s="14">
        <f t="shared" si="22"/>
        <v>0</v>
      </c>
      <c r="AE31" s="14">
        <f t="shared" si="23"/>
        <v>0.18171968547414941</v>
      </c>
      <c r="AF31" s="14">
        <f t="shared" si="24"/>
        <v>1.7200169319903689</v>
      </c>
      <c r="AG31" s="14">
        <f t="shared" si="25"/>
        <v>1.9641397890869359E-2</v>
      </c>
      <c r="AH31" s="14">
        <f t="shared" si="26"/>
        <v>5.3218406122544585E-3</v>
      </c>
      <c r="AI31" s="14">
        <f t="shared" si="27"/>
        <v>2.4993640075975767E-3</v>
      </c>
      <c r="AJ31" s="14">
        <f t="shared" si="28"/>
        <v>6.6934785134469357E-4</v>
      </c>
      <c r="AK31" s="14">
        <f t="shared" si="29"/>
        <v>0</v>
      </c>
      <c r="AL31" s="14">
        <f t="shared" si="30"/>
        <v>3.9995102422046434</v>
      </c>
      <c r="AM31" s="14">
        <f t="shared" si="31"/>
        <v>0.90444539806125923</v>
      </c>
      <c r="AN31" s="11">
        <f t="shared" si="2"/>
        <v>0</v>
      </c>
      <c r="AP31">
        <f t="shared" si="32"/>
        <v>55.914999999999999</v>
      </c>
      <c r="AQ31">
        <f t="shared" si="33"/>
        <v>5.8999999999999997E-2</v>
      </c>
      <c r="AR31">
        <f t="shared" si="34"/>
        <v>3.2189999999999999</v>
      </c>
      <c r="AS31">
        <f t="shared" si="35"/>
        <v>0.24399999999999999</v>
      </c>
      <c r="AT31">
        <f t="shared" si="3"/>
        <v>0</v>
      </c>
      <c r="AU31">
        <f t="shared" si="4"/>
        <v>6.2939999999999996</v>
      </c>
      <c r="AV31">
        <f t="shared" si="36"/>
        <v>33.420999999999999</v>
      </c>
      <c r="AW31">
        <f t="shared" si="37"/>
        <v>0.53100000000000003</v>
      </c>
      <c r="AX31">
        <f t="shared" si="38"/>
        <v>0.182</v>
      </c>
      <c r="AY31">
        <f t="shared" si="39"/>
        <v>0.09</v>
      </c>
      <c r="AZ31">
        <f t="shared" si="40"/>
        <v>0.01</v>
      </c>
      <c r="BA31">
        <f t="shared" si="41"/>
        <v>0</v>
      </c>
      <c r="BB31">
        <f t="shared" si="42"/>
        <v>99.965000000000003</v>
      </c>
      <c r="BD31">
        <f t="shared" si="6"/>
        <v>0.93067576564580556</v>
      </c>
      <c r="BE31">
        <f t="shared" si="7"/>
        <v>7.3873738512007607E-4</v>
      </c>
      <c r="BF31">
        <f t="shared" si="8"/>
        <v>6.314240878775991E-2</v>
      </c>
      <c r="BG31">
        <f t="shared" si="9"/>
        <v>3.2107375485229289E-3</v>
      </c>
      <c r="BH31">
        <f t="shared" si="10"/>
        <v>8.7606480708201109E-2</v>
      </c>
      <c r="BI31">
        <f t="shared" si="11"/>
        <v>0</v>
      </c>
      <c r="BJ31">
        <f t="shared" si="12"/>
        <v>0.82921467631325607</v>
      </c>
      <c r="BK31">
        <f t="shared" si="13"/>
        <v>9.4690552700374842E-3</v>
      </c>
      <c r="BL31">
        <f t="shared" si="14"/>
        <v>2.5656423832844171E-3</v>
      </c>
      <c r="BM31">
        <f t="shared" si="15"/>
        <v>1.2049354154617311E-3</v>
      </c>
      <c r="BN31">
        <f t="shared" si="43"/>
        <v>3.2269046401275274E-4</v>
      </c>
      <c r="BO31">
        <f t="shared" si="44"/>
        <v>0</v>
      </c>
      <c r="BP31">
        <f t="shared" si="45"/>
        <v>1.9281511299214622</v>
      </c>
      <c r="BQ31">
        <f t="shared" si="16"/>
        <v>2.0742721771853811</v>
      </c>
    </row>
    <row r="32" spans="1:69" x14ac:dyDescent="0.15">
      <c r="A32" t="s">
        <v>102</v>
      </c>
      <c r="B32">
        <v>711</v>
      </c>
      <c r="C32">
        <f t="shared" si="46"/>
        <v>4.2426406871194464</v>
      </c>
      <c r="D32" s="1">
        <v>55.930999999999997</v>
      </c>
      <c r="E32" s="1">
        <v>6.3E-2</v>
      </c>
      <c r="F32" s="1">
        <v>3.153</v>
      </c>
      <c r="G32" s="1">
        <v>0.24</v>
      </c>
      <c r="H32" s="1">
        <v>6.2610000000000001</v>
      </c>
      <c r="I32" s="1">
        <v>33.54</v>
      </c>
      <c r="J32" s="1">
        <v>0.51200000000000001</v>
      </c>
      <c r="K32" s="1">
        <v>0.17100000000000001</v>
      </c>
      <c r="L32" s="1">
        <v>0.11</v>
      </c>
      <c r="M32" s="1">
        <v>1.2999999999999999E-2</v>
      </c>
      <c r="O32">
        <f t="shared" si="17"/>
        <v>99.994</v>
      </c>
      <c r="Q32" s="1">
        <v>44.716000000000001</v>
      </c>
      <c r="R32" s="1">
        <v>79.540000000000006</v>
      </c>
      <c r="S32" s="1">
        <v>11.093999999999999</v>
      </c>
      <c r="V32" s="5">
        <v>12</v>
      </c>
      <c r="W32" s="5">
        <v>4</v>
      </c>
      <c r="X32" s="15">
        <v>0</v>
      </c>
      <c r="Z32" s="14">
        <f t="shared" si="18"/>
        <v>1.9304083438257729</v>
      </c>
      <c r="AA32" s="14">
        <f t="shared" si="19"/>
        <v>1.6357056035179716E-3</v>
      </c>
      <c r="AB32" s="14">
        <f t="shared" si="20"/>
        <v>0.12824801899981805</v>
      </c>
      <c r="AC32" s="14">
        <f t="shared" si="21"/>
        <v>6.5486646041533463E-3</v>
      </c>
      <c r="AD32" s="14">
        <f t="shared" si="22"/>
        <v>0</v>
      </c>
      <c r="AE32" s="14">
        <f t="shared" si="23"/>
        <v>0.18070897619822571</v>
      </c>
      <c r="AF32" s="14">
        <f t="shared" si="24"/>
        <v>1.7255880469953784</v>
      </c>
      <c r="AG32" s="14">
        <f t="shared" si="25"/>
        <v>1.8932528411284257E-2</v>
      </c>
      <c r="AH32" s="14">
        <f t="shared" si="26"/>
        <v>4.9985883144469832E-3</v>
      </c>
      <c r="AI32" s="14">
        <f t="shared" si="27"/>
        <v>3.0537991571917291E-3</v>
      </c>
      <c r="AJ32" s="14">
        <f t="shared" si="28"/>
        <v>8.6987331786896223E-4</v>
      </c>
      <c r="AK32" s="14">
        <f t="shared" si="29"/>
        <v>0</v>
      </c>
      <c r="AL32" s="14">
        <f t="shared" si="30"/>
        <v>4.0009925454276587</v>
      </c>
      <c r="AM32" s="14">
        <f t="shared" si="31"/>
        <v>0.90520418696584581</v>
      </c>
      <c r="AN32" s="11">
        <f t="shared" si="2"/>
        <v>0</v>
      </c>
      <c r="AP32">
        <f t="shared" si="32"/>
        <v>55.930999999999997</v>
      </c>
      <c r="AQ32">
        <f t="shared" si="33"/>
        <v>6.3E-2</v>
      </c>
      <c r="AR32">
        <f t="shared" si="34"/>
        <v>3.153</v>
      </c>
      <c r="AS32">
        <f t="shared" si="35"/>
        <v>0.24</v>
      </c>
      <c r="AT32">
        <f t="shared" si="3"/>
        <v>0</v>
      </c>
      <c r="AU32">
        <f t="shared" si="4"/>
        <v>6.2610000000000001</v>
      </c>
      <c r="AV32">
        <f t="shared" si="36"/>
        <v>33.54</v>
      </c>
      <c r="AW32">
        <f t="shared" si="37"/>
        <v>0.51200000000000001</v>
      </c>
      <c r="AX32">
        <f t="shared" si="38"/>
        <v>0.17100000000000001</v>
      </c>
      <c r="AY32">
        <f t="shared" si="39"/>
        <v>0.11</v>
      </c>
      <c r="AZ32">
        <f t="shared" si="40"/>
        <v>1.2999999999999999E-2</v>
      </c>
      <c r="BA32">
        <f t="shared" si="41"/>
        <v>0</v>
      </c>
      <c r="BB32">
        <f t="shared" si="42"/>
        <v>99.994</v>
      </c>
      <c r="BD32">
        <f t="shared" si="6"/>
        <v>0.93094207723035949</v>
      </c>
      <c r="BE32">
        <f t="shared" si="7"/>
        <v>7.8882127563669152E-4</v>
      </c>
      <c r="BF32">
        <f t="shared" si="8"/>
        <v>6.184778344448804E-2</v>
      </c>
      <c r="BG32">
        <f t="shared" si="9"/>
        <v>3.1581025067438646E-3</v>
      </c>
      <c r="BH32">
        <f t="shared" si="10"/>
        <v>8.7147152163019881E-2</v>
      </c>
      <c r="BI32">
        <f t="shared" si="11"/>
        <v>0</v>
      </c>
      <c r="BJ32">
        <f t="shared" si="12"/>
        <v>0.8321672075505403</v>
      </c>
      <c r="BK32">
        <f t="shared" si="13"/>
        <v>9.1302378498289878E-3</v>
      </c>
      <c r="BL32">
        <f t="shared" si="14"/>
        <v>2.4105760853936008E-3</v>
      </c>
      <c r="BM32">
        <f t="shared" si="15"/>
        <v>1.4726988411198937E-3</v>
      </c>
      <c r="BN32">
        <f t="shared" si="43"/>
        <v>4.1949760321657848E-4</v>
      </c>
      <c r="BO32">
        <f t="shared" si="44"/>
        <v>0</v>
      </c>
      <c r="BP32">
        <f t="shared" si="45"/>
        <v>1.9294841545503474</v>
      </c>
      <c r="BQ32">
        <f t="shared" si="16"/>
        <v>2.0736073608026397</v>
      </c>
    </row>
    <row r="33" spans="1:69" x14ac:dyDescent="0.15">
      <c r="A33" t="s">
        <v>103</v>
      </c>
      <c r="B33">
        <v>712</v>
      </c>
      <c r="C33">
        <f t="shared" si="46"/>
        <v>3.6055512754693813</v>
      </c>
      <c r="D33" s="1">
        <v>55.968000000000004</v>
      </c>
      <c r="E33" s="1">
        <v>6.5000000000000002E-2</v>
      </c>
      <c r="F33" s="1">
        <v>3.1360000000000001</v>
      </c>
      <c r="G33" s="1">
        <v>0.23799999999999999</v>
      </c>
      <c r="H33" s="1">
        <v>6.23</v>
      </c>
      <c r="I33" s="1">
        <v>33.487000000000002</v>
      </c>
      <c r="J33" s="1">
        <v>0.499</v>
      </c>
      <c r="K33" s="1">
        <v>0.17299999999999999</v>
      </c>
      <c r="L33" s="1">
        <v>9.1999999999999998E-2</v>
      </c>
      <c r="M33" s="1">
        <v>8.0000000000000002E-3</v>
      </c>
      <c r="O33">
        <f t="shared" si="17"/>
        <v>99.895999999999987</v>
      </c>
      <c r="Q33" s="1">
        <v>44.719000000000001</v>
      </c>
      <c r="R33" s="1">
        <v>79.537999999999997</v>
      </c>
      <c r="S33" s="1">
        <v>11.093999999999999</v>
      </c>
      <c r="V33" s="5">
        <v>12</v>
      </c>
      <c r="W33" s="5">
        <v>4</v>
      </c>
      <c r="X33" s="15">
        <v>0</v>
      </c>
      <c r="Z33" s="14">
        <f t="shared" si="18"/>
        <v>1.9327071019392708</v>
      </c>
      <c r="AA33" s="14">
        <f t="shared" si="19"/>
        <v>1.6885254138082214E-3</v>
      </c>
      <c r="AB33" s="14">
        <f t="shared" si="20"/>
        <v>0.1276240145193332</v>
      </c>
      <c r="AC33" s="14">
        <f t="shared" si="21"/>
        <v>6.4975273527937277E-3</v>
      </c>
      <c r="AD33" s="14">
        <f t="shared" si="22"/>
        <v>0</v>
      </c>
      <c r="AE33" s="14">
        <f t="shared" si="23"/>
        <v>0.17990934448914148</v>
      </c>
      <c r="AF33" s="14">
        <f t="shared" si="24"/>
        <v>1.7237725498969605</v>
      </c>
      <c r="AG33" s="14">
        <f t="shared" si="25"/>
        <v>1.8461579497925939E-2</v>
      </c>
      <c r="AH33" s="14">
        <f t="shared" si="26"/>
        <v>5.0597261878269012E-3</v>
      </c>
      <c r="AI33" s="14">
        <f t="shared" si="27"/>
        <v>2.5554375139704702E-3</v>
      </c>
      <c r="AJ33" s="14">
        <f t="shared" si="28"/>
        <v>5.3558979965199528E-4</v>
      </c>
      <c r="AK33" s="14">
        <f t="shared" si="29"/>
        <v>0</v>
      </c>
      <c r="AL33" s="14">
        <f t="shared" si="30"/>
        <v>3.9988113966106833</v>
      </c>
      <c r="AM33" s="14">
        <f t="shared" si="31"/>
        <v>0.90549400873134922</v>
      </c>
      <c r="AN33" s="11">
        <f t="shared" si="2"/>
        <v>0</v>
      </c>
      <c r="AP33">
        <f t="shared" si="32"/>
        <v>55.968000000000004</v>
      </c>
      <c r="AQ33">
        <f t="shared" si="33"/>
        <v>6.5000000000000002E-2</v>
      </c>
      <c r="AR33">
        <f t="shared" si="34"/>
        <v>3.1360000000000001</v>
      </c>
      <c r="AS33">
        <f t="shared" si="35"/>
        <v>0.23799999999999999</v>
      </c>
      <c r="AT33">
        <f t="shared" si="3"/>
        <v>0</v>
      </c>
      <c r="AU33">
        <f t="shared" si="4"/>
        <v>6.23</v>
      </c>
      <c r="AV33">
        <f t="shared" si="36"/>
        <v>33.487000000000002</v>
      </c>
      <c r="AW33">
        <f t="shared" si="37"/>
        <v>0.499</v>
      </c>
      <c r="AX33">
        <f t="shared" si="38"/>
        <v>0.17299999999999999</v>
      </c>
      <c r="AY33">
        <f t="shared" si="39"/>
        <v>9.1999999999999998E-2</v>
      </c>
      <c r="AZ33">
        <f t="shared" si="40"/>
        <v>8.0000000000000002E-3</v>
      </c>
      <c r="BA33">
        <f t="shared" si="41"/>
        <v>0</v>
      </c>
      <c r="BB33">
        <f t="shared" si="42"/>
        <v>99.895999999999987</v>
      </c>
      <c r="BD33">
        <f t="shared" si="6"/>
        <v>0.93155792276964056</v>
      </c>
      <c r="BE33">
        <f t="shared" si="7"/>
        <v>8.1386322089499919E-4</v>
      </c>
      <c r="BF33">
        <f t="shared" si="8"/>
        <v>6.1514319340918014E-2</v>
      </c>
      <c r="BG33">
        <f t="shared" si="9"/>
        <v>3.1317849858543321E-3</v>
      </c>
      <c r="BH33">
        <f t="shared" si="10"/>
        <v>8.6715661711486008E-2</v>
      </c>
      <c r="BI33">
        <f t="shared" si="11"/>
        <v>0</v>
      </c>
      <c r="BJ33">
        <f t="shared" si="12"/>
        <v>0.83085221464653991</v>
      </c>
      <c r="BK33">
        <f t="shared" si="13"/>
        <v>8.8984154044231718E-3</v>
      </c>
      <c r="BL33">
        <f t="shared" si="14"/>
        <v>2.4387699577373854E-3</v>
      </c>
      <c r="BM33">
        <f t="shared" si="15"/>
        <v>1.2317117580275473E-3</v>
      </c>
      <c r="BN33">
        <f t="shared" si="43"/>
        <v>2.5815237121020216E-4</v>
      </c>
      <c r="BO33">
        <f t="shared" si="44"/>
        <v>0</v>
      </c>
      <c r="BP33">
        <f t="shared" si="45"/>
        <v>1.9274128161667319</v>
      </c>
      <c r="BQ33">
        <f t="shared" si="16"/>
        <v>2.0747041646031907</v>
      </c>
    </row>
    <row r="34" spans="1:69" x14ac:dyDescent="0.15">
      <c r="A34" t="s">
        <v>104</v>
      </c>
      <c r="B34">
        <v>713</v>
      </c>
      <c r="C34">
        <f t="shared" si="46"/>
        <v>4.2426406871194464</v>
      </c>
      <c r="D34" s="1">
        <v>56.026000000000003</v>
      </c>
      <c r="E34" s="1">
        <v>6.6000000000000003E-2</v>
      </c>
      <c r="F34" s="1">
        <v>3.0960000000000001</v>
      </c>
      <c r="G34" s="1">
        <v>0.248</v>
      </c>
      <c r="H34" s="1">
        <v>6.2489999999999997</v>
      </c>
      <c r="I34" s="1">
        <v>33.555999999999997</v>
      </c>
      <c r="J34" s="1">
        <v>0.48299999999999998</v>
      </c>
      <c r="K34" s="1">
        <v>0.16800000000000001</v>
      </c>
      <c r="L34" s="1">
        <v>0.10100000000000001</v>
      </c>
      <c r="M34" s="1">
        <v>1.6E-2</v>
      </c>
      <c r="O34">
        <f t="shared" si="17"/>
        <v>100.00900000000001</v>
      </c>
      <c r="Q34" s="1">
        <v>44.722000000000001</v>
      </c>
      <c r="R34" s="1">
        <v>79.534999999999997</v>
      </c>
      <c r="S34" s="1">
        <v>11.093999999999999</v>
      </c>
      <c r="V34" s="5">
        <v>12</v>
      </c>
      <c r="W34" s="5">
        <v>4</v>
      </c>
      <c r="X34" s="15">
        <v>0</v>
      </c>
      <c r="Z34" s="14">
        <f t="shared" si="18"/>
        <v>1.9328076000893988</v>
      </c>
      <c r="AA34" s="14">
        <f t="shared" si="19"/>
        <v>1.7128168764898592E-3</v>
      </c>
      <c r="AB34" s="14">
        <f t="shared" si="20"/>
        <v>0.12587226657761222</v>
      </c>
      <c r="AC34" s="14">
        <f t="shared" si="21"/>
        <v>6.7638753145879407E-3</v>
      </c>
      <c r="AD34" s="14">
        <f t="shared" si="22"/>
        <v>0</v>
      </c>
      <c r="AE34" s="14">
        <f t="shared" si="23"/>
        <v>0.18028058231349145</v>
      </c>
      <c r="AF34" s="14">
        <f t="shared" si="24"/>
        <v>1.7256259263456208</v>
      </c>
      <c r="AG34" s="14">
        <f t="shared" si="25"/>
        <v>1.7852054042429014E-2</v>
      </c>
      <c r="AH34" s="14">
        <f t="shared" si="26"/>
        <v>4.9086599457815114E-3</v>
      </c>
      <c r="AI34" s="14">
        <f t="shared" si="27"/>
        <v>2.8026674224150704E-3</v>
      </c>
      <c r="AJ34" s="14">
        <f t="shared" si="28"/>
        <v>1.0701263203717988E-3</v>
      </c>
      <c r="AK34" s="14">
        <f t="shared" si="29"/>
        <v>0</v>
      </c>
      <c r="AL34" s="14">
        <f t="shared" si="30"/>
        <v>3.999696575248199</v>
      </c>
      <c r="AM34" s="14">
        <f t="shared" si="31"/>
        <v>0.90540953530804269</v>
      </c>
      <c r="AN34" s="11">
        <f t="shared" si="2"/>
        <v>0</v>
      </c>
      <c r="AP34">
        <f t="shared" si="32"/>
        <v>56.026000000000003</v>
      </c>
      <c r="AQ34">
        <f t="shared" si="33"/>
        <v>6.6000000000000003E-2</v>
      </c>
      <c r="AR34">
        <f t="shared" si="34"/>
        <v>3.0960000000000001</v>
      </c>
      <c r="AS34">
        <f t="shared" si="35"/>
        <v>0.248</v>
      </c>
      <c r="AT34">
        <f t="shared" si="3"/>
        <v>0</v>
      </c>
      <c r="AU34">
        <f t="shared" si="4"/>
        <v>6.2489999999999997</v>
      </c>
      <c r="AV34">
        <f t="shared" si="36"/>
        <v>33.555999999999997</v>
      </c>
      <c r="AW34">
        <f t="shared" si="37"/>
        <v>0.48299999999999998</v>
      </c>
      <c r="AX34">
        <f t="shared" si="38"/>
        <v>0.16800000000000001</v>
      </c>
      <c r="AY34">
        <f t="shared" si="39"/>
        <v>0.10100000000000001</v>
      </c>
      <c r="AZ34">
        <f t="shared" si="40"/>
        <v>1.6E-2</v>
      </c>
      <c r="BA34">
        <f t="shared" si="41"/>
        <v>0</v>
      </c>
      <c r="BB34">
        <f t="shared" si="42"/>
        <v>100.00900000000001</v>
      </c>
      <c r="BD34">
        <f t="shared" si="6"/>
        <v>0.93252330226364855</v>
      </c>
      <c r="BE34">
        <f t="shared" si="7"/>
        <v>8.2638419352415297E-4</v>
      </c>
      <c r="BF34">
        <f t="shared" si="8"/>
        <v>6.0729697920753244E-2</v>
      </c>
      <c r="BG34">
        <f t="shared" si="9"/>
        <v>3.2633725903019935E-3</v>
      </c>
      <c r="BH34">
        <f t="shared" si="10"/>
        <v>8.69801236011358E-2</v>
      </c>
      <c r="BI34">
        <f t="shared" si="11"/>
        <v>0</v>
      </c>
      <c r="BJ34">
        <f t="shared" si="12"/>
        <v>0.8325641865404273</v>
      </c>
      <c r="BK34">
        <f t="shared" si="13"/>
        <v>8.6130954716160165E-3</v>
      </c>
      <c r="BL34">
        <f t="shared" si="14"/>
        <v>2.3682852768779237E-3</v>
      </c>
      <c r="BM34">
        <f t="shared" si="15"/>
        <v>1.3522052995737206E-3</v>
      </c>
      <c r="BN34">
        <f t="shared" si="43"/>
        <v>5.1630474242040432E-4</v>
      </c>
      <c r="BO34">
        <f t="shared" si="44"/>
        <v>0</v>
      </c>
      <c r="BP34">
        <f t="shared" si="45"/>
        <v>1.929736957900279</v>
      </c>
      <c r="BQ34">
        <f t="shared" si="16"/>
        <v>2.0726641311778651</v>
      </c>
    </row>
    <row r="35" spans="1:69" x14ac:dyDescent="0.15">
      <c r="A35" t="s">
        <v>105</v>
      </c>
      <c r="B35">
        <v>714</v>
      </c>
      <c r="C35">
        <f t="shared" si="46"/>
        <v>3.6055512754614987</v>
      </c>
      <c r="D35" s="1">
        <v>56.01</v>
      </c>
      <c r="E35" s="1">
        <v>6.2E-2</v>
      </c>
      <c r="F35" s="1">
        <v>3.0550000000000002</v>
      </c>
      <c r="G35" s="1">
        <v>0.247</v>
      </c>
      <c r="H35" s="1">
        <v>6.2119999999999997</v>
      </c>
      <c r="I35" s="1">
        <v>33.575000000000003</v>
      </c>
      <c r="J35" s="1">
        <v>0.47799999999999998</v>
      </c>
      <c r="K35" s="1">
        <v>0.17100000000000001</v>
      </c>
      <c r="L35" s="1">
        <v>0.10100000000000001</v>
      </c>
      <c r="M35" s="1">
        <v>7.0000000000000001E-3</v>
      </c>
      <c r="O35">
        <f t="shared" si="17"/>
        <v>99.918000000000006</v>
      </c>
      <c r="Q35" s="1">
        <v>44.725000000000001</v>
      </c>
      <c r="R35" s="1">
        <v>79.533000000000001</v>
      </c>
      <c r="S35" s="1">
        <v>11.093999999999999</v>
      </c>
      <c r="V35" s="5">
        <v>12</v>
      </c>
      <c r="W35" s="5">
        <v>4</v>
      </c>
      <c r="X35" s="15">
        <v>0</v>
      </c>
      <c r="Z35" s="14">
        <f t="shared" si="18"/>
        <v>1.9336547271339384</v>
      </c>
      <c r="AA35" s="14">
        <f t="shared" si="19"/>
        <v>1.6101748397644869E-3</v>
      </c>
      <c r="AB35" s="14">
        <f t="shared" si="20"/>
        <v>0.1242952877043136</v>
      </c>
      <c r="AC35" s="14">
        <f t="shared" si="21"/>
        <v>6.7414794409011913E-3</v>
      </c>
      <c r="AD35" s="14">
        <f t="shared" si="22"/>
        <v>0</v>
      </c>
      <c r="AE35" s="14">
        <f t="shared" si="23"/>
        <v>0.17934291456564061</v>
      </c>
      <c r="AF35" s="14">
        <f t="shared" si="24"/>
        <v>1.7278531994483952</v>
      </c>
      <c r="AG35" s="14">
        <f t="shared" si="25"/>
        <v>1.7680042616718974E-2</v>
      </c>
      <c r="AH35" s="14">
        <f t="shared" si="26"/>
        <v>4.999932303261072E-3</v>
      </c>
      <c r="AI35" s="14">
        <f t="shared" si="27"/>
        <v>2.8046967689366788E-3</v>
      </c>
      <c r="AJ35" s="14">
        <f t="shared" si="28"/>
        <v>4.685192636413951E-4</v>
      </c>
      <c r="AK35" s="14">
        <f t="shared" si="29"/>
        <v>0</v>
      </c>
      <c r="AL35" s="14">
        <f t="shared" si="30"/>
        <v>3.9994509740855118</v>
      </c>
      <c r="AM35" s="14">
        <f t="shared" si="31"/>
        <v>0.90596514262595607</v>
      </c>
      <c r="AN35" s="11">
        <f t="shared" si="2"/>
        <v>0</v>
      </c>
      <c r="AP35">
        <f t="shared" si="32"/>
        <v>56.01</v>
      </c>
      <c r="AQ35">
        <f t="shared" si="33"/>
        <v>6.2E-2</v>
      </c>
      <c r="AR35">
        <f t="shared" si="34"/>
        <v>3.0550000000000002</v>
      </c>
      <c r="AS35">
        <f t="shared" si="35"/>
        <v>0.247</v>
      </c>
      <c r="AT35">
        <f t="shared" si="3"/>
        <v>0</v>
      </c>
      <c r="AU35">
        <f t="shared" si="4"/>
        <v>6.2119999999999997</v>
      </c>
      <c r="AV35">
        <f t="shared" si="36"/>
        <v>33.575000000000003</v>
      </c>
      <c r="AW35">
        <f t="shared" si="37"/>
        <v>0.47799999999999998</v>
      </c>
      <c r="AX35">
        <f t="shared" si="38"/>
        <v>0.17100000000000001</v>
      </c>
      <c r="AY35">
        <f t="shared" si="39"/>
        <v>0.10100000000000001</v>
      </c>
      <c r="AZ35">
        <f t="shared" si="40"/>
        <v>7.0000000000000001E-3</v>
      </c>
      <c r="BA35">
        <f t="shared" si="41"/>
        <v>0</v>
      </c>
      <c r="BB35">
        <f t="shared" si="42"/>
        <v>99.918000000000006</v>
      </c>
      <c r="BD35">
        <f t="shared" si="6"/>
        <v>0.93225699067909451</v>
      </c>
      <c r="BE35">
        <f t="shared" si="7"/>
        <v>7.7630030300753763E-4</v>
      </c>
      <c r="BF35">
        <f t="shared" si="8"/>
        <v>5.9925460965084353E-2</v>
      </c>
      <c r="BG35">
        <f t="shared" si="9"/>
        <v>3.2502138298572273E-3</v>
      </c>
      <c r="BH35">
        <f t="shared" si="10"/>
        <v>8.6465118868659874E-2</v>
      </c>
      <c r="BI35">
        <f t="shared" si="11"/>
        <v>0</v>
      </c>
      <c r="BJ35">
        <f t="shared" si="12"/>
        <v>0.83303559909091818</v>
      </c>
      <c r="BK35">
        <f t="shared" si="13"/>
        <v>8.5239329926137808E-3</v>
      </c>
      <c r="BL35">
        <f t="shared" si="14"/>
        <v>2.4105760853936008E-3</v>
      </c>
      <c r="BM35">
        <f t="shared" si="15"/>
        <v>1.3522052995737206E-3</v>
      </c>
      <c r="BN35">
        <f t="shared" si="43"/>
        <v>2.258833248089269E-4</v>
      </c>
      <c r="BO35">
        <f t="shared" si="44"/>
        <v>0</v>
      </c>
      <c r="BP35">
        <f t="shared" si="45"/>
        <v>1.9282222814390118</v>
      </c>
      <c r="BQ35">
        <f t="shared" si="16"/>
        <v>2.074164899235976</v>
      </c>
    </row>
    <row r="36" spans="1:69" x14ac:dyDescent="0.15">
      <c r="A36" t="s">
        <v>106</v>
      </c>
      <c r="B36">
        <v>715</v>
      </c>
      <c r="C36">
        <f t="shared" si="46"/>
        <v>4.4721359549955126</v>
      </c>
      <c r="D36" s="1">
        <v>56.063000000000002</v>
      </c>
      <c r="E36" s="1">
        <v>0.06</v>
      </c>
      <c r="F36" s="1">
        <v>3.0750000000000002</v>
      </c>
      <c r="G36" s="1">
        <v>0.24299999999999999</v>
      </c>
      <c r="H36" s="1">
        <v>6.2969999999999997</v>
      </c>
      <c r="I36" s="1">
        <v>33.582999999999998</v>
      </c>
      <c r="J36" s="1">
        <v>0.46500000000000002</v>
      </c>
      <c r="K36" s="1">
        <v>0.17</v>
      </c>
      <c r="L36" s="1">
        <v>9.5000000000000001E-2</v>
      </c>
      <c r="M36" s="1">
        <v>1.9E-2</v>
      </c>
      <c r="O36">
        <f t="shared" si="17"/>
        <v>100.07000000000002</v>
      </c>
      <c r="Q36" s="1">
        <v>44.728999999999999</v>
      </c>
      <c r="R36" s="1">
        <v>79.531000000000006</v>
      </c>
      <c r="S36" s="1">
        <v>11.093999999999999</v>
      </c>
      <c r="V36" s="5">
        <v>12</v>
      </c>
      <c r="W36" s="5">
        <v>4</v>
      </c>
      <c r="X36" s="15">
        <v>0</v>
      </c>
      <c r="Z36" s="14">
        <f t="shared" si="18"/>
        <v>1.9331637066025511</v>
      </c>
      <c r="AA36" s="14">
        <f t="shared" si="19"/>
        <v>1.556365301897462E-3</v>
      </c>
      <c r="AB36" s="14">
        <f t="shared" si="20"/>
        <v>0.12495899174320937</v>
      </c>
      <c r="AC36" s="14">
        <f t="shared" si="21"/>
        <v>6.6243531596215256E-3</v>
      </c>
      <c r="AD36" s="14">
        <f t="shared" si="22"/>
        <v>0</v>
      </c>
      <c r="AE36" s="14">
        <f t="shared" si="23"/>
        <v>0.18157891323674791</v>
      </c>
      <c r="AF36" s="14">
        <f t="shared" si="24"/>
        <v>1.7261926079843606</v>
      </c>
      <c r="AG36" s="14">
        <f t="shared" si="25"/>
        <v>1.7178581778228057E-2</v>
      </c>
      <c r="AH36" s="14">
        <f t="shared" si="26"/>
        <v>4.9647327794713507E-3</v>
      </c>
      <c r="AI36" s="14">
        <f t="shared" si="27"/>
        <v>2.6349179046547002E-3</v>
      </c>
      <c r="AJ36" s="14">
        <f t="shared" si="28"/>
        <v>1.2701703067901663E-3</v>
      </c>
      <c r="AK36" s="14">
        <f t="shared" si="29"/>
        <v>0</v>
      </c>
      <c r="AL36" s="14">
        <f t="shared" si="30"/>
        <v>4.0001233407975327</v>
      </c>
      <c r="AM36" s="14">
        <f t="shared" si="31"/>
        <v>0.90482145727779573</v>
      </c>
      <c r="AN36" s="11">
        <f t="shared" si="2"/>
        <v>0</v>
      </c>
      <c r="AP36">
        <f t="shared" si="32"/>
        <v>56.063000000000002</v>
      </c>
      <c r="AQ36">
        <f t="shared" si="33"/>
        <v>0.06</v>
      </c>
      <c r="AR36">
        <f t="shared" si="34"/>
        <v>3.0750000000000002</v>
      </c>
      <c r="AS36">
        <f t="shared" si="35"/>
        <v>0.24299999999999999</v>
      </c>
      <c r="AT36">
        <f t="shared" si="3"/>
        <v>0</v>
      </c>
      <c r="AU36">
        <f t="shared" si="4"/>
        <v>6.2969999999999997</v>
      </c>
      <c r="AV36">
        <f t="shared" si="36"/>
        <v>33.582999999999998</v>
      </c>
      <c r="AW36">
        <f t="shared" si="37"/>
        <v>0.46500000000000002</v>
      </c>
      <c r="AX36">
        <f t="shared" si="38"/>
        <v>0.17</v>
      </c>
      <c r="AY36">
        <f t="shared" si="39"/>
        <v>9.5000000000000001E-2</v>
      </c>
      <c r="AZ36">
        <f t="shared" si="40"/>
        <v>1.9E-2</v>
      </c>
      <c r="BA36">
        <f t="shared" si="41"/>
        <v>0</v>
      </c>
      <c r="BB36">
        <f t="shared" si="42"/>
        <v>100.07000000000002</v>
      </c>
      <c r="BD36">
        <f t="shared" si="6"/>
        <v>0.9331391478029295</v>
      </c>
      <c r="BE36">
        <f t="shared" si="7"/>
        <v>7.5125835774922996E-4</v>
      </c>
      <c r="BF36">
        <f t="shared" si="8"/>
        <v>6.0317771675166741E-2</v>
      </c>
      <c r="BG36">
        <f t="shared" si="9"/>
        <v>3.1975787880781626E-3</v>
      </c>
      <c r="BH36">
        <f t="shared" si="10"/>
        <v>8.7648237848672123E-2</v>
      </c>
      <c r="BI36">
        <f t="shared" si="11"/>
        <v>0</v>
      </c>
      <c r="BJ36">
        <f t="shared" si="12"/>
        <v>0.83323408858586157</v>
      </c>
      <c r="BK36">
        <f t="shared" si="13"/>
        <v>8.2921105472079665E-3</v>
      </c>
      <c r="BL36">
        <f t="shared" si="14"/>
        <v>2.3964791492217083E-3</v>
      </c>
      <c r="BM36">
        <f t="shared" si="15"/>
        <v>1.2718762718762718E-3</v>
      </c>
      <c r="BN36">
        <f t="shared" si="43"/>
        <v>6.1311188162423017E-4</v>
      </c>
      <c r="BO36">
        <f t="shared" si="44"/>
        <v>0</v>
      </c>
      <c r="BP36">
        <f t="shared" si="45"/>
        <v>1.9308616609083873</v>
      </c>
      <c r="BQ36">
        <f t="shared" si="16"/>
        <v>2.0716778533557116</v>
      </c>
    </row>
    <row r="37" spans="1:69" x14ac:dyDescent="0.15">
      <c r="A37" t="s">
        <v>107</v>
      </c>
      <c r="B37">
        <v>716</v>
      </c>
      <c r="C37">
        <f t="shared" si="46"/>
        <v>4.2426406871194464</v>
      </c>
      <c r="D37" s="1">
        <v>56.052999999999997</v>
      </c>
      <c r="E37" s="1">
        <v>5.8000000000000003E-2</v>
      </c>
      <c r="F37" s="1">
        <v>3.0760000000000001</v>
      </c>
      <c r="G37" s="1">
        <v>0.25</v>
      </c>
      <c r="H37" s="1">
        <v>6.29</v>
      </c>
      <c r="I37" s="1">
        <v>33.667999999999999</v>
      </c>
      <c r="J37" s="1">
        <v>0.46100000000000002</v>
      </c>
      <c r="K37" s="1">
        <v>0.17699999999999999</v>
      </c>
      <c r="L37" s="1">
        <v>0.105</v>
      </c>
      <c r="M37" s="1">
        <v>1.4E-2</v>
      </c>
      <c r="O37">
        <f t="shared" si="17"/>
        <v>100.15200000000002</v>
      </c>
      <c r="Q37" s="1">
        <v>44.731999999999999</v>
      </c>
      <c r="R37" s="1">
        <v>79.528000000000006</v>
      </c>
      <c r="S37" s="1">
        <v>11.093999999999999</v>
      </c>
      <c r="V37" s="5">
        <v>12</v>
      </c>
      <c r="W37" s="5">
        <v>4</v>
      </c>
      <c r="X37" s="15">
        <v>0</v>
      </c>
      <c r="Z37" s="14">
        <f t="shared" si="18"/>
        <v>1.9315672628298819</v>
      </c>
      <c r="AA37" s="14">
        <f t="shared" si="19"/>
        <v>1.5035122072624377E-3</v>
      </c>
      <c r="AB37" s="14">
        <f t="shared" si="20"/>
        <v>0.12491868355660178</v>
      </c>
      <c r="AC37" s="14">
        <f t="shared" si="21"/>
        <v>6.8107648838751774E-3</v>
      </c>
      <c r="AD37" s="14">
        <f t="shared" si="22"/>
        <v>0</v>
      </c>
      <c r="AE37" s="14">
        <f t="shared" si="23"/>
        <v>0.18125960951684719</v>
      </c>
      <c r="AF37" s="14">
        <f t="shared" si="24"/>
        <v>1.7294410254188595</v>
      </c>
      <c r="AG37" s="14">
        <f t="shared" si="25"/>
        <v>1.7019780493274895E-2</v>
      </c>
      <c r="AH37" s="14">
        <f t="shared" si="26"/>
        <v>5.1658155890104045E-3</v>
      </c>
      <c r="AI37" s="14">
        <f t="shared" si="27"/>
        <v>2.9103917979649914E-3</v>
      </c>
      <c r="AJ37" s="14">
        <f t="shared" si="28"/>
        <v>9.3530889808000049E-4</v>
      </c>
      <c r="AK37" s="14">
        <f t="shared" si="29"/>
        <v>0</v>
      </c>
      <c r="AL37" s="14">
        <f t="shared" si="30"/>
        <v>4.0015321551916578</v>
      </c>
      <c r="AM37" s="14">
        <f t="shared" si="31"/>
        <v>0.90513447988520379</v>
      </c>
      <c r="AN37" s="11">
        <f t="shared" si="2"/>
        <v>0</v>
      </c>
      <c r="AP37">
        <f t="shared" si="32"/>
        <v>56.052999999999997</v>
      </c>
      <c r="AQ37">
        <f t="shared" si="33"/>
        <v>5.8000000000000003E-2</v>
      </c>
      <c r="AR37">
        <f t="shared" si="34"/>
        <v>3.0760000000000001</v>
      </c>
      <c r="AS37">
        <f t="shared" si="35"/>
        <v>0.25</v>
      </c>
      <c r="AT37">
        <f t="shared" si="3"/>
        <v>0</v>
      </c>
      <c r="AU37">
        <f t="shared" si="4"/>
        <v>6.29</v>
      </c>
      <c r="AV37">
        <f t="shared" si="36"/>
        <v>33.667999999999999</v>
      </c>
      <c r="AW37">
        <f t="shared" si="37"/>
        <v>0.46100000000000002</v>
      </c>
      <c r="AX37">
        <f t="shared" si="38"/>
        <v>0.17699999999999999</v>
      </c>
      <c r="AY37">
        <f t="shared" si="39"/>
        <v>0.105</v>
      </c>
      <c r="AZ37">
        <f t="shared" si="40"/>
        <v>1.4E-2</v>
      </c>
      <c r="BA37">
        <f t="shared" si="41"/>
        <v>0</v>
      </c>
      <c r="BB37">
        <f t="shared" si="42"/>
        <v>100.15200000000002</v>
      </c>
      <c r="BD37">
        <f t="shared" si="6"/>
        <v>0.93297270306258318</v>
      </c>
      <c r="BE37">
        <f t="shared" si="7"/>
        <v>7.2621641249092229E-4</v>
      </c>
      <c r="BF37">
        <f t="shared" si="8"/>
        <v>6.0337387210670855E-2</v>
      </c>
      <c r="BG37">
        <f t="shared" si="9"/>
        <v>3.2896901111915257E-3</v>
      </c>
      <c r="BH37">
        <f t="shared" si="10"/>
        <v>8.7550804520906411E-2</v>
      </c>
      <c r="BI37">
        <f t="shared" si="11"/>
        <v>0</v>
      </c>
      <c r="BJ37">
        <f t="shared" si="12"/>
        <v>0.83534303946963606</v>
      </c>
      <c r="BK37">
        <f t="shared" si="13"/>
        <v>8.2207805640061773E-3</v>
      </c>
      <c r="BL37">
        <f t="shared" si="14"/>
        <v>2.495157702424955E-3</v>
      </c>
      <c r="BM37">
        <f t="shared" si="15"/>
        <v>1.4057579847053529E-3</v>
      </c>
      <c r="BN37">
        <f t="shared" si="43"/>
        <v>4.517666496178538E-4</v>
      </c>
      <c r="BO37">
        <f t="shared" si="44"/>
        <v>0</v>
      </c>
      <c r="BP37">
        <f t="shared" si="45"/>
        <v>1.9327933036882334</v>
      </c>
      <c r="BQ37">
        <f t="shared" si="16"/>
        <v>2.0703363094003766</v>
      </c>
    </row>
    <row r="38" spans="1:69" x14ac:dyDescent="0.15">
      <c r="A38" t="s">
        <v>108</v>
      </c>
      <c r="B38">
        <v>717</v>
      </c>
      <c r="C38">
        <f t="shared" si="46"/>
        <v>4.2426406871194464</v>
      </c>
      <c r="D38" s="1">
        <v>56.091999999999999</v>
      </c>
      <c r="E38" s="1">
        <v>6.6000000000000003E-2</v>
      </c>
      <c r="F38" s="1">
        <v>3.036</v>
      </c>
      <c r="G38" s="1">
        <v>0.254</v>
      </c>
      <c r="H38" s="1">
        <v>6.3010000000000002</v>
      </c>
      <c r="I38" s="1">
        <v>33.606000000000002</v>
      </c>
      <c r="J38" s="1">
        <v>0.45500000000000002</v>
      </c>
      <c r="K38" s="1">
        <v>0.16900000000000001</v>
      </c>
      <c r="L38" s="1">
        <v>9.5000000000000001E-2</v>
      </c>
      <c r="M38" s="1">
        <v>8.0000000000000002E-3</v>
      </c>
      <c r="O38">
        <f t="shared" si="17"/>
        <v>100.08199999999998</v>
      </c>
      <c r="Q38" s="1">
        <v>44.734999999999999</v>
      </c>
      <c r="R38" s="1">
        <v>79.525000000000006</v>
      </c>
      <c r="S38" s="1">
        <v>11.093999999999999</v>
      </c>
      <c r="V38" s="5">
        <v>12</v>
      </c>
      <c r="W38" s="5">
        <v>4</v>
      </c>
      <c r="X38" s="15">
        <v>0</v>
      </c>
      <c r="Z38" s="14">
        <f t="shared" si="18"/>
        <v>1.9338687674476216</v>
      </c>
      <c r="AA38" s="14">
        <f t="shared" si="19"/>
        <v>1.7117407899997598E-3</v>
      </c>
      <c r="AB38" s="14">
        <f t="shared" si="20"/>
        <v>0.12335533418928125</v>
      </c>
      <c r="AC38" s="14">
        <f t="shared" si="21"/>
        <v>6.92316520888868E-3</v>
      </c>
      <c r="AD38" s="14">
        <f t="shared" si="22"/>
        <v>0</v>
      </c>
      <c r="AE38" s="14">
        <f t="shared" si="23"/>
        <v>0.18166655204013057</v>
      </c>
      <c r="AF38" s="14">
        <f t="shared" si="24"/>
        <v>1.7271114399443208</v>
      </c>
      <c r="AG38" s="14">
        <f t="shared" si="25"/>
        <v>1.6806586891652507E-2</v>
      </c>
      <c r="AH38" s="14">
        <f t="shared" si="26"/>
        <v>4.9347759110158719E-3</v>
      </c>
      <c r="AI38" s="14">
        <f t="shared" si="27"/>
        <v>2.634516138454925E-3</v>
      </c>
      <c r="AJ38" s="14">
        <f t="shared" si="28"/>
        <v>5.3472700385422784E-4</v>
      </c>
      <c r="AK38" s="14">
        <f t="shared" si="29"/>
        <v>0</v>
      </c>
      <c r="AL38" s="14">
        <f t="shared" si="30"/>
        <v>3.9995476055652204</v>
      </c>
      <c r="AM38" s="14">
        <f t="shared" si="31"/>
        <v>0.90482572996807142</v>
      </c>
      <c r="AN38" s="11">
        <f t="shared" si="2"/>
        <v>0</v>
      </c>
      <c r="AP38">
        <f t="shared" si="32"/>
        <v>56.091999999999999</v>
      </c>
      <c r="AQ38">
        <f t="shared" si="33"/>
        <v>6.6000000000000003E-2</v>
      </c>
      <c r="AR38">
        <f t="shared" si="34"/>
        <v>3.036</v>
      </c>
      <c r="AS38">
        <f t="shared" si="35"/>
        <v>0.254</v>
      </c>
      <c r="AT38">
        <f t="shared" si="3"/>
        <v>0</v>
      </c>
      <c r="AU38">
        <f t="shared" si="4"/>
        <v>6.3010000000000002</v>
      </c>
      <c r="AV38">
        <f t="shared" si="36"/>
        <v>33.606000000000002</v>
      </c>
      <c r="AW38">
        <f t="shared" si="37"/>
        <v>0.45500000000000002</v>
      </c>
      <c r="AX38">
        <f t="shared" si="38"/>
        <v>0.16900000000000001</v>
      </c>
      <c r="AY38">
        <f t="shared" si="39"/>
        <v>9.5000000000000001E-2</v>
      </c>
      <c r="AZ38">
        <f t="shared" si="40"/>
        <v>8.0000000000000002E-3</v>
      </c>
      <c r="BA38">
        <f t="shared" si="41"/>
        <v>0</v>
      </c>
      <c r="BB38">
        <f t="shared" si="42"/>
        <v>100.08199999999998</v>
      </c>
      <c r="BD38">
        <f t="shared" si="6"/>
        <v>0.93362183754993344</v>
      </c>
      <c r="BE38">
        <f t="shared" si="7"/>
        <v>8.2638419352415297E-4</v>
      </c>
      <c r="BF38">
        <f t="shared" si="8"/>
        <v>5.9552765790506085E-2</v>
      </c>
      <c r="BG38">
        <f t="shared" si="9"/>
        <v>3.3423251529705899E-3</v>
      </c>
      <c r="BH38">
        <f t="shared" si="10"/>
        <v>8.7703914035966821E-2</v>
      </c>
      <c r="BI38">
        <f t="shared" si="11"/>
        <v>0</v>
      </c>
      <c r="BJ38">
        <f t="shared" si="12"/>
        <v>0.83380474588382414</v>
      </c>
      <c r="BK38">
        <f t="shared" si="13"/>
        <v>8.1137855892034951E-3</v>
      </c>
      <c r="BL38">
        <f t="shared" si="14"/>
        <v>2.3823822130498162E-3</v>
      </c>
      <c r="BM38">
        <f t="shared" si="15"/>
        <v>1.2718762718762718E-3</v>
      </c>
      <c r="BN38">
        <f t="shared" si="43"/>
        <v>2.5815237121020216E-4</v>
      </c>
      <c r="BO38">
        <f t="shared" si="44"/>
        <v>0</v>
      </c>
      <c r="BP38">
        <f t="shared" si="45"/>
        <v>1.9308781690520647</v>
      </c>
      <c r="BQ38">
        <f t="shared" si="16"/>
        <v>2.0713619686988003</v>
      </c>
    </row>
    <row r="39" spans="1:69" x14ac:dyDescent="0.15">
      <c r="A39" t="s">
        <v>109</v>
      </c>
      <c r="B39">
        <v>718</v>
      </c>
      <c r="C39">
        <f t="shared" si="46"/>
        <v>4.2426406871194464</v>
      </c>
      <c r="D39" s="1">
        <v>56.078000000000003</v>
      </c>
      <c r="E39" s="1">
        <v>6.4000000000000001E-2</v>
      </c>
      <c r="F39" s="1">
        <v>3.016</v>
      </c>
      <c r="G39" s="1">
        <v>0.255</v>
      </c>
      <c r="H39" s="1">
        <v>6.274</v>
      </c>
      <c r="I39" s="1">
        <v>33.634</v>
      </c>
      <c r="J39" s="1">
        <v>0.44400000000000001</v>
      </c>
      <c r="K39" s="1">
        <v>0.182</v>
      </c>
      <c r="L39" s="1">
        <v>9.4E-2</v>
      </c>
      <c r="M39" s="1">
        <v>1E-3</v>
      </c>
      <c r="O39">
        <f t="shared" si="17"/>
        <v>100.042</v>
      </c>
      <c r="Q39" s="1">
        <v>44.738</v>
      </c>
      <c r="R39" s="1">
        <v>79.522000000000006</v>
      </c>
      <c r="S39" s="1">
        <v>11.093999999999999</v>
      </c>
      <c r="V39" s="5">
        <v>12</v>
      </c>
      <c r="W39" s="5">
        <v>4</v>
      </c>
      <c r="X39" s="15">
        <v>0</v>
      </c>
      <c r="Z39" s="14">
        <f t="shared" si="18"/>
        <v>1.9339904543668591</v>
      </c>
      <c r="AA39" s="14">
        <f t="shared" si="19"/>
        <v>1.6603887191113719E-3</v>
      </c>
      <c r="AB39" s="14">
        <f t="shared" si="20"/>
        <v>0.12258102258505027</v>
      </c>
      <c r="AC39" s="14">
        <f t="shared" si="21"/>
        <v>6.9525944115032129E-3</v>
      </c>
      <c r="AD39" s="14">
        <f t="shared" si="22"/>
        <v>0</v>
      </c>
      <c r="AE39" s="14">
        <f t="shared" si="23"/>
        <v>0.18094464885159239</v>
      </c>
      <c r="AF39" s="14">
        <f t="shared" si="24"/>
        <v>1.7290907736606529</v>
      </c>
      <c r="AG39" s="14">
        <f t="shared" si="25"/>
        <v>1.64054003973759E-2</v>
      </c>
      <c r="AH39" s="14">
        <f t="shared" si="26"/>
        <v>5.3160352891642596E-3</v>
      </c>
      <c r="AI39" s="14">
        <f t="shared" si="27"/>
        <v>2.6075992497376728E-3</v>
      </c>
      <c r="AJ39" s="14">
        <f t="shared" si="28"/>
        <v>6.6861769408898026E-5</v>
      </c>
      <c r="AK39" s="14">
        <f t="shared" si="29"/>
        <v>0</v>
      </c>
      <c r="AL39" s="14">
        <f t="shared" si="30"/>
        <v>3.9996157793004556</v>
      </c>
      <c r="AM39" s="14">
        <f t="shared" si="31"/>
        <v>0.90526633866632789</v>
      </c>
      <c r="AN39" s="11">
        <f t="shared" si="2"/>
        <v>0</v>
      </c>
      <c r="AP39">
        <f t="shared" si="32"/>
        <v>56.078000000000003</v>
      </c>
      <c r="AQ39">
        <f t="shared" si="33"/>
        <v>6.4000000000000001E-2</v>
      </c>
      <c r="AR39">
        <f t="shared" si="34"/>
        <v>3.016</v>
      </c>
      <c r="AS39">
        <f t="shared" si="35"/>
        <v>0.255</v>
      </c>
      <c r="AT39">
        <f t="shared" si="3"/>
        <v>0</v>
      </c>
      <c r="AU39">
        <f t="shared" si="4"/>
        <v>6.2740000000000009</v>
      </c>
      <c r="AV39">
        <f t="shared" si="36"/>
        <v>33.634</v>
      </c>
      <c r="AW39">
        <f t="shared" si="37"/>
        <v>0.44400000000000001</v>
      </c>
      <c r="AX39">
        <f t="shared" si="38"/>
        <v>0.182</v>
      </c>
      <c r="AY39">
        <f t="shared" si="39"/>
        <v>9.4E-2</v>
      </c>
      <c r="AZ39">
        <f t="shared" si="40"/>
        <v>1E-3</v>
      </c>
      <c r="BA39">
        <f t="shared" si="41"/>
        <v>0</v>
      </c>
      <c r="BB39">
        <f t="shared" si="42"/>
        <v>100.04200000000002</v>
      </c>
      <c r="BD39">
        <f t="shared" si="6"/>
        <v>0.93338881491344883</v>
      </c>
      <c r="BE39">
        <f t="shared" si="7"/>
        <v>8.013422482658453E-4</v>
      </c>
      <c r="BF39">
        <f t="shared" si="8"/>
        <v>5.9160455080423696E-2</v>
      </c>
      <c r="BG39">
        <f t="shared" si="9"/>
        <v>3.3554839134153562E-3</v>
      </c>
      <c r="BH39">
        <f t="shared" si="10"/>
        <v>8.7328099771727646E-2</v>
      </c>
      <c r="BI39">
        <f t="shared" si="11"/>
        <v>0</v>
      </c>
      <c r="BJ39">
        <f t="shared" si="12"/>
        <v>0.83449945911612622</v>
      </c>
      <c r="BK39">
        <f t="shared" si="13"/>
        <v>7.9176281353985738E-3</v>
      </c>
      <c r="BL39">
        <f t="shared" si="14"/>
        <v>2.5656423832844171E-3</v>
      </c>
      <c r="BM39">
        <f t="shared" si="15"/>
        <v>1.2584881005933636E-3</v>
      </c>
      <c r="BN39">
        <f t="shared" si="43"/>
        <v>3.226904640127527E-5</v>
      </c>
      <c r="BO39">
        <f t="shared" si="44"/>
        <v>0</v>
      </c>
      <c r="BP39">
        <f t="shared" si="45"/>
        <v>1.930307682709085</v>
      </c>
      <c r="BQ39">
        <f t="shared" si="16"/>
        <v>2.0720094600085752</v>
      </c>
    </row>
    <row r="40" spans="1:69" x14ac:dyDescent="0.15">
      <c r="A40" t="s">
        <v>110</v>
      </c>
      <c r="B40">
        <v>719</v>
      </c>
      <c r="C40">
        <f t="shared" si="46"/>
        <v>4.4721359550018667</v>
      </c>
      <c r="D40" s="1">
        <v>56.249000000000002</v>
      </c>
      <c r="E40" s="1">
        <v>6.2E-2</v>
      </c>
      <c r="F40" s="1">
        <v>3.0219999999999998</v>
      </c>
      <c r="G40" s="1">
        <v>0.25800000000000001</v>
      </c>
      <c r="H40" s="1">
        <v>6.2649999999999997</v>
      </c>
      <c r="I40" s="1">
        <v>33.768000000000001</v>
      </c>
      <c r="J40" s="1">
        <v>0.44400000000000001</v>
      </c>
      <c r="K40" s="1">
        <v>0.17199999999999999</v>
      </c>
      <c r="L40" s="1">
        <v>9.2999999999999999E-2</v>
      </c>
      <c r="M40" s="1">
        <v>1.7999999999999999E-2</v>
      </c>
      <c r="O40">
        <f t="shared" si="17"/>
        <v>100.351</v>
      </c>
      <c r="Q40" s="1">
        <v>44.741999999999997</v>
      </c>
      <c r="R40" s="1">
        <v>79.52</v>
      </c>
      <c r="S40" s="1">
        <v>11.093999999999999</v>
      </c>
      <c r="V40" s="5">
        <v>12</v>
      </c>
      <c r="W40" s="5">
        <v>4</v>
      </c>
      <c r="X40" s="15">
        <v>0</v>
      </c>
      <c r="Z40" s="14">
        <f t="shared" si="18"/>
        <v>1.9337458618513605</v>
      </c>
      <c r="AA40" s="14">
        <f t="shared" si="19"/>
        <v>1.6034088305492821E-3</v>
      </c>
      <c r="AB40" s="14">
        <f t="shared" si="20"/>
        <v>0.12243600326329147</v>
      </c>
      <c r="AC40" s="14">
        <f t="shared" si="21"/>
        <v>7.0121177777925613E-3</v>
      </c>
      <c r="AD40" s="14">
        <f t="shared" si="22"/>
        <v>0</v>
      </c>
      <c r="AE40" s="14">
        <f t="shared" si="23"/>
        <v>0.18011301101399937</v>
      </c>
      <c r="AF40" s="14">
        <f t="shared" si="24"/>
        <v>1.7304832272138038</v>
      </c>
      <c r="AG40" s="14">
        <f t="shared" si="25"/>
        <v>1.6353458603738626E-2</v>
      </c>
      <c r="AH40" s="14">
        <f t="shared" si="26"/>
        <v>5.0080389237397637E-3</v>
      </c>
      <c r="AI40" s="14">
        <f t="shared" si="27"/>
        <v>2.5716906380664995E-3</v>
      </c>
      <c r="AJ40" s="14">
        <f t="shared" si="28"/>
        <v>1.1997013624104234E-3</v>
      </c>
      <c r="AK40" s="14">
        <f t="shared" si="29"/>
        <v>0</v>
      </c>
      <c r="AL40" s="14">
        <f t="shared" si="30"/>
        <v>4.0005265194787523</v>
      </c>
      <c r="AM40" s="14">
        <f t="shared" si="31"/>
        <v>0.90572942236028608</v>
      </c>
      <c r="AN40" s="11">
        <f t="shared" si="2"/>
        <v>0</v>
      </c>
      <c r="AP40">
        <f t="shared" si="32"/>
        <v>56.249000000000002</v>
      </c>
      <c r="AQ40">
        <f t="shared" si="33"/>
        <v>6.2E-2</v>
      </c>
      <c r="AR40">
        <f t="shared" si="34"/>
        <v>3.0219999999999998</v>
      </c>
      <c r="AS40">
        <f t="shared" si="35"/>
        <v>0.25800000000000001</v>
      </c>
      <c r="AT40">
        <f t="shared" si="3"/>
        <v>0</v>
      </c>
      <c r="AU40">
        <f t="shared" si="4"/>
        <v>6.2649999999999997</v>
      </c>
      <c r="AV40">
        <f t="shared" si="36"/>
        <v>33.768000000000001</v>
      </c>
      <c r="AW40">
        <f t="shared" si="37"/>
        <v>0.44400000000000001</v>
      </c>
      <c r="AX40">
        <f t="shared" si="38"/>
        <v>0.17199999999999999</v>
      </c>
      <c r="AY40">
        <f t="shared" si="39"/>
        <v>9.2999999999999999E-2</v>
      </c>
      <c r="AZ40">
        <f t="shared" si="40"/>
        <v>1.7999999999999999E-2</v>
      </c>
      <c r="BA40">
        <f t="shared" si="41"/>
        <v>0</v>
      </c>
      <c r="BB40">
        <f t="shared" si="42"/>
        <v>100.351</v>
      </c>
      <c r="BD40">
        <f t="shared" si="6"/>
        <v>0.93623501997336889</v>
      </c>
      <c r="BE40">
        <f t="shared" si="7"/>
        <v>7.7630030300753763E-4</v>
      </c>
      <c r="BF40">
        <f t="shared" si="8"/>
        <v>5.9278148293448414E-2</v>
      </c>
      <c r="BG40">
        <f t="shared" si="9"/>
        <v>3.3949601947496546E-3</v>
      </c>
      <c r="BH40">
        <f t="shared" si="10"/>
        <v>8.7202828350314579E-2</v>
      </c>
      <c r="BI40">
        <f t="shared" si="11"/>
        <v>0</v>
      </c>
      <c r="BJ40">
        <f t="shared" si="12"/>
        <v>0.83782415815642952</v>
      </c>
      <c r="BK40">
        <f t="shared" si="13"/>
        <v>7.9176281353985738E-3</v>
      </c>
      <c r="BL40">
        <f t="shared" si="14"/>
        <v>2.4246730215654929E-3</v>
      </c>
      <c r="BM40">
        <f t="shared" si="15"/>
        <v>1.2450999293104556E-3</v>
      </c>
      <c r="BN40">
        <f t="shared" si="43"/>
        <v>5.8084283522295485E-4</v>
      </c>
      <c r="BO40">
        <f t="shared" si="44"/>
        <v>0</v>
      </c>
      <c r="BP40">
        <f t="shared" si="45"/>
        <v>1.9368796591928161</v>
      </c>
      <c r="BQ40">
        <f t="shared" si="16"/>
        <v>2.0654491880749832</v>
      </c>
    </row>
    <row r="41" spans="1:69" x14ac:dyDescent="0.15">
      <c r="A41" t="s">
        <v>111</v>
      </c>
      <c r="B41">
        <v>720</v>
      </c>
      <c r="C41">
        <f t="shared" si="46"/>
        <v>2.8284271247446227</v>
      </c>
      <c r="D41" s="1">
        <v>56.171999999999997</v>
      </c>
      <c r="E41" s="1">
        <v>6.4000000000000001E-2</v>
      </c>
      <c r="F41" s="1">
        <v>3.0579999999999998</v>
      </c>
      <c r="G41" s="1">
        <v>0.25</v>
      </c>
      <c r="H41" s="1">
        <v>6.2960000000000003</v>
      </c>
      <c r="I41" s="1">
        <v>33.652999999999999</v>
      </c>
      <c r="J41" s="1">
        <v>0.441</v>
      </c>
      <c r="K41" s="1">
        <v>0.17599999999999999</v>
      </c>
      <c r="L41" s="1">
        <v>0.106</v>
      </c>
      <c r="M41" s="1">
        <v>5.0000000000000001E-3</v>
      </c>
      <c r="O41">
        <f t="shared" si="17"/>
        <v>100.22099999999999</v>
      </c>
      <c r="Q41" s="1">
        <v>44.744</v>
      </c>
      <c r="R41" s="1">
        <v>79.518000000000001</v>
      </c>
      <c r="S41" s="1">
        <v>11.093999999999999</v>
      </c>
      <c r="V41" s="5">
        <v>12</v>
      </c>
      <c r="W41" s="5">
        <v>4</v>
      </c>
      <c r="X41" s="15">
        <v>0</v>
      </c>
      <c r="Z41" s="14">
        <f t="shared" si="18"/>
        <v>1.9338057452137456</v>
      </c>
      <c r="AA41" s="14">
        <f t="shared" si="19"/>
        <v>1.6574518591865306E-3</v>
      </c>
      <c r="AB41" s="14">
        <f t="shared" si="20"/>
        <v>0.12406821470066394</v>
      </c>
      <c r="AC41" s="14">
        <f t="shared" si="21"/>
        <v>6.8042125605401382E-3</v>
      </c>
      <c r="AD41" s="14">
        <f t="shared" si="22"/>
        <v>0</v>
      </c>
      <c r="AE41" s="14">
        <f t="shared" si="23"/>
        <v>0.18125796429802399</v>
      </c>
      <c r="AF41" s="14">
        <f t="shared" si="24"/>
        <v>1.7270074385886061</v>
      </c>
      <c r="AG41" s="14">
        <f t="shared" si="25"/>
        <v>1.62657316416501E-2</v>
      </c>
      <c r="AH41" s="14">
        <f t="shared" si="26"/>
        <v>5.1316884747809547E-3</v>
      </c>
      <c r="AI41" s="14">
        <f t="shared" si="27"/>
        <v>2.9352831949025484E-3</v>
      </c>
      <c r="AJ41" s="14">
        <f t="shared" si="28"/>
        <v>3.3371752873203486E-4</v>
      </c>
      <c r="AK41" s="14">
        <f t="shared" si="29"/>
        <v>0</v>
      </c>
      <c r="AL41" s="14">
        <f t="shared" si="30"/>
        <v>3.9992674480608312</v>
      </c>
      <c r="AM41" s="14">
        <f t="shared" si="31"/>
        <v>0.90501427944779833</v>
      </c>
      <c r="AN41" s="11">
        <f t="shared" si="2"/>
        <v>0</v>
      </c>
      <c r="AP41">
        <f t="shared" si="32"/>
        <v>56.171999999999997</v>
      </c>
      <c r="AQ41">
        <f t="shared" si="33"/>
        <v>6.4000000000000001E-2</v>
      </c>
      <c r="AR41">
        <f t="shared" si="34"/>
        <v>3.0579999999999998</v>
      </c>
      <c r="AS41">
        <f t="shared" si="35"/>
        <v>0.25</v>
      </c>
      <c r="AT41">
        <f t="shared" si="3"/>
        <v>0</v>
      </c>
      <c r="AU41">
        <f t="shared" si="4"/>
        <v>6.2960000000000003</v>
      </c>
      <c r="AV41">
        <f t="shared" si="36"/>
        <v>33.652999999999999</v>
      </c>
      <c r="AW41">
        <f t="shared" si="37"/>
        <v>0.441</v>
      </c>
      <c r="AX41">
        <f t="shared" si="38"/>
        <v>0.17599999999999999</v>
      </c>
      <c r="AY41">
        <f t="shared" si="39"/>
        <v>0.106</v>
      </c>
      <c r="AZ41">
        <f t="shared" si="40"/>
        <v>5.0000000000000001E-3</v>
      </c>
      <c r="BA41">
        <f t="shared" si="41"/>
        <v>0</v>
      </c>
      <c r="BB41">
        <f t="shared" si="42"/>
        <v>100.22099999999999</v>
      </c>
      <c r="BD41">
        <f t="shared" si="6"/>
        <v>0.93495339547270306</v>
      </c>
      <c r="BE41">
        <f t="shared" si="7"/>
        <v>8.013422482658453E-4</v>
      </c>
      <c r="BF41">
        <f t="shared" si="8"/>
        <v>5.9984307571596708E-2</v>
      </c>
      <c r="BG41">
        <f t="shared" si="9"/>
        <v>3.2896901111915257E-3</v>
      </c>
      <c r="BH41">
        <f t="shared" si="10"/>
        <v>8.7634318801848465E-2</v>
      </c>
      <c r="BI41">
        <f t="shared" si="11"/>
        <v>0</v>
      </c>
      <c r="BJ41">
        <f t="shared" si="12"/>
        <v>0.83497087166661699</v>
      </c>
      <c r="BK41">
        <f t="shared" si="13"/>
        <v>7.8641306479972327E-3</v>
      </c>
      <c r="BL41">
        <f t="shared" si="14"/>
        <v>2.4810607662530625E-3</v>
      </c>
      <c r="BM41">
        <f t="shared" si="15"/>
        <v>1.4191461559882612E-3</v>
      </c>
      <c r="BN41">
        <f t="shared" si="43"/>
        <v>1.6134523200637637E-4</v>
      </c>
      <c r="BO41">
        <f t="shared" si="44"/>
        <v>0</v>
      </c>
      <c r="BP41">
        <f t="shared" si="45"/>
        <v>1.9335596086744673</v>
      </c>
      <c r="BQ41">
        <f t="shared" si="16"/>
        <v>2.0683445341529914</v>
      </c>
    </row>
    <row r="42" spans="1:69" x14ac:dyDescent="0.15">
      <c r="A42" t="s">
        <v>112</v>
      </c>
      <c r="B42">
        <v>721</v>
      </c>
      <c r="C42">
        <f t="shared" si="46"/>
        <v>4.9999999999982947</v>
      </c>
      <c r="D42" s="1">
        <v>56.241</v>
      </c>
      <c r="E42" s="1">
        <v>7.1999999999999995E-2</v>
      </c>
      <c r="F42" s="1">
        <v>3.0209999999999999</v>
      </c>
      <c r="G42" s="1">
        <v>0.26900000000000002</v>
      </c>
      <c r="H42" s="1">
        <v>6.3019999999999996</v>
      </c>
      <c r="I42" s="1">
        <v>33.618000000000002</v>
      </c>
      <c r="J42" s="1">
        <v>0.434</v>
      </c>
      <c r="K42" s="1">
        <v>0.17100000000000001</v>
      </c>
      <c r="L42" s="1">
        <v>8.7999999999999995E-2</v>
      </c>
      <c r="M42" s="1">
        <v>0.02</v>
      </c>
      <c r="O42">
        <f t="shared" si="17"/>
        <v>100.23599999999999</v>
      </c>
      <c r="Q42" s="1">
        <v>44.747999999999998</v>
      </c>
      <c r="R42" s="1">
        <v>79.515000000000001</v>
      </c>
      <c r="S42" s="1">
        <v>11.093999999999999</v>
      </c>
      <c r="V42" s="5">
        <v>12</v>
      </c>
      <c r="W42" s="5">
        <v>4</v>
      </c>
      <c r="X42" s="15">
        <v>0</v>
      </c>
      <c r="Z42" s="14">
        <f t="shared" si="18"/>
        <v>1.9356443763997986</v>
      </c>
      <c r="AA42" s="14">
        <f t="shared" si="19"/>
        <v>1.8641163801199285E-3</v>
      </c>
      <c r="AB42" s="14">
        <f t="shared" si="20"/>
        <v>0.12253308114813066</v>
      </c>
      <c r="AC42" s="14">
        <f t="shared" si="21"/>
        <v>7.3193029075639231E-3</v>
      </c>
      <c r="AD42" s="14">
        <f t="shared" si="22"/>
        <v>0</v>
      </c>
      <c r="AE42" s="14">
        <f t="shared" si="23"/>
        <v>0.18138039973375494</v>
      </c>
      <c r="AF42" s="14">
        <f t="shared" si="24"/>
        <v>1.7247329983792712</v>
      </c>
      <c r="AG42" s="14">
        <f t="shared" si="25"/>
        <v>1.6003107402933186E-2</v>
      </c>
      <c r="AH42" s="14">
        <f t="shared" si="26"/>
        <v>4.9845195508266913E-3</v>
      </c>
      <c r="AI42" s="14">
        <f t="shared" si="27"/>
        <v>2.4361632758314947E-3</v>
      </c>
      <c r="AJ42" s="14">
        <f t="shared" si="28"/>
        <v>1.3345000280082615E-3</v>
      </c>
      <c r="AK42" s="14">
        <f t="shared" si="29"/>
        <v>0</v>
      </c>
      <c r="AL42" s="14">
        <f t="shared" si="30"/>
        <v>3.9982325652062385</v>
      </c>
      <c r="AM42" s="14">
        <f t="shared" si="31"/>
        <v>0.90484280740415868</v>
      </c>
      <c r="AN42" s="11">
        <f t="shared" si="2"/>
        <v>0</v>
      </c>
      <c r="AP42">
        <f t="shared" si="32"/>
        <v>56.241</v>
      </c>
      <c r="AQ42">
        <f t="shared" si="33"/>
        <v>7.1999999999999995E-2</v>
      </c>
      <c r="AR42">
        <f t="shared" si="34"/>
        <v>3.0209999999999999</v>
      </c>
      <c r="AS42">
        <f t="shared" si="35"/>
        <v>0.26900000000000002</v>
      </c>
      <c r="AT42">
        <f t="shared" si="3"/>
        <v>0</v>
      </c>
      <c r="AU42">
        <f t="shared" si="4"/>
        <v>6.3019999999999996</v>
      </c>
      <c r="AV42">
        <f t="shared" si="36"/>
        <v>33.618000000000002</v>
      </c>
      <c r="AW42">
        <f t="shared" si="37"/>
        <v>0.434</v>
      </c>
      <c r="AX42">
        <f t="shared" si="38"/>
        <v>0.17100000000000001</v>
      </c>
      <c r="AY42">
        <f t="shared" si="39"/>
        <v>8.7999999999999995E-2</v>
      </c>
      <c r="AZ42">
        <f t="shared" si="40"/>
        <v>0.02</v>
      </c>
      <c r="BA42">
        <f t="shared" si="41"/>
        <v>0</v>
      </c>
      <c r="BB42">
        <f t="shared" si="42"/>
        <v>100.23599999999999</v>
      </c>
      <c r="BD42">
        <f t="shared" si="6"/>
        <v>0.93610186418109187</v>
      </c>
      <c r="BE42">
        <f t="shared" si="7"/>
        <v>9.0151002929907587E-4</v>
      </c>
      <c r="BF42">
        <f t="shared" si="8"/>
        <v>5.9258532757944293E-2</v>
      </c>
      <c r="BG42">
        <f t="shared" si="9"/>
        <v>3.5397065596420819E-3</v>
      </c>
      <c r="BH42">
        <f t="shared" si="10"/>
        <v>8.7717833082790492E-2</v>
      </c>
      <c r="BI42">
        <f t="shared" si="11"/>
        <v>0</v>
      </c>
      <c r="BJ42">
        <f t="shared" si="12"/>
        <v>0.83410248012623933</v>
      </c>
      <c r="BK42">
        <f t="shared" si="13"/>
        <v>7.7393031773941023E-3</v>
      </c>
      <c r="BL42">
        <f t="shared" si="14"/>
        <v>2.4105760853936008E-3</v>
      </c>
      <c r="BM42">
        <f t="shared" si="15"/>
        <v>1.1781590728959148E-3</v>
      </c>
      <c r="BN42">
        <f t="shared" si="43"/>
        <v>6.4538092802550549E-4</v>
      </c>
      <c r="BO42">
        <f t="shared" si="44"/>
        <v>0</v>
      </c>
      <c r="BP42">
        <f t="shared" si="45"/>
        <v>1.9335953460007163</v>
      </c>
      <c r="BQ42">
        <f t="shared" si="16"/>
        <v>2.0677710946480308</v>
      </c>
    </row>
    <row r="43" spans="1:69" x14ac:dyDescent="0.15">
      <c r="A43" t="s">
        <v>113</v>
      </c>
      <c r="B43">
        <v>722</v>
      </c>
      <c r="C43">
        <f t="shared" si="46"/>
        <v>4.2426406871194464</v>
      </c>
      <c r="D43" s="1">
        <v>56.148000000000003</v>
      </c>
      <c r="E43" s="1">
        <v>7.0000000000000007E-2</v>
      </c>
      <c r="F43" s="1">
        <v>3.0489999999999999</v>
      </c>
      <c r="G43" s="1">
        <v>0.26500000000000001</v>
      </c>
      <c r="H43" s="1">
        <v>6.2789999999999999</v>
      </c>
      <c r="I43" s="1">
        <v>33.628</v>
      </c>
      <c r="J43" s="1">
        <v>0.432</v>
      </c>
      <c r="K43" s="1">
        <v>0.16800000000000001</v>
      </c>
      <c r="L43" s="1">
        <v>9.4E-2</v>
      </c>
      <c r="M43" s="1">
        <v>1.6E-2</v>
      </c>
      <c r="O43">
        <f t="shared" si="17"/>
        <v>100.14900000000002</v>
      </c>
      <c r="Q43" s="1">
        <v>44.750999999999998</v>
      </c>
      <c r="R43" s="1">
        <v>79.512</v>
      </c>
      <c r="S43" s="1">
        <v>11.093999999999999</v>
      </c>
      <c r="V43" s="5">
        <v>12</v>
      </c>
      <c r="W43" s="5">
        <v>4</v>
      </c>
      <c r="X43" s="15">
        <v>0</v>
      </c>
      <c r="Z43" s="14">
        <f t="shared" si="18"/>
        <v>1.9341334870801639</v>
      </c>
      <c r="AA43" s="14">
        <f t="shared" si="19"/>
        <v>1.8139202251861242E-3</v>
      </c>
      <c r="AB43" s="14">
        <f t="shared" si="20"/>
        <v>0.12377691957537297</v>
      </c>
      <c r="AC43" s="14">
        <f t="shared" si="21"/>
        <v>7.2167711159097812E-3</v>
      </c>
      <c r="AD43" s="14">
        <f t="shared" si="22"/>
        <v>0</v>
      </c>
      <c r="AE43" s="14">
        <f t="shared" si="23"/>
        <v>0.18087646258021456</v>
      </c>
      <c r="AF43" s="14">
        <f t="shared" si="24"/>
        <v>1.7267547344544287</v>
      </c>
      <c r="AG43" s="14">
        <f t="shared" si="25"/>
        <v>1.5943290311614424E-2</v>
      </c>
      <c r="AH43" s="14">
        <f t="shared" si="26"/>
        <v>4.9013542431963391E-3</v>
      </c>
      <c r="AI43" s="14">
        <f t="shared" si="27"/>
        <v>2.6045409529323934E-3</v>
      </c>
      <c r="AJ43" s="14">
        <f t="shared" si="28"/>
        <v>1.0685336199787068E-3</v>
      </c>
      <c r="AK43" s="14">
        <f t="shared" si="29"/>
        <v>0</v>
      </c>
      <c r="AL43" s="14">
        <f t="shared" si="30"/>
        <v>3.9990900141589978</v>
      </c>
      <c r="AM43" s="14">
        <f t="shared" si="31"/>
        <v>0.90518268790037526</v>
      </c>
      <c r="AN43" s="11">
        <f t="shared" si="2"/>
        <v>0</v>
      </c>
      <c r="AP43">
        <f t="shared" si="32"/>
        <v>56.148000000000003</v>
      </c>
      <c r="AQ43">
        <f t="shared" si="33"/>
        <v>7.0000000000000007E-2</v>
      </c>
      <c r="AR43">
        <f t="shared" si="34"/>
        <v>3.0489999999999999</v>
      </c>
      <c r="AS43">
        <f t="shared" si="35"/>
        <v>0.26500000000000001</v>
      </c>
      <c r="AT43">
        <f t="shared" si="3"/>
        <v>0</v>
      </c>
      <c r="AU43">
        <f t="shared" si="4"/>
        <v>6.2789999999999999</v>
      </c>
      <c r="AV43">
        <f t="shared" si="36"/>
        <v>33.628</v>
      </c>
      <c r="AW43">
        <f t="shared" si="37"/>
        <v>0.432</v>
      </c>
      <c r="AX43">
        <f t="shared" si="38"/>
        <v>0.16800000000000001</v>
      </c>
      <c r="AY43">
        <f t="shared" si="39"/>
        <v>9.4E-2</v>
      </c>
      <c r="AZ43">
        <f t="shared" si="40"/>
        <v>1.6E-2</v>
      </c>
      <c r="BA43">
        <f t="shared" si="41"/>
        <v>0</v>
      </c>
      <c r="BB43">
        <f t="shared" si="42"/>
        <v>100.14900000000002</v>
      </c>
      <c r="BD43">
        <f t="shared" si="6"/>
        <v>0.93455392809587223</v>
      </c>
      <c r="BE43">
        <f t="shared" si="7"/>
        <v>8.7646808404076842E-4</v>
      </c>
      <c r="BF43">
        <f t="shared" si="8"/>
        <v>5.9807767752059635E-2</v>
      </c>
      <c r="BG43">
        <f t="shared" si="9"/>
        <v>3.4870715178630172E-3</v>
      </c>
      <c r="BH43">
        <f t="shared" si="10"/>
        <v>8.7397695005846002E-2</v>
      </c>
      <c r="BI43">
        <f t="shared" si="11"/>
        <v>0</v>
      </c>
      <c r="BJ43">
        <f t="shared" si="12"/>
        <v>0.83435059199491868</v>
      </c>
      <c r="BK43">
        <f t="shared" si="13"/>
        <v>7.7036381857932077E-3</v>
      </c>
      <c r="BL43">
        <f t="shared" si="14"/>
        <v>2.3682852768779237E-3</v>
      </c>
      <c r="BM43">
        <f t="shared" si="15"/>
        <v>1.2584881005933636E-3</v>
      </c>
      <c r="BN43">
        <f t="shared" si="43"/>
        <v>5.1630474242040432E-4</v>
      </c>
      <c r="BO43">
        <f t="shared" si="44"/>
        <v>0</v>
      </c>
      <c r="BP43">
        <f t="shared" si="45"/>
        <v>1.932320238756285</v>
      </c>
      <c r="BQ43">
        <f t="shared" si="16"/>
        <v>2.0695793243530711</v>
      </c>
    </row>
    <row r="44" spans="1:69" x14ac:dyDescent="0.15">
      <c r="A44" t="s">
        <v>114</v>
      </c>
      <c r="B44">
        <v>723</v>
      </c>
      <c r="C44">
        <f t="shared" si="46"/>
        <v>3.6055512754614987</v>
      </c>
      <c r="D44" s="1">
        <v>56.24</v>
      </c>
      <c r="E44" s="1">
        <v>0.06</v>
      </c>
      <c r="F44" s="1">
        <v>3.0289999999999999</v>
      </c>
      <c r="G44" s="1">
        <v>0.27400000000000002</v>
      </c>
      <c r="H44" s="1">
        <v>6.26</v>
      </c>
      <c r="I44" s="1">
        <v>33.633000000000003</v>
      </c>
      <c r="J44" s="1">
        <v>0.434</v>
      </c>
      <c r="K44" s="1">
        <v>0.17899999999999999</v>
      </c>
      <c r="L44" s="1">
        <v>9.6000000000000002E-2</v>
      </c>
      <c r="M44" s="1">
        <v>1.7000000000000001E-2</v>
      </c>
      <c r="O44">
        <f t="shared" si="17"/>
        <v>100.22200000000001</v>
      </c>
      <c r="Q44" s="1">
        <v>44.753999999999998</v>
      </c>
      <c r="R44" s="1">
        <v>79.510000000000005</v>
      </c>
      <c r="S44" s="1">
        <v>11.093999999999999</v>
      </c>
      <c r="V44" s="5">
        <v>12</v>
      </c>
      <c r="W44" s="5">
        <v>4</v>
      </c>
      <c r="X44" s="15">
        <v>0</v>
      </c>
      <c r="Z44" s="14">
        <f t="shared" si="18"/>
        <v>1.9356370894312991</v>
      </c>
      <c r="AA44" s="14">
        <f t="shared" si="19"/>
        <v>1.5534520900348471E-3</v>
      </c>
      <c r="AB44" s="14">
        <f t="shared" si="20"/>
        <v>0.1228592866490873</v>
      </c>
      <c r="AC44" s="14">
        <f t="shared" si="21"/>
        <v>7.4554539260534968E-3</v>
      </c>
      <c r="AD44" s="14">
        <f t="shared" si="22"/>
        <v>0</v>
      </c>
      <c r="AE44" s="14">
        <f t="shared" si="23"/>
        <v>0.180174106150884</v>
      </c>
      <c r="AF44" s="14">
        <f t="shared" si="24"/>
        <v>1.7255267412805408</v>
      </c>
      <c r="AG44" s="14">
        <f t="shared" si="25"/>
        <v>1.6003331706493117E-2</v>
      </c>
      <c r="AH44" s="14">
        <f t="shared" si="26"/>
        <v>5.217786580719393E-3</v>
      </c>
      <c r="AI44" s="14">
        <f t="shared" si="27"/>
        <v>2.6576699145882459E-3</v>
      </c>
      <c r="AJ44" s="14">
        <f t="shared" si="28"/>
        <v>1.1343409227905479E-3</v>
      </c>
      <c r="AK44" s="14">
        <f t="shared" si="29"/>
        <v>0</v>
      </c>
      <c r="AL44" s="14">
        <f t="shared" si="30"/>
        <v>3.9982192586524907</v>
      </c>
      <c r="AM44" s="14">
        <f t="shared" si="31"/>
        <v>0.90545519964808252</v>
      </c>
      <c r="AN44" s="11">
        <f t="shared" si="2"/>
        <v>0</v>
      </c>
      <c r="AP44">
        <f t="shared" si="32"/>
        <v>56.24</v>
      </c>
      <c r="AQ44">
        <f t="shared" si="33"/>
        <v>0.06</v>
      </c>
      <c r="AR44">
        <f t="shared" si="34"/>
        <v>3.0289999999999999</v>
      </c>
      <c r="AS44">
        <f t="shared" si="35"/>
        <v>0.27400000000000002</v>
      </c>
      <c r="AT44">
        <f t="shared" si="3"/>
        <v>0</v>
      </c>
      <c r="AU44">
        <f t="shared" si="4"/>
        <v>6.26</v>
      </c>
      <c r="AV44">
        <f t="shared" si="36"/>
        <v>33.633000000000003</v>
      </c>
      <c r="AW44">
        <f t="shared" si="37"/>
        <v>0.434</v>
      </c>
      <c r="AX44">
        <f t="shared" si="38"/>
        <v>0.17899999999999999</v>
      </c>
      <c r="AY44">
        <f t="shared" si="39"/>
        <v>9.6000000000000002E-2</v>
      </c>
      <c r="AZ44">
        <f t="shared" si="40"/>
        <v>1.7000000000000001E-2</v>
      </c>
      <c r="BA44">
        <f t="shared" si="41"/>
        <v>0</v>
      </c>
      <c r="BB44">
        <f t="shared" si="42"/>
        <v>100.22200000000001</v>
      </c>
      <c r="BD44">
        <f t="shared" si="6"/>
        <v>0.93608521970705727</v>
      </c>
      <c r="BE44">
        <f t="shared" si="7"/>
        <v>7.5125835774922996E-4</v>
      </c>
      <c r="BF44">
        <f t="shared" si="8"/>
        <v>5.9415457041977246E-2</v>
      </c>
      <c r="BG44">
        <f t="shared" si="9"/>
        <v>3.6055003618659124E-3</v>
      </c>
      <c r="BH44">
        <f t="shared" si="10"/>
        <v>8.713323311619621E-2</v>
      </c>
      <c r="BI44">
        <f t="shared" si="11"/>
        <v>0</v>
      </c>
      <c r="BJ44">
        <f t="shared" si="12"/>
        <v>0.83447464792925841</v>
      </c>
      <c r="BK44">
        <f t="shared" si="13"/>
        <v>7.7393031773941023E-3</v>
      </c>
      <c r="BL44">
        <f t="shared" si="14"/>
        <v>2.5233515747687396E-3</v>
      </c>
      <c r="BM44">
        <f t="shared" si="15"/>
        <v>1.2852644431591799E-3</v>
      </c>
      <c r="BN44">
        <f t="shared" si="43"/>
        <v>5.4857378882167964E-4</v>
      </c>
      <c r="BO44">
        <f t="shared" si="44"/>
        <v>0</v>
      </c>
      <c r="BP44">
        <f t="shared" si="45"/>
        <v>1.9335618094982479</v>
      </c>
      <c r="BQ44">
        <f t="shared" si="16"/>
        <v>2.0678000770453848</v>
      </c>
    </row>
    <row r="45" spans="1:69" x14ac:dyDescent="0.15">
      <c r="A45" t="s">
        <v>115</v>
      </c>
      <c r="B45">
        <v>724</v>
      </c>
      <c r="C45">
        <f t="shared" si="46"/>
        <v>4.2426406871194464</v>
      </c>
      <c r="D45" s="1">
        <v>56.191000000000003</v>
      </c>
      <c r="E45" s="1">
        <v>6.6000000000000003E-2</v>
      </c>
      <c r="F45" s="1">
        <v>3.036</v>
      </c>
      <c r="G45" s="1">
        <v>0.26900000000000002</v>
      </c>
      <c r="H45" s="1">
        <v>6.2629999999999999</v>
      </c>
      <c r="I45" s="1">
        <v>33.676000000000002</v>
      </c>
      <c r="J45" s="1">
        <v>0.42299999999999999</v>
      </c>
      <c r="K45" s="1">
        <v>0.17299999999999999</v>
      </c>
      <c r="L45" s="1">
        <v>9.7000000000000003E-2</v>
      </c>
      <c r="M45" s="1">
        <v>1.7000000000000001E-2</v>
      </c>
      <c r="O45">
        <f t="shared" si="17"/>
        <v>100.211</v>
      </c>
      <c r="Q45" s="1">
        <v>44.756999999999998</v>
      </c>
      <c r="R45" s="1">
        <v>79.507000000000005</v>
      </c>
      <c r="S45" s="1">
        <v>11.093999999999999</v>
      </c>
      <c r="V45" s="5">
        <v>12</v>
      </c>
      <c r="W45" s="5">
        <v>4</v>
      </c>
      <c r="X45" s="15">
        <v>0</v>
      </c>
      <c r="Z45" s="14">
        <f t="shared" si="18"/>
        <v>1.9343055111476788</v>
      </c>
      <c r="AA45" s="14">
        <f t="shared" si="19"/>
        <v>1.7091108603074275E-3</v>
      </c>
      <c r="AB45" s="14">
        <f t="shared" si="20"/>
        <v>0.12316581025085128</v>
      </c>
      <c r="AC45" s="14">
        <f t="shared" si="21"/>
        <v>7.3207485946533962E-3</v>
      </c>
      <c r="AD45" s="14">
        <f t="shared" si="22"/>
        <v>0</v>
      </c>
      <c r="AE45" s="14">
        <f t="shared" si="23"/>
        <v>0.18029352904183968</v>
      </c>
      <c r="AF45" s="14">
        <f t="shared" si="24"/>
        <v>1.728049873874431</v>
      </c>
      <c r="AG45" s="14">
        <f t="shared" si="25"/>
        <v>1.5600579461822681E-2</v>
      </c>
      <c r="AH45" s="14">
        <f t="shared" si="26"/>
        <v>5.0438140676254701E-3</v>
      </c>
      <c r="AI45" s="14">
        <f t="shared" si="27"/>
        <v>2.685846733883271E-3</v>
      </c>
      <c r="AJ45" s="14">
        <f t="shared" si="28"/>
        <v>1.1345490723349892E-3</v>
      </c>
      <c r="AK45" s="14">
        <f t="shared" si="29"/>
        <v>0</v>
      </c>
      <c r="AL45" s="14">
        <f t="shared" si="30"/>
        <v>3.9993093731054277</v>
      </c>
      <c r="AM45" s="14">
        <f t="shared" si="31"/>
        <v>0.90552354006814462</v>
      </c>
      <c r="AN45" s="11">
        <f t="shared" si="2"/>
        <v>0</v>
      </c>
      <c r="AP45">
        <f t="shared" si="32"/>
        <v>56.191000000000003</v>
      </c>
      <c r="AQ45">
        <f t="shared" si="33"/>
        <v>6.6000000000000003E-2</v>
      </c>
      <c r="AR45">
        <f t="shared" si="34"/>
        <v>3.036</v>
      </c>
      <c r="AS45">
        <f t="shared" si="35"/>
        <v>0.26900000000000002</v>
      </c>
      <c r="AT45">
        <f t="shared" si="3"/>
        <v>0</v>
      </c>
      <c r="AU45">
        <f t="shared" si="4"/>
        <v>6.262999999999999</v>
      </c>
      <c r="AV45">
        <f t="shared" si="36"/>
        <v>33.676000000000002</v>
      </c>
      <c r="AW45">
        <f t="shared" si="37"/>
        <v>0.42299999999999999</v>
      </c>
      <c r="AX45">
        <f t="shared" si="38"/>
        <v>0.17299999999999999</v>
      </c>
      <c r="AY45">
        <f t="shared" si="39"/>
        <v>9.7000000000000003E-2</v>
      </c>
      <c r="AZ45">
        <f t="shared" si="40"/>
        <v>1.7000000000000001E-2</v>
      </c>
      <c r="BA45">
        <f t="shared" si="41"/>
        <v>0</v>
      </c>
      <c r="BB45">
        <f t="shared" si="42"/>
        <v>100.211</v>
      </c>
      <c r="BD45">
        <f t="shared" si="6"/>
        <v>0.9352696404793609</v>
      </c>
      <c r="BE45">
        <f t="shared" si="7"/>
        <v>8.2638419352415297E-4</v>
      </c>
      <c r="BF45">
        <f t="shared" si="8"/>
        <v>5.9552765790506085E-2</v>
      </c>
      <c r="BG45">
        <f t="shared" si="9"/>
        <v>3.5397065596420819E-3</v>
      </c>
      <c r="BH45">
        <f t="shared" si="10"/>
        <v>8.7174990256667223E-2</v>
      </c>
      <c r="BI45">
        <f t="shared" si="11"/>
        <v>0</v>
      </c>
      <c r="BJ45">
        <f t="shared" si="12"/>
        <v>0.83554152896457956</v>
      </c>
      <c r="BK45">
        <f t="shared" si="13"/>
        <v>7.5431457235891819E-3</v>
      </c>
      <c r="BL45">
        <f t="shared" si="14"/>
        <v>2.4387699577373854E-3</v>
      </c>
      <c r="BM45">
        <f t="shared" si="15"/>
        <v>1.2986526144420881E-3</v>
      </c>
      <c r="BN45">
        <f t="shared" si="43"/>
        <v>5.4857378882167964E-4</v>
      </c>
      <c r="BO45">
        <f t="shared" si="44"/>
        <v>0</v>
      </c>
      <c r="BP45">
        <f t="shared" si="45"/>
        <v>1.9337341583288703</v>
      </c>
      <c r="BQ45">
        <f t="shared" si="16"/>
        <v>2.0681795146865607</v>
      </c>
    </row>
    <row r="46" spans="1:69" x14ac:dyDescent="0.15">
      <c r="A46" t="s">
        <v>116</v>
      </c>
      <c r="B46">
        <v>725</v>
      </c>
      <c r="C46">
        <f t="shared" si="46"/>
        <v>4.4721359550082234</v>
      </c>
      <c r="D46" s="1">
        <v>56.293999999999997</v>
      </c>
      <c r="E46" s="1">
        <v>7.4999999999999997E-2</v>
      </c>
      <c r="F46" s="1">
        <v>3.0339999999999998</v>
      </c>
      <c r="G46" s="1">
        <v>0.27600000000000002</v>
      </c>
      <c r="H46" s="1">
        <v>6.2949999999999999</v>
      </c>
      <c r="I46" s="1">
        <v>33.787999999999997</v>
      </c>
      <c r="J46" s="1">
        <v>0.41599999999999998</v>
      </c>
      <c r="K46" s="1">
        <v>0.17599999999999999</v>
      </c>
      <c r="L46" s="1">
        <v>0.105</v>
      </c>
      <c r="M46" s="1">
        <v>2.3E-2</v>
      </c>
      <c r="O46">
        <f t="shared" si="17"/>
        <v>100.482</v>
      </c>
      <c r="Q46" s="1">
        <v>44.761000000000003</v>
      </c>
      <c r="R46" s="1">
        <v>79.504999999999995</v>
      </c>
      <c r="S46" s="1">
        <v>11.093999999999999</v>
      </c>
      <c r="V46" s="5">
        <v>12</v>
      </c>
      <c r="W46" s="5">
        <v>4</v>
      </c>
      <c r="X46" s="15">
        <v>0</v>
      </c>
      <c r="Z46" s="14">
        <f t="shared" si="18"/>
        <v>1.9331340391217258</v>
      </c>
      <c r="AA46" s="14">
        <f t="shared" si="19"/>
        <v>1.9374437964229444E-3</v>
      </c>
      <c r="AB46" s="14">
        <f t="shared" si="20"/>
        <v>0.12278506051201217</v>
      </c>
      <c r="AC46" s="14">
        <f t="shared" si="21"/>
        <v>7.4929674502536058E-3</v>
      </c>
      <c r="AD46" s="14">
        <f t="shared" si="22"/>
        <v>0</v>
      </c>
      <c r="AE46" s="14">
        <f t="shared" si="23"/>
        <v>0.1807736027899334</v>
      </c>
      <c r="AF46" s="14">
        <f t="shared" si="24"/>
        <v>1.7295766299957129</v>
      </c>
      <c r="AG46" s="14">
        <f t="shared" si="25"/>
        <v>1.5305067324321454E-2</v>
      </c>
      <c r="AH46" s="14">
        <f t="shared" si="26"/>
        <v>5.118788486588686E-3</v>
      </c>
      <c r="AI46" s="14">
        <f t="shared" si="27"/>
        <v>2.900282768127059E-3</v>
      </c>
      <c r="AJ46" s="14">
        <f t="shared" si="28"/>
        <v>1.5312417112437263E-3</v>
      </c>
      <c r="AK46" s="14">
        <f t="shared" si="29"/>
        <v>0</v>
      </c>
      <c r="AL46" s="14">
        <f t="shared" si="30"/>
        <v>4.0005551239563415</v>
      </c>
      <c r="AM46" s="14">
        <f t="shared" si="31"/>
        <v>0.90537148650154486</v>
      </c>
      <c r="AN46" s="11">
        <f t="shared" si="2"/>
        <v>0</v>
      </c>
      <c r="AP46">
        <f t="shared" si="32"/>
        <v>56.293999999999997</v>
      </c>
      <c r="AQ46">
        <f t="shared" si="33"/>
        <v>7.4999999999999997E-2</v>
      </c>
      <c r="AR46">
        <f t="shared" si="34"/>
        <v>3.0339999999999998</v>
      </c>
      <c r="AS46">
        <f t="shared" si="35"/>
        <v>0.27600000000000002</v>
      </c>
      <c r="AT46">
        <f t="shared" si="3"/>
        <v>0</v>
      </c>
      <c r="AU46">
        <f t="shared" si="4"/>
        <v>6.2949999999999999</v>
      </c>
      <c r="AV46">
        <f t="shared" si="36"/>
        <v>33.787999999999997</v>
      </c>
      <c r="AW46">
        <f t="shared" si="37"/>
        <v>0.41599999999999998</v>
      </c>
      <c r="AX46">
        <f t="shared" si="38"/>
        <v>0.17599999999999999</v>
      </c>
      <c r="AY46">
        <f t="shared" si="39"/>
        <v>0.105</v>
      </c>
      <c r="AZ46">
        <f t="shared" si="40"/>
        <v>2.3E-2</v>
      </c>
      <c r="BA46">
        <f t="shared" si="41"/>
        <v>0</v>
      </c>
      <c r="BB46">
        <f t="shared" si="42"/>
        <v>100.482</v>
      </c>
      <c r="BD46">
        <f t="shared" si="6"/>
        <v>0.93698402130492675</v>
      </c>
      <c r="BE46">
        <f t="shared" si="7"/>
        <v>9.3907294718653743E-4</v>
      </c>
      <c r="BF46">
        <f t="shared" si="8"/>
        <v>5.9513534719497843E-2</v>
      </c>
      <c r="BG46">
        <f t="shared" si="9"/>
        <v>3.6318178827554446E-3</v>
      </c>
      <c r="BH46">
        <f t="shared" si="10"/>
        <v>8.762039975502478E-2</v>
      </c>
      <c r="BI46">
        <f t="shared" si="11"/>
        <v>0</v>
      </c>
      <c r="BJ46">
        <f t="shared" si="12"/>
        <v>0.83832038189378821</v>
      </c>
      <c r="BK46">
        <f t="shared" si="13"/>
        <v>7.4183182529860515E-3</v>
      </c>
      <c r="BL46">
        <f t="shared" si="14"/>
        <v>2.4810607662530625E-3</v>
      </c>
      <c r="BM46">
        <f t="shared" si="15"/>
        <v>1.4057579847053529E-3</v>
      </c>
      <c r="BN46">
        <f t="shared" si="43"/>
        <v>7.4218806722933122E-4</v>
      </c>
      <c r="BO46">
        <f t="shared" si="44"/>
        <v>0</v>
      </c>
      <c r="BP46">
        <f t="shared" si="45"/>
        <v>1.9390565535743534</v>
      </c>
      <c r="BQ46">
        <f t="shared" si="16"/>
        <v>2.063145149934865</v>
      </c>
    </row>
    <row r="47" spans="1:69" x14ac:dyDescent="0.15">
      <c r="A47" t="s">
        <v>117</v>
      </c>
      <c r="B47">
        <v>726</v>
      </c>
      <c r="C47">
        <f t="shared" si="46"/>
        <v>4.2426406871194464</v>
      </c>
      <c r="D47" s="1">
        <v>56.222999999999999</v>
      </c>
      <c r="E47" s="1">
        <v>7.0000000000000007E-2</v>
      </c>
      <c r="F47" s="1">
        <v>3.0089999999999999</v>
      </c>
      <c r="G47" s="1">
        <v>0.27600000000000002</v>
      </c>
      <c r="H47" s="1">
        <v>6.3010000000000002</v>
      </c>
      <c r="I47" s="1">
        <v>33.804000000000002</v>
      </c>
      <c r="J47" s="1">
        <v>0.42399999999999999</v>
      </c>
      <c r="K47" s="1">
        <v>0.17499999999999999</v>
      </c>
      <c r="L47" s="1">
        <v>9.6000000000000002E-2</v>
      </c>
      <c r="M47" s="1">
        <v>1.2999999999999999E-2</v>
      </c>
      <c r="O47">
        <f t="shared" si="17"/>
        <v>100.39100000000002</v>
      </c>
      <c r="Q47" s="1">
        <v>44.764000000000003</v>
      </c>
      <c r="R47" s="1">
        <v>79.501999999999995</v>
      </c>
      <c r="S47" s="1">
        <v>11.093999999999999</v>
      </c>
      <c r="V47" s="5">
        <v>12</v>
      </c>
      <c r="W47" s="5">
        <v>4</v>
      </c>
      <c r="X47" s="15">
        <v>0</v>
      </c>
      <c r="Z47" s="14">
        <f t="shared" si="18"/>
        <v>1.9326211521221888</v>
      </c>
      <c r="AA47" s="14">
        <f t="shared" si="19"/>
        <v>1.8100840574729559E-3</v>
      </c>
      <c r="AB47" s="14">
        <f t="shared" si="20"/>
        <v>0.12189474795785811</v>
      </c>
      <c r="AC47" s="14">
        <f t="shared" si="21"/>
        <v>7.5004392845809936E-3</v>
      </c>
      <c r="AD47" s="14">
        <f t="shared" si="22"/>
        <v>0</v>
      </c>
      <c r="AE47" s="14">
        <f t="shared" si="23"/>
        <v>0.18112634043967984</v>
      </c>
      <c r="AF47" s="14">
        <f t="shared" si="24"/>
        <v>1.7321211705305135</v>
      </c>
      <c r="AG47" s="14">
        <f t="shared" si="25"/>
        <v>1.5614950941192319E-2</v>
      </c>
      <c r="AH47" s="14">
        <f t="shared" si="26"/>
        <v>5.0947798105842289E-3</v>
      </c>
      <c r="AI47" s="14">
        <f t="shared" si="27"/>
        <v>2.6543313105866326E-3</v>
      </c>
      <c r="AJ47" s="14">
        <f t="shared" si="28"/>
        <v>8.6634748892365249E-4</v>
      </c>
      <c r="AK47" s="14">
        <f t="shared" si="29"/>
        <v>0</v>
      </c>
      <c r="AL47" s="14">
        <f t="shared" si="30"/>
        <v>4.0013043439435805</v>
      </c>
      <c r="AM47" s="14">
        <f t="shared" si="31"/>
        <v>0.90533041888143784</v>
      </c>
      <c r="AN47" s="11">
        <f t="shared" si="2"/>
        <v>0</v>
      </c>
      <c r="AP47">
        <f t="shared" si="32"/>
        <v>56.222999999999999</v>
      </c>
      <c r="AQ47">
        <f t="shared" si="33"/>
        <v>7.0000000000000007E-2</v>
      </c>
      <c r="AR47">
        <f t="shared" si="34"/>
        <v>3.0089999999999999</v>
      </c>
      <c r="AS47">
        <f t="shared" si="35"/>
        <v>0.27600000000000002</v>
      </c>
      <c r="AT47">
        <f t="shared" si="3"/>
        <v>0</v>
      </c>
      <c r="AU47">
        <f t="shared" si="4"/>
        <v>6.3010000000000002</v>
      </c>
      <c r="AV47">
        <f t="shared" si="36"/>
        <v>33.804000000000002</v>
      </c>
      <c r="AW47">
        <f t="shared" si="37"/>
        <v>0.42399999999999999</v>
      </c>
      <c r="AX47">
        <f t="shared" si="38"/>
        <v>0.17499999999999999</v>
      </c>
      <c r="AY47">
        <f t="shared" si="39"/>
        <v>9.6000000000000002E-2</v>
      </c>
      <c r="AZ47">
        <f t="shared" si="40"/>
        <v>1.2999999999999999E-2</v>
      </c>
      <c r="BA47">
        <f t="shared" si="41"/>
        <v>0</v>
      </c>
      <c r="BB47">
        <f t="shared" si="42"/>
        <v>100.39100000000002</v>
      </c>
      <c r="BD47">
        <f t="shared" si="6"/>
        <v>0.93580226364846875</v>
      </c>
      <c r="BE47">
        <f t="shared" si="7"/>
        <v>8.7646808404076842E-4</v>
      </c>
      <c r="BF47">
        <f t="shared" si="8"/>
        <v>5.9023146331894864E-2</v>
      </c>
      <c r="BG47">
        <f t="shared" si="9"/>
        <v>3.6318178827554446E-3</v>
      </c>
      <c r="BH47">
        <f t="shared" si="10"/>
        <v>8.7703914035966821E-2</v>
      </c>
      <c r="BI47">
        <f t="shared" si="11"/>
        <v>0</v>
      </c>
      <c r="BJ47">
        <f t="shared" si="12"/>
        <v>0.83871736088367521</v>
      </c>
      <c r="BK47">
        <f t="shared" si="13"/>
        <v>7.5609782193896292E-3</v>
      </c>
      <c r="BL47">
        <f t="shared" si="14"/>
        <v>2.46696383008117E-3</v>
      </c>
      <c r="BM47">
        <f t="shared" si="15"/>
        <v>1.2852644431591799E-3</v>
      </c>
      <c r="BN47">
        <f t="shared" si="43"/>
        <v>4.1949760321657848E-4</v>
      </c>
      <c r="BO47">
        <f t="shared" si="44"/>
        <v>0</v>
      </c>
      <c r="BP47">
        <f t="shared" si="45"/>
        <v>1.9374876749626486</v>
      </c>
      <c r="BQ47">
        <f t="shared" si="16"/>
        <v>2.0652024762019296</v>
      </c>
    </row>
    <row r="48" spans="1:69" x14ac:dyDescent="0.15">
      <c r="A48" t="s">
        <v>118</v>
      </c>
      <c r="B48">
        <v>727</v>
      </c>
      <c r="C48">
        <f t="shared" si="46"/>
        <v>4.2426406871194464</v>
      </c>
      <c r="D48" s="1">
        <v>56.210999999999999</v>
      </c>
      <c r="E48" s="1">
        <v>6.6000000000000003E-2</v>
      </c>
      <c r="F48" s="1">
        <v>3.02</v>
      </c>
      <c r="G48" s="1">
        <v>0.27600000000000002</v>
      </c>
      <c r="H48" s="1">
        <v>6.2779999999999996</v>
      </c>
      <c r="I48" s="1">
        <v>33.817</v>
      </c>
      <c r="J48" s="1">
        <v>0.42</v>
      </c>
      <c r="K48" s="1">
        <v>0.18</v>
      </c>
      <c r="L48" s="1">
        <v>8.7999999999999995E-2</v>
      </c>
      <c r="M48" s="1">
        <v>8.0000000000000002E-3</v>
      </c>
      <c r="O48">
        <f t="shared" si="17"/>
        <v>100.364</v>
      </c>
      <c r="Q48" s="1">
        <v>44.767000000000003</v>
      </c>
      <c r="R48" s="1">
        <v>79.498999999999995</v>
      </c>
      <c r="S48" s="1">
        <v>11.093999999999999</v>
      </c>
      <c r="V48" s="5">
        <v>12</v>
      </c>
      <c r="W48" s="5">
        <v>4</v>
      </c>
      <c r="X48" s="15">
        <v>0</v>
      </c>
      <c r="Z48" s="14">
        <f t="shared" si="18"/>
        <v>1.9324495754365569</v>
      </c>
      <c r="AA48" s="14">
        <f t="shared" si="19"/>
        <v>1.7068634733078528E-3</v>
      </c>
      <c r="AB48" s="14">
        <f t="shared" si="20"/>
        <v>0.12235561231403849</v>
      </c>
      <c r="AC48" s="14">
        <f t="shared" si="21"/>
        <v>7.5013744628216316E-3</v>
      </c>
      <c r="AD48" s="14">
        <f t="shared" si="22"/>
        <v>0</v>
      </c>
      <c r="AE48" s="14">
        <f t="shared" si="23"/>
        <v>0.1804876914551159</v>
      </c>
      <c r="AF48" s="14">
        <f t="shared" si="24"/>
        <v>1.7330033414916404</v>
      </c>
      <c r="AG48" s="14">
        <f t="shared" si="25"/>
        <v>1.5469568637024004E-2</v>
      </c>
      <c r="AH48" s="14">
        <f t="shared" si="26"/>
        <v>5.2409983306358834E-3</v>
      </c>
      <c r="AI48" s="14">
        <f t="shared" si="27"/>
        <v>2.4334404058437573E-3</v>
      </c>
      <c r="AJ48" s="14">
        <f t="shared" si="28"/>
        <v>5.3320338943973924E-4</v>
      </c>
      <c r="AK48" s="14">
        <f t="shared" si="29"/>
        <v>0</v>
      </c>
      <c r="AL48" s="14">
        <f t="shared" si="30"/>
        <v>4.0011816693964244</v>
      </c>
      <c r="AM48" s="14">
        <f t="shared" si="31"/>
        <v>0.90567622824071103</v>
      </c>
      <c r="AN48" s="11">
        <f t="shared" si="2"/>
        <v>0</v>
      </c>
      <c r="AP48">
        <f t="shared" si="32"/>
        <v>56.210999999999999</v>
      </c>
      <c r="AQ48">
        <f t="shared" si="33"/>
        <v>6.6000000000000003E-2</v>
      </c>
      <c r="AR48">
        <f t="shared" si="34"/>
        <v>3.02</v>
      </c>
      <c r="AS48">
        <f t="shared" si="35"/>
        <v>0.27600000000000002</v>
      </c>
      <c r="AT48">
        <f t="shared" si="3"/>
        <v>0</v>
      </c>
      <c r="AU48">
        <f t="shared" si="4"/>
        <v>6.2779999999999996</v>
      </c>
      <c r="AV48">
        <f t="shared" si="36"/>
        <v>33.817</v>
      </c>
      <c r="AW48">
        <f t="shared" si="37"/>
        <v>0.42</v>
      </c>
      <c r="AX48">
        <f t="shared" si="38"/>
        <v>0.18</v>
      </c>
      <c r="AY48">
        <f t="shared" si="39"/>
        <v>8.7999999999999995E-2</v>
      </c>
      <c r="AZ48">
        <f t="shared" si="40"/>
        <v>8.0000000000000002E-3</v>
      </c>
      <c r="BA48">
        <f t="shared" si="41"/>
        <v>0</v>
      </c>
      <c r="BB48">
        <f t="shared" si="42"/>
        <v>100.364</v>
      </c>
      <c r="BD48">
        <f t="shared" si="6"/>
        <v>0.93560252996005322</v>
      </c>
      <c r="BE48">
        <f t="shared" si="7"/>
        <v>8.2638419352415297E-4</v>
      </c>
      <c r="BF48">
        <f t="shared" si="8"/>
        <v>5.9238917222440179E-2</v>
      </c>
      <c r="BG48">
        <f t="shared" si="9"/>
        <v>3.6318178827554446E-3</v>
      </c>
      <c r="BH48">
        <f t="shared" si="10"/>
        <v>8.7383775959022331E-2</v>
      </c>
      <c r="BI48">
        <f t="shared" si="11"/>
        <v>0</v>
      </c>
      <c r="BJ48">
        <f t="shared" si="12"/>
        <v>0.83903990631295833</v>
      </c>
      <c r="BK48">
        <f t="shared" si="13"/>
        <v>7.4896482361878408E-3</v>
      </c>
      <c r="BL48">
        <f t="shared" si="14"/>
        <v>2.5374485109406321E-3</v>
      </c>
      <c r="BM48">
        <f t="shared" si="15"/>
        <v>1.1781590728959148E-3</v>
      </c>
      <c r="BN48">
        <f t="shared" si="43"/>
        <v>2.5815237121020216E-4</v>
      </c>
      <c r="BO48">
        <f t="shared" si="44"/>
        <v>0</v>
      </c>
      <c r="BP48">
        <f t="shared" si="45"/>
        <v>1.9371867397219882</v>
      </c>
      <c r="BQ48">
        <f t="shared" si="16"/>
        <v>2.0654599721091662</v>
      </c>
    </row>
    <row r="49" spans="1:69" x14ac:dyDescent="0.15">
      <c r="A49" t="s">
        <v>119</v>
      </c>
      <c r="B49">
        <v>728</v>
      </c>
      <c r="C49">
        <f t="shared" si="46"/>
        <v>3.6055512754614987</v>
      </c>
      <c r="D49" s="1">
        <v>56.186</v>
      </c>
      <c r="E49" s="1">
        <v>6.5000000000000002E-2</v>
      </c>
      <c r="F49" s="1">
        <v>3.04</v>
      </c>
      <c r="G49" s="1">
        <v>0.28899999999999998</v>
      </c>
      <c r="H49" s="1">
        <v>6.2409999999999997</v>
      </c>
      <c r="I49" s="1">
        <v>33.732999999999997</v>
      </c>
      <c r="J49" s="1">
        <v>0.41499999999999998</v>
      </c>
      <c r="K49" s="1">
        <v>0.17199999999999999</v>
      </c>
      <c r="L49" s="1">
        <v>9.2999999999999999E-2</v>
      </c>
      <c r="M49" s="1">
        <v>2.1000000000000001E-2</v>
      </c>
      <c r="O49">
        <f t="shared" si="17"/>
        <v>100.25500000000001</v>
      </c>
      <c r="Q49" s="1">
        <v>44.77</v>
      </c>
      <c r="R49" s="1">
        <v>79.497</v>
      </c>
      <c r="S49" s="1">
        <v>11.093999999999999</v>
      </c>
      <c r="V49" s="5">
        <v>12</v>
      </c>
      <c r="W49" s="5">
        <v>4</v>
      </c>
      <c r="X49" s="15">
        <v>0</v>
      </c>
      <c r="Z49" s="14">
        <f t="shared" si="18"/>
        <v>1.9332782640569908</v>
      </c>
      <c r="AA49" s="14">
        <f t="shared" si="19"/>
        <v>1.6824710500532632E-3</v>
      </c>
      <c r="AB49" s="14">
        <f t="shared" si="20"/>
        <v>0.12327355764432625</v>
      </c>
      <c r="AC49" s="14">
        <f t="shared" si="21"/>
        <v>7.8615648404696814E-3</v>
      </c>
      <c r="AD49" s="14">
        <f t="shared" si="22"/>
        <v>0</v>
      </c>
      <c r="AE49" s="14">
        <f t="shared" si="23"/>
        <v>0.17958078088556401</v>
      </c>
      <c r="AF49" s="14">
        <f t="shared" si="24"/>
        <v>1.7302094643840846</v>
      </c>
      <c r="AG49" s="14">
        <f t="shared" si="25"/>
        <v>1.5298766086399504E-2</v>
      </c>
      <c r="AH49" s="14">
        <f t="shared" si="26"/>
        <v>5.0124419680041346E-3</v>
      </c>
      <c r="AI49" s="14">
        <f t="shared" si="27"/>
        <v>2.5739516563784777E-3</v>
      </c>
      <c r="AJ49" s="14">
        <f t="shared" si="28"/>
        <v>1.4008821565724573E-3</v>
      </c>
      <c r="AK49" s="14">
        <f t="shared" si="29"/>
        <v>0</v>
      </c>
      <c r="AL49" s="14">
        <f t="shared" si="30"/>
        <v>4.0001721447288432</v>
      </c>
      <c r="AM49" s="14">
        <f t="shared" si="31"/>
        <v>0.90596832226451729</v>
      </c>
      <c r="AN49" s="11">
        <f t="shared" si="2"/>
        <v>0</v>
      </c>
      <c r="AP49">
        <f t="shared" si="32"/>
        <v>56.186</v>
      </c>
      <c r="AQ49">
        <f t="shared" si="33"/>
        <v>6.5000000000000002E-2</v>
      </c>
      <c r="AR49">
        <f t="shared" si="34"/>
        <v>3.04</v>
      </c>
      <c r="AS49">
        <f t="shared" si="35"/>
        <v>0.28899999999999998</v>
      </c>
      <c r="AT49">
        <f t="shared" si="3"/>
        <v>0</v>
      </c>
      <c r="AU49">
        <f t="shared" si="4"/>
        <v>6.2409999999999997</v>
      </c>
      <c r="AV49">
        <f t="shared" si="36"/>
        <v>33.732999999999997</v>
      </c>
      <c r="AW49">
        <f t="shared" si="37"/>
        <v>0.41499999999999998</v>
      </c>
      <c r="AX49">
        <f t="shared" si="38"/>
        <v>0.17199999999999999</v>
      </c>
      <c r="AY49">
        <f t="shared" si="39"/>
        <v>9.2999999999999999E-2</v>
      </c>
      <c r="AZ49">
        <f t="shared" si="40"/>
        <v>2.1000000000000001E-2</v>
      </c>
      <c r="BA49">
        <f t="shared" si="41"/>
        <v>0</v>
      </c>
      <c r="BB49">
        <f t="shared" si="42"/>
        <v>100.25500000000001</v>
      </c>
      <c r="BD49">
        <f t="shared" si="6"/>
        <v>0.93518641810918779</v>
      </c>
      <c r="BE49">
        <f t="shared" si="7"/>
        <v>8.1386322089499919E-4</v>
      </c>
      <c r="BF49">
        <f t="shared" si="8"/>
        <v>5.9631227932522561E-2</v>
      </c>
      <c r="BG49">
        <f t="shared" si="9"/>
        <v>3.8028817685374031E-3</v>
      </c>
      <c r="BH49">
        <f t="shared" si="10"/>
        <v>8.6868771226546404E-2</v>
      </c>
      <c r="BI49">
        <f t="shared" si="11"/>
        <v>0</v>
      </c>
      <c r="BJ49">
        <f t="shared" si="12"/>
        <v>0.83695576661605176</v>
      </c>
      <c r="BK49">
        <f t="shared" si="13"/>
        <v>7.4004857571856042E-3</v>
      </c>
      <c r="BL49">
        <f t="shared" si="14"/>
        <v>2.4246730215654929E-3</v>
      </c>
      <c r="BM49">
        <f t="shared" si="15"/>
        <v>1.2450999293104556E-3</v>
      </c>
      <c r="BN49">
        <f t="shared" si="43"/>
        <v>6.776499744267807E-4</v>
      </c>
      <c r="BO49">
        <f t="shared" si="44"/>
        <v>0</v>
      </c>
      <c r="BP49">
        <f t="shared" si="45"/>
        <v>1.9350068375562293</v>
      </c>
      <c r="BQ49">
        <f t="shared" si="16"/>
        <v>2.0672651212854447</v>
      </c>
    </row>
    <row r="50" spans="1:69" x14ac:dyDescent="0.15">
      <c r="O50">
        <f>SUM(D50:N50)</f>
        <v>0</v>
      </c>
      <c r="V50" s="5">
        <v>12</v>
      </c>
      <c r="W50" s="5">
        <v>4</v>
      </c>
      <c r="X50" s="15">
        <v>0</v>
      </c>
      <c r="Z50" s="14" t="str">
        <f t="shared" si="18"/>
        <v>NA</v>
      </c>
      <c r="AA50" s="14" t="str">
        <f t="shared" si="19"/>
        <v>NA</v>
      </c>
      <c r="AB50" s="14" t="str">
        <f t="shared" si="20"/>
        <v>NA</v>
      </c>
      <c r="AC50" s="14" t="str">
        <f t="shared" si="21"/>
        <v>NA</v>
      </c>
      <c r="AD50" s="14" t="str">
        <f t="shared" si="22"/>
        <v>NA</v>
      </c>
      <c r="AE50" s="14" t="str">
        <f t="shared" si="23"/>
        <v>NA</v>
      </c>
      <c r="AF50" s="14" t="str">
        <f t="shared" si="24"/>
        <v>NA</v>
      </c>
      <c r="AG50" s="14" t="str">
        <f t="shared" si="25"/>
        <v>NA</v>
      </c>
      <c r="AH50" s="14" t="str">
        <f t="shared" si="26"/>
        <v>NA</v>
      </c>
      <c r="AI50" s="14" t="str">
        <f t="shared" si="27"/>
        <v>NA</v>
      </c>
      <c r="AJ50" s="14" t="str">
        <f t="shared" si="28"/>
        <v>NA</v>
      </c>
      <c r="AK50" s="14" t="str">
        <f t="shared" si="29"/>
        <v>NA</v>
      </c>
      <c r="AL50" s="14">
        <f t="shared" si="30"/>
        <v>0</v>
      </c>
      <c r="AM50" s="14" t="str">
        <f t="shared" si="31"/>
        <v>NA</v>
      </c>
      <c r="AN50" s="11" t="str">
        <f t="shared" si="2"/>
        <v>NA</v>
      </c>
      <c r="AP50">
        <f>D50</f>
        <v>0</v>
      </c>
      <c r="AQ50">
        <f t="shared" si="33"/>
        <v>0</v>
      </c>
      <c r="AR50">
        <f t="shared" si="34"/>
        <v>0</v>
      </c>
      <c r="AS50">
        <f t="shared" si="35"/>
        <v>0</v>
      </c>
      <c r="AT50">
        <f t="shared" si="3"/>
        <v>0</v>
      </c>
      <c r="AU50">
        <f t="shared" si="4"/>
        <v>0</v>
      </c>
      <c r="AV50">
        <f t="shared" ref="AV50:BA51" si="47">I50</f>
        <v>0</v>
      </c>
      <c r="AW50">
        <f t="shared" si="47"/>
        <v>0</v>
      </c>
      <c r="AX50">
        <f t="shared" si="47"/>
        <v>0</v>
      </c>
      <c r="AY50">
        <f t="shared" si="47"/>
        <v>0</v>
      </c>
      <c r="AZ50">
        <f t="shared" si="47"/>
        <v>0</v>
      </c>
      <c r="BA50">
        <f t="shared" si="47"/>
        <v>0</v>
      </c>
      <c r="BB50">
        <f>SUM(AP50:BA50)</f>
        <v>0</v>
      </c>
      <c r="BD50">
        <f t="shared" si="6"/>
        <v>0</v>
      </c>
      <c r="BE50">
        <f t="shared" si="7"/>
        <v>0</v>
      </c>
      <c r="BF50">
        <f t="shared" si="8"/>
        <v>0</v>
      </c>
      <c r="BG50">
        <f t="shared" si="9"/>
        <v>0</v>
      </c>
      <c r="BH50">
        <f t="shared" si="10"/>
        <v>0</v>
      </c>
      <c r="BI50">
        <f t="shared" si="11"/>
        <v>0</v>
      </c>
      <c r="BJ50">
        <f t="shared" si="12"/>
        <v>0</v>
      </c>
      <c r="BK50">
        <f t="shared" si="13"/>
        <v>0</v>
      </c>
      <c r="BL50">
        <f t="shared" si="14"/>
        <v>0</v>
      </c>
      <c r="BM50">
        <f t="shared" si="15"/>
        <v>0</v>
      </c>
      <c r="BN50">
        <f t="shared" si="43"/>
        <v>0</v>
      </c>
      <c r="BO50">
        <f t="shared" si="44"/>
        <v>0</v>
      </c>
      <c r="BP50">
        <f>SUM(BD50:BO50)</f>
        <v>0</v>
      </c>
      <c r="BQ50" t="str">
        <f t="shared" si="16"/>
        <v>NA</v>
      </c>
    </row>
    <row r="51" spans="1:69" x14ac:dyDescent="0.15">
      <c r="O51">
        <f t="shared" ref="O51:O64" si="48">SUM(D51:N51)</f>
        <v>0</v>
      </c>
      <c r="V51" s="21">
        <v>12</v>
      </c>
      <c r="W51" s="21">
        <v>4</v>
      </c>
      <c r="X51" s="15">
        <v>0</v>
      </c>
      <c r="Z51" s="14" t="str">
        <f t="shared" ref="Z51:Z64" si="49">IFERROR(BD51*$BQ51,"NA")</f>
        <v>NA</v>
      </c>
      <c r="AA51" s="14" t="str">
        <f t="shared" ref="AA51:AA64" si="50">IFERROR(BE51*$BQ51,"NA")</f>
        <v>NA</v>
      </c>
      <c r="AB51" s="14" t="str">
        <f t="shared" ref="AB51:AB64" si="51">IFERROR(BF51*$BQ51,"NA")</f>
        <v>NA</v>
      </c>
      <c r="AC51" s="14" t="str">
        <f t="shared" ref="AC51:AC64" si="52">IFERROR(BG51*$BQ51,"NA")</f>
        <v>NA</v>
      </c>
      <c r="AD51" s="14" t="str">
        <f t="shared" ref="AD51:AD64" si="53">IFERROR(IF(OR($X51="spinel", $X51="Spinel", $X51="SPINEL"),((BH51+BI51)*BQ51-AE51),BI51*$BQ51),"NA")</f>
        <v>NA</v>
      </c>
      <c r="AE51" s="14" t="str">
        <f t="shared" ref="AE51:AE64" si="54">IFERROR(IF(OR($X51="spinel", $X51="Spinel", $X51="SPINEL"),(1-AF51-AG51-AH51-AI51),BH51*$BQ51),"NA")</f>
        <v>NA</v>
      </c>
      <c r="AF51" s="14" t="str">
        <f t="shared" ref="AF51:AF64" si="55">IFERROR(BJ51*$BQ51,"NA")</f>
        <v>NA</v>
      </c>
      <c r="AG51" s="14" t="str">
        <f t="shared" ref="AG51:AG64" si="56">IFERROR(BK51*$BQ51,"NA")</f>
        <v>NA</v>
      </c>
      <c r="AH51" s="14" t="str">
        <f t="shared" ref="AH51:AH64" si="57">IFERROR(BL51*$BQ51,"NA")</f>
        <v>NA</v>
      </c>
      <c r="AI51" s="14" t="str">
        <f t="shared" ref="AI51:AI64" si="58">IFERROR(BM51*$BQ51,"NA")</f>
        <v>NA</v>
      </c>
      <c r="AJ51" s="14" t="str">
        <f t="shared" ref="AJ51:AJ64" si="59">IFERROR(BN51*$BQ51,"NA")</f>
        <v>NA</v>
      </c>
      <c r="AK51" s="14" t="str">
        <f t="shared" ref="AK51:AK64" si="60">IFERROR(BO51*$BQ51,"NA")</f>
        <v>NA</v>
      </c>
      <c r="AL51" s="14">
        <f t="shared" ref="AL51:AL64" si="61">IFERROR(SUM(Z51:AK51),"NA")</f>
        <v>0</v>
      </c>
      <c r="AM51" s="14" t="str">
        <f t="shared" ref="AM51:AM64" si="62">IFERROR(AF51/(AF51+AE51),"NA")</f>
        <v>NA</v>
      </c>
      <c r="AN51" s="11" t="str">
        <f t="shared" ref="AN51:AN64" si="63">IFERROR(AD51/(AD51+AE51),"NA")</f>
        <v>NA</v>
      </c>
      <c r="AP51">
        <f t="shared" ref="AP51:AP64" si="64">D51</f>
        <v>0</v>
      </c>
      <c r="AQ51">
        <f t="shared" ref="AQ51:AQ64" si="65">E51</f>
        <v>0</v>
      </c>
      <c r="AR51">
        <f t="shared" ref="AR51:AR64" si="66">F51</f>
        <v>0</v>
      </c>
      <c r="AS51">
        <f t="shared" ref="AS51:AS64" si="67">G51</f>
        <v>0</v>
      </c>
      <c r="AT51">
        <f t="shared" ref="AT51:AT64" si="68">BI51*AT$1/2</f>
        <v>0</v>
      </c>
      <c r="AU51">
        <f t="shared" ref="AU51:AU64" si="69">BH51*AU$1</f>
        <v>0</v>
      </c>
      <c r="AV51">
        <f t="shared" si="47"/>
        <v>0</v>
      </c>
      <c r="AW51">
        <f t="shared" si="47"/>
        <v>0</v>
      </c>
      <c r="AX51">
        <f t="shared" si="47"/>
        <v>0</v>
      </c>
      <c r="AY51">
        <f t="shared" si="47"/>
        <v>0</v>
      </c>
      <c r="AZ51">
        <f t="shared" si="47"/>
        <v>0</v>
      </c>
      <c r="BA51">
        <f t="shared" si="47"/>
        <v>0</v>
      </c>
      <c r="BB51">
        <f t="shared" ref="BB51:BB64" si="70">SUM(AP51:BA51)</f>
        <v>0</v>
      </c>
      <c r="BD51">
        <f t="shared" ref="BD51:BD64" si="71">D51/AP$1</f>
        <v>0</v>
      </c>
      <c r="BE51">
        <f t="shared" ref="BE51:BE64" si="72">E51/AQ$1</f>
        <v>0</v>
      </c>
      <c r="BF51">
        <f t="shared" ref="BF51:BF64" si="73">F51/AR$1*2</f>
        <v>0</v>
      </c>
      <c r="BG51">
        <f t="shared" ref="BG51:BG64" si="74">G51/AS$1*2</f>
        <v>0</v>
      </c>
      <c r="BH51">
        <f t="shared" ref="BH51:BH64" si="75">IF(OR($X51="spinel", $X51="Spinel", $X51="SPINEL"),H51/AU$1,H51/AU$1*(1-$X51))</f>
        <v>0</v>
      </c>
      <c r="BI51">
        <f t="shared" ref="BI51:BI64" si="76">IF(OR($X51="spinel", $X51="Spinel", $X51="SPINEL"),0,H51/AU$1*$X51)</f>
        <v>0</v>
      </c>
      <c r="BJ51">
        <f t="shared" ref="BJ51:BJ64" si="77">I51/AV$1</f>
        <v>0</v>
      </c>
      <c r="BK51">
        <f t="shared" ref="BK51:BK64" si="78">J51/AW$1</f>
        <v>0</v>
      </c>
      <c r="BL51">
        <f t="shared" ref="BL51:BL64" si="79">K51/AX$1</f>
        <v>0</v>
      </c>
      <c r="BM51">
        <f t="shared" ref="BM51:BM64" si="80">L51/AY$1</f>
        <v>0</v>
      </c>
      <c r="BN51">
        <f t="shared" ref="BN51:BN64" si="81">M51/AZ$1*2</f>
        <v>0</v>
      </c>
      <c r="BO51">
        <f t="shared" ref="BO51:BO64" si="82">N51/BA$1*2</f>
        <v>0</v>
      </c>
      <c r="BP51">
        <f t="shared" ref="BP51:BP64" si="83">SUM(BD51:BO51)</f>
        <v>0</v>
      </c>
      <c r="BQ51" t="str">
        <f t="shared" ref="BQ51:BQ64" si="84">IFERROR(IF(OR($U51="Total",$U51="total", $U51="TOTAL"),$W51/$BP51,V51/(BD51*4+BE51*4+BF51*3+BG51*3+BH51*2+BI51*3+BJ51*2+BK51*2+BL51*2+BM51*2+BN51+BO51)),"NA")</f>
        <v>NA</v>
      </c>
    </row>
    <row r="52" spans="1:69" x14ac:dyDescent="0.15">
      <c r="O52">
        <f t="shared" si="48"/>
        <v>0</v>
      </c>
      <c r="V52" s="21">
        <v>12</v>
      </c>
      <c r="W52" s="21">
        <v>4</v>
      </c>
      <c r="X52" s="15">
        <v>0</v>
      </c>
      <c r="Z52" s="14" t="str">
        <f t="shared" si="49"/>
        <v>NA</v>
      </c>
      <c r="AA52" s="14" t="str">
        <f t="shared" si="50"/>
        <v>NA</v>
      </c>
      <c r="AB52" s="14" t="str">
        <f t="shared" si="51"/>
        <v>NA</v>
      </c>
      <c r="AC52" s="14" t="str">
        <f t="shared" si="52"/>
        <v>NA</v>
      </c>
      <c r="AD52" s="14" t="str">
        <f t="shared" si="53"/>
        <v>NA</v>
      </c>
      <c r="AE52" s="14" t="str">
        <f t="shared" si="54"/>
        <v>NA</v>
      </c>
      <c r="AF52" s="14" t="str">
        <f t="shared" si="55"/>
        <v>NA</v>
      </c>
      <c r="AG52" s="14" t="str">
        <f t="shared" si="56"/>
        <v>NA</v>
      </c>
      <c r="AH52" s="14" t="str">
        <f t="shared" si="57"/>
        <v>NA</v>
      </c>
      <c r="AI52" s="14" t="str">
        <f t="shared" si="58"/>
        <v>NA</v>
      </c>
      <c r="AJ52" s="14" t="str">
        <f t="shared" si="59"/>
        <v>NA</v>
      </c>
      <c r="AK52" s="14" t="str">
        <f t="shared" si="60"/>
        <v>NA</v>
      </c>
      <c r="AL52" s="14">
        <f t="shared" si="61"/>
        <v>0</v>
      </c>
      <c r="AM52" s="14" t="str">
        <f t="shared" si="62"/>
        <v>NA</v>
      </c>
      <c r="AN52" s="11" t="str">
        <f t="shared" si="63"/>
        <v>NA</v>
      </c>
      <c r="AP52">
        <f t="shared" si="64"/>
        <v>0</v>
      </c>
      <c r="AQ52">
        <f t="shared" si="65"/>
        <v>0</v>
      </c>
      <c r="AR52">
        <f t="shared" si="66"/>
        <v>0</v>
      </c>
      <c r="AS52">
        <f t="shared" si="67"/>
        <v>0</v>
      </c>
      <c r="AT52">
        <f t="shared" si="68"/>
        <v>0</v>
      </c>
      <c r="AU52">
        <f t="shared" si="69"/>
        <v>0</v>
      </c>
      <c r="AV52">
        <f t="shared" ref="AV52:AV64" si="85">I52</f>
        <v>0</v>
      </c>
      <c r="AW52">
        <f t="shared" ref="AW52:AW64" si="86">J52</f>
        <v>0</v>
      </c>
      <c r="AX52">
        <f t="shared" ref="AX52:AX64" si="87">K52</f>
        <v>0</v>
      </c>
      <c r="AY52">
        <f t="shared" ref="AY52:AY64" si="88">L52</f>
        <v>0</v>
      </c>
      <c r="AZ52">
        <f t="shared" ref="AZ52:AZ64" si="89">M52</f>
        <v>0</v>
      </c>
      <c r="BA52">
        <f t="shared" ref="BA52:BA64" si="90">N52</f>
        <v>0</v>
      </c>
      <c r="BB52">
        <f t="shared" si="70"/>
        <v>0</v>
      </c>
      <c r="BD52">
        <f t="shared" si="71"/>
        <v>0</v>
      </c>
      <c r="BE52">
        <f t="shared" si="72"/>
        <v>0</v>
      </c>
      <c r="BF52">
        <f t="shared" si="73"/>
        <v>0</v>
      </c>
      <c r="BG52">
        <f t="shared" si="74"/>
        <v>0</v>
      </c>
      <c r="BH52">
        <f t="shared" si="75"/>
        <v>0</v>
      </c>
      <c r="BI52">
        <f t="shared" si="76"/>
        <v>0</v>
      </c>
      <c r="BJ52">
        <f t="shared" si="77"/>
        <v>0</v>
      </c>
      <c r="BK52">
        <f t="shared" si="78"/>
        <v>0</v>
      </c>
      <c r="BL52">
        <f t="shared" si="79"/>
        <v>0</v>
      </c>
      <c r="BM52">
        <f t="shared" si="80"/>
        <v>0</v>
      </c>
      <c r="BN52">
        <f t="shared" si="81"/>
        <v>0</v>
      </c>
      <c r="BO52">
        <f t="shared" si="82"/>
        <v>0</v>
      </c>
      <c r="BP52">
        <f t="shared" si="83"/>
        <v>0</v>
      </c>
      <c r="BQ52" t="str">
        <f t="shared" si="84"/>
        <v>NA</v>
      </c>
    </row>
    <row r="53" spans="1:69" x14ac:dyDescent="0.15">
      <c r="O53">
        <f t="shared" si="48"/>
        <v>0</v>
      </c>
      <c r="V53" s="21">
        <v>12</v>
      </c>
      <c r="W53" s="21">
        <v>4</v>
      </c>
      <c r="X53" s="15">
        <v>0</v>
      </c>
      <c r="Z53" s="14" t="str">
        <f t="shared" si="49"/>
        <v>NA</v>
      </c>
      <c r="AA53" s="14" t="str">
        <f t="shared" si="50"/>
        <v>NA</v>
      </c>
      <c r="AB53" s="14" t="str">
        <f t="shared" si="51"/>
        <v>NA</v>
      </c>
      <c r="AC53" s="14" t="str">
        <f t="shared" si="52"/>
        <v>NA</v>
      </c>
      <c r="AD53" s="14" t="str">
        <f t="shared" si="53"/>
        <v>NA</v>
      </c>
      <c r="AE53" s="14" t="str">
        <f t="shared" si="54"/>
        <v>NA</v>
      </c>
      <c r="AF53" s="14" t="str">
        <f t="shared" si="55"/>
        <v>NA</v>
      </c>
      <c r="AG53" s="14" t="str">
        <f t="shared" si="56"/>
        <v>NA</v>
      </c>
      <c r="AH53" s="14" t="str">
        <f t="shared" si="57"/>
        <v>NA</v>
      </c>
      <c r="AI53" s="14" t="str">
        <f t="shared" si="58"/>
        <v>NA</v>
      </c>
      <c r="AJ53" s="14" t="str">
        <f t="shared" si="59"/>
        <v>NA</v>
      </c>
      <c r="AK53" s="14" t="str">
        <f t="shared" si="60"/>
        <v>NA</v>
      </c>
      <c r="AL53" s="14">
        <f t="shared" si="61"/>
        <v>0</v>
      </c>
      <c r="AM53" s="14" t="str">
        <f t="shared" si="62"/>
        <v>NA</v>
      </c>
      <c r="AN53" s="11" t="str">
        <f t="shared" si="63"/>
        <v>NA</v>
      </c>
      <c r="AP53">
        <f t="shared" si="64"/>
        <v>0</v>
      </c>
      <c r="AQ53">
        <f t="shared" si="65"/>
        <v>0</v>
      </c>
      <c r="AR53">
        <f t="shared" si="66"/>
        <v>0</v>
      </c>
      <c r="AS53">
        <f t="shared" si="67"/>
        <v>0</v>
      </c>
      <c r="AT53">
        <f t="shared" si="68"/>
        <v>0</v>
      </c>
      <c r="AU53">
        <f t="shared" si="69"/>
        <v>0</v>
      </c>
      <c r="AV53">
        <f t="shared" si="85"/>
        <v>0</v>
      </c>
      <c r="AW53">
        <f t="shared" si="86"/>
        <v>0</v>
      </c>
      <c r="AX53">
        <f t="shared" si="87"/>
        <v>0</v>
      </c>
      <c r="AY53">
        <f t="shared" si="88"/>
        <v>0</v>
      </c>
      <c r="AZ53">
        <f t="shared" si="89"/>
        <v>0</v>
      </c>
      <c r="BA53">
        <f t="shared" si="90"/>
        <v>0</v>
      </c>
      <c r="BB53">
        <f t="shared" si="70"/>
        <v>0</v>
      </c>
      <c r="BD53">
        <f t="shared" si="71"/>
        <v>0</v>
      </c>
      <c r="BE53">
        <f t="shared" si="72"/>
        <v>0</v>
      </c>
      <c r="BF53">
        <f t="shared" si="73"/>
        <v>0</v>
      </c>
      <c r="BG53">
        <f t="shared" si="74"/>
        <v>0</v>
      </c>
      <c r="BH53">
        <f t="shared" si="75"/>
        <v>0</v>
      </c>
      <c r="BI53">
        <f t="shared" si="76"/>
        <v>0</v>
      </c>
      <c r="BJ53">
        <f t="shared" si="77"/>
        <v>0</v>
      </c>
      <c r="BK53">
        <f t="shared" si="78"/>
        <v>0</v>
      </c>
      <c r="BL53">
        <f t="shared" si="79"/>
        <v>0</v>
      </c>
      <c r="BM53">
        <f t="shared" si="80"/>
        <v>0</v>
      </c>
      <c r="BN53">
        <f t="shared" si="81"/>
        <v>0</v>
      </c>
      <c r="BO53">
        <f t="shared" si="82"/>
        <v>0</v>
      </c>
      <c r="BP53">
        <f t="shared" si="83"/>
        <v>0</v>
      </c>
      <c r="BQ53" t="str">
        <f t="shared" si="84"/>
        <v>NA</v>
      </c>
    </row>
    <row r="54" spans="1:69" x14ac:dyDescent="0.15">
      <c r="O54">
        <f t="shared" si="48"/>
        <v>0</v>
      </c>
      <c r="V54" s="21">
        <v>12</v>
      </c>
      <c r="W54" s="21">
        <v>4</v>
      </c>
      <c r="X54" s="15">
        <v>0</v>
      </c>
      <c r="Z54" s="14" t="str">
        <f t="shared" si="49"/>
        <v>NA</v>
      </c>
      <c r="AA54" s="14" t="str">
        <f t="shared" si="50"/>
        <v>NA</v>
      </c>
      <c r="AB54" s="14" t="str">
        <f t="shared" si="51"/>
        <v>NA</v>
      </c>
      <c r="AC54" s="14" t="str">
        <f t="shared" si="52"/>
        <v>NA</v>
      </c>
      <c r="AD54" s="14" t="str">
        <f t="shared" si="53"/>
        <v>NA</v>
      </c>
      <c r="AE54" s="14" t="str">
        <f t="shared" si="54"/>
        <v>NA</v>
      </c>
      <c r="AF54" s="14" t="str">
        <f t="shared" si="55"/>
        <v>NA</v>
      </c>
      <c r="AG54" s="14" t="str">
        <f t="shared" si="56"/>
        <v>NA</v>
      </c>
      <c r="AH54" s="14" t="str">
        <f t="shared" si="57"/>
        <v>NA</v>
      </c>
      <c r="AI54" s="14" t="str">
        <f t="shared" si="58"/>
        <v>NA</v>
      </c>
      <c r="AJ54" s="14" t="str">
        <f t="shared" si="59"/>
        <v>NA</v>
      </c>
      <c r="AK54" s="14" t="str">
        <f t="shared" si="60"/>
        <v>NA</v>
      </c>
      <c r="AL54" s="14">
        <f t="shared" si="61"/>
        <v>0</v>
      </c>
      <c r="AM54" s="14" t="str">
        <f t="shared" si="62"/>
        <v>NA</v>
      </c>
      <c r="AN54" s="11" t="str">
        <f t="shared" si="63"/>
        <v>NA</v>
      </c>
      <c r="AP54">
        <f t="shared" si="64"/>
        <v>0</v>
      </c>
      <c r="AQ54">
        <f t="shared" si="65"/>
        <v>0</v>
      </c>
      <c r="AR54">
        <f t="shared" si="66"/>
        <v>0</v>
      </c>
      <c r="AS54">
        <f t="shared" si="67"/>
        <v>0</v>
      </c>
      <c r="AT54">
        <f t="shared" si="68"/>
        <v>0</v>
      </c>
      <c r="AU54">
        <f t="shared" si="69"/>
        <v>0</v>
      </c>
      <c r="AV54">
        <f t="shared" si="85"/>
        <v>0</v>
      </c>
      <c r="AW54">
        <f t="shared" si="86"/>
        <v>0</v>
      </c>
      <c r="AX54">
        <f t="shared" si="87"/>
        <v>0</v>
      </c>
      <c r="AY54">
        <f t="shared" si="88"/>
        <v>0</v>
      </c>
      <c r="AZ54">
        <f t="shared" si="89"/>
        <v>0</v>
      </c>
      <c r="BA54">
        <f t="shared" si="90"/>
        <v>0</v>
      </c>
      <c r="BB54">
        <f t="shared" si="70"/>
        <v>0</v>
      </c>
      <c r="BD54">
        <f t="shared" si="71"/>
        <v>0</v>
      </c>
      <c r="BE54">
        <f t="shared" si="72"/>
        <v>0</v>
      </c>
      <c r="BF54">
        <f t="shared" si="73"/>
        <v>0</v>
      </c>
      <c r="BG54">
        <f t="shared" si="74"/>
        <v>0</v>
      </c>
      <c r="BH54">
        <f t="shared" si="75"/>
        <v>0</v>
      </c>
      <c r="BI54">
        <f t="shared" si="76"/>
        <v>0</v>
      </c>
      <c r="BJ54">
        <f t="shared" si="77"/>
        <v>0</v>
      </c>
      <c r="BK54">
        <f t="shared" si="78"/>
        <v>0</v>
      </c>
      <c r="BL54">
        <f t="shared" si="79"/>
        <v>0</v>
      </c>
      <c r="BM54">
        <f t="shared" si="80"/>
        <v>0</v>
      </c>
      <c r="BN54">
        <f t="shared" si="81"/>
        <v>0</v>
      </c>
      <c r="BO54">
        <f t="shared" si="82"/>
        <v>0</v>
      </c>
      <c r="BP54">
        <f t="shared" si="83"/>
        <v>0</v>
      </c>
      <c r="BQ54" t="str">
        <f t="shared" si="84"/>
        <v>NA</v>
      </c>
    </row>
    <row r="55" spans="1:69" x14ac:dyDescent="0.15">
      <c r="O55">
        <f t="shared" si="48"/>
        <v>0</v>
      </c>
      <c r="V55" s="21">
        <v>12</v>
      </c>
      <c r="W55" s="21">
        <v>4</v>
      </c>
      <c r="X55" s="15">
        <v>0</v>
      </c>
      <c r="Z55" s="14" t="str">
        <f t="shared" si="49"/>
        <v>NA</v>
      </c>
      <c r="AA55" s="14" t="str">
        <f t="shared" si="50"/>
        <v>NA</v>
      </c>
      <c r="AB55" s="14" t="str">
        <f t="shared" si="51"/>
        <v>NA</v>
      </c>
      <c r="AC55" s="14" t="str">
        <f t="shared" si="52"/>
        <v>NA</v>
      </c>
      <c r="AD55" s="14" t="str">
        <f t="shared" si="53"/>
        <v>NA</v>
      </c>
      <c r="AE55" s="14" t="str">
        <f t="shared" si="54"/>
        <v>NA</v>
      </c>
      <c r="AF55" s="14" t="str">
        <f t="shared" si="55"/>
        <v>NA</v>
      </c>
      <c r="AG55" s="14" t="str">
        <f t="shared" si="56"/>
        <v>NA</v>
      </c>
      <c r="AH55" s="14" t="str">
        <f t="shared" si="57"/>
        <v>NA</v>
      </c>
      <c r="AI55" s="14" t="str">
        <f t="shared" si="58"/>
        <v>NA</v>
      </c>
      <c r="AJ55" s="14" t="str">
        <f t="shared" si="59"/>
        <v>NA</v>
      </c>
      <c r="AK55" s="14" t="str">
        <f t="shared" si="60"/>
        <v>NA</v>
      </c>
      <c r="AL55" s="14">
        <f t="shared" si="61"/>
        <v>0</v>
      </c>
      <c r="AM55" s="14" t="str">
        <f t="shared" si="62"/>
        <v>NA</v>
      </c>
      <c r="AN55" s="11" t="str">
        <f t="shared" si="63"/>
        <v>NA</v>
      </c>
      <c r="AP55">
        <f t="shared" si="64"/>
        <v>0</v>
      </c>
      <c r="AQ55">
        <f t="shared" si="65"/>
        <v>0</v>
      </c>
      <c r="AR55">
        <f t="shared" si="66"/>
        <v>0</v>
      </c>
      <c r="AS55">
        <f t="shared" si="67"/>
        <v>0</v>
      </c>
      <c r="AT55">
        <f t="shared" si="68"/>
        <v>0</v>
      </c>
      <c r="AU55">
        <f t="shared" si="69"/>
        <v>0</v>
      </c>
      <c r="AV55">
        <f t="shared" si="85"/>
        <v>0</v>
      </c>
      <c r="AW55">
        <f t="shared" si="86"/>
        <v>0</v>
      </c>
      <c r="AX55">
        <f t="shared" si="87"/>
        <v>0</v>
      </c>
      <c r="AY55">
        <f t="shared" si="88"/>
        <v>0</v>
      </c>
      <c r="AZ55">
        <f t="shared" si="89"/>
        <v>0</v>
      </c>
      <c r="BA55">
        <f t="shared" si="90"/>
        <v>0</v>
      </c>
      <c r="BB55">
        <f t="shared" si="70"/>
        <v>0</v>
      </c>
      <c r="BD55">
        <f t="shared" si="71"/>
        <v>0</v>
      </c>
      <c r="BE55">
        <f t="shared" si="72"/>
        <v>0</v>
      </c>
      <c r="BF55">
        <f t="shared" si="73"/>
        <v>0</v>
      </c>
      <c r="BG55">
        <f t="shared" si="74"/>
        <v>0</v>
      </c>
      <c r="BH55">
        <f t="shared" si="75"/>
        <v>0</v>
      </c>
      <c r="BI55">
        <f t="shared" si="76"/>
        <v>0</v>
      </c>
      <c r="BJ55">
        <f t="shared" si="77"/>
        <v>0</v>
      </c>
      <c r="BK55">
        <f t="shared" si="78"/>
        <v>0</v>
      </c>
      <c r="BL55">
        <f t="shared" si="79"/>
        <v>0</v>
      </c>
      <c r="BM55">
        <f t="shared" si="80"/>
        <v>0</v>
      </c>
      <c r="BN55">
        <f t="shared" si="81"/>
        <v>0</v>
      </c>
      <c r="BO55">
        <f t="shared" si="82"/>
        <v>0</v>
      </c>
      <c r="BP55">
        <f t="shared" si="83"/>
        <v>0</v>
      </c>
      <c r="BQ55" t="str">
        <f t="shared" si="84"/>
        <v>NA</v>
      </c>
    </row>
    <row r="56" spans="1:69" x14ac:dyDescent="0.15">
      <c r="O56">
        <f t="shared" si="48"/>
        <v>0</v>
      </c>
      <c r="V56" s="21">
        <v>12</v>
      </c>
      <c r="W56" s="21">
        <v>4</v>
      </c>
      <c r="X56" s="15">
        <v>0</v>
      </c>
      <c r="Z56" s="14" t="str">
        <f t="shared" si="49"/>
        <v>NA</v>
      </c>
      <c r="AA56" s="14" t="str">
        <f t="shared" si="50"/>
        <v>NA</v>
      </c>
      <c r="AB56" s="14" t="str">
        <f t="shared" si="51"/>
        <v>NA</v>
      </c>
      <c r="AC56" s="14" t="str">
        <f t="shared" si="52"/>
        <v>NA</v>
      </c>
      <c r="AD56" s="14" t="str">
        <f t="shared" si="53"/>
        <v>NA</v>
      </c>
      <c r="AE56" s="14" t="str">
        <f t="shared" si="54"/>
        <v>NA</v>
      </c>
      <c r="AF56" s="14" t="str">
        <f t="shared" si="55"/>
        <v>NA</v>
      </c>
      <c r="AG56" s="14" t="str">
        <f t="shared" si="56"/>
        <v>NA</v>
      </c>
      <c r="AH56" s="14" t="str">
        <f t="shared" si="57"/>
        <v>NA</v>
      </c>
      <c r="AI56" s="14" t="str">
        <f t="shared" si="58"/>
        <v>NA</v>
      </c>
      <c r="AJ56" s="14" t="str">
        <f t="shared" si="59"/>
        <v>NA</v>
      </c>
      <c r="AK56" s="14" t="str">
        <f t="shared" si="60"/>
        <v>NA</v>
      </c>
      <c r="AL56" s="14">
        <f t="shared" si="61"/>
        <v>0</v>
      </c>
      <c r="AM56" s="14" t="str">
        <f t="shared" si="62"/>
        <v>NA</v>
      </c>
      <c r="AN56" s="11" t="str">
        <f t="shared" si="63"/>
        <v>NA</v>
      </c>
      <c r="AP56">
        <f t="shared" si="64"/>
        <v>0</v>
      </c>
      <c r="AQ56">
        <f t="shared" si="65"/>
        <v>0</v>
      </c>
      <c r="AR56">
        <f t="shared" si="66"/>
        <v>0</v>
      </c>
      <c r="AS56">
        <f t="shared" si="67"/>
        <v>0</v>
      </c>
      <c r="AT56">
        <f t="shared" si="68"/>
        <v>0</v>
      </c>
      <c r="AU56">
        <f t="shared" si="69"/>
        <v>0</v>
      </c>
      <c r="AV56">
        <f t="shared" si="85"/>
        <v>0</v>
      </c>
      <c r="AW56">
        <f t="shared" si="86"/>
        <v>0</v>
      </c>
      <c r="AX56">
        <f t="shared" si="87"/>
        <v>0</v>
      </c>
      <c r="AY56">
        <f t="shared" si="88"/>
        <v>0</v>
      </c>
      <c r="AZ56">
        <f t="shared" si="89"/>
        <v>0</v>
      </c>
      <c r="BA56">
        <f t="shared" si="90"/>
        <v>0</v>
      </c>
      <c r="BB56">
        <f t="shared" si="70"/>
        <v>0</v>
      </c>
      <c r="BD56">
        <f t="shared" si="71"/>
        <v>0</v>
      </c>
      <c r="BE56">
        <f t="shared" si="72"/>
        <v>0</v>
      </c>
      <c r="BF56">
        <f t="shared" si="73"/>
        <v>0</v>
      </c>
      <c r="BG56">
        <f t="shared" si="74"/>
        <v>0</v>
      </c>
      <c r="BH56">
        <f t="shared" si="75"/>
        <v>0</v>
      </c>
      <c r="BI56">
        <f t="shared" si="76"/>
        <v>0</v>
      </c>
      <c r="BJ56">
        <f t="shared" si="77"/>
        <v>0</v>
      </c>
      <c r="BK56">
        <f t="shared" si="78"/>
        <v>0</v>
      </c>
      <c r="BL56">
        <f t="shared" si="79"/>
        <v>0</v>
      </c>
      <c r="BM56">
        <f t="shared" si="80"/>
        <v>0</v>
      </c>
      <c r="BN56">
        <f t="shared" si="81"/>
        <v>0</v>
      </c>
      <c r="BO56">
        <f t="shared" si="82"/>
        <v>0</v>
      </c>
      <c r="BP56">
        <f t="shared" si="83"/>
        <v>0</v>
      </c>
      <c r="BQ56" t="str">
        <f t="shared" si="84"/>
        <v>NA</v>
      </c>
    </row>
    <row r="57" spans="1:69" x14ac:dyDescent="0.15">
      <c r="O57">
        <f t="shared" si="48"/>
        <v>0</v>
      </c>
      <c r="V57" s="21">
        <v>12</v>
      </c>
      <c r="W57" s="21">
        <v>4</v>
      </c>
      <c r="X57" s="15">
        <v>0</v>
      </c>
      <c r="Z57" s="14" t="str">
        <f t="shared" si="49"/>
        <v>NA</v>
      </c>
      <c r="AA57" s="14" t="str">
        <f t="shared" si="50"/>
        <v>NA</v>
      </c>
      <c r="AB57" s="14" t="str">
        <f t="shared" si="51"/>
        <v>NA</v>
      </c>
      <c r="AC57" s="14" t="str">
        <f t="shared" si="52"/>
        <v>NA</v>
      </c>
      <c r="AD57" s="14" t="str">
        <f t="shared" si="53"/>
        <v>NA</v>
      </c>
      <c r="AE57" s="14" t="str">
        <f t="shared" si="54"/>
        <v>NA</v>
      </c>
      <c r="AF57" s="14" t="str">
        <f t="shared" si="55"/>
        <v>NA</v>
      </c>
      <c r="AG57" s="14" t="str">
        <f t="shared" si="56"/>
        <v>NA</v>
      </c>
      <c r="AH57" s="14" t="str">
        <f t="shared" si="57"/>
        <v>NA</v>
      </c>
      <c r="AI57" s="14" t="str">
        <f t="shared" si="58"/>
        <v>NA</v>
      </c>
      <c r="AJ57" s="14" t="str">
        <f t="shared" si="59"/>
        <v>NA</v>
      </c>
      <c r="AK57" s="14" t="str">
        <f t="shared" si="60"/>
        <v>NA</v>
      </c>
      <c r="AL57" s="14">
        <f t="shared" si="61"/>
        <v>0</v>
      </c>
      <c r="AM57" s="14" t="str">
        <f t="shared" si="62"/>
        <v>NA</v>
      </c>
      <c r="AN57" s="11" t="str">
        <f t="shared" si="63"/>
        <v>NA</v>
      </c>
      <c r="AP57">
        <f t="shared" si="64"/>
        <v>0</v>
      </c>
      <c r="AQ57">
        <f t="shared" si="65"/>
        <v>0</v>
      </c>
      <c r="AR57">
        <f t="shared" si="66"/>
        <v>0</v>
      </c>
      <c r="AS57">
        <f t="shared" si="67"/>
        <v>0</v>
      </c>
      <c r="AT57">
        <f t="shared" si="68"/>
        <v>0</v>
      </c>
      <c r="AU57">
        <f t="shared" si="69"/>
        <v>0</v>
      </c>
      <c r="AV57">
        <f t="shared" si="85"/>
        <v>0</v>
      </c>
      <c r="AW57">
        <f t="shared" si="86"/>
        <v>0</v>
      </c>
      <c r="AX57">
        <f t="shared" si="87"/>
        <v>0</v>
      </c>
      <c r="AY57">
        <f t="shared" si="88"/>
        <v>0</v>
      </c>
      <c r="AZ57">
        <f t="shared" si="89"/>
        <v>0</v>
      </c>
      <c r="BA57">
        <f t="shared" si="90"/>
        <v>0</v>
      </c>
      <c r="BB57">
        <f t="shared" si="70"/>
        <v>0</v>
      </c>
      <c r="BD57">
        <f t="shared" si="71"/>
        <v>0</v>
      </c>
      <c r="BE57">
        <f t="shared" si="72"/>
        <v>0</v>
      </c>
      <c r="BF57">
        <f t="shared" si="73"/>
        <v>0</v>
      </c>
      <c r="BG57">
        <f t="shared" si="74"/>
        <v>0</v>
      </c>
      <c r="BH57">
        <f t="shared" si="75"/>
        <v>0</v>
      </c>
      <c r="BI57">
        <f t="shared" si="76"/>
        <v>0</v>
      </c>
      <c r="BJ57">
        <f t="shared" si="77"/>
        <v>0</v>
      </c>
      <c r="BK57">
        <f t="shared" si="78"/>
        <v>0</v>
      </c>
      <c r="BL57">
        <f t="shared" si="79"/>
        <v>0</v>
      </c>
      <c r="BM57">
        <f t="shared" si="80"/>
        <v>0</v>
      </c>
      <c r="BN57">
        <f t="shared" si="81"/>
        <v>0</v>
      </c>
      <c r="BO57">
        <f t="shared" si="82"/>
        <v>0</v>
      </c>
      <c r="BP57">
        <f t="shared" si="83"/>
        <v>0</v>
      </c>
      <c r="BQ57" t="str">
        <f t="shared" si="84"/>
        <v>NA</v>
      </c>
    </row>
    <row r="58" spans="1:69" x14ac:dyDescent="0.15">
      <c r="O58">
        <f t="shared" si="48"/>
        <v>0</v>
      </c>
      <c r="V58" s="21">
        <v>12</v>
      </c>
      <c r="W58" s="21">
        <v>4</v>
      </c>
      <c r="X58" s="15">
        <v>0</v>
      </c>
      <c r="Z58" s="14" t="str">
        <f t="shared" si="49"/>
        <v>NA</v>
      </c>
      <c r="AA58" s="14" t="str">
        <f t="shared" si="50"/>
        <v>NA</v>
      </c>
      <c r="AB58" s="14" t="str">
        <f t="shared" si="51"/>
        <v>NA</v>
      </c>
      <c r="AC58" s="14" t="str">
        <f t="shared" si="52"/>
        <v>NA</v>
      </c>
      <c r="AD58" s="14" t="str">
        <f t="shared" si="53"/>
        <v>NA</v>
      </c>
      <c r="AE58" s="14" t="str">
        <f t="shared" si="54"/>
        <v>NA</v>
      </c>
      <c r="AF58" s="14" t="str">
        <f t="shared" si="55"/>
        <v>NA</v>
      </c>
      <c r="AG58" s="14" t="str">
        <f t="shared" si="56"/>
        <v>NA</v>
      </c>
      <c r="AH58" s="14" t="str">
        <f t="shared" si="57"/>
        <v>NA</v>
      </c>
      <c r="AI58" s="14" t="str">
        <f t="shared" si="58"/>
        <v>NA</v>
      </c>
      <c r="AJ58" s="14" t="str">
        <f t="shared" si="59"/>
        <v>NA</v>
      </c>
      <c r="AK58" s="14" t="str">
        <f t="shared" si="60"/>
        <v>NA</v>
      </c>
      <c r="AL58" s="14">
        <f t="shared" si="61"/>
        <v>0</v>
      </c>
      <c r="AM58" s="14" t="str">
        <f t="shared" si="62"/>
        <v>NA</v>
      </c>
      <c r="AN58" s="11" t="str">
        <f t="shared" si="63"/>
        <v>NA</v>
      </c>
      <c r="AP58">
        <f t="shared" si="64"/>
        <v>0</v>
      </c>
      <c r="AQ58">
        <f t="shared" si="65"/>
        <v>0</v>
      </c>
      <c r="AR58">
        <f t="shared" si="66"/>
        <v>0</v>
      </c>
      <c r="AS58">
        <f t="shared" si="67"/>
        <v>0</v>
      </c>
      <c r="AT58">
        <f t="shared" si="68"/>
        <v>0</v>
      </c>
      <c r="AU58">
        <f t="shared" si="69"/>
        <v>0</v>
      </c>
      <c r="AV58">
        <f t="shared" si="85"/>
        <v>0</v>
      </c>
      <c r="AW58">
        <f t="shared" si="86"/>
        <v>0</v>
      </c>
      <c r="AX58">
        <f t="shared" si="87"/>
        <v>0</v>
      </c>
      <c r="AY58">
        <f t="shared" si="88"/>
        <v>0</v>
      </c>
      <c r="AZ58">
        <f t="shared" si="89"/>
        <v>0</v>
      </c>
      <c r="BA58">
        <f t="shared" si="90"/>
        <v>0</v>
      </c>
      <c r="BB58">
        <f t="shared" si="70"/>
        <v>0</v>
      </c>
      <c r="BD58">
        <f t="shared" si="71"/>
        <v>0</v>
      </c>
      <c r="BE58">
        <f t="shared" si="72"/>
        <v>0</v>
      </c>
      <c r="BF58">
        <f t="shared" si="73"/>
        <v>0</v>
      </c>
      <c r="BG58">
        <f t="shared" si="74"/>
        <v>0</v>
      </c>
      <c r="BH58">
        <f t="shared" si="75"/>
        <v>0</v>
      </c>
      <c r="BI58">
        <f t="shared" si="76"/>
        <v>0</v>
      </c>
      <c r="BJ58">
        <f t="shared" si="77"/>
        <v>0</v>
      </c>
      <c r="BK58">
        <f t="shared" si="78"/>
        <v>0</v>
      </c>
      <c r="BL58">
        <f t="shared" si="79"/>
        <v>0</v>
      </c>
      <c r="BM58">
        <f t="shared" si="80"/>
        <v>0</v>
      </c>
      <c r="BN58">
        <f t="shared" si="81"/>
        <v>0</v>
      </c>
      <c r="BO58">
        <f t="shared" si="82"/>
        <v>0</v>
      </c>
      <c r="BP58">
        <f t="shared" si="83"/>
        <v>0</v>
      </c>
      <c r="BQ58" t="str">
        <f t="shared" si="84"/>
        <v>NA</v>
      </c>
    </row>
    <row r="59" spans="1:69" x14ac:dyDescent="0.15">
      <c r="O59">
        <f t="shared" si="48"/>
        <v>0</v>
      </c>
      <c r="V59" s="21">
        <v>12</v>
      </c>
      <c r="W59" s="21">
        <v>4</v>
      </c>
      <c r="X59" s="15">
        <v>0</v>
      </c>
      <c r="Z59" s="14" t="str">
        <f t="shared" si="49"/>
        <v>NA</v>
      </c>
      <c r="AA59" s="14" t="str">
        <f t="shared" si="50"/>
        <v>NA</v>
      </c>
      <c r="AB59" s="14" t="str">
        <f t="shared" si="51"/>
        <v>NA</v>
      </c>
      <c r="AC59" s="14" t="str">
        <f t="shared" si="52"/>
        <v>NA</v>
      </c>
      <c r="AD59" s="14" t="str">
        <f t="shared" si="53"/>
        <v>NA</v>
      </c>
      <c r="AE59" s="14" t="str">
        <f t="shared" si="54"/>
        <v>NA</v>
      </c>
      <c r="AF59" s="14" t="str">
        <f t="shared" si="55"/>
        <v>NA</v>
      </c>
      <c r="AG59" s="14" t="str">
        <f t="shared" si="56"/>
        <v>NA</v>
      </c>
      <c r="AH59" s="14" t="str">
        <f t="shared" si="57"/>
        <v>NA</v>
      </c>
      <c r="AI59" s="14" t="str">
        <f t="shared" si="58"/>
        <v>NA</v>
      </c>
      <c r="AJ59" s="14" t="str">
        <f t="shared" si="59"/>
        <v>NA</v>
      </c>
      <c r="AK59" s="14" t="str">
        <f t="shared" si="60"/>
        <v>NA</v>
      </c>
      <c r="AL59" s="14">
        <f t="shared" si="61"/>
        <v>0</v>
      </c>
      <c r="AM59" s="14" t="str">
        <f t="shared" si="62"/>
        <v>NA</v>
      </c>
      <c r="AN59" s="11" t="str">
        <f t="shared" si="63"/>
        <v>NA</v>
      </c>
      <c r="AP59">
        <f t="shared" si="64"/>
        <v>0</v>
      </c>
      <c r="AQ59">
        <f t="shared" si="65"/>
        <v>0</v>
      </c>
      <c r="AR59">
        <f t="shared" si="66"/>
        <v>0</v>
      </c>
      <c r="AS59">
        <f t="shared" si="67"/>
        <v>0</v>
      </c>
      <c r="AT59">
        <f t="shared" si="68"/>
        <v>0</v>
      </c>
      <c r="AU59">
        <f t="shared" si="69"/>
        <v>0</v>
      </c>
      <c r="AV59">
        <f t="shared" si="85"/>
        <v>0</v>
      </c>
      <c r="AW59">
        <f t="shared" si="86"/>
        <v>0</v>
      </c>
      <c r="AX59">
        <f t="shared" si="87"/>
        <v>0</v>
      </c>
      <c r="AY59">
        <f t="shared" si="88"/>
        <v>0</v>
      </c>
      <c r="AZ59">
        <f t="shared" si="89"/>
        <v>0</v>
      </c>
      <c r="BA59">
        <f t="shared" si="90"/>
        <v>0</v>
      </c>
      <c r="BB59">
        <f t="shared" si="70"/>
        <v>0</v>
      </c>
      <c r="BD59">
        <f t="shared" si="71"/>
        <v>0</v>
      </c>
      <c r="BE59">
        <f t="shared" si="72"/>
        <v>0</v>
      </c>
      <c r="BF59">
        <f t="shared" si="73"/>
        <v>0</v>
      </c>
      <c r="BG59">
        <f t="shared" si="74"/>
        <v>0</v>
      </c>
      <c r="BH59">
        <f t="shared" si="75"/>
        <v>0</v>
      </c>
      <c r="BI59">
        <f t="shared" si="76"/>
        <v>0</v>
      </c>
      <c r="BJ59">
        <f t="shared" si="77"/>
        <v>0</v>
      </c>
      <c r="BK59">
        <f t="shared" si="78"/>
        <v>0</v>
      </c>
      <c r="BL59">
        <f t="shared" si="79"/>
        <v>0</v>
      </c>
      <c r="BM59">
        <f t="shared" si="80"/>
        <v>0</v>
      </c>
      <c r="BN59">
        <f t="shared" si="81"/>
        <v>0</v>
      </c>
      <c r="BO59">
        <f t="shared" si="82"/>
        <v>0</v>
      </c>
      <c r="BP59">
        <f t="shared" si="83"/>
        <v>0</v>
      </c>
      <c r="BQ59" t="str">
        <f t="shared" si="84"/>
        <v>NA</v>
      </c>
    </row>
    <row r="60" spans="1:69" x14ac:dyDescent="0.15">
      <c r="O60">
        <f t="shared" si="48"/>
        <v>0</v>
      </c>
      <c r="V60" s="21">
        <v>12</v>
      </c>
      <c r="W60" s="21">
        <v>4</v>
      </c>
      <c r="X60" s="15">
        <v>0</v>
      </c>
      <c r="Z60" s="14" t="str">
        <f t="shared" si="49"/>
        <v>NA</v>
      </c>
      <c r="AA60" s="14" t="str">
        <f t="shared" si="50"/>
        <v>NA</v>
      </c>
      <c r="AB60" s="14" t="str">
        <f t="shared" si="51"/>
        <v>NA</v>
      </c>
      <c r="AC60" s="14" t="str">
        <f t="shared" si="52"/>
        <v>NA</v>
      </c>
      <c r="AD60" s="14" t="str">
        <f t="shared" si="53"/>
        <v>NA</v>
      </c>
      <c r="AE60" s="14" t="str">
        <f t="shared" si="54"/>
        <v>NA</v>
      </c>
      <c r="AF60" s="14" t="str">
        <f t="shared" si="55"/>
        <v>NA</v>
      </c>
      <c r="AG60" s="14" t="str">
        <f t="shared" si="56"/>
        <v>NA</v>
      </c>
      <c r="AH60" s="14" t="str">
        <f t="shared" si="57"/>
        <v>NA</v>
      </c>
      <c r="AI60" s="14" t="str">
        <f t="shared" si="58"/>
        <v>NA</v>
      </c>
      <c r="AJ60" s="14" t="str">
        <f t="shared" si="59"/>
        <v>NA</v>
      </c>
      <c r="AK60" s="14" t="str">
        <f t="shared" si="60"/>
        <v>NA</v>
      </c>
      <c r="AL60" s="14">
        <f t="shared" si="61"/>
        <v>0</v>
      </c>
      <c r="AM60" s="14" t="str">
        <f t="shared" si="62"/>
        <v>NA</v>
      </c>
      <c r="AN60" s="11" t="str">
        <f t="shared" si="63"/>
        <v>NA</v>
      </c>
      <c r="AP60">
        <f t="shared" si="64"/>
        <v>0</v>
      </c>
      <c r="AQ60">
        <f t="shared" si="65"/>
        <v>0</v>
      </c>
      <c r="AR60">
        <f t="shared" si="66"/>
        <v>0</v>
      </c>
      <c r="AS60">
        <f t="shared" si="67"/>
        <v>0</v>
      </c>
      <c r="AT60">
        <f t="shared" si="68"/>
        <v>0</v>
      </c>
      <c r="AU60">
        <f t="shared" si="69"/>
        <v>0</v>
      </c>
      <c r="AV60">
        <f t="shared" si="85"/>
        <v>0</v>
      </c>
      <c r="AW60">
        <f t="shared" si="86"/>
        <v>0</v>
      </c>
      <c r="AX60">
        <f t="shared" si="87"/>
        <v>0</v>
      </c>
      <c r="AY60">
        <f t="shared" si="88"/>
        <v>0</v>
      </c>
      <c r="AZ60">
        <f t="shared" si="89"/>
        <v>0</v>
      </c>
      <c r="BA60">
        <f t="shared" si="90"/>
        <v>0</v>
      </c>
      <c r="BB60">
        <f t="shared" si="70"/>
        <v>0</v>
      </c>
      <c r="BD60">
        <f t="shared" si="71"/>
        <v>0</v>
      </c>
      <c r="BE60">
        <f t="shared" si="72"/>
        <v>0</v>
      </c>
      <c r="BF60">
        <f t="shared" si="73"/>
        <v>0</v>
      </c>
      <c r="BG60">
        <f t="shared" si="74"/>
        <v>0</v>
      </c>
      <c r="BH60">
        <f t="shared" si="75"/>
        <v>0</v>
      </c>
      <c r="BI60">
        <f t="shared" si="76"/>
        <v>0</v>
      </c>
      <c r="BJ60">
        <f t="shared" si="77"/>
        <v>0</v>
      </c>
      <c r="BK60">
        <f t="shared" si="78"/>
        <v>0</v>
      </c>
      <c r="BL60">
        <f t="shared" si="79"/>
        <v>0</v>
      </c>
      <c r="BM60">
        <f t="shared" si="80"/>
        <v>0</v>
      </c>
      <c r="BN60">
        <f t="shared" si="81"/>
        <v>0</v>
      </c>
      <c r="BO60">
        <f t="shared" si="82"/>
        <v>0</v>
      </c>
      <c r="BP60">
        <f t="shared" si="83"/>
        <v>0</v>
      </c>
      <c r="BQ60" t="str">
        <f t="shared" si="84"/>
        <v>NA</v>
      </c>
    </row>
    <row r="61" spans="1:69" x14ac:dyDescent="0.15">
      <c r="O61">
        <f t="shared" si="48"/>
        <v>0</v>
      </c>
      <c r="V61" s="21">
        <v>12</v>
      </c>
      <c r="W61" s="21">
        <v>4</v>
      </c>
      <c r="X61" s="15">
        <v>0</v>
      </c>
      <c r="Z61" s="14" t="str">
        <f t="shared" si="49"/>
        <v>NA</v>
      </c>
      <c r="AA61" s="14" t="str">
        <f t="shared" si="50"/>
        <v>NA</v>
      </c>
      <c r="AB61" s="14" t="str">
        <f t="shared" si="51"/>
        <v>NA</v>
      </c>
      <c r="AC61" s="14" t="str">
        <f t="shared" si="52"/>
        <v>NA</v>
      </c>
      <c r="AD61" s="14" t="str">
        <f t="shared" si="53"/>
        <v>NA</v>
      </c>
      <c r="AE61" s="14" t="str">
        <f t="shared" si="54"/>
        <v>NA</v>
      </c>
      <c r="AF61" s="14" t="str">
        <f t="shared" si="55"/>
        <v>NA</v>
      </c>
      <c r="AG61" s="14" t="str">
        <f t="shared" si="56"/>
        <v>NA</v>
      </c>
      <c r="AH61" s="14" t="str">
        <f t="shared" si="57"/>
        <v>NA</v>
      </c>
      <c r="AI61" s="14" t="str">
        <f t="shared" si="58"/>
        <v>NA</v>
      </c>
      <c r="AJ61" s="14" t="str">
        <f t="shared" si="59"/>
        <v>NA</v>
      </c>
      <c r="AK61" s="14" t="str">
        <f t="shared" si="60"/>
        <v>NA</v>
      </c>
      <c r="AL61" s="14">
        <f t="shared" si="61"/>
        <v>0</v>
      </c>
      <c r="AM61" s="14" t="str">
        <f t="shared" si="62"/>
        <v>NA</v>
      </c>
      <c r="AN61" s="11" t="str">
        <f t="shared" si="63"/>
        <v>NA</v>
      </c>
      <c r="AP61">
        <f t="shared" si="64"/>
        <v>0</v>
      </c>
      <c r="AQ61">
        <f t="shared" si="65"/>
        <v>0</v>
      </c>
      <c r="AR61">
        <f t="shared" si="66"/>
        <v>0</v>
      </c>
      <c r="AS61">
        <f t="shared" si="67"/>
        <v>0</v>
      </c>
      <c r="AT61">
        <f t="shared" si="68"/>
        <v>0</v>
      </c>
      <c r="AU61">
        <f t="shared" si="69"/>
        <v>0</v>
      </c>
      <c r="AV61">
        <f t="shared" si="85"/>
        <v>0</v>
      </c>
      <c r="AW61">
        <f t="shared" si="86"/>
        <v>0</v>
      </c>
      <c r="AX61">
        <f t="shared" si="87"/>
        <v>0</v>
      </c>
      <c r="AY61">
        <f t="shared" si="88"/>
        <v>0</v>
      </c>
      <c r="AZ61">
        <f t="shared" si="89"/>
        <v>0</v>
      </c>
      <c r="BA61">
        <f t="shared" si="90"/>
        <v>0</v>
      </c>
      <c r="BB61">
        <f t="shared" si="70"/>
        <v>0</v>
      </c>
      <c r="BD61">
        <f t="shared" si="71"/>
        <v>0</v>
      </c>
      <c r="BE61">
        <f t="shared" si="72"/>
        <v>0</v>
      </c>
      <c r="BF61">
        <f t="shared" si="73"/>
        <v>0</v>
      </c>
      <c r="BG61">
        <f t="shared" si="74"/>
        <v>0</v>
      </c>
      <c r="BH61">
        <f t="shared" si="75"/>
        <v>0</v>
      </c>
      <c r="BI61">
        <f t="shared" si="76"/>
        <v>0</v>
      </c>
      <c r="BJ61">
        <f t="shared" si="77"/>
        <v>0</v>
      </c>
      <c r="BK61">
        <f t="shared" si="78"/>
        <v>0</v>
      </c>
      <c r="BL61">
        <f t="shared" si="79"/>
        <v>0</v>
      </c>
      <c r="BM61">
        <f t="shared" si="80"/>
        <v>0</v>
      </c>
      <c r="BN61">
        <f t="shared" si="81"/>
        <v>0</v>
      </c>
      <c r="BO61">
        <f t="shared" si="82"/>
        <v>0</v>
      </c>
      <c r="BP61">
        <f t="shared" si="83"/>
        <v>0</v>
      </c>
      <c r="BQ61" t="str">
        <f t="shared" si="84"/>
        <v>NA</v>
      </c>
    </row>
    <row r="62" spans="1:69" x14ac:dyDescent="0.15">
      <c r="O62">
        <f t="shared" si="48"/>
        <v>0</v>
      </c>
      <c r="V62" s="21">
        <v>12</v>
      </c>
      <c r="W62" s="21">
        <v>4</v>
      </c>
      <c r="X62" s="15">
        <v>0</v>
      </c>
      <c r="Z62" s="14" t="str">
        <f t="shared" si="49"/>
        <v>NA</v>
      </c>
      <c r="AA62" s="14" t="str">
        <f t="shared" si="50"/>
        <v>NA</v>
      </c>
      <c r="AB62" s="14" t="str">
        <f t="shared" si="51"/>
        <v>NA</v>
      </c>
      <c r="AC62" s="14" t="str">
        <f t="shared" si="52"/>
        <v>NA</v>
      </c>
      <c r="AD62" s="14" t="str">
        <f t="shared" si="53"/>
        <v>NA</v>
      </c>
      <c r="AE62" s="14" t="str">
        <f t="shared" si="54"/>
        <v>NA</v>
      </c>
      <c r="AF62" s="14" t="str">
        <f t="shared" si="55"/>
        <v>NA</v>
      </c>
      <c r="AG62" s="14" t="str">
        <f t="shared" si="56"/>
        <v>NA</v>
      </c>
      <c r="AH62" s="14" t="str">
        <f t="shared" si="57"/>
        <v>NA</v>
      </c>
      <c r="AI62" s="14" t="str">
        <f t="shared" si="58"/>
        <v>NA</v>
      </c>
      <c r="AJ62" s="14" t="str">
        <f t="shared" si="59"/>
        <v>NA</v>
      </c>
      <c r="AK62" s="14" t="str">
        <f t="shared" si="60"/>
        <v>NA</v>
      </c>
      <c r="AL62" s="14">
        <f t="shared" si="61"/>
        <v>0</v>
      </c>
      <c r="AM62" s="14" t="str">
        <f t="shared" si="62"/>
        <v>NA</v>
      </c>
      <c r="AN62" s="11" t="str">
        <f t="shared" si="63"/>
        <v>NA</v>
      </c>
      <c r="AP62">
        <f t="shared" si="64"/>
        <v>0</v>
      </c>
      <c r="AQ62">
        <f t="shared" si="65"/>
        <v>0</v>
      </c>
      <c r="AR62">
        <f t="shared" si="66"/>
        <v>0</v>
      </c>
      <c r="AS62">
        <f t="shared" si="67"/>
        <v>0</v>
      </c>
      <c r="AT62">
        <f t="shared" si="68"/>
        <v>0</v>
      </c>
      <c r="AU62">
        <f t="shared" si="69"/>
        <v>0</v>
      </c>
      <c r="AV62">
        <f t="shared" si="85"/>
        <v>0</v>
      </c>
      <c r="AW62">
        <f t="shared" si="86"/>
        <v>0</v>
      </c>
      <c r="AX62">
        <f t="shared" si="87"/>
        <v>0</v>
      </c>
      <c r="AY62">
        <f t="shared" si="88"/>
        <v>0</v>
      </c>
      <c r="AZ62">
        <f t="shared" si="89"/>
        <v>0</v>
      </c>
      <c r="BA62">
        <f t="shared" si="90"/>
        <v>0</v>
      </c>
      <c r="BB62">
        <f t="shared" si="70"/>
        <v>0</v>
      </c>
      <c r="BD62">
        <f t="shared" si="71"/>
        <v>0</v>
      </c>
      <c r="BE62">
        <f t="shared" si="72"/>
        <v>0</v>
      </c>
      <c r="BF62">
        <f t="shared" si="73"/>
        <v>0</v>
      </c>
      <c r="BG62">
        <f t="shared" si="74"/>
        <v>0</v>
      </c>
      <c r="BH62">
        <f t="shared" si="75"/>
        <v>0</v>
      </c>
      <c r="BI62">
        <f t="shared" si="76"/>
        <v>0</v>
      </c>
      <c r="BJ62">
        <f t="shared" si="77"/>
        <v>0</v>
      </c>
      <c r="BK62">
        <f t="shared" si="78"/>
        <v>0</v>
      </c>
      <c r="BL62">
        <f t="shared" si="79"/>
        <v>0</v>
      </c>
      <c r="BM62">
        <f t="shared" si="80"/>
        <v>0</v>
      </c>
      <c r="BN62">
        <f t="shared" si="81"/>
        <v>0</v>
      </c>
      <c r="BO62">
        <f t="shared" si="82"/>
        <v>0</v>
      </c>
      <c r="BP62">
        <f t="shared" si="83"/>
        <v>0</v>
      </c>
      <c r="BQ62" t="str">
        <f t="shared" si="84"/>
        <v>NA</v>
      </c>
    </row>
    <row r="63" spans="1:69" x14ac:dyDescent="0.15">
      <c r="O63">
        <f t="shared" si="48"/>
        <v>0</v>
      </c>
      <c r="V63" s="21">
        <v>12</v>
      </c>
      <c r="W63" s="21">
        <v>4</v>
      </c>
      <c r="X63" s="15">
        <v>0</v>
      </c>
      <c r="Z63" s="14" t="str">
        <f t="shared" si="49"/>
        <v>NA</v>
      </c>
      <c r="AA63" s="14" t="str">
        <f t="shared" si="50"/>
        <v>NA</v>
      </c>
      <c r="AB63" s="14" t="str">
        <f t="shared" si="51"/>
        <v>NA</v>
      </c>
      <c r="AC63" s="14" t="str">
        <f t="shared" si="52"/>
        <v>NA</v>
      </c>
      <c r="AD63" s="14" t="str">
        <f t="shared" si="53"/>
        <v>NA</v>
      </c>
      <c r="AE63" s="14" t="str">
        <f t="shared" si="54"/>
        <v>NA</v>
      </c>
      <c r="AF63" s="14" t="str">
        <f t="shared" si="55"/>
        <v>NA</v>
      </c>
      <c r="AG63" s="14" t="str">
        <f t="shared" si="56"/>
        <v>NA</v>
      </c>
      <c r="AH63" s="14" t="str">
        <f t="shared" si="57"/>
        <v>NA</v>
      </c>
      <c r="AI63" s="14" t="str">
        <f t="shared" si="58"/>
        <v>NA</v>
      </c>
      <c r="AJ63" s="14" t="str">
        <f t="shared" si="59"/>
        <v>NA</v>
      </c>
      <c r="AK63" s="14" t="str">
        <f t="shared" si="60"/>
        <v>NA</v>
      </c>
      <c r="AL63" s="14">
        <f t="shared" si="61"/>
        <v>0</v>
      </c>
      <c r="AM63" s="14" t="str">
        <f t="shared" si="62"/>
        <v>NA</v>
      </c>
      <c r="AN63" s="11" t="str">
        <f t="shared" si="63"/>
        <v>NA</v>
      </c>
      <c r="AP63">
        <f t="shared" si="64"/>
        <v>0</v>
      </c>
      <c r="AQ63">
        <f t="shared" si="65"/>
        <v>0</v>
      </c>
      <c r="AR63">
        <f t="shared" si="66"/>
        <v>0</v>
      </c>
      <c r="AS63">
        <f t="shared" si="67"/>
        <v>0</v>
      </c>
      <c r="AT63">
        <f t="shared" si="68"/>
        <v>0</v>
      </c>
      <c r="AU63">
        <f t="shared" si="69"/>
        <v>0</v>
      </c>
      <c r="AV63">
        <f t="shared" si="85"/>
        <v>0</v>
      </c>
      <c r="AW63">
        <f t="shared" si="86"/>
        <v>0</v>
      </c>
      <c r="AX63">
        <f t="shared" si="87"/>
        <v>0</v>
      </c>
      <c r="AY63">
        <f t="shared" si="88"/>
        <v>0</v>
      </c>
      <c r="AZ63">
        <f t="shared" si="89"/>
        <v>0</v>
      </c>
      <c r="BA63">
        <f t="shared" si="90"/>
        <v>0</v>
      </c>
      <c r="BB63">
        <f t="shared" si="70"/>
        <v>0</v>
      </c>
      <c r="BD63">
        <f t="shared" si="71"/>
        <v>0</v>
      </c>
      <c r="BE63">
        <f t="shared" si="72"/>
        <v>0</v>
      </c>
      <c r="BF63">
        <f t="shared" si="73"/>
        <v>0</v>
      </c>
      <c r="BG63">
        <f t="shared" si="74"/>
        <v>0</v>
      </c>
      <c r="BH63">
        <f t="shared" si="75"/>
        <v>0</v>
      </c>
      <c r="BI63">
        <f t="shared" si="76"/>
        <v>0</v>
      </c>
      <c r="BJ63">
        <f t="shared" si="77"/>
        <v>0</v>
      </c>
      <c r="BK63">
        <f t="shared" si="78"/>
        <v>0</v>
      </c>
      <c r="BL63">
        <f t="shared" si="79"/>
        <v>0</v>
      </c>
      <c r="BM63">
        <f t="shared" si="80"/>
        <v>0</v>
      </c>
      <c r="BN63">
        <f t="shared" si="81"/>
        <v>0</v>
      </c>
      <c r="BO63">
        <f t="shared" si="82"/>
        <v>0</v>
      </c>
      <c r="BP63">
        <f t="shared" si="83"/>
        <v>0</v>
      </c>
      <c r="BQ63" t="str">
        <f t="shared" si="84"/>
        <v>NA</v>
      </c>
    </row>
    <row r="64" spans="1:69" x14ac:dyDescent="0.15">
      <c r="O64">
        <f t="shared" si="48"/>
        <v>0</v>
      </c>
      <c r="V64" s="21">
        <v>12</v>
      </c>
      <c r="W64" s="21">
        <v>4</v>
      </c>
      <c r="X64" s="15">
        <v>0</v>
      </c>
      <c r="Z64" s="14" t="str">
        <f t="shared" si="49"/>
        <v>NA</v>
      </c>
      <c r="AA64" s="14" t="str">
        <f t="shared" si="50"/>
        <v>NA</v>
      </c>
      <c r="AB64" s="14" t="str">
        <f t="shared" si="51"/>
        <v>NA</v>
      </c>
      <c r="AC64" s="14" t="str">
        <f t="shared" si="52"/>
        <v>NA</v>
      </c>
      <c r="AD64" s="14" t="str">
        <f t="shared" si="53"/>
        <v>NA</v>
      </c>
      <c r="AE64" s="14" t="str">
        <f t="shared" si="54"/>
        <v>NA</v>
      </c>
      <c r="AF64" s="14" t="str">
        <f t="shared" si="55"/>
        <v>NA</v>
      </c>
      <c r="AG64" s="14" t="str">
        <f t="shared" si="56"/>
        <v>NA</v>
      </c>
      <c r="AH64" s="14" t="str">
        <f t="shared" si="57"/>
        <v>NA</v>
      </c>
      <c r="AI64" s="14" t="str">
        <f t="shared" si="58"/>
        <v>NA</v>
      </c>
      <c r="AJ64" s="14" t="str">
        <f t="shared" si="59"/>
        <v>NA</v>
      </c>
      <c r="AK64" s="14" t="str">
        <f t="shared" si="60"/>
        <v>NA</v>
      </c>
      <c r="AL64" s="14">
        <f t="shared" si="61"/>
        <v>0</v>
      </c>
      <c r="AM64" s="14" t="str">
        <f t="shared" si="62"/>
        <v>NA</v>
      </c>
      <c r="AN64" s="11" t="str">
        <f t="shared" si="63"/>
        <v>NA</v>
      </c>
      <c r="AP64">
        <f t="shared" si="64"/>
        <v>0</v>
      </c>
      <c r="AQ64">
        <f t="shared" si="65"/>
        <v>0</v>
      </c>
      <c r="AR64">
        <f t="shared" si="66"/>
        <v>0</v>
      </c>
      <c r="AS64">
        <f t="shared" si="67"/>
        <v>0</v>
      </c>
      <c r="AT64">
        <f t="shared" si="68"/>
        <v>0</v>
      </c>
      <c r="AU64">
        <f t="shared" si="69"/>
        <v>0</v>
      </c>
      <c r="AV64">
        <f t="shared" si="85"/>
        <v>0</v>
      </c>
      <c r="AW64">
        <f t="shared" si="86"/>
        <v>0</v>
      </c>
      <c r="AX64">
        <f t="shared" si="87"/>
        <v>0</v>
      </c>
      <c r="AY64">
        <f t="shared" si="88"/>
        <v>0</v>
      </c>
      <c r="AZ64">
        <f t="shared" si="89"/>
        <v>0</v>
      </c>
      <c r="BA64">
        <f t="shared" si="90"/>
        <v>0</v>
      </c>
      <c r="BB64">
        <f t="shared" si="70"/>
        <v>0</v>
      </c>
      <c r="BD64">
        <f t="shared" si="71"/>
        <v>0</v>
      </c>
      <c r="BE64">
        <f t="shared" si="72"/>
        <v>0</v>
      </c>
      <c r="BF64">
        <f t="shared" si="73"/>
        <v>0</v>
      </c>
      <c r="BG64">
        <f t="shared" si="74"/>
        <v>0</v>
      </c>
      <c r="BH64">
        <f t="shared" si="75"/>
        <v>0</v>
      </c>
      <c r="BI64">
        <f t="shared" si="76"/>
        <v>0</v>
      </c>
      <c r="BJ64">
        <f t="shared" si="77"/>
        <v>0</v>
      </c>
      <c r="BK64">
        <f t="shared" si="78"/>
        <v>0</v>
      </c>
      <c r="BL64">
        <f t="shared" si="79"/>
        <v>0</v>
      </c>
      <c r="BM64">
        <f t="shared" si="80"/>
        <v>0</v>
      </c>
      <c r="BN64">
        <f t="shared" si="81"/>
        <v>0</v>
      </c>
      <c r="BO64">
        <f t="shared" si="82"/>
        <v>0</v>
      </c>
      <c r="BP64">
        <f t="shared" si="83"/>
        <v>0</v>
      </c>
      <c r="BQ64" t="str">
        <f t="shared" si="84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6"/>
  <sheetViews>
    <sheetView tabSelected="1" workbookViewId="0">
      <selection activeCell="J16" sqref="J16"/>
    </sheetView>
  </sheetViews>
  <sheetFormatPr defaultRowHeight="13.5" x14ac:dyDescent="0.15"/>
  <cols>
    <col min="2" max="2" width="27.375" customWidth="1"/>
  </cols>
  <sheetData>
    <row r="1" spans="2:19" x14ac:dyDescent="0.15">
      <c r="B1" t="s">
        <v>72</v>
      </c>
      <c r="C1">
        <v>1.2885279999999999</v>
      </c>
    </row>
    <row r="2" spans="2:19" x14ac:dyDescent="0.15">
      <c r="B2" t="s">
        <v>73</v>
      </c>
      <c r="C2">
        <v>1049.586</v>
      </c>
    </row>
    <row r="3" spans="2:19" x14ac:dyDescent="0.15">
      <c r="E3" t="s">
        <v>67</v>
      </c>
      <c r="L3" s="40" t="s">
        <v>120</v>
      </c>
      <c r="M3" s="40"/>
      <c r="N3" s="40" t="s">
        <v>121</v>
      </c>
      <c r="O3" s="40"/>
      <c r="P3" s="40" t="s">
        <v>120</v>
      </c>
      <c r="Q3" s="40"/>
      <c r="R3" s="40" t="s">
        <v>120</v>
      </c>
      <c r="S3" s="40"/>
    </row>
    <row r="4" spans="2:19" x14ac:dyDescent="0.15">
      <c r="D4" t="s">
        <v>66</v>
      </c>
      <c r="E4">
        <v>0</v>
      </c>
      <c r="F4" t="s">
        <v>62</v>
      </c>
      <c r="G4" t="s">
        <v>63</v>
      </c>
      <c r="H4" t="s">
        <v>64</v>
      </c>
      <c r="I4" t="s">
        <v>65</v>
      </c>
      <c r="L4" t="s">
        <v>68</v>
      </c>
      <c r="N4" t="s">
        <v>69</v>
      </c>
      <c r="P4" t="s">
        <v>70</v>
      </c>
      <c r="R4" t="s">
        <v>71</v>
      </c>
    </row>
    <row r="5" spans="2:19" x14ac:dyDescent="0.15">
      <c r="B5" t="s">
        <v>79</v>
      </c>
      <c r="C5">
        <v>688</v>
      </c>
      <c r="D5">
        <v>4.4721359550018667</v>
      </c>
      <c r="E5" s="37">
        <f>E4</f>
        <v>0</v>
      </c>
      <c r="F5">
        <v>3.204319678957832E-3</v>
      </c>
      <c r="G5">
        <v>0.20581726195891517</v>
      </c>
      <c r="H5">
        <v>1.0650187195839517E-2</v>
      </c>
      <c r="I5">
        <v>3.9106180513331035E-2</v>
      </c>
      <c r="L5">
        <v>0</v>
      </c>
      <c r="M5">
        <v>3.1545800701811206E-3</v>
      </c>
      <c r="N5">
        <v>0</v>
      </c>
      <c r="O5">
        <v>0.20581726195891517</v>
      </c>
      <c r="P5">
        <v>0</v>
      </c>
      <c r="Q5">
        <v>1.0650187195839517E-2</v>
      </c>
      <c r="R5">
        <v>0</v>
      </c>
      <c r="S5">
        <v>3.9106180513331035E-2</v>
      </c>
    </row>
    <row r="6" spans="2:19" x14ac:dyDescent="0.15">
      <c r="B6" t="s">
        <v>80</v>
      </c>
      <c r="C6">
        <v>689</v>
      </c>
      <c r="D6">
        <v>4.2426406871194464</v>
      </c>
      <c r="E6" s="37">
        <f>E5+D5</f>
        <v>4.4721359550018667</v>
      </c>
      <c r="F6">
        <v>3.179399501688932E-3</v>
      </c>
      <c r="G6">
        <v>0.20146294497673153</v>
      </c>
      <c r="H6">
        <v>1.0268540130476466E-2</v>
      </c>
      <c r="I6">
        <v>3.7513556407319272E-2</v>
      </c>
      <c r="L6">
        <v>4.4721359549955126</v>
      </c>
      <c r="M6">
        <v>2.4546742335613114E-3</v>
      </c>
      <c r="N6">
        <v>4.4721359550018667</v>
      </c>
      <c r="O6">
        <v>0.20146294497673153</v>
      </c>
      <c r="P6">
        <v>4.4721359550018667</v>
      </c>
      <c r="Q6">
        <v>1.0268540130476466E-2</v>
      </c>
      <c r="R6">
        <v>4.4721359550018667</v>
      </c>
      <c r="S6">
        <v>3.7513556407319272E-2</v>
      </c>
    </row>
    <row r="7" spans="2:19" x14ac:dyDescent="0.15">
      <c r="B7" t="s">
        <v>81</v>
      </c>
      <c r="C7">
        <v>690</v>
      </c>
      <c r="D7">
        <v>4.2426406871194464</v>
      </c>
      <c r="E7" s="37">
        <f t="shared" ref="E7:E45" si="0">E6+D6</f>
        <v>8.7147766421213131</v>
      </c>
      <c r="F7">
        <v>3.1545800701811206E-3</v>
      </c>
      <c r="G7">
        <v>0.22590851081982147</v>
      </c>
      <c r="H7">
        <v>1.019865938484869E-2</v>
      </c>
      <c r="I7">
        <v>3.7579479870615162E-2</v>
      </c>
      <c r="L7">
        <v>7.3005630797401349</v>
      </c>
      <c r="M7">
        <v>2.4030534507544577E-3</v>
      </c>
      <c r="N7">
        <v>12.957417329240759</v>
      </c>
      <c r="O7">
        <v>0.19906743362745488</v>
      </c>
      <c r="P7">
        <v>8.7147766421213131</v>
      </c>
      <c r="Q7">
        <v>1.019865938484869E-2</v>
      </c>
      <c r="R7">
        <v>8.7147766421213131</v>
      </c>
      <c r="S7">
        <v>3.7579479870615162E-2</v>
      </c>
    </row>
    <row r="8" spans="2:19" x14ac:dyDescent="0.15">
      <c r="B8" t="s">
        <v>82</v>
      </c>
      <c r="C8">
        <v>691</v>
      </c>
      <c r="D8">
        <v>4.4721359549955126</v>
      </c>
      <c r="E8" s="37">
        <f t="shared" si="0"/>
        <v>12.957417329240759</v>
      </c>
      <c r="F8">
        <v>2.4546742335613114E-3</v>
      </c>
      <c r="G8">
        <v>0.19906743362745488</v>
      </c>
      <c r="H8">
        <v>9.9620691000879939E-3</v>
      </c>
      <c r="I8">
        <v>3.6335792621778822E-2</v>
      </c>
      <c r="L8">
        <v>12.30056307973843</v>
      </c>
      <c r="M8">
        <v>2.0402145742671896E-3</v>
      </c>
      <c r="N8">
        <v>17.42955328423627</v>
      </c>
      <c r="O8">
        <v>0.19486197378512973</v>
      </c>
      <c r="P8">
        <v>12.957417329240759</v>
      </c>
      <c r="Q8">
        <v>9.9620691000879939E-3</v>
      </c>
      <c r="R8">
        <v>12.957417329240759</v>
      </c>
      <c r="S8">
        <v>3.6335792621778822E-2</v>
      </c>
    </row>
    <row r="9" spans="2:19" x14ac:dyDescent="0.15">
      <c r="B9" t="s">
        <v>83</v>
      </c>
      <c r="C9">
        <v>692</v>
      </c>
      <c r="D9">
        <v>2.8284271247446227</v>
      </c>
      <c r="E9" s="37">
        <f t="shared" si="0"/>
        <v>17.42955328423627</v>
      </c>
      <c r="F9">
        <v>2.4030534507544577E-3</v>
      </c>
      <c r="G9">
        <v>0.19486197378512973</v>
      </c>
      <c r="H9">
        <v>1.0129287179268883E-2</v>
      </c>
      <c r="I9">
        <v>3.5266146320757176E-2</v>
      </c>
      <c r="L9">
        <v>15.90611435520781</v>
      </c>
      <c r="M9">
        <v>1.7788210998803027E-3</v>
      </c>
      <c r="N9">
        <v>20.257980408980892</v>
      </c>
      <c r="O9">
        <v>0.19472413243991804</v>
      </c>
      <c r="P9">
        <v>17.42955328423627</v>
      </c>
      <c r="Q9">
        <v>1.0129287179268883E-2</v>
      </c>
      <c r="R9">
        <v>17.42955328423627</v>
      </c>
      <c r="S9">
        <v>3.5266146320757176E-2</v>
      </c>
    </row>
    <row r="10" spans="2:19" x14ac:dyDescent="0.15">
      <c r="B10" t="s">
        <v>84</v>
      </c>
      <c r="C10">
        <v>693</v>
      </c>
      <c r="D10">
        <v>4.9999999999982947</v>
      </c>
      <c r="E10" s="37">
        <f t="shared" si="0"/>
        <v>20.257980408980892</v>
      </c>
      <c r="F10">
        <v>2.0402145742671896E-3</v>
      </c>
      <c r="G10">
        <v>0.19472413243991804</v>
      </c>
      <c r="H10">
        <v>9.8135552872518819E-3</v>
      </c>
      <c r="I10">
        <v>3.4793825688996749E-2</v>
      </c>
      <c r="L10">
        <v>20.906114355200422</v>
      </c>
      <c r="M10">
        <v>1.8289614487564127E-3</v>
      </c>
      <c r="N10">
        <v>25.257980408979186</v>
      </c>
      <c r="O10">
        <v>0.19203825302390981</v>
      </c>
      <c r="P10">
        <v>20.257980408980892</v>
      </c>
      <c r="Q10">
        <v>9.8135552872518819E-3</v>
      </c>
      <c r="R10">
        <v>20.257980408980892</v>
      </c>
      <c r="S10">
        <v>3.4793825688996749E-2</v>
      </c>
    </row>
    <row r="11" spans="2:19" x14ac:dyDescent="0.15">
      <c r="B11" t="s">
        <v>85</v>
      </c>
      <c r="C11">
        <v>694</v>
      </c>
      <c r="D11">
        <v>3.6055512754693813</v>
      </c>
      <c r="E11" s="37">
        <f t="shared" si="0"/>
        <v>25.257980408979186</v>
      </c>
      <c r="F11">
        <v>1.7788210998803027E-3</v>
      </c>
      <c r="G11">
        <v>0.19203825302390981</v>
      </c>
      <c r="H11">
        <v>9.7870154079104134E-3</v>
      </c>
      <c r="I11">
        <v>3.3865797488199505E-2</v>
      </c>
      <c r="L11">
        <v>24.511665630669803</v>
      </c>
      <c r="M11">
        <v>1.6724856227116336E-3</v>
      </c>
      <c r="N11">
        <v>28.863531684448567</v>
      </c>
      <c r="O11">
        <v>0.18865804175893733</v>
      </c>
      <c r="P11">
        <v>25.257980408979186</v>
      </c>
      <c r="Q11">
        <v>9.7870154079104134E-3</v>
      </c>
      <c r="R11">
        <v>25.257980408979186</v>
      </c>
      <c r="S11">
        <v>3.3865797488199505E-2</v>
      </c>
    </row>
    <row r="12" spans="2:19" x14ac:dyDescent="0.15">
      <c r="B12" t="s">
        <v>86</v>
      </c>
      <c r="C12">
        <v>695</v>
      </c>
      <c r="D12">
        <v>4.9999999999926104</v>
      </c>
      <c r="E12" s="37">
        <f t="shared" si="0"/>
        <v>28.863531684448567</v>
      </c>
      <c r="F12">
        <v>1.8289614487564127E-3</v>
      </c>
      <c r="G12">
        <v>0.18865804175893733</v>
      </c>
      <c r="H12">
        <v>9.3085733248433073E-3</v>
      </c>
      <c r="I12">
        <v>3.3490612097805045E-2</v>
      </c>
      <c r="L12">
        <v>29.511665630668098</v>
      </c>
      <c r="M12">
        <v>1.7243299157882496E-3</v>
      </c>
      <c r="N12">
        <v>33.863531684441178</v>
      </c>
      <c r="O12">
        <v>0.18684873311141509</v>
      </c>
      <c r="P12">
        <v>28.863531684448567</v>
      </c>
      <c r="Q12">
        <v>9.3085733248433073E-3</v>
      </c>
      <c r="R12">
        <v>28.863531684448567</v>
      </c>
      <c r="S12">
        <v>3.3490612097805045E-2</v>
      </c>
    </row>
    <row r="13" spans="2:19" x14ac:dyDescent="0.15">
      <c r="B13" t="s">
        <v>87</v>
      </c>
      <c r="C13">
        <v>696</v>
      </c>
      <c r="D13">
        <v>3.6055512754693813</v>
      </c>
      <c r="E13" s="37">
        <f t="shared" si="0"/>
        <v>33.863531684441178</v>
      </c>
      <c r="F13">
        <v>1.6724856227116336E-3</v>
      </c>
      <c r="G13">
        <v>0.18684873311141509</v>
      </c>
      <c r="H13">
        <v>9.2278093019712935E-3</v>
      </c>
      <c r="I13">
        <v>3.2566008836266765E-2</v>
      </c>
      <c r="L13">
        <v>32.340092755412719</v>
      </c>
      <c r="M13">
        <v>1.645414254343974E-3</v>
      </c>
      <c r="N13">
        <v>37.469082959910558</v>
      </c>
      <c r="O13">
        <v>0.1827510973072172</v>
      </c>
      <c r="P13">
        <v>33.863531684441178</v>
      </c>
      <c r="Q13">
        <v>9.2278093019712935E-3</v>
      </c>
      <c r="R13">
        <v>33.863531684441178</v>
      </c>
      <c r="S13">
        <v>3.2566008836266765E-2</v>
      </c>
    </row>
    <row r="14" spans="2:19" x14ac:dyDescent="0.15">
      <c r="B14" t="s">
        <v>88</v>
      </c>
      <c r="C14">
        <v>697</v>
      </c>
      <c r="D14">
        <v>4.9999999999982947</v>
      </c>
      <c r="E14" s="37">
        <f t="shared" si="0"/>
        <v>37.469082959910558</v>
      </c>
      <c r="F14">
        <v>1.7243299157882496E-3</v>
      </c>
      <c r="G14">
        <v>0.1827510973072172</v>
      </c>
      <c r="H14">
        <v>8.8960732882361823E-3</v>
      </c>
      <c r="I14">
        <v>3.1627831569643487E-2</v>
      </c>
      <c r="L14">
        <v>45.297510084647129</v>
      </c>
      <c r="M14">
        <v>1.6734770862426062E-3</v>
      </c>
      <c r="N14">
        <v>42.469082959908853</v>
      </c>
      <c r="O14">
        <v>0.18076840250823276</v>
      </c>
      <c r="P14">
        <v>37.469082959910558</v>
      </c>
      <c r="Q14">
        <v>8.8960732882361823E-3</v>
      </c>
      <c r="R14">
        <v>37.469082959910558</v>
      </c>
      <c r="S14">
        <v>3.1627831569643487E-2</v>
      </c>
    </row>
    <row r="15" spans="2:19" x14ac:dyDescent="0.15">
      <c r="B15" t="s">
        <v>89</v>
      </c>
      <c r="C15">
        <v>698</v>
      </c>
      <c r="D15">
        <v>2.8284271247446227</v>
      </c>
      <c r="E15" s="37">
        <f t="shared" si="0"/>
        <v>42.469082959908853</v>
      </c>
      <c r="F15">
        <v>1.645414254343974E-3</v>
      </c>
      <c r="G15">
        <v>0.18076840250823276</v>
      </c>
      <c r="H15">
        <v>8.8931707427136932E-3</v>
      </c>
      <c r="I15">
        <v>3.0650388367995208E-2</v>
      </c>
      <c r="L15">
        <v>50.297510084651108</v>
      </c>
      <c r="M15">
        <v>1.8233857832932986E-3</v>
      </c>
      <c r="N15">
        <v>45.297510084653474</v>
      </c>
      <c r="O15">
        <v>0.17659092479984573</v>
      </c>
      <c r="P15">
        <v>42.469082959908853</v>
      </c>
      <c r="Q15">
        <v>8.8931707427136932E-3</v>
      </c>
      <c r="R15">
        <v>42.469082959908853</v>
      </c>
      <c r="S15">
        <v>3.0650388367995208E-2</v>
      </c>
    </row>
    <row r="16" spans="2:19" x14ac:dyDescent="0.15">
      <c r="B16" t="s">
        <v>90</v>
      </c>
      <c r="C16">
        <v>699</v>
      </c>
      <c r="D16">
        <v>4.4721359549955126</v>
      </c>
      <c r="E16" s="37">
        <f t="shared" si="0"/>
        <v>45.297510084653474</v>
      </c>
      <c r="F16">
        <v>1.308887309940175E-3</v>
      </c>
      <c r="G16">
        <v>0.17659092479984573</v>
      </c>
      <c r="H16">
        <v>8.5009536189922328E-3</v>
      </c>
      <c r="I16">
        <v>3.0087066901752002E-2</v>
      </c>
      <c r="L16">
        <v>53.125937209390706</v>
      </c>
      <c r="M16">
        <v>1.4870539607850452E-3</v>
      </c>
      <c r="N16">
        <v>49.76964603964899</v>
      </c>
      <c r="O16">
        <v>0.1706263491604067</v>
      </c>
      <c r="P16">
        <v>45.297510084653474</v>
      </c>
      <c r="Q16">
        <v>8.5009536189922328E-3</v>
      </c>
      <c r="R16">
        <v>45.297510084653474</v>
      </c>
      <c r="S16">
        <v>3.0087066901752002E-2</v>
      </c>
    </row>
    <row r="17" spans="2:19" x14ac:dyDescent="0.15">
      <c r="B17" t="s">
        <v>91</v>
      </c>
      <c r="C17">
        <v>700</v>
      </c>
      <c r="D17">
        <v>4.2426406871194464</v>
      </c>
      <c r="E17" s="37">
        <f t="shared" si="0"/>
        <v>49.76964603964899</v>
      </c>
      <c r="F17">
        <v>1.3056110294077169E-3</v>
      </c>
      <c r="G17">
        <v>0.1706263491604067</v>
      </c>
      <c r="H17">
        <v>8.0954824633277522E-3</v>
      </c>
      <c r="I17">
        <v>2.752007352382984E-2</v>
      </c>
      <c r="L17">
        <v>57.598073164398926</v>
      </c>
      <c r="M17">
        <v>1.7465481964868631E-3</v>
      </c>
      <c r="N17">
        <v>54.012286726768437</v>
      </c>
      <c r="O17">
        <v>0.16672330397560858</v>
      </c>
      <c r="P17">
        <v>49.76964603964899</v>
      </c>
      <c r="Q17">
        <v>8.0954824633277522E-3</v>
      </c>
      <c r="R17">
        <v>49.76964603964899</v>
      </c>
      <c r="S17">
        <v>2.752007352382984E-2</v>
      </c>
    </row>
    <row r="18" spans="2:19" x14ac:dyDescent="0.15">
      <c r="B18" t="s">
        <v>92</v>
      </c>
      <c r="C18">
        <v>701</v>
      </c>
      <c r="D18">
        <v>4.2426406871194464</v>
      </c>
      <c r="E18" s="37">
        <f t="shared" si="0"/>
        <v>54.012286726768437</v>
      </c>
      <c r="F18">
        <v>1.6734770862426062E-3</v>
      </c>
      <c r="G18">
        <v>0.16672330397560858</v>
      </c>
      <c r="H18">
        <v>7.9417196773404527E-3</v>
      </c>
      <c r="I18">
        <v>2.6813058574592166E-2</v>
      </c>
      <c r="L18">
        <v>61.840713851518373</v>
      </c>
      <c r="M18">
        <v>1.4596233491164724E-3</v>
      </c>
      <c r="N18">
        <v>58.254927413887884</v>
      </c>
      <c r="O18">
        <v>0.15955829408363084</v>
      </c>
      <c r="P18">
        <v>54.012286726768437</v>
      </c>
      <c r="Q18">
        <v>7.9417196773404527E-3</v>
      </c>
      <c r="R18">
        <v>54.012286726768437</v>
      </c>
      <c r="S18">
        <v>2.6813058574592166E-2</v>
      </c>
    </row>
    <row r="19" spans="2:19" x14ac:dyDescent="0.15">
      <c r="B19" t="s">
        <v>93</v>
      </c>
      <c r="C19">
        <v>702</v>
      </c>
      <c r="D19">
        <v>5.0000000000039799</v>
      </c>
      <c r="E19" s="37">
        <f t="shared" si="0"/>
        <v>58.254927413887884</v>
      </c>
      <c r="F19">
        <v>1.8233857832932986E-3</v>
      </c>
      <c r="G19">
        <v>0.15955829408363084</v>
      </c>
      <c r="H19">
        <v>7.6650584363972653E-3</v>
      </c>
      <c r="I19">
        <v>2.5968844662645301E-2</v>
      </c>
      <c r="L19">
        <v>66.08335453863782</v>
      </c>
      <c r="M19">
        <v>1.5893745554451876E-3</v>
      </c>
      <c r="N19">
        <v>63.254927413891863</v>
      </c>
      <c r="O19">
        <v>0.15518672649299203</v>
      </c>
      <c r="P19">
        <v>58.254927413887884</v>
      </c>
      <c r="Q19">
        <v>7.6650584363972653E-3</v>
      </c>
      <c r="R19">
        <v>58.254927413887884</v>
      </c>
      <c r="S19">
        <v>2.5968844662645301E-2</v>
      </c>
    </row>
    <row r="20" spans="2:19" x14ac:dyDescent="0.15">
      <c r="B20" t="s">
        <v>94</v>
      </c>
      <c r="C20">
        <v>703</v>
      </c>
      <c r="D20">
        <v>2.8284271247395987</v>
      </c>
      <c r="E20" s="37">
        <f t="shared" si="0"/>
        <v>63.254927413891863</v>
      </c>
      <c r="F20">
        <v>1.4870539607850452E-3</v>
      </c>
      <c r="G20">
        <v>0.15518672649299203</v>
      </c>
      <c r="H20">
        <v>7.4575760510374959E-3</v>
      </c>
      <c r="I20">
        <v>2.4820035544298461E-2</v>
      </c>
      <c r="L20">
        <v>69.688905814099314</v>
      </c>
      <c r="M20">
        <v>1.5872699545837463E-3</v>
      </c>
      <c r="N20">
        <v>66.083354538631468</v>
      </c>
      <c r="O20">
        <v>0.15102010970874505</v>
      </c>
      <c r="P20">
        <v>63.254927413891863</v>
      </c>
      <c r="Q20">
        <v>7.4575760510374959E-3</v>
      </c>
      <c r="R20">
        <v>63.254927413891863</v>
      </c>
      <c r="S20">
        <v>2.4820035544298461E-2</v>
      </c>
    </row>
    <row r="21" spans="2:19" x14ac:dyDescent="0.15">
      <c r="B21" t="s">
        <v>95</v>
      </c>
      <c r="C21">
        <v>704</v>
      </c>
      <c r="D21">
        <v>4.4721359550082234</v>
      </c>
      <c r="E21" s="37">
        <f t="shared" si="0"/>
        <v>66.083354538631468</v>
      </c>
      <c r="F21">
        <v>1.7465481964868631E-3</v>
      </c>
      <c r="G21">
        <v>0.15102010970874505</v>
      </c>
      <c r="H21">
        <v>7.3146566939469677E-3</v>
      </c>
      <c r="I21">
        <v>2.4466128407530034E-2</v>
      </c>
      <c r="L21">
        <v>74.161041769094822</v>
      </c>
      <c r="M21">
        <v>1.5396262987220025E-3</v>
      </c>
      <c r="N21">
        <v>70.555490493639695</v>
      </c>
      <c r="O21">
        <v>0.1461833480475255</v>
      </c>
      <c r="P21">
        <v>66.083354538631468</v>
      </c>
      <c r="Q21">
        <v>7.3146566939469677E-3</v>
      </c>
      <c r="R21">
        <v>66.083354538631468</v>
      </c>
      <c r="S21">
        <v>2.4466128407530034E-2</v>
      </c>
    </row>
    <row r="22" spans="2:19" x14ac:dyDescent="0.15">
      <c r="B22" t="s">
        <v>96</v>
      </c>
      <c r="C22">
        <v>705</v>
      </c>
      <c r="D22">
        <v>4.2426406871194464</v>
      </c>
      <c r="E22" s="37">
        <f t="shared" si="0"/>
        <v>70.555490493639695</v>
      </c>
      <c r="F22">
        <v>1.4596233491164724E-3</v>
      </c>
      <c r="G22">
        <v>0.1461833480475255</v>
      </c>
      <c r="H22">
        <v>7.0398403910355472E-3</v>
      </c>
      <c r="I22">
        <v>2.3460859438771513E-2</v>
      </c>
      <c r="L22">
        <v>77.766593044560267</v>
      </c>
      <c r="M22">
        <v>1.7920970860576331E-3</v>
      </c>
      <c r="N22">
        <v>74.798131180759142</v>
      </c>
      <c r="O22">
        <v>0.14208968354079396</v>
      </c>
      <c r="P22">
        <v>70.555490493639695</v>
      </c>
      <c r="Q22">
        <v>7.0398403910355472E-3</v>
      </c>
      <c r="R22">
        <v>70.555490493639695</v>
      </c>
      <c r="S22">
        <v>2.3460859438771513E-2</v>
      </c>
    </row>
    <row r="23" spans="2:19" x14ac:dyDescent="0.15">
      <c r="B23" t="s">
        <v>97</v>
      </c>
      <c r="C23">
        <v>706</v>
      </c>
      <c r="D23">
        <v>4.2426406871194464</v>
      </c>
      <c r="E23" s="37">
        <f t="shared" si="0"/>
        <v>74.798131180759142</v>
      </c>
      <c r="F23">
        <v>1.5893745554451876E-3</v>
      </c>
      <c r="G23">
        <v>0.14208968354079396</v>
      </c>
      <c r="H23">
        <v>7.0373063756378786E-3</v>
      </c>
      <c r="I23">
        <v>2.2561816596076107E-2</v>
      </c>
      <c r="L23">
        <v>82.766593044558562</v>
      </c>
      <c r="M23">
        <v>1.5323424042012555E-3</v>
      </c>
      <c r="N23">
        <v>79.04077186787859</v>
      </c>
      <c r="O23">
        <v>0.13802889684311165</v>
      </c>
      <c r="P23">
        <v>74.798131180759142</v>
      </c>
      <c r="Q23">
        <v>7.0373063756378786E-3</v>
      </c>
      <c r="R23">
        <v>74.798131180759142</v>
      </c>
      <c r="S23">
        <v>2.2561816596076107E-2</v>
      </c>
    </row>
    <row r="24" spans="2:19" x14ac:dyDescent="0.15">
      <c r="B24" t="s">
        <v>98</v>
      </c>
      <c r="C24">
        <v>707</v>
      </c>
      <c r="D24">
        <v>3.6055512754614987</v>
      </c>
      <c r="E24" s="37">
        <f t="shared" si="0"/>
        <v>79.04077186787859</v>
      </c>
      <c r="F24">
        <v>1.5872699545837463E-3</v>
      </c>
      <c r="G24">
        <v>0.13802889684311165</v>
      </c>
      <c r="H24">
        <v>6.563101439216454E-3</v>
      </c>
      <c r="I24">
        <v>2.1864876892267068E-2</v>
      </c>
      <c r="L24">
        <v>87.009233731678009</v>
      </c>
      <c r="M24">
        <v>1.6357056035179716E-3</v>
      </c>
      <c r="N24">
        <v>82.646323143340084</v>
      </c>
      <c r="O24">
        <v>0.13531732552248843</v>
      </c>
      <c r="P24">
        <v>79.04077186787859</v>
      </c>
      <c r="Q24">
        <v>6.563101439216454E-3</v>
      </c>
      <c r="R24">
        <v>79.04077186787859</v>
      </c>
      <c r="S24">
        <v>2.1864876892267068E-2</v>
      </c>
    </row>
    <row r="25" spans="2:19" x14ac:dyDescent="0.15">
      <c r="B25" t="s">
        <v>99</v>
      </c>
      <c r="C25">
        <v>708</v>
      </c>
      <c r="D25">
        <v>4.4721359549955126</v>
      </c>
      <c r="E25" s="37">
        <f t="shared" si="0"/>
        <v>82.646323143340084</v>
      </c>
      <c r="F25">
        <v>1.5396262987220025E-3</v>
      </c>
      <c r="G25">
        <v>0.13531732552248843</v>
      </c>
      <c r="H25">
        <v>6.7190257886199489E-3</v>
      </c>
      <c r="I25">
        <v>2.1147042580630899E-2</v>
      </c>
      <c r="L25">
        <v>90.61478500714739</v>
      </c>
      <c r="M25">
        <v>1.6885254138082214E-3</v>
      </c>
      <c r="N25">
        <v>87.118459098335592</v>
      </c>
      <c r="O25">
        <v>0.13272676286935697</v>
      </c>
      <c r="P25">
        <v>82.646323143340084</v>
      </c>
      <c r="Q25">
        <v>6.7190257886199489E-3</v>
      </c>
      <c r="R25">
        <v>82.646323143340084</v>
      </c>
      <c r="S25">
        <v>2.1147042580630899E-2</v>
      </c>
    </row>
    <row r="26" spans="2:19" x14ac:dyDescent="0.15">
      <c r="B26" t="s">
        <v>100</v>
      </c>
      <c r="C26">
        <v>709</v>
      </c>
      <c r="D26">
        <v>3.60555127546544</v>
      </c>
      <c r="E26" s="37">
        <f t="shared" si="0"/>
        <v>87.118459098335592</v>
      </c>
      <c r="F26">
        <v>1.7920970860576331E-3</v>
      </c>
      <c r="G26">
        <v>0.13272676286935697</v>
      </c>
      <c r="H26">
        <v>6.6873713734779145E-3</v>
      </c>
      <c r="I26">
        <v>2.0122660816171863E-2</v>
      </c>
      <c r="L26">
        <v>94.857425694266837</v>
      </c>
      <c r="M26">
        <v>1.7128168764898592E-3</v>
      </c>
      <c r="N26">
        <v>90.724010373801036</v>
      </c>
      <c r="O26">
        <v>0.1309745417489161</v>
      </c>
      <c r="P26">
        <v>87.118459098335592</v>
      </c>
      <c r="Q26">
        <v>6.6873713734779145E-3</v>
      </c>
      <c r="R26">
        <v>87.118459098335592</v>
      </c>
      <c r="S26">
        <v>2.0122660816171863E-2</v>
      </c>
    </row>
    <row r="27" spans="2:19" x14ac:dyDescent="0.15">
      <c r="B27" t="s">
        <v>101</v>
      </c>
      <c r="C27">
        <v>710</v>
      </c>
      <c r="D27">
        <v>4.9999999999982947</v>
      </c>
      <c r="E27" s="37">
        <f t="shared" si="0"/>
        <v>90.724010373801036</v>
      </c>
      <c r="F27">
        <v>1.5323424042012555E-3</v>
      </c>
      <c r="G27">
        <v>0.1309745417489161</v>
      </c>
      <c r="H27">
        <v>6.6599435651455091E-3</v>
      </c>
      <c r="I27">
        <v>1.9641397890869359E-2</v>
      </c>
      <c r="L27">
        <v>98.462976969728331</v>
      </c>
      <c r="M27">
        <v>1.6101748397644869E-3</v>
      </c>
      <c r="N27">
        <v>95.724010373799331</v>
      </c>
      <c r="O27">
        <v>0.12824801899981805</v>
      </c>
      <c r="P27">
        <v>90.724010373801036</v>
      </c>
      <c r="Q27">
        <v>6.6599435651455091E-3</v>
      </c>
      <c r="R27">
        <v>90.724010373801036</v>
      </c>
      <c r="S27">
        <v>1.9641397890869359E-2</v>
      </c>
    </row>
    <row r="28" spans="2:19" x14ac:dyDescent="0.15">
      <c r="B28" t="s">
        <v>102</v>
      </c>
      <c r="C28">
        <v>711</v>
      </c>
      <c r="D28">
        <v>4.2426406871194464</v>
      </c>
      <c r="E28" s="37">
        <f t="shared" si="0"/>
        <v>95.724010373799331</v>
      </c>
      <c r="F28">
        <v>1.6357056035179716E-3</v>
      </c>
      <c r="G28">
        <v>0.12824801899981805</v>
      </c>
      <c r="H28">
        <v>6.5486646041533463E-3</v>
      </c>
      <c r="I28">
        <v>1.8932528411284257E-2</v>
      </c>
      <c r="L28">
        <v>102.93511292472384</v>
      </c>
      <c r="M28">
        <v>1.556365301897462E-3</v>
      </c>
      <c r="N28">
        <v>99.966651060918778</v>
      </c>
      <c r="O28">
        <v>0.1276240145193332</v>
      </c>
      <c r="P28">
        <v>95.724010373799331</v>
      </c>
      <c r="Q28">
        <v>6.5486646041533463E-3</v>
      </c>
      <c r="R28">
        <v>95.724010373799331</v>
      </c>
      <c r="S28">
        <v>1.8932528411284257E-2</v>
      </c>
    </row>
    <row r="29" spans="2:19" x14ac:dyDescent="0.15">
      <c r="B29" t="s">
        <v>103</v>
      </c>
      <c r="C29">
        <v>712</v>
      </c>
      <c r="D29">
        <v>3.6055512754693813</v>
      </c>
      <c r="E29" s="37">
        <f t="shared" si="0"/>
        <v>99.966651060918778</v>
      </c>
      <c r="F29">
        <v>1.6885254138082214E-3</v>
      </c>
      <c r="G29">
        <v>0.1276240145193332</v>
      </c>
      <c r="H29">
        <v>6.4975273527937277E-3</v>
      </c>
      <c r="I29">
        <v>1.8461579497925939E-2</v>
      </c>
      <c r="L29">
        <v>107.17775361184329</v>
      </c>
      <c r="M29">
        <v>1.5035122072624377E-3</v>
      </c>
      <c r="N29">
        <v>103.57220233638816</v>
      </c>
      <c r="O29">
        <v>0.12587226657761222</v>
      </c>
      <c r="P29">
        <v>99.966651060918778</v>
      </c>
      <c r="Q29">
        <v>6.4975273527937277E-3</v>
      </c>
      <c r="R29">
        <v>99.966651060918778</v>
      </c>
      <c r="S29">
        <v>1.8461579497925939E-2</v>
      </c>
    </row>
    <row r="30" spans="2:19" x14ac:dyDescent="0.15">
      <c r="B30" t="s">
        <v>104</v>
      </c>
      <c r="C30">
        <v>713</v>
      </c>
      <c r="D30">
        <v>4.2426406871194464</v>
      </c>
      <c r="E30" s="37">
        <f t="shared" si="0"/>
        <v>103.57220233638816</v>
      </c>
      <c r="F30">
        <v>1.7128168764898592E-3</v>
      </c>
      <c r="G30">
        <v>0.12587226657761222</v>
      </c>
      <c r="H30">
        <v>6.7638753145879407E-3</v>
      </c>
      <c r="I30">
        <v>1.7852054042429014E-2</v>
      </c>
      <c r="L30">
        <v>111.42039429896273</v>
      </c>
      <c r="M30">
        <v>1.7117407899997598E-3</v>
      </c>
      <c r="N30">
        <v>107.81484302350761</v>
      </c>
      <c r="O30">
        <v>0.1242952877043136</v>
      </c>
      <c r="P30">
        <v>103.57220233638816</v>
      </c>
      <c r="Q30">
        <v>6.7638753145879407E-3</v>
      </c>
      <c r="R30">
        <v>103.57220233638816</v>
      </c>
      <c r="S30">
        <v>1.7852054042429014E-2</v>
      </c>
    </row>
    <row r="31" spans="2:19" x14ac:dyDescent="0.15">
      <c r="B31" t="s">
        <v>105</v>
      </c>
      <c r="C31">
        <v>714</v>
      </c>
      <c r="D31">
        <v>3.6055512754614987</v>
      </c>
      <c r="E31" s="37">
        <f t="shared" si="0"/>
        <v>107.81484302350761</v>
      </c>
      <c r="F31">
        <v>1.6101748397644869E-3</v>
      </c>
      <c r="G31">
        <v>0.1242952877043136</v>
      </c>
      <c r="H31">
        <v>6.7414794409011913E-3</v>
      </c>
      <c r="I31">
        <v>1.7680042616718974E-2</v>
      </c>
      <c r="L31">
        <v>115.66303498608218</v>
      </c>
      <c r="M31">
        <v>1.6603887191113719E-3</v>
      </c>
      <c r="N31">
        <v>111.4203942989691</v>
      </c>
      <c r="O31">
        <v>0.12495899174320937</v>
      </c>
      <c r="P31">
        <v>107.81484302350761</v>
      </c>
      <c r="Q31">
        <v>6.7414794409011913E-3</v>
      </c>
      <c r="R31">
        <v>107.81484302350761</v>
      </c>
      <c r="S31">
        <v>1.7680042616718974E-2</v>
      </c>
    </row>
    <row r="32" spans="2:19" x14ac:dyDescent="0.15">
      <c r="B32" t="s">
        <v>106</v>
      </c>
      <c r="C32">
        <v>715</v>
      </c>
      <c r="D32">
        <v>4.4721359549955126</v>
      </c>
      <c r="E32" s="37">
        <f t="shared" si="0"/>
        <v>111.4203942989691</v>
      </c>
      <c r="F32">
        <v>1.556365301897462E-3</v>
      </c>
      <c r="G32">
        <v>0.12495899174320937</v>
      </c>
      <c r="H32">
        <v>6.6243531596215256E-3</v>
      </c>
      <c r="I32">
        <v>1.7178581778228057E-2</v>
      </c>
      <c r="L32">
        <v>120.13517094108404</v>
      </c>
      <c r="M32">
        <v>1.6034088305492821E-3</v>
      </c>
      <c r="N32">
        <v>115.89253025396461</v>
      </c>
      <c r="O32">
        <v>0.12491868355660178</v>
      </c>
      <c r="P32">
        <v>111.4203942989691</v>
      </c>
      <c r="Q32">
        <v>6.6243531596215256E-3</v>
      </c>
      <c r="R32">
        <v>111.4203942989691</v>
      </c>
      <c r="S32">
        <v>1.7178581778228057E-2</v>
      </c>
    </row>
    <row r="33" spans="2:19" x14ac:dyDescent="0.15">
      <c r="B33" t="s">
        <v>107</v>
      </c>
      <c r="C33">
        <v>716</v>
      </c>
      <c r="D33">
        <v>4.2426406871194464</v>
      </c>
      <c r="E33" s="37">
        <f t="shared" si="0"/>
        <v>115.89253025396461</v>
      </c>
      <c r="F33">
        <v>1.5035122072624377E-3</v>
      </c>
      <c r="G33">
        <v>0.12491868355660178</v>
      </c>
      <c r="H33">
        <v>6.8107648838751774E-3</v>
      </c>
      <c r="I33">
        <v>1.7019780493274895E-2</v>
      </c>
      <c r="L33">
        <v>122.96359806582866</v>
      </c>
      <c r="M33">
        <v>1.6574518591865306E-3</v>
      </c>
      <c r="N33">
        <v>120.13517094108406</v>
      </c>
      <c r="O33">
        <v>0.12335533418928125</v>
      </c>
      <c r="P33">
        <v>115.89253025396461</v>
      </c>
      <c r="Q33">
        <v>6.8107648838751774E-3</v>
      </c>
      <c r="R33">
        <v>115.89253025396461</v>
      </c>
      <c r="S33">
        <v>1.7019780493274895E-2</v>
      </c>
    </row>
    <row r="34" spans="2:19" x14ac:dyDescent="0.15">
      <c r="B34" t="s">
        <v>108</v>
      </c>
      <c r="C34">
        <v>717</v>
      </c>
      <c r="D34">
        <v>4.2426406871194464</v>
      </c>
      <c r="E34" s="37">
        <f t="shared" si="0"/>
        <v>120.13517094108406</v>
      </c>
      <c r="F34">
        <v>1.7117407899997598E-3</v>
      </c>
      <c r="G34">
        <v>0.12335533418928125</v>
      </c>
      <c r="H34">
        <v>6.92316520888868E-3</v>
      </c>
      <c r="I34">
        <v>1.6806586891652507E-2</v>
      </c>
      <c r="L34">
        <v>127.96359806582696</v>
      </c>
      <c r="M34">
        <v>1.8641163801199285E-3</v>
      </c>
      <c r="N34">
        <v>124.3778116282035</v>
      </c>
      <c r="O34">
        <v>0.12258102258505027</v>
      </c>
      <c r="R34">
        <v>120.13517094108406</v>
      </c>
      <c r="S34">
        <v>1.6806586891652507E-2</v>
      </c>
    </row>
    <row r="35" spans="2:19" x14ac:dyDescent="0.15">
      <c r="B35" t="s">
        <v>109</v>
      </c>
      <c r="C35">
        <v>718</v>
      </c>
      <c r="D35">
        <v>4.2426406871194464</v>
      </c>
      <c r="E35" s="37">
        <f t="shared" si="0"/>
        <v>124.3778116282035</v>
      </c>
      <c r="F35">
        <v>1.6603887191113719E-3</v>
      </c>
      <c r="G35">
        <v>0.12258102258505027</v>
      </c>
      <c r="H35">
        <v>6.9525944115032129E-3</v>
      </c>
      <c r="I35">
        <v>1.64054003973759E-2</v>
      </c>
      <c r="L35">
        <v>132.2062387529464</v>
      </c>
      <c r="M35">
        <v>1.8139202251861242E-3</v>
      </c>
      <c r="N35">
        <v>128.62045231532295</v>
      </c>
      <c r="O35">
        <v>0.12243600326329147</v>
      </c>
      <c r="R35">
        <v>124.3778116282035</v>
      </c>
      <c r="S35">
        <v>1.64054003973759E-2</v>
      </c>
    </row>
    <row r="36" spans="2:19" x14ac:dyDescent="0.15">
      <c r="B36" t="s">
        <v>110</v>
      </c>
      <c r="C36">
        <v>719</v>
      </c>
      <c r="D36">
        <v>4.4721359550018667</v>
      </c>
      <c r="E36" s="37">
        <f t="shared" si="0"/>
        <v>128.62045231532295</v>
      </c>
      <c r="F36">
        <v>1.6034088305492821E-3</v>
      </c>
      <c r="G36">
        <v>0.12243600326329147</v>
      </c>
      <c r="H36">
        <v>7.0121177777925613E-3</v>
      </c>
      <c r="I36">
        <v>1.6353458603738626E-2</v>
      </c>
      <c r="L36">
        <v>135.8117900284079</v>
      </c>
      <c r="M36">
        <v>1.5534520900348471E-3</v>
      </c>
      <c r="N36">
        <v>133.09258827032482</v>
      </c>
      <c r="O36">
        <v>0.12406821470066394</v>
      </c>
      <c r="R36">
        <v>128.62045231532295</v>
      </c>
      <c r="S36">
        <v>1.6353458603738626E-2</v>
      </c>
    </row>
    <row r="37" spans="2:19" x14ac:dyDescent="0.15">
      <c r="B37" t="s">
        <v>111</v>
      </c>
      <c r="C37">
        <v>720</v>
      </c>
      <c r="D37">
        <v>2.8284271247446227</v>
      </c>
      <c r="E37" s="37">
        <f t="shared" si="0"/>
        <v>133.09258827032482</v>
      </c>
      <c r="F37">
        <v>1.6574518591865306E-3</v>
      </c>
      <c r="G37">
        <v>0.12406821470066394</v>
      </c>
      <c r="H37">
        <v>6.8042125605401382E-3</v>
      </c>
      <c r="I37">
        <v>1.62657316416501E-2</v>
      </c>
      <c r="L37">
        <v>140.05443071552733</v>
      </c>
      <c r="M37">
        <v>1.7091108603074275E-3</v>
      </c>
      <c r="N37">
        <v>135.92101539506945</v>
      </c>
      <c r="O37">
        <v>0.12253308114813066</v>
      </c>
      <c r="R37">
        <v>133.09258827032482</v>
      </c>
      <c r="S37">
        <v>1.62657316416501E-2</v>
      </c>
    </row>
    <row r="38" spans="2:19" x14ac:dyDescent="0.15">
      <c r="B38" t="s">
        <v>112</v>
      </c>
      <c r="C38">
        <v>721</v>
      </c>
      <c r="D38">
        <v>4.9999999999982947</v>
      </c>
      <c r="E38" s="37">
        <f t="shared" si="0"/>
        <v>135.92101539506945</v>
      </c>
      <c r="F38">
        <v>1.8641163801199285E-3</v>
      </c>
      <c r="G38">
        <v>0.12253308114813066</v>
      </c>
      <c r="H38">
        <v>7.3193029075639231E-3</v>
      </c>
      <c r="I38">
        <v>1.6003107402933186E-2</v>
      </c>
      <c r="L38">
        <v>148.76920735765498</v>
      </c>
      <c r="M38">
        <v>1.8100840574729559E-3</v>
      </c>
      <c r="N38">
        <v>140.92101539506774</v>
      </c>
      <c r="O38">
        <v>0.12377691957537297</v>
      </c>
      <c r="R38">
        <v>135.92101539506945</v>
      </c>
      <c r="S38">
        <v>1.6003107402933186E-2</v>
      </c>
    </row>
    <row r="39" spans="2:19" x14ac:dyDescent="0.15">
      <c r="B39" t="s">
        <v>113</v>
      </c>
      <c r="C39">
        <v>722</v>
      </c>
      <c r="D39">
        <v>4.2426406871194464</v>
      </c>
      <c r="E39" s="37">
        <f t="shared" si="0"/>
        <v>140.92101539506774</v>
      </c>
      <c r="F39">
        <v>1.8139202251861242E-3</v>
      </c>
      <c r="G39">
        <v>0.12377691957537297</v>
      </c>
      <c r="H39">
        <v>7.2167711159097812E-3</v>
      </c>
      <c r="I39">
        <v>1.5943290311614424E-2</v>
      </c>
      <c r="L39">
        <v>153.01184804477441</v>
      </c>
      <c r="M39">
        <v>1.7068634733078528E-3</v>
      </c>
      <c r="N39">
        <v>145.16365608218717</v>
      </c>
      <c r="O39">
        <v>0.1228592866490873</v>
      </c>
      <c r="R39">
        <v>140.92101539506774</v>
      </c>
      <c r="S39">
        <v>1.5943290311614424E-2</v>
      </c>
    </row>
    <row r="40" spans="2:19" x14ac:dyDescent="0.15">
      <c r="B40" t="s">
        <v>114</v>
      </c>
      <c r="C40">
        <v>723</v>
      </c>
      <c r="D40">
        <v>3.6055512754614987</v>
      </c>
      <c r="E40" s="37">
        <f t="shared" si="0"/>
        <v>145.16365608218717</v>
      </c>
      <c r="F40">
        <v>1.5534520900348471E-3</v>
      </c>
      <c r="G40">
        <v>0.1228592866490873</v>
      </c>
      <c r="H40">
        <v>7.4554539260534968E-3</v>
      </c>
      <c r="I40">
        <v>1.6003331706493117E-2</v>
      </c>
      <c r="L40">
        <v>156.6173993202359</v>
      </c>
      <c r="M40">
        <v>1.6824710500532632E-3</v>
      </c>
      <c r="N40">
        <v>148.76920735764867</v>
      </c>
      <c r="O40">
        <v>0.12316581025085128</v>
      </c>
      <c r="R40">
        <v>145.16365608218717</v>
      </c>
      <c r="S40">
        <v>1.6003331706493117E-2</v>
      </c>
    </row>
    <row r="41" spans="2:19" x14ac:dyDescent="0.15">
      <c r="B41" t="s">
        <v>115</v>
      </c>
      <c r="C41">
        <v>724</v>
      </c>
      <c r="D41">
        <v>4.2426406871194464</v>
      </c>
      <c r="E41" s="37">
        <f t="shared" si="0"/>
        <v>148.76920735764867</v>
      </c>
      <c r="F41">
        <v>1.7091108603074275E-3</v>
      </c>
      <c r="G41">
        <v>0.12316581025085128</v>
      </c>
      <c r="H41">
        <v>7.3207485946533962E-3</v>
      </c>
      <c r="I41">
        <v>1.5600579461822681E-2</v>
      </c>
      <c r="N41">
        <v>153.0118480447681</v>
      </c>
      <c r="O41">
        <v>0.12278506051201217</v>
      </c>
      <c r="R41">
        <v>148.76920735764867</v>
      </c>
      <c r="S41">
        <v>1.5600579461822681E-2</v>
      </c>
    </row>
    <row r="42" spans="2:19" x14ac:dyDescent="0.15">
      <c r="B42" t="s">
        <v>116</v>
      </c>
      <c r="C42">
        <v>725</v>
      </c>
      <c r="D42">
        <v>4.4721359550082234</v>
      </c>
      <c r="E42" s="37">
        <f t="shared" si="0"/>
        <v>153.0118480447681</v>
      </c>
      <c r="F42">
        <v>1.9374437964229444E-3</v>
      </c>
      <c r="G42">
        <v>0.12278506051201217</v>
      </c>
      <c r="H42">
        <v>7.4929674502536058E-3</v>
      </c>
      <c r="I42">
        <v>1.5305067324321454E-2</v>
      </c>
      <c r="N42">
        <v>157.48398399977631</v>
      </c>
      <c r="O42">
        <v>0.12189474795785811</v>
      </c>
      <c r="R42">
        <v>153.0118480447681</v>
      </c>
      <c r="S42">
        <v>1.5305067324321454E-2</v>
      </c>
    </row>
    <row r="43" spans="2:19" x14ac:dyDescent="0.15">
      <c r="B43" t="s">
        <v>117</v>
      </c>
      <c r="C43">
        <v>726</v>
      </c>
      <c r="D43">
        <v>4.2426406871194464</v>
      </c>
      <c r="E43" s="37">
        <f t="shared" si="0"/>
        <v>157.48398399977631</v>
      </c>
      <c r="F43">
        <v>1.8100840574729559E-3</v>
      </c>
      <c r="G43">
        <v>0.12189474795785811</v>
      </c>
      <c r="H43">
        <v>7.5004392845809936E-3</v>
      </c>
      <c r="I43">
        <v>1.5614950941192319E-2</v>
      </c>
      <c r="N43">
        <v>161.72662468689575</v>
      </c>
      <c r="O43">
        <v>0.12235561231403849</v>
      </c>
      <c r="R43">
        <v>157.48398399977631</v>
      </c>
      <c r="S43">
        <v>1.5614950941192319E-2</v>
      </c>
    </row>
    <row r="44" spans="2:19" x14ac:dyDescent="0.15">
      <c r="B44" t="s">
        <v>118</v>
      </c>
      <c r="C44">
        <v>727</v>
      </c>
      <c r="D44">
        <v>4.2426406871194464</v>
      </c>
      <c r="E44" s="37">
        <f t="shared" si="0"/>
        <v>161.72662468689575</v>
      </c>
      <c r="F44">
        <v>1.7068634733078528E-3</v>
      </c>
      <c r="G44">
        <v>0.12235561231403849</v>
      </c>
      <c r="H44">
        <v>7.5013744628216316E-3</v>
      </c>
      <c r="I44">
        <v>1.5469568637024004E-2</v>
      </c>
      <c r="N44">
        <v>165.96926537401518</v>
      </c>
      <c r="O44">
        <v>0.12327355764432625</v>
      </c>
      <c r="R44">
        <v>161.72662468689575</v>
      </c>
      <c r="S44">
        <v>1.5469568637024004E-2</v>
      </c>
    </row>
    <row r="45" spans="2:19" x14ac:dyDescent="0.15">
      <c r="B45" t="s">
        <v>119</v>
      </c>
      <c r="C45">
        <v>728</v>
      </c>
      <c r="D45">
        <v>3.6055512754614987</v>
      </c>
      <c r="E45" s="37">
        <f t="shared" si="0"/>
        <v>165.96926537401518</v>
      </c>
      <c r="F45">
        <v>1.6824710500532632E-3</v>
      </c>
      <c r="G45">
        <v>0.12327355764432625</v>
      </c>
      <c r="H45">
        <v>7.8615648404696814E-3</v>
      </c>
      <c r="I45">
        <v>1.5298766086399504E-2</v>
      </c>
      <c r="R45">
        <v>165.96926537401518</v>
      </c>
      <c r="S45">
        <v>1.5298766086399504E-2</v>
      </c>
    </row>
    <row r="46" spans="2:19" x14ac:dyDescent="0.15">
      <c r="E46" s="37"/>
    </row>
  </sheetData>
  <mergeCells count="4">
    <mergeCell ref="L3:M3"/>
    <mergeCell ref="N3:O3"/>
    <mergeCell ref="P3:Q3"/>
    <mergeCell ref="R3:S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2019-03-12T08:59:17Z</dcterms:modified>
</cp:coreProperties>
</file>