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80" windowWidth="14805" windowHeight="793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0" i="1" l="1"/>
  <c r="C81" i="1"/>
  <c r="C82" i="1"/>
  <c r="C83" i="1"/>
  <c r="C84" i="1"/>
  <c r="C85" i="1"/>
  <c r="C86" i="1"/>
  <c r="C87" i="1"/>
  <c r="C88" i="1"/>
  <c r="C89" i="1"/>
  <c r="C74" i="1" l="1"/>
  <c r="C75" i="1"/>
  <c r="C76" i="1"/>
  <c r="C77" i="1"/>
  <c r="C78" i="1"/>
  <c r="C7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V140" i="1"/>
  <c r="AW140" i="1"/>
  <c r="AX140" i="1"/>
  <c r="AY140" i="1"/>
  <c r="AZ140" i="1"/>
  <c r="BA140" i="1"/>
  <c r="BD140" i="1"/>
  <c r="BE140" i="1"/>
  <c r="BF140" i="1"/>
  <c r="BG140" i="1"/>
  <c r="BH140" i="1"/>
  <c r="AU140" i="1" s="1"/>
  <c r="BI140" i="1"/>
  <c r="AT140" i="1" s="1"/>
  <c r="BJ140" i="1"/>
  <c r="BK140" i="1"/>
  <c r="BL140" i="1"/>
  <c r="BM140" i="1"/>
  <c r="BN140" i="1"/>
  <c r="BO140" i="1"/>
  <c r="O141" i="1"/>
  <c r="AP141" i="1"/>
  <c r="AQ141" i="1"/>
  <c r="AR141" i="1"/>
  <c r="AS141" i="1"/>
  <c r="AV141" i="1"/>
  <c r="AW141" i="1"/>
  <c r="AX141" i="1"/>
  <c r="AY141" i="1"/>
  <c r="AZ141" i="1"/>
  <c r="BA141" i="1"/>
  <c r="BD141" i="1"/>
  <c r="BE141" i="1"/>
  <c r="BF141" i="1"/>
  <c r="BG141" i="1"/>
  <c r="BH141" i="1"/>
  <c r="AU141" i="1" s="1"/>
  <c r="BI141" i="1"/>
  <c r="AT141" i="1" s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E142" i="1"/>
  <c r="BF142" i="1"/>
  <c r="BG142" i="1"/>
  <c r="BH142" i="1"/>
  <c r="BI142" i="1"/>
  <c r="AT142" i="1" s="1"/>
  <c r="BJ142" i="1"/>
  <c r="BK142" i="1"/>
  <c r="BL142" i="1"/>
  <c r="BM142" i="1"/>
  <c r="BN142" i="1"/>
  <c r="BO142" i="1"/>
  <c r="O143" i="1"/>
  <c r="AP143" i="1"/>
  <c r="AQ143" i="1"/>
  <c r="AR143" i="1"/>
  <c r="AS143" i="1"/>
  <c r="AV143" i="1"/>
  <c r="AW143" i="1"/>
  <c r="AX143" i="1"/>
  <c r="AY143" i="1"/>
  <c r="AZ143" i="1"/>
  <c r="BA143" i="1"/>
  <c r="BD143" i="1"/>
  <c r="BE143" i="1"/>
  <c r="BF143" i="1"/>
  <c r="BG143" i="1"/>
  <c r="BH143" i="1"/>
  <c r="AU143" i="1" s="1"/>
  <c r="BI143" i="1"/>
  <c r="AT143" i="1" s="1"/>
  <c r="BJ143" i="1"/>
  <c r="BK143" i="1"/>
  <c r="BL143" i="1"/>
  <c r="BM143" i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V130" i="1"/>
  <c r="AW130" i="1"/>
  <c r="AX130" i="1"/>
  <c r="AY130" i="1"/>
  <c r="AZ130" i="1"/>
  <c r="BA130" i="1"/>
  <c r="BD130" i="1"/>
  <c r="BE130" i="1"/>
  <c r="BF130" i="1"/>
  <c r="BG130" i="1"/>
  <c r="BH130" i="1"/>
  <c r="AU130" i="1" s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BQ141" i="1" l="1"/>
  <c r="AI141" i="1" s="1"/>
  <c r="AA143" i="1"/>
  <c r="BQ143" i="1"/>
  <c r="AI143" i="1" s="1"/>
  <c r="BQ142" i="1"/>
  <c r="AI142" i="1" s="1"/>
  <c r="BQ133" i="1"/>
  <c r="AC133" i="1" s="1"/>
  <c r="BB143" i="1"/>
  <c r="BB140" i="1"/>
  <c r="BQ139" i="1"/>
  <c r="AF139" i="1" s="1"/>
  <c r="AJ142" i="1"/>
  <c r="BB141" i="1"/>
  <c r="BB139" i="1"/>
  <c r="BB116" i="1"/>
  <c r="BB129" i="1"/>
  <c r="BB100" i="1"/>
  <c r="BB127" i="1"/>
  <c r="BP126" i="1"/>
  <c r="BQ119" i="1"/>
  <c r="AA119" i="1" s="1"/>
  <c r="BQ125" i="1"/>
  <c r="AI125" i="1" s="1"/>
  <c r="BP134" i="1"/>
  <c r="BQ117" i="1"/>
  <c r="AG117" i="1" s="1"/>
  <c r="BB118" i="1"/>
  <c r="BP136" i="1"/>
  <c r="AI133" i="1"/>
  <c r="BP138" i="1"/>
  <c r="BB138" i="1"/>
  <c r="BB135" i="1"/>
  <c r="AG133" i="1"/>
  <c r="AF133" i="1"/>
  <c r="BB132" i="1"/>
  <c r="BP125" i="1"/>
  <c r="BQ134" i="1"/>
  <c r="AC134" i="1" s="1"/>
  <c r="BB136" i="1"/>
  <c r="BB134" i="1"/>
  <c r="AD133" i="1"/>
  <c r="BB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E142" i="1"/>
  <c r="AC141" i="1"/>
  <c r="AA141" i="1"/>
  <c r="Z142" i="1"/>
  <c r="AH142" i="1"/>
  <c r="AF142" i="1"/>
  <c r="AG142" i="1"/>
  <c r="AK142" i="1"/>
  <c r="AC142" i="1"/>
  <c r="Z133" i="1"/>
  <c r="AA133" i="1"/>
  <c r="AB133" i="1"/>
  <c r="AJ133" i="1"/>
  <c r="AK133" i="1"/>
  <c r="BP139" i="1"/>
  <c r="BQ136" i="1"/>
  <c r="AC136" i="1" s="1"/>
  <c r="BQ138" i="1"/>
  <c r="AE138" i="1" s="1"/>
  <c r="AU142" i="1"/>
  <c r="BB142" i="1" s="1"/>
  <c r="BQ135" i="1"/>
  <c r="AH135" i="1" s="1"/>
  <c r="BP143" i="1"/>
  <c r="BQ140" i="1"/>
  <c r="AJ140" i="1" s="1"/>
  <c r="BP135" i="1"/>
  <c r="BQ132" i="1"/>
  <c r="AI132" i="1" s="1"/>
  <c r="BP142" i="1"/>
  <c r="BP141" i="1"/>
  <c r="BP133" i="1"/>
  <c r="AE141" i="1"/>
  <c r="BP140" i="1"/>
  <c r="BQ137" i="1"/>
  <c r="Z137" i="1" s="1"/>
  <c r="AE133" i="1"/>
  <c r="BP132" i="1"/>
  <c r="BP137" i="1"/>
  <c r="BP131" i="1"/>
  <c r="BQ131" i="1"/>
  <c r="AI131" i="1" s="1"/>
  <c r="AF125" i="1"/>
  <c r="AH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AA131" i="1"/>
  <c r="BB131" i="1"/>
  <c r="AD125" i="1"/>
  <c r="AT125" i="1"/>
  <c r="AA125" i="1"/>
  <c r="BQ123" i="1"/>
  <c r="AA123" i="1" s="1"/>
  <c r="Z119" i="1"/>
  <c r="AE119" i="1"/>
  <c r="BQ110" i="1"/>
  <c r="AI110" i="1" s="1"/>
  <c r="BP110" i="1"/>
  <c r="BP106" i="1"/>
  <c r="BP102" i="1"/>
  <c r="BQ128" i="1"/>
  <c r="AI128" i="1" s="1"/>
  <c r="BP130" i="1"/>
  <c r="AU128" i="1"/>
  <c r="BB128" i="1" s="1"/>
  <c r="BP124" i="1"/>
  <c r="BQ124" i="1"/>
  <c r="AJ124" i="1" s="1"/>
  <c r="BP122" i="1"/>
  <c r="BQ118" i="1"/>
  <c r="AH118" i="1" s="1"/>
  <c r="AT115" i="1"/>
  <c r="BB115" i="1" s="1"/>
  <c r="BQ112" i="1"/>
  <c r="AC112" i="1" s="1"/>
  <c r="AT111" i="1"/>
  <c r="BB111" i="1" s="1"/>
  <c r="AU109" i="1"/>
  <c r="BB109" i="1" s="1"/>
  <c r="BP105" i="1"/>
  <c r="BQ105" i="1"/>
  <c r="BQ115" i="1"/>
  <c r="AA115" i="1" s="1"/>
  <c r="BQ114" i="1"/>
  <c r="AC114" i="1" s="1"/>
  <c r="BP103" i="1"/>
  <c r="AT101" i="1"/>
  <c r="BP100" i="1"/>
  <c r="BQ100" i="1"/>
  <c r="AH100" i="1" s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U125" i="1"/>
  <c r="AE125" i="1"/>
  <c r="BP112" i="1"/>
  <c r="BB130" i="1"/>
  <c r="BQ122" i="1"/>
  <c r="Z122" i="1" s="1"/>
  <c r="BB122" i="1"/>
  <c r="AG119" i="1"/>
  <c r="AA118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B110" i="1" l="1"/>
  <c r="AK141" i="1"/>
  <c r="AF141" i="1"/>
  <c r="AH141" i="1"/>
  <c r="AH133" i="1"/>
  <c r="AD142" i="1"/>
  <c r="Z141" i="1"/>
  <c r="AG141" i="1"/>
  <c r="AJ141" i="1"/>
  <c r="AD141" i="1"/>
  <c r="AN141" i="1"/>
  <c r="AB141" i="1"/>
  <c r="AH134" i="1"/>
  <c r="AJ134" i="1"/>
  <c r="AA142" i="1"/>
  <c r="AI119" i="1"/>
  <c r="AC119" i="1"/>
  <c r="AD143" i="1"/>
  <c r="AN143" i="1" s="1"/>
  <c r="AG110" i="1"/>
  <c r="AE124" i="1"/>
  <c r="AB119" i="1"/>
  <c r="AH139" i="1"/>
  <c r="AG134" i="1"/>
  <c r="AK143" i="1"/>
  <c r="AG140" i="1"/>
  <c r="AB142" i="1"/>
  <c r="AL142" i="1" s="1"/>
  <c r="AG139" i="1"/>
  <c r="Z143" i="1"/>
  <c r="AF143" i="1"/>
  <c r="AJ110" i="1"/>
  <c r="Z139" i="1"/>
  <c r="Z134" i="1"/>
  <c r="AG143" i="1"/>
  <c r="AC139" i="1"/>
  <c r="AG116" i="1"/>
  <c r="AD119" i="1"/>
  <c r="AN119" i="1" s="1"/>
  <c r="AK119" i="1"/>
  <c r="AF116" i="1"/>
  <c r="Z138" i="1"/>
  <c r="AG138" i="1"/>
  <c r="AC143" i="1"/>
  <c r="AH140" i="1"/>
  <c r="AB139" i="1"/>
  <c r="AF129" i="1"/>
  <c r="AG124" i="1"/>
  <c r="AJ119" i="1"/>
  <c r="AE139" i="1"/>
  <c r="AM139" i="1" s="1"/>
  <c r="AA139" i="1"/>
  <c r="AJ143" i="1"/>
  <c r="AJ139" i="1"/>
  <c r="AI139" i="1"/>
  <c r="AM142" i="1"/>
  <c r="AE143" i="1"/>
  <c r="AE106" i="1"/>
  <c r="AF119" i="1"/>
  <c r="AM119" i="1" s="1"/>
  <c r="AH119" i="1"/>
  <c r="AD139" i="1"/>
  <c r="AB143" i="1"/>
  <c r="AB134" i="1"/>
  <c r="AK139" i="1"/>
  <c r="AH143" i="1"/>
  <c r="AJ117" i="1"/>
  <c r="AH117" i="1"/>
  <c r="Z117" i="1"/>
  <c r="AK117" i="1"/>
  <c r="AD117" i="1"/>
  <c r="AJ123" i="1"/>
  <c r="AI123" i="1"/>
  <c r="AH129" i="1"/>
  <c r="AC117" i="1"/>
  <c r="BB125" i="1"/>
  <c r="AG131" i="1"/>
  <c r="AE117" i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K123" i="1"/>
  <c r="AD136" i="1"/>
  <c r="AF134" i="1"/>
  <c r="AF136" i="1"/>
  <c r="AA134" i="1"/>
  <c r="AK134" i="1"/>
  <c r="AA130" i="1"/>
  <c r="AI118" i="1"/>
  <c r="Z107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Z132" i="1"/>
  <c r="AJ132" i="1"/>
  <c r="AF138" i="1"/>
  <c r="AM138" i="1" s="1"/>
  <c r="AH137" i="1"/>
  <c r="AC137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Z128" i="1"/>
  <c r="AF128" i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F113" i="1"/>
  <c r="AH124" i="1"/>
  <c r="AF130" i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J120" i="1"/>
  <c r="AA120" i="1"/>
  <c r="AN123" i="1"/>
  <c r="AK114" i="1"/>
  <c r="AC110" i="1"/>
  <c r="AK110" i="1"/>
  <c r="AD110" i="1"/>
  <c r="AE110" i="1"/>
  <c r="AF110" i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M110" i="1" l="1"/>
  <c r="AM136" i="1"/>
  <c r="AM117" i="1"/>
  <c r="AN139" i="1"/>
  <c r="AM134" i="1"/>
  <c r="AN136" i="1"/>
  <c r="AL139" i="1"/>
  <c r="AL143" i="1"/>
  <c r="AM130" i="1"/>
  <c r="AN128" i="1"/>
  <c r="AL119" i="1"/>
  <c r="AM128" i="1"/>
  <c r="BB95" i="1"/>
  <c r="AA86" i="1"/>
  <c r="AA91" i="1"/>
  <c r="AC79" i="1"/>
  <c r="AM101" i="1"/>
  <c r="AN130" i="1"/>
  <c r="AN100" i="1"/>
  <c r="AL117" i="1"/>
  <c r="AE90" i="1"/>
  <c r="AL107" i="1"/>
  <c r="AI66" i="1"/>
  <c r="AA66" i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A77" i="1"/>
  <c r="AI78" i="1"/>
  <c r="AI77" i="1"/>
  <c r="AA80" i="1"/>
  <c r="AK81" i="1"/>
  <c r="AC67" i="1"/>
  <c r="Z66" i="1"/>
  <c r="AH67" i="1"/>
  <c r="AF81" i="1"/>
  <c r="AN66" i="1"/>
  <c r="AD67" i="1"/>
  <c r="BB76" i="1"/>
  <c r="AI80" i="1"/>
  <c r="AK67" i="1"/>
  <c r="AE69" i="1"/>
  <c r="AN69" i="1" s="1"/>
  <c r="AF66" i="1"/>
  <c r="AM66" i="1" s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F9" i="2" l="1"/>
  <c r="F17" i="2"/>
  <c r="F25" i="2"/>
  <c r="F33" i="2"/>
  <c r="F41" i="2"/>
  <c r="F49" i="2"/>
  <c r="F57" i="2"/>
  <c r="F65" i="2"/>
  <c r="F73" i="2"/>
  <c r="F81" i="2"/>
  <c r="F10" i="2"/>
  <c r="F18" i="2"/>
  <c r="F26" i="2"/>
  <c r="F34" i="2"/>
  <c r="F42" i="2"/>
  <c r="F50" i="2"/>
  <c r="F58" i="2"/>
  <c r="F66" i="2"/>
  <c r="F74" i="2"/>
  <c r="F11" i="2"/>
  <c r="F19" i="2"/>
  <c r="F27" i="2"/>
  <c r="F35" i="2"/>
  <c r="F43" i="2"/>
  <c r="F51" i="2"/>
  <c r="F59" i="2"/>
  <c r="F67" i="2"/>
  <c r="F75" i="2"/>
  <c r="F12" i="2"/>
  <c r="F20" i="2"/>
  <c r="F28" i="2"/>
  <c r="F36" i="2"/>
  <c r="F44" i="2"/>
  <c r="F52" i="2"/>
  <c r="F60" i="2"/>
  <c r="F68" i="2"/>
  <c r="F76" i="2"/>
  <c r="F5" i="2"/>
  <c r="F13" i="2"/>
  <c r="F21" i="2"/>
  <c r="F29" i="2"/>
  <c r="F37" i="2"/>
  <c r="F45" i="2"/>
  <c r="F53" i="2"/>
  <c r="F61" i="2"/>
  <c r="F69" i="2"/>
  <c r="F77" i="2"/>
  <c r="F6" i="2"/>
  <c r="F14" i="2"/>
  <c r="F22" i="2"/>
  <c r="F30" i="2"/>
  <c r="F38" i="2"/>
  <c r="F46" i="2"/>
  <c r="F54" i="2"/>
  <c r="F62" i="2"/>
  <c r="F70" i="2"/>
  <c r="F78" i="2"/>
  <c r="F7" i="2"/>
  <c r="F15" i="2"/>
  <c r="F23" i="2"/>
  <c r="F31" i="2"/>
  <c r="F39" i="2"/>
  <c r="F47" i="2"/>
  <c r="F55" i="2"/>
  <c r="F63" i="2"/>
  <c r="F71" i="2"/>
  <c r="F79" i="2"/>
  <c r="F8" i="2"/>
  <c r="F16" i="2"/>
  <c r="F24" i="2"/>
  <c r="F32" i="2"/>
  <c r="F40" i="2"/>
  <c r="F48" i="2"/>
  <c r="F56" i="2"/>
  <c r="F64" i="2"/>
  <c r="F72" i="2"/>
  <c r="F80" i="2"/>
  <c r="AM80" i="1"/>
  <c r="AN77" i="1"/>
  <c r="AM67" i="1"/>
  <c r="AN99" i="1"/>
  <c r="AN90" i="1"/>
  <c r="AM86" i="1"/>
  <c r="AN67" i="1"/>
  <c r="AN91" i="1"/>
  <c r="AN79" i="1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60" i="1" l="1"/>
  <c r="Z60" i="1"/>
  <c r="AG58" i="1"/>
  <c r="AI60" i="1"/>
  <c r="AI61" i="1"/>
  <c r="AA60" i="1"/>
  <c r="AF57" i="1"/>
  <c r="AC60" i="1"/>
  <c r="AE60" i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61" i="1" l="1"/>
  <c r="AN63" i="1"/>
  <c r="AN60" i="1"/>
  <c r="AM57" i="1"/>
  <c r="AL58" i="1"/>
  <c r="AM58" i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BQ49" i="1"/>
  <c r="AA49" i="1" s="1"/>
  <c r="BQ37" i="1"/>
  <c r="AC37" i="1" s="1"/>
  <c r="BQ50" i="1"/>
  <c r="AF50" i="1" s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E46" i="1" l="1"/>
  <c r="AC40" i="1"/>
  <c r="AH46" i="1"/>
  <c r="AI35" i="1"/>
  <c r="AK46" i="1"/>
  <c r="Z26" i="1"/>
  <c r="AB46" i="1"/>
  <c r="AD46" i="1"/>
  <c r="AA41" i="1"/>
  <c r="Z41" i="1"/>
  <c r="AC46" i="1"/>
  <c r="AF46" i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M14" i="1" l="1"/>
  <c r="AM48" i="1"/>
  <c r="AM46" i="1"/>
  <c r="AM9" i="1"/>
  <c r="AM43" i="1"/>
  <c r="AN30" i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<sst xmlns="http://schemas.openxmlformats.org/spreadsheetml/2006/main" count="248" uniqueCount="155">
  <si>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</si>
  <si>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</si>
  <si>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</si>
  <si>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</si>
  <si>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</si>
  <si>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</si>
  <si>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</si>
  <si>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</si>
  <si>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</si>
  <si>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</si>
  <si>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</si>
  <si>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</si>
  <si>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</si>
  <si>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</si>
  <si>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</si>
  <si>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</si>
  <si>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</si>
  <si>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</si>
  <si>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</si>
  <si>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</si>
  <si>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</si>
  <si>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</si>
  <si>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</si>
  <si>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</si>
  <si>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</si>
  <si>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</si>
  <si>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</si>
  <si>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</si>
  <si>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</si>
  <si>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</si>
  <si>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</si>
  <si>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</si>
  <si>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</si>
  <si>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</si>
  <si>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</si>
  <si>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</si>
  <si>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</si>
  <si>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</si>
  <si>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</si>
  <si>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</si>
  <si>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</si>
  <si>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</si>
  <si>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</si>
  <si>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</si>
  <si>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</si>
  <si>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</si>
  <si>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</si>
  <si>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</si>
  <si>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</si>
  <si>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</si>
  <si>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</si>
  <si>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</si>
  <si>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</si>
  <si>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</si>
  <si>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</si>
  <si>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</si>
  <si>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</si>
  <si>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</si>
  <si>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</si>
  <si>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</si>
  <si>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</si>
  <si>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</si>
  <si>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</si>
  <si>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</si>
  <si>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</si>
  <si>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</si>
  <si>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>Al2O3</t>
    <phoneticPr fontId="1"/>
  </si>
  <si>
    <t>AL1</t>
    <phoneticPr fontId="1"/>
  </si>
  <si>
    <t>AL2</t>
    <phoneticPr fontId="1"/>
  </si>
  <si>
    <t xml:space="preserve">Line 1 HK1206cn_OPX_TE_LINE5 </t>
  </si>
  <si>
    <t xml:space="preserve">Line 2 HK1206cn_OPX_TE_LINE5 </t>
  </si>
  <si>
    <t xml:space="preserve">Line 3 HK1206cn_OPX_TE_LINE5 </t>
  </si>
  <si>
    <t xml:space="preserve">Line 4 HK1206cn_OPX_TE_LINE5 </t>
  </si>
  <si>
    <t xml:space="preserve">Line 5 HK1206cn_OPX_TE_LINE5 </t>
  </si>
  <si>
    <t xml:space="preserve">Line 6 HK1206cn_OPX_TE_LINE5 </t>
  </si>
  <si>
    <t xml:space="preserve">Line 7 HK1206cn_OPX_TE_LINE5 </t>
  </si>
  <si>
    <t xml:space="preserve">Line 8 HK1206cn_OPX_TE_LINE5 </t>
  </si>
  <si>
    <t xml:space="preserve">Line 9 HK1206cn_OPX_TE_LINE5 </t>
  </si>
  <si>
    <t xml:space="preserve">Line 10 HK1206cn_OPX_TE_LINE5 </t>
  </si>
  <si>
    <t xml:space="preserve">Line 11 HK1206cn_OPX_TE_LINE5 </t>
  </si>
  <si>
    <t xml:space="preserve">Line 12 HK1206cn_OPX_TE_LINE5 </t>
  </si>
  <si>
    <t xml:space="preserve">Line 13 HK1206cn_OPX_TE_LINE5 </t>
  </si>
  <si>
    <t xml:space="preserve">Line 14 HK1206cn_OPX_TE_LINE5 </t>
  </si>
  <si>
    <t xml:space="preserve">Line 15 HK1206cn_OPX_TE_LINE5 </t>
  </si>
  <si>
    <t xml:space="preserve">Line 16 HK1206cn_OPX_TE_LINE5 </t>
  </si>
  <si>
    <t xml:space="preserve">Line 17 HK1206cn_OPX_TE_LINE5 </t>
  </si>
  <si>
    <t xml:space="preserve">Line 18 HK1206cn_OPX_TE_LINE5 </t>
  </si>
  <si>
    <t xml:space="preserve">Line 19 HK1206cn_OPX_TE_LINE5 </t>
  </si>
  <si>
    <t xml:space="preserve">Line 20 HK1206cn_OPX_TE_LINE5 </t>
  </si>
  <si>
    <t xml:space="preserve">Line 21 HK1206cn_OPX_TE_LINE5 </t>
  </si>
  <si>
    <t xml:space="preserve">Line 22 HK1206cn_OPX_TE_LINE5 </t>
  </si>
  <si>
    <t xml:space="preserve">Line 23 HK1206cn_OPX_TE_LINE5 </t>
  </si>
  <si>
    <t xml:space="preserve">Line 24 HK1206cn_OPX_TE_LINE5 </t>
  </si>
  <si>
    <t xml:space="preserve">Line 25 HK1206cn_OPX_TE_LINE5 </t>
  </si>
  <si>
    <t xml:space="preserve">Line 26 HK1206cn_OPX_TE_LINE5 </t>
  </si>
  <si>
    <t xml:space="preserve">Line 27 HK1206cn_OPX_TE_LINE5 </t>
  </si>
  <si>
    <t xml:space="preserve">Line 28 HK1206cn_OPX_TE_LINE5 </t>
  </si>
  <si>
    <t xml:space="preserve">Line 29 HK1206cn_OPX_TE_LINE5 </t>
  </si>
  <si>
    <t xml:space="preserve">Line 30 HK1206cn_OPX_TE_LINE5 </t>
  </si>
  <si>
    <t xml:space="preserve">Line 31 HK1206cn_OPX_TE_LINE5 </t>
  </si>
  <si>
    <t xml:space="preserve">Line 32 HK1206cn_OPX_TE_LINE5 </t>
  </si>
  <si>
    <t xml:space="preserve">Line 33 HK1206cn_OPX_TE_LINE5 </t>
  </si>
  <si>
    <t xml:space="preserve">Line 34 HK1206cn_OPX_TE_LINE5 </t>
  </si>
  <si>
    <t xml:space="preserve">Line 35 HK1206cn_OPX_TE_LINE5 </t>
  </si>
  <si>
    <t xml:space="preserve">Line 36 HK1206cn_OPX_TE_LINE5 </t>
  </si>
  <si>
    <t xml:space="preserve">Line 37 HK1206cn_OPX_TE_LINE5 </t>
  </si>
  <si>
    <t xml:space="preserve">Line 38 HK1206cn_OPX_TE_LINE5 </t>
  </si>
  <si>
    <t xml:space="preserve">Line 39 HK1206cn_OPX_TE_LINE5 </t>
  </si>
  <si>
    <t xml:space="preserve">Line 40 HK1206cn_OPX_TE_LINE5 </t>
  </si>
  <si>
    <t xml:space="preserve">Line 41 HK1206cn_OPX_TE_LINE5 </t>
  </si>
  <si>
    <t xml:space="preserve">Line 42 HK1206cn_OPX_TE_LINE5 </t>
  </si>
  <si>
    <t xml:space="preserve">Line 43 HK1206cn_OPX_TE_LINE5 </t>
  </si>
  <si>
    <t xml:space="preserve">Line 44 HK1206cn_OPX_TE_LINE5 </t>
  </si>
  <si>
    <t xml:space="preserve">Line 45 HK1206cn_OPX_TE_LINE5 </t>
  </si>
  <si>
    <t xml:space="preserve">Line 46 HK1206cn_OPX_TE_LINE5 </t>
  </si>
  <si>
    <t xml:space="preserve">Line 47 HK1206cn_OPX_TE_LINE5 </t>
  </si>
  <si>
    <t xml:space="preserve">Line 48 HK1206cn_OPX_TE_LINE5 </t>
  </si>
  <si>
    <t xml:space="preserve">Line 49 HK1206cn_OPX_TE_LINE5 </t>
  </si>
  <si>
    <t xml:space="preserve">Line 50 HK1206cn_OPX_TE_LINE5 </t>
  </si>
  <si>
    <t xml:space="preserve">Line 51 HK1206cn_OPX_TE_LINE5 </t>
  </si>
  <si>
    <t xml:space="preserve">Line 52 HK1206cn_OPX_TE_LINE5 </t>
  </si>
  <si>
    <t xml:space="preserve">Line 53 HK1206cn_OPX_TE_LINE5 </t>
  </si>
  <si>
    <t xml:space="preserve">Line 54 HK1206cn_OPX_TE_LINE5 </t>
  </si>
  <si>
    <t xml:space="preserve">Line 55 HK1206cn_OPX_TE_LINE5 </t>
  </si>
  <si>
    <t xml:space="preserve">Line 56 HK1206cn_OPX_TE_LINE5 </t>
  </si>
  <si>
    <t xml:space="preserve">Line 57 HK1206cn_OPX_TE_LINE5 </t>
  </si>
  <si>
    <t xml:space="preserve">Line 58 HK1206cn_OPX_TE_LINE5 </t>
  </si>
  <si>
    <t xml:space="preserve">Line 59 HK1206cn_OPX_TE_LINE5 </t>
  </si>
  <si>
    <t xml:space="preserve">Line 60 HK1206cn_OPX_TE_LINE5 </t>
  </si>
  <si>
    <t xml:space="preserve">Line 61 HK1206cn_OPX_TE_LINE5 </t>
  </si>
  <si>
    <t xml:space="preserve">Line 62 HK1206cn_OPX_TE_LINE5 </t>
  </si>
  <si>
    <t xml:space="preserve">Line 63 HK1206cn_OPX_TE_LINE5 </t>
  </si>
  <si>
    <t xml:space="preserve">Line 64 HK1206cn_OPX_TE_LINE5 </t>
  </si>
  <si>
    <t xml:space="preserve">Line 65 HK1206cn_OPX_TE_LINE5 </t>
  </si>
  <si>
    <t xml:space="preserve">Line 66 HK1206cn_OPX_TE_LINE5 </t>
  </si>
  <si>
    <t xml:space="preserve">Line 67 HK1206cn_OPX_TE_LINE5 </t>
  </si>
  <si>
    <t xml:space="preserve">Line 68 HK1206cn_OPX_TE_LINE5 </t>
  </si>
  <si>
    <t xml:space="preserve">Line 69 HK1206cn_OPX_TE_LINE5 </t>
  </si>
  <si>
    <t xml:space="preserve">Line 70 HK1206cn_OPX_TE_LINE5 </t>
  </si>
  <si>
    <t xml:space="preserve">Line 71 HK1206cn_OPX_TE_LINE5 </t>
  </si>
  <si>
    <t xml:space="preserve">Line 72 HK1206cn_OPX_TE_LINE5 </t>
  </si>
  <si>
    <t xml:space="preserve">Line 73 HK1206cn_OPX_TE_LINE5 </t>
  </si>
  <si>
    <t xml:space="preserve">Line 74 HK1206cn_OPX_TE_LINE5 </t>
  </si>
  <si>
    <t xml:space="preserve">Line 75 HK1206cn_OPX_TE_LINE5 </t>
  </si>
  <si>
    <t xml:space="preserve">Line 76 HK1206cn_OPX_TE_LINE5 </t>
  </si>
  <si>
    <t xml:space="preserve">Line 77 HK1206cn_OPX_TE_LINE5 </t>
  </si>
  <si>
    <t xml:space="preserve">Line 78 HK1206cn_OPX_TE_LINE5 </t>
  </si>
  <si>
    <t xml:space="preserve">Line 79 HK1206cn_OPX_TE_LINE5 </t>
  </si>
  <si>
    <t xml:space="preserve">Line 80 HK1206cn_OPX_TE_LINE5 </t>
  </si>
  <si>
    <t xml:space="preserve">Line 81 HK1206cn_OPX_TE_LINE5 </t>
  </si>
  <si>
    <t xml:space="preserve">Line 82 HK1206cn_OPX_TE_LINE5 </t>
  </si>
  <si>
    <t xml:space="preserve">Line 83 HK1206cn_OPX_TE_LINE5 </t>
  </si>
  <si>
    <t xml:space="preserve">Line 84 HK1206cn_OPX_TE_LINE5 </t>
  </si>
  <si>
    <t xml:space="preserve">Line 85 HK1206cn_OPX_TE_LINE5 </t>
  </si>
  <si>
    <t xml:space="preserve">Line 86 HK1206cn_OPX_TE_LINE5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</si>
</sst>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Line!$J$5:$J$52</c:f>
              <c:numCache>
                <c:formatCode>General</c:formatCode>
                <c:ptCount val="48"/>
                <c:pt idx="0">
                  <c:v>0</c:v>
                </c:pt>
                <c:pt idx="1">
                  <c:v>9.9999999999909051</c:v>
                </c:pt>
                <c:pt idx="2">
                  <c:v>20.049875621116655</c:v>
                </c:pt>
                <c:pt idx="3">
                  <c:v>30.049875621121771</c:v>
                </c:pt>
                <c:pt idx="4">
                  <c:v>41.09523663830452</c:v>
                </c:pt>
                <c:pt idx="5">
                  <c:v>51.095236638309636</c:v>
                </c:pt>
                <c:pt idx="6">
                  <c:v>60.15062177644792</c:v>
                </c:pt>
                <c:pt idx="7">
                  <c:v>70.150621776438825</c:v>
                </c:pt>
                <c:pt idx="8">
                  <c:v>81.195982793635721</c:v>
                </c:pt>
                <c:pt idx="9">
                  <c:v>90.195982793636063</c:v>
                </c:pt>
                <c:pt idx="10">
                  <c:v>100.19598279362697</c:v>
                </c:pt>
                <c:pt idx="11">
                  <c:v>111.19598279362265</c:v>
                </c:pt>
                <c:pt idx="12">
                  <c:v>121.2458584147484</c:v>
                </c:pt>
                <c:pt idx="13">
                  <c:v>130.24585841474874</c:v>
                </c:pt>
                <c:pt idx="14">
                  <c:v>140.24585841475385</c:v>
                </c:pt>
                <c:pt idx="15">
                  <c:v>151.29121943193724</c:v>
                </c:pt>
                <c:pt idx="16">
                  <c:v>161.29121943194235</c:v>
                </c:pt>
                <c:pt idx="17">
                  <c:v>171.34109505305395</c:v>
                </c:pt>
                <c:pt idx="18">
                  <c:v>181.34109505305906</c:v>
                </c:pt>
                <c:pt idx="19">
                  <c:v>191.34109505306418</c:v>
                </c:pt>
                <c:pt idx="20">
                  <c:v>201.39097067417578</c:v>
                </c:pt>
                <c:pt idx="21">
                  <c:v>211.44084629530224</c:v>
                </c:pt>
                <c:pt idx="22">
                  <c:v>221.44084629530735</c:v>
                </c:pt>
                <c:pt idx="23">
                  <c:v>231.49072191641895</c:v>
                </c:pt>
                <c:pt idx="24">
                  <c:v>251.49072191641497</c:v>
                </c:pt>
                <c:pt idx="25">
                  <c:v>261.54059753754069</c:v>
                </c:pt>
                <c:pt idx="26">
                  <c:v>281.54059753753671</c:v>
                </c:pt>
                <c:pt idx="27">
                  <c:v>291.59047315866314</c:v>
                </c:pt>
                <c:pt idx="28">
                  <c:v>301.59047315866826</c:v>
                </c:pt>
                <c:pt idx="29">
                  <c:v>311.59047315865917</c:v>
                </c:pt>
                <c:pt idx="30">
                  <c:v>321.64034877978492</c:v>
                </c:pt>
                <c:pt idx="31">
                  <c:v>332.6403487797806</c:v>
                </c:pt>
                <c:pt idx="32">
                  <c:v>342.69022440090635</c:v>
                </c:pt>
                <c:pt idx="33">
                  <c:v>351.69022440090669</c:v>
                </c:pt>
                <c:pt idx="34">
                  <c:v>361.69022440089759</c:v>
                </c:pt>
                <c:pt idx="35">
                  <c:v>372.73558541809513</c:v>
                </c:pt>
                <c:pt idx="36">
                  <c:v>381.79097055623265</c:v>
                </c:pt>
                <c:pt idx="37">
                  <c:v>391.79097055622356</c:v>
                </c:pt>
                <c:pt idx="38">
                  <c:v>402.83633157342047</c:v>
                </c:pt>
                <c:pt idx="39">
                  <c:v>412.83633157341137</c:v>
                </c:pt>
                <c:pt idx="40">
                  <c:v>421.83633157341171</c:v>
                </c:pt>
                <c:pt idx="41">
                  <c:v>431.88620719453814</c:v>
                </c:pt>
                <c:pt idx="42">
                  <c:v>442.88620719453382</c:v>
                </c:pt>
                <c:pt idx="43">
                  <c:v>452.88620719453894</c:v>
                </c:pt>
                <c:pt idx="44">
                  <c:v>472.93608281565565</c:v>
                </c:pt>
                <c:pt idx="45">
                  <c:v>482.93608281566077</c:v>
                </c:pt>
                <c:pt idx="46">
                  <c:v>492.98595843677236</c:v>
                </c:pt>
                <c:pt idx="47">
                  <c:v>502.98595843677748</c:v>
                </c:pt>
              </c:numCache>
            </c:numRef>
          </c:xVal>
          <c:yVal>
            <c:numRef>
              <c:f>Line!$K$5:$K$52</c:f>
              <c:numCache>
                <c:formatCode>General</c:formatCode>
                <c:ptCount val="48"/>
                <c:pt idx="0">
                  <c:v>3.016</c:v>
                </c:pt>
                <c:pt idx="1">
                  <c:v>3.097</c:v>
                </c:pt>
                <c:pt idx="2">
                  <c:v>3.2090000000000001</c:v>
                </c:pt>
                <c:pt idx="3">
                  <c:v>3.3029999999999999</c:v>
                </c:pt>
                <c:pt idx="4">
                  <c:v>3.2770000000000001</c:v>
                </c:pt>
                <c:pt idx="5">
                  <c:v>3.39</c:v>
                </c:pt>
                <c:pt idx="6">
                  <c:v>3.4369999999999998</c:v>
                </c:pt>
                <c:pt idx="7">
                  <c:v>3.4529999999999998</c:v>
                </c:pt>
                <c:pt idx="8">
                  <c:v>3.5289999999999999</c:v>
                </c:pt>
                <c:pt idx="9">
                  <c:v>3.5270000000000001</c:v>
                </c:pt>
                <c:pt idx="10">
                  <c:v>3.5449999999999999</c:v>
                </c:pt>
                <c:pt idx="11">
                  <c:v>3.5659999999999998</c:v>
                </c:pt>
                <c:pt idx="12">
                  <c:v>3.569</c:v>
                </c:pt>
                <c:pt idx="13">
                  <c:v>3.5579999999999998</c:v>
                </c:pt>
                <c:pt idx="14">
                  <c:v>3.5830000000000002</c:v>
                </c:pt>
                <c:pt idx="15">
                  <c:v>3.605</c:v>
                </c:pt>
                <c:pt idx="16">
                  <c:v>3.5960000000000001</c:v>
                </c:pt>
                <c:pt idx="17">
                  <c:v>3.6459999999999999</c:v>
                </c:pt>
                <c:pt idx="18">
                  <c:v>3.6320000000000001</c:v>
                </c:pt>
                <c:pt idx="19">
                  <c:v>3.6930000000000001</c:v>
                </c:pt>
                <c:pt idx="20">
                  <c:v>3.63</c:v>
                </c:pt>
                <c:pt idx="21">
                  <c:v>3.6560000000000001</c:v>
                </c:pt>
                <c:pt idx="22">
                  <c:v>3.661</c:v>
                </c:pt>
                <c:pt idx="23">
                  <c:v>3.726</c:v>
                </c:pt>
                <c:pt idx="24">
                  <c:v>3.7469999999999999</c:v>
                </c:pt>
                <c:pt idx="25">
                  <c:v>3.7669999999999999</c:v>
                </c:pt>
                <c:pt idx="26">
                  <c:v>3.7679999999999998</c:v>
                </c:pt>
                <c:pt idx="27">
                  <c:v>3.7810000000000001</c:v>
                </c:pt>
                <c:pt idx="28">
                  <c:v>3.8439999999999999</c:v>
                </c:pt>
                <c:pt idx="29">
                  <c:v>3.8239999999999998</c:v>
                </c:pt>
                <c:pt idx="30">
                  <c:v>3.8170000000000002</c:v>
                </c:pt>
                <c:pt idx="31">
                  <c:v>3.782</c:v>
                </c:pt>
                <c:pt idx="32">
                  <c:v>3.7850000000000001</c:v>
                </c:pt>
                <c:pt idx="33">
                  <c:v>3.8029999999999999</c:v>
                </c:pt>
                <c:pt idx="34">
                  <c:v>3.8079999999999998</c:v>
                </c:pt>
                <c:pt idx="35">
                  <c:v>3.8119999999999998</c:v>
                </c:pt>
                <c:pt idx="36">
                  <c:v>3.7919999999999998</c:v>
                </c:pt>
                <c:pt idx="37">
                  <c:v>3.7890000000000001</c:v>
                </c:pt>
                <c:pt idx="38">
                  <c:v>3.7810000000000001</c:v>
                </c:pt>
                <c:pt idx="39">
                  <c:v>3.8069999999999999</c:v>
                </c:pt>
                <c:pt idx="40">
                  <c:v>3.8029999999999999</c:v>
                </c:pt>
                <c:pt idx="41">
                  <c:v>3.7349999999999999</c:v>
                </c:pt>
                <c:pt idx="42">
                  <c:v>3.7789999999999999</c:v>
                </c:pt>
                <c:pt idx="43">
                  <c:v>3.827</c:v>
                </c:pt>
                <c:pt idx="44">
                  <c:v>3.835</c:v>
                </c:pt>
                <c:pt idx="45">
                  <c:v>3.7759999999999998</c:v>
                </c:pt>
                <c:pt idx="46">
                  <c:v>3.8079999999999998</c:v>
                </c:pt>
                <c:pt idx="47">
                  <c:v>3.7959999999999998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836544"/>
        <c:axId val="298835968"/>
      </c:scatterChart>
      <c:valAx>
        <c:axId val="29883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8835968"/>
        <c:crosses val="autoZero"/>
        <c:crossBetween val="midCat"/>
      </c:valAx>
      <c:valAx>
        <c:axId val="298835968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8836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Line!$M$5:$M$50</c:f>
              <c:numCache>
                <c:formatCode>General</c:formatCode>
                <c:ptCount val="46"/>
                <c:pt idx="0">
                  <c:v>0</c:v>
                </c:pt>
                <c:pt idx="1">
                  <c:v>9.9999999999909051</c:v>
                </c:pt>
                <c:pt idx="2">
                  <c:v>20.049875621117394</c:v>
                </c:pt>
                <c:pt idx="3">
                  <c:v>30.04987562112251</c:v>
                </c:pt>
                <c:pt idx="4">
                  <c:v>41.04987562111819</c:v>
                </c:pt>
                <c:pt idx="5">
                  <c:v>51.099751242229786</c:v>
                </c:pt>
                <c:pt idx="6">
                  <c:v>60.155136380367253</c:v>
                </c:pt>
                <c:pt idx="7">
                  <c:v>70.155136380372369</c:v>
                </c:pt>
                <c:pt idx="8">
                  <c:v>81.20049739755575</c:v>
                </c:pt>
                <c:pt idx="9">
                  <c:v>91.200497397560866</c:v>
                </c:pt>
                <c:pt idx="10">
                  <c:v>100.20049739756121</c:v>
                </c:pt>
                <c:pt idx="11">
                  <c:v>110.2503730186869</c:v>
                </c:pt>
                <c:pt idx="12">
                  <c:v>121.25037301868258</c:v>
                </c:pt>
                <c:pt idx="13">
                  <c:v>130.30575815682005</c:v>
                </c:pt>
                <c:pt idx="14">
                  <c:v>140.30575815682516</c:v>
                </c:pt>
                <c:pt idx="15">
                  <c:v>151.30575815682084</c:v>
                </c:pt>
                <c:pt idx="16">
                  <c:v>161.30575815682596</c:v>
                </c:pt>
                <c:pt idx="17">
                  <c:v>170.36114329495012</c:v>
                </c:pt>
                <c:pt idx="18">
                  <c:v>191.41101891607161</c:v>
                </c:pt>
                <c:pt idx="19">
                  <c:v>201.41101891607673</c:v>
                </c:pt>
                <c:pt idx="20">
                  <c:v>211.41101891608184</c:v>
                </c:pt>
                <c:pt idx="21">
                  <c:v>221.46089453719344</c:v>
                </c:pt>
                <c:pt idx="22">
                  <c:v>231.51077015831913</c:v>
                </c:pt>
                <c:pt idx="23">
                  <c:v>241.51077015832425</c:v>
                </c:pt>
                <c:pt idx="24">
                  <c:v>251.56064577943653</c:v>
                </c:pt>
                <c:pt idx="25">
                  <c:v>261.56064577944159</c:v>
                </c:pt>
                <c:pt idx="26">
                  <c:v>271.5606457794467</c:v>
                </c:pt>
                <c:pt idx="27">
                  <c:v>281.6105214005583</c:v>
                </c:pt>
                <c:pt idx="28">
                  <c:v>291.61052140056341</c:v>
                </c:pt>
                <c:pt idx="29">
                  <c:v>311.66039702168013</c:v>
                </c:pt>
                <c:pt idx="30">
                  <c:v>321.66039702168524</c:v>
                </c:pt>
                <c:pt idx="31">
                  <c:v>332.66039702168092</c:v>
                </c:pt>
                <c:pt idx="32">
                  <c:v>342.71027264280735</c:v>
                </c:pt>
                <c:pt idx="33">
                  <c:v>351.71027264280769</c:v>
                </c:pt>
                <c:pt idx="34">
                  <c:v>361.7102726427986</c:v>
                </c:pt>
                <c:pt idx="35">
                  <c:v>372.75563365999551</c:v>
                </c:pt>
                <c:pt idx="36">
                  <c:v>382.75563365998642</c:v>
                </c:pt>
                <c:pt idx="37">
                  <c:v>391.81101879812394</c:v>
                </c:pt>
                <c:pt idx="38">
                  <c:v>402.85637981532147</c:v>
                </c:pt>
                <c:pt idx="39">
                  <c:v>412.85637981531238</c:v>
                </c:pt>
                <c:pt idx="40">
                  <c:v>421.85637981531272</c:v>
                </c:pt>
                <c:pt idx="41">
                  <c:v>431.90625543643847</c:v>
                </c:pt>
                <c:pt idx="42">
                  <c:v>442.90625543643415</c:v>
                </c:pt>
                <c:pt idx="43">
                  <c:v>452.9561310575599</c:v>
                </c:pt>
                <c:pt idx="44">
                  <c:v>462.95613105755081</c:v>
                </c:pt>
                <c:pt idx="45">
                  <c:v>472.95613105755592</c:v>
                </c:pt>
              </c:numCache>
            </c:numRef>
          </c:xVal>
          <c:yVal>
            <c:numRef>
              <c:f>Line!$N$5:$N$50</c:f>
              <c:numCache>
                <c:formatCode>General</c:formatCode>
                <c:ptCount val="46"/>
                <c:pt idx="0">
                  <c:v>2.9830000000000001</c:v>
                </c:pt>
                <c:pt idx="1">
                  <c:v>3.125</c:v>
                </c:pt>
                <c:pt idx="2">
                  <c:v>3.226</c:v>
                </c:pt>
                <c:pt idx="3">
                  <c:v>3.3149999999999999</c:v>
                </c:pt>
                <c:pt idx="4">
                  <c:v>3.387</c:v>
                </c:pt>
                <c:pt idx="5">
                  <c:v>3.4489999999999998</c:v>
                </c:pt>
                <c:pt idx="6">
                  <c:v>3.54</c:v>
                </c:pt>
                <c:pt idx="7">
                  <c:v>3.605</c:v>
                </c:pt>
                <c:pt idx="8">
                  <c:v>3.5710000000000002</c:v>
                </c:pt>
                <c:pt idx="9">
                  <c:v>3.6859999999999999</c:v>
                </c:pt>
                <c:pt idx="10">
                  <c:v>3.7029999999999998</c:v>
                </c:pt>
                <c:pt idx="11">
                  <c:v>3.726</c:v>
                </c:pt>
                <c:pt idx="12">
                  <c:v>3.7429999999999999</c:v>
                </c:pt>
                <c:pt idx="13">
                  <c:v>3.7450000000000001</c:v>
                </c:pt>
                <c:pt idx="14">
                  <c:v>3.7919999999999998</c:v>
                </c:pt>
                <c:pt idx="15">
                  <c:v>3.8370000000000002</c:v>
                </c:pt>
                <c:pt idx="16">
                  <c:v>3.8170000000000002</c:v>
                </c:pt>
                <c:pt idx="17">
                  <c:v>3.8170000000000002</c:v>
                </c:pt>
                <c:pt idx="18">
                  <c:v>3.8140000000000001</c:v>
                </c:pt>
                <c:pt idx="19">
                  <c:v>3.8180000000000001</c:v>
                </c:pt>
                <c:pt idx="20">
                  <c:v>3.855</c:v>
                </c:pt>
                <c:pt idx="21">
                  <c:v>3.855</c:v>
                </c:pt>
                <c:pt idx="22">
                  <c:v>3.81</c:v>
                </c:pt>
                <c:pt idx="23">
                  <c:v>3.7970000000000002</c:v>
                </c:pt>
                <c:pt idx="24">
                  <c:v>3.758</c:v>
                </c:pt>
                <c:pt idx="25">
                  <c:v>3.7959999999999998</c:v>
                </c:pt>
                <c:pt idx="26">
                  <c:v>3.8079999999999998</c:v>
                </c:pt>
                <c:pt idx="27">
                  <c:v>3.7759999999999998</c:v>
                </c:pt>
                <c:pt idx="28">
                  <c:v>3.835</c:v>
                </c:pt>
                <c:pt idx="29">
                  <c:v>3.827</c:v>
                </c:pt>
                <c:pt idx="30">
                  <c:v>3.7789999999999999</c:v>
                </c:pt>
                <c:pt idx="31">
                  <c:v>3.7349999999999999</c:v>
                </c:pt>
                <c:pt idx="32">
                  <c:v>3.8029999999999999</c:v>
                </c:pt>
                <c:pt idx="33">
                  <c:v>3.8069999999999999</c:v>
                </c:pt>
                <c:pt idx="34">
                  <c:v>3.7810000000000001</c:v>
                </c:pt>
                <c:pt idx="35">
                  <c:v>3.7890000000000001</c:v>
                </c:pt>
                <c:pt idx="36">
                  <c:v>3.7919999999999998</c:v>
                </c:pt>
                <c:pt idx="37">
                  <c:v>3.8119999999999998</c:v>
                </c:pt>
                <c:pt idx="38">
                  <c:v>3.8079999999999998</c:v>
                </c:pt>
                <c:pt idx="39">
                  <c:v>3.8029999999999999</c:v>
                </c:pt>
                <c:pt idx="40">
                  <c:v>3.7850000000000001</c:v>
                </c:pt>
                <c:pt idx="41">
                  <c:v>3.782</c:v>
                </c:pt>
                <c:pt idx="42">
                  <c:v>3.8170000000000002</c:v>
                </c:pt>
                <c:pt idx="43">
                  <c:v>3.8239999999999998</c:v>
                </c:pt>
                <c:pt idx="44">
                  <c:v>3.8439999999999999</c:v>
                </c:pt>
                <c:pt idx="45">
                  <c:v>3.7810000000000001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896192"/>
        <c:axId val="301895616"/>
      </c:scatterChart>
      <c:valAx>
        <c:axId val="3018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1895616"/>
        <c:crosses val="autoZero"/>
        <c:crossBetween val="midCat"/>
      </c:valAx>
      <c:valAx>
        <c:axId val="301895616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1896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4</xdr:row>
      <xdr:rowOff>4762</xdr:rowOff>
    </xdr:from>
    <xdr:to>
      <xdr:col>21</xdr:col>
      <xdr:colOff>457200</xdr:colOff>
      <xdr:row>20</xdr:row>
      <xdr:rowOff>4762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</xdr:colOff>
      <xdr:row>20</xdr:row>
      <xdr:rowOff>33337</xdr:rowOff>
    </xdr:from>
    <xdr:to>
      <xdr:col>21</xdr:col>
      <xdr:colOff>476250</xdr:colOff>
      <xdr:row>36</xdr:row>
      <xdr:rowOff>33337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3" zoomScale="80" zoomScaleNormal="80" workbookViewId="0">
      <selection activeCell="F85" sqref="F9:F85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1"/>
    <col min="40" max="40" width="9" style="2"/>
    <col min="67" max="67" width="9" customWidth="1"/>
  </cols>
  <sheetData>
    <row r="1" spans="1:69" x14ac:dyDescent="0.15">
      <c r="U1" s="15" t="s">
        <v>52</v>
      </c>
      <c r="V1" s="38" t="s">
        <v>53</v>
      </c>
      <c r="W1" s="38"/>
      <c r="X1" s="16" t="s">
        <v>54</v>
      </c>
      <c r="Y1" s="6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8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60</v>
      </c>
      <c r="R2" s="37"/>
      <c r="S2" s="37"/>
      <c r="U2" s="17" t="s">
        <v>55</v>
      </c>
      <c r="V2" s="4" t="s">
        <v>55</v>
      </c>
      <c r="W2" s="4" t="s">
        <v>52</v>
      </c>
      <c r="X2" s="18" t="s">
        <v>56</v>
      </c>
      <c r="Y2" s="6"/>
      <c r="Z2" s="11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7" t="s">
        <v>41</v>
      </c>
      <c r="W3" s="7" t="s">
        <v>44</v>
      </c>
      <c r="X3" s="4" t="s">
        <v>26</v>
      </c>
      <c r="Y3" s="5"/>
      <c r="Z3" s="12" t="s">
        <v>27</v>
      </c>
      <c r="AA3" s="12" t="s">
        <v>28</v>
      </c>
      <c r="AB3" s="12" t="s">
        <v>31</v>
      </c>
      <c r="AC3" s="12" t="s">
        <v>32</v>
      </c>
      <c r="AD3" s="12" t="s">
        <v>33</v>
      </c>
      <c r="AE3" s="12" t="s">
        <v>34</v>
      </c>
      <c r="AF3" s="12" t="s">
        <v>35</v>
      </c>
      <c r="AG3" s="12" t="s">
        <v>36</v>
      </c>
      <c r="AH3" s="12" t="s">
        <v>37</v>
      </c>
      <c r="AI3" s="12" t="s">
        <v>38</v>
      </c>
      <c r="AJ3" s="12" t="s">
        <v>39</v>
      </c>
      <c r="AK3" s="12" t="s">
        <v>40</v>
      </c>
      <c r="AL3" s="12" t="s">
        <v>25</v>
      </c>
      <c r="AM3" s="12" t="s">
        <v>50</v>
      </c>
      <c r="AN3" s="9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19" customFormat="1" x14ac:dyDescent="0.15">
      <c r="A4" s="19" t="s">
        <v>69</v>
      </c>
      <c r="B4" s="19">
        <v>627</v>
      </c>
      <c r="D4" s="20">
        <v>40.804000000000002</v>
      </c>
      <c r="E4" s="20">
        <v>1E-3</v>
      </c>
      <c r="F4" s="20">
        <v>0</v>
      </c>
      <c r="G4" s="20">
        <v>2E-3</v>
      </c>
      <c r="H4" s="20">
        <v>9.2219999999999995</v>
      </c>
      <c r="I4" s="20">
        <v>49.72</v>
      </c>
      <c r="J4" s="20">
        <v>3.1E-2</v>
      </c>
      <c r="K4" s="20">
        <v>0.14899999999999999</v>
      </c>
      <c r="L4" s="20">
        <v>0.376</v>
      </c>
      <c r="M4" s="20">
        <v>0</v>
      </c>
      <c r="N4" s="20"/>
      <c r="O4" s="19">
        <f>SUM(D4:N4)</f>
        <v>100.30500000000001</v>
      </c>
      <c r="Q4" s="20">
        <v>42.68</v>
      </c>
      <c r="R4" s="20">
        <v>80.790000000000006</v>
      </c>
      <c r="S4" s="20">
        <v>11.04</v>
      </c>
      <c r="U4" s="20"/>
      <c r="V4" s="21">
        <v>12</v>
      </c>
      <c r="W4" s="21">
        <v>4</v>
      </c>
      <c r="X4" s="22">
        <v>0</v>
      </c>
      <c r="Z4" s="23">
        <f>IFERROR(BD4*$BQ4,"NA")</f>
        <v>1.4937300515183336</v>
      </c>
      <c r="AA4" s="23">
        <f>IFERROR(BE4*$BQ4,"NA")</f>
        <v>2.7538315402204889E-5</v>
      </c>
      <c r="AB4" s="23">
        <f>IFERROR(BF4*$BQ4,"NA")</f>
        <v>0</v>
      </c>
      <c r="AC4" s="23">
        <f>IFERROR(BG4*$BQ4,"NA")</f>
        <v>5.7882100083229043E-5</v>
      </c>
      <c r="AD4" s="23">
        <f>IFERROR(IF(OR($X4="spinel", $X4="Spinel", $X4="SPINEL"),((BH4+BI4)*BQ4-AE4),BI4*$BQ4),"NA")</f>
        <v>0</v>
      </c>
      <c r="AE4" s="23">
        <f>IFERROR(IF(OR($X4="spinel", $X4="Spinel", $X4="SPINEL"),(1-AF4-AG4-AH4-AI4),BH4*$BQ4),"NA")</f>
        <v>0.28231497623947771</v>
      </c>
      <c r="AF4" s="23">
        <f t="shared" ref="AF4:AK4" si="0">IFERROR(BJ4*$BQ4,"NA")</f>
        <v>2.7131759775163329</v>
      </c>
      <c r="AG4" s="23">
        <f t="shared" si="0"/>
        <v>1.2158307631111173E-3</v>
      </c>
      <c r="AH4" s="23">
        <f t="shared" si="0"/>
        <v>4.6196631056249857E-3</v>
      </c>
      <c r="AI4" s="23">
        <f t="shared" si="0"/>
        <v>1.107154955785696E-2</v>
      </c>
      <c r="AJ4" s="23">
        <f t="shared" si="0"/>
        <v>0</v>
      </c>
      <c r="AK4" s="23">
        <f t="shared" si="0"/>
        <v>0</v>
      </c>
      <c r="AL4" s="23">
        <f>IFERROR(SUM(Z4:AK4),"NA")</f>
        <v>4.5062134691162221</v>
      </c>
      <c r="AM4" s="23">
        <f t="shared" ref="AM4" si="1">IFERROR(AF4/(AF4+AE4),"NA")</f>
        <v>0.90575335375808597</v>
      </c>
      <c r="AN4" s="24">
        <f t="shared" ref="AN4:AN50" si="2">IFERROR(AD4/(AD4+AE4),"NA")</f>
        <v>0</v>
      </c>
      <c r="AP4" s="19">
        <f>D4</f>
        <v>40.804000000000002</v>
      </c>
      <c r="AQ4" s="19">
        <f>E4</f>
        <v>1E-3</v>
      </c>
      <c r="AR4" s="19">
        <f>F4</f>
        <v>0</v>
      </c>
      <c r="AS4" s="19">
        <f>G4</f>
        <v>2E-3</v>
      </c>
      <c r="AT4" s="19">
        <f t="shared" ref="AT4:AT50" si="3">BI4*AT$1/2</f>
        <v>0</v>
      </c>
      <c r="AU4" s="19">
        <f t="shared" ref="AU4:AU50" si="4">BH4*AU$1</f>
        <v>9.2219999999999995</v>
      </c>
      <c r="AV4" s="19">
        <f t="shared" ref="AV4:BA4" si="5">I4</f>
        <v>49.72</v>
      </c>
      <c r="AW4" s="19">
        <f t="shared" si="5"/>
        <v>3.1E-2</v>
      </c>
      <c r="AX4" s="19">
        <f t="shared" si="5"/>
        <v>0.14899999999999999</v>
      </c>
      <c r="AY4" s="19">
        <f t="shared" si="5"/>
        <v>0.376</v>
      </c>
      <c r="AZ4" s="19">
        <f t="shared" si="5"/>
        <v>0</v>
      </c>
      <c r="BA4" s="19">
        <f t="shared" si="5"/>
        <v>0</v>
      </c>
      <c r="BB4" s="19">
        <f>SUM(AP4:BA4)</f>
        <v>100.30500000000001</v>
      </c>
      <c r="BD4" s="19">
        <f t="shared" ref="BD4:BD50" si="6">D4/AP$1</f>
        <v>0.67916111850865513</v>
      </c>
      <c r="BE4" s="19">
        <f t="shared" ref="BE4:BE50" si="7">E4/AQ$1</f>
        <v>1.2520972629153833E-5</v>
      </c>
      <c r="BF4" s="19">
        <f t="shared" ref="BF4:BF50" si="8">F4/AR$1*2</f>
        <v>0</v>
      </c>
      <c r="BG4" s="19">
        <f t="shared" ref="BG4:BG50" si="9">G4/AS$1*2</f>
        <v>2.6317520889532203E-5</v>
      </c>
      <c r="BH4" s="19">
        <f t="shared" ref="BH4:BH50" si="10">IF(OR($X4="spinel", $X4="Spinel", $X4="SPINEL"),H4/AU$1,H4/AU$1*(1-$X4))</f>
        <v>0.12836144980791717</v>
      </c>
      <c r="BI4" s="19">
        <f t="shared" ref="BI4:BI50" si="11">IF(OR($X4="spinel", $X4="Spinel", $X4="SPINEL"),0,H4/AU$1*$X4)</f>
        <v>0</v>
      </c>
      <c r="BJ4" s="19">
        <f t="shared" ref="BJ4:BJ50" si="12">I4/AV$1</f>
        <v>1.2336122110737289</v>
      </c>
      <c r="BK4" s="19">
        <f t="shared" ref="BK4:BK50" si="13">J4/AW$1</f>
        <v>5.5280736981386442E-4</v>
      </c>
      <c r="BL4" s="19">
        <f t="shared" ref="BL4:BL50" si="14">K4/AX$1</f>
        <v>2.1004434896119677E-3</v>
      </c>
      <c r="BM4" s="19">
        <f t="shared" ref="BM4:BM50" si="15">L4/AY$1</f>
        <v>5.0339524023734544E-3</v>
      </c>
      <c r="BN4" s="19">
        <f>M4/AZ$1*2</f>
        <v>0</v>
      </c>
      <c r="BO4" s="19">
        <f>N4/BA$1*2</f>
        <v>0</v>
      </c>
      <c r="BP4" s="19">
        <f>SUM(BD4:BO4)</f>
        <v>2.0488608211456194</v>
      </c>
      <c r="BQ4" s="19">
        <f t="shared" ref="BQ4:BQ50" si="16">IFERROR(IF(OR($U4="Total",$U4="total", $U4="TOTAL"),$W4/$BP4,V4/(BD4*4+BE4*4+BF4*3+BG4*3+BH4*2+BI4*3+BJ4*2+BK4*2+BL4*2+BM4*2+BN4+BO4)),"NA")</f>
        <v>2.1993750979124957</v>
      </c>
    </row>
    <row r="5" spans="1:69" s="25" customFormat="1" x14ac:dyDescent="0.15">
      <c r="A5" s="25" t="s">
        <v>70</v>
      </c>
      <c r="B5" s="25">
        <v>628</v>
      </c>
      <c r="C5" s="25">
        <f>SQRT((Q4-Q5)^2+(R4-R5)^2)*1000</f>
        <v>9.9999999999909051</v>
      </c>
      <c r="D5" s="26">
        <v>40.735999999999997</v>
      </c>
      <c r="E5" s="26">
        <v>0</v>
      </c>
      <c r="F5" s="26">
        <v>0</v>
      </c>
      <c r="G5" s="26">
        <v>6.0000000000000001E-3</v>
      </c>
      <c r="H5" s="26">
        <v>9.2119999999999997</v>
      </c>
      <c r="I5" s="26">
        <v>49.74</v>
      </c>
      <c r="J5" s="26">
        <v>3.1E-2</v>
      </c>
      <c r="K5" s="26">
        <v>0.158</v>
      </c>
      <c r="L5" s="26">
        <v>0.39700000000000002</v>
      </c>
      <c r="M5" s="26">
        <v>6.0000000000000001E-3</v>
      </c>
      <c r="N5" s="26"/>
      <c r="O5" s="25">
        <f t="shared" ref="O5:O49" si="17">SUM(D5:N5)</f>
        <v>100.286</v>
      </c>
      <c r="Q5" s="26">
        <v>42.68</v>
      </c>
      <c r="R5" s="26">
        <v>80.8</v>
      </c>
      <c r="S5" s="26">
        <v>11.04</v>
      </c>
      <c r="U5" s="26"/>
      <c r="V5" s="27">
        <v>12</v>
      </c>
      <c r="W5" s="27">
        <v>4</v>
      </c>
      <c r="X5" s="14">
        <v>0</v>
      </c>
      <c r="Z5" s="28">
        <f t="shared" ref="Z5:Z50" si="18">IFERROR(BD5*$BQ5,"NA")</f>
        <v>1.4919779017338288</v>
      </c>
      <c r="AA5" s="28">
        <f t="shared" ref="AA5:AA50" si="19">IFERROR(BE5*$BQ5,"NA")</f>
        <v>0</v>
      </c>
      <c r="AB5" s="28">
        <f t="shared" ref="AB5:AB50" si="20">IFERROR(BF5*$BQ5,"NA")</f>
        <v>0</v>
      </c>
      <c r="AC5" s="28">
        <f t="shared" ref="AC5:AC50" si="21">IFERROR(BG5*$BQ5,"NA")</f>
        <v>1.7373213780221493E-4</v>
      </c>
      <c r="AD5" s="28">
        <f t="shared" ref="AD5:AD50" si="22">IFERROR(IF(OR($X5="spinel", $X5="Spinel", $X5="SPINEL"),((BH5+BI5)*BQ5-AE5),BI5*$BQ5),"NA")</f>
        <v>0</v>
      </c>
      <c r="AE5" s="28">
        <f t="shared" ref="AE5:AE50" si="23">IFERROR(IF(OR($X5="spinel", $X5="Spinel", $X5="SPINEL"),(1-AF5-AG5-AH5-AI5),BH5*$BQ5),"NA")</f>
        <v>0.28214824796020349</v>
      </c>
      <c r="AF5" s="28">
        <f t="shared" ref="AF5:AF50" si="24">IFERROR(BJ5*$BQ5,"NA")</f>
        <v>2.7156090874394758</v>
      </c>
      <c r="AG5" s="28">
        <f t="shared" ref="AG5:AG50" si="25">IFERROR(BK5*$BQ5,"NA")</f>
        <v>1.216431777568917E-3</v>
      </c>
      <c r="AH5" s="28">
        <f t="shared" ref="AH5:AH50" si="26">IFERROR(BL5*$BQ5,"NA")</f>
        <v>4.9011247060556998E-3</v>
      </c>
      <c r="AI5" s="28">
        <f t="shared" ref="AI5:AI50" si="27">IFERROR(BM5*$BQ5,"NA")</f>
        <v>1.1695685981948489E-2</v>
      </c>
      <c r="AJ5" s="28">
        <f t="shared" ref="AJ5:AJ50" si="28">IFERROR(BN5*$BQ5,"NA")</f>
        <v>4.2604092077398362E-4</v>
      </c>
      <c r="AK5" s="28">
        <f t="shared" ref="AK5:AK50" si="29">IFERROR(BO5*$BQ5,"NA")</f>
        <v>0</v>
      </c>
      <c r="AL5" s="28">
        <f t="shared" ref="AL5:AL50" si="30">IFERROR(SUM(Z5:AK5),"NA")</f>
        <v>4.5081482526576568</v>
      </c>
      <c r="AM5" s="28">
        <f t="shared" ref="AM5:AM50" si="31">IFERROR(AF5/(AF5+AE5),"NA")</f>
        <v>0.90588022431689397</v>
      </c>
      <c r="AN5" s="29">
        <f t="shared" si="2"/>
        <v>0</v>
      </c>
      <c r="AP5" s="25">
        <f t="shared" ref="AP5:AP49" si="32">D5</f>
        <v>40.735999999999997</v>
      </c>
      <c r="AQ5" s="25">
        <f t="shared" ref="AQ5:AQ50" si="33">E5</f>
        <v>0</v>
      </c>
      <c r="AR5" s="25">
        <f t="shared" ref="AR5:AR50" si="34">F5</f>
        <v>0</v>
      </c>
      <c r="AS5" s="25">
        <f t="shared" ref="AS5:AS50" si="35">G5</f>
        <v>6.0000000000000001E-3</v>
      </c>
      <c r="AT5" s="25">
        <f t="shared" si="3"/>
        <v>0</v>
      </c>
      <c r="AU5" s="25">
        <f t="shared" si="4"/>
        <v>9.2119999999999997</v>
      </c>
      <c r="AV5" s="25">
        <f t="shared" ref="AV5:AV49" si="36">I5</f>
        <v>49.74</v>
      </c>
      <c r="AW5" s="25">
        <f t="shared" ref="AW5:AW49" si="37">J5</f>
        <v>3.1E-2</v>
      </c>
      <c r="AX5" s="25">
        <f t="shared" ref="AX5:AX49" si="38">K5</f>
        <v>0.158</v>
      </c>
      <c r="AY5" s="25">
        <f t="shared" ref="AY5:AY49" si="39">L5</f>
        <v>0.39700000000000002</v>
      </c>
      <c r="AZ5" s="25">
        <f t="shared" ref="AZ5:AZ49" si="40">M5</f>
        <v>6.0000000000000001E-3</v>
      </c>
      <c r="BA5" s="25">
        <f t="shared" ref="BA5:BA49" si="41">N5</f>
        <v>0</v>
      </c>
      <c r="BB5" s="25">
        <f t="shared" ref="BB5:BB49" si="42">SUM(AP5:BA5)</f>
        <v>100.286</v>
      </c>
      <c r="BD5" s="25">
        <f t="shared" si="6"/>
        <v>0.67802929427430092</v>
      </c>
      <c r="BE5" s="25">
        <f t="shared" si="7"/>
        <v>0</v>
      </c>
      <c r="BF5" s="25">
        <f t="shared" si="8"/>
        <v>0</v>
      </c>
      <c r="BG5" s="25">
        <f t="shared" si="9"/>
        <v>7.895256266859661E-5</v>
      </c>
      <c r="BH5" s="25">
        <f t="shared" si="10"/>
        <v>0.12822225933968043</v>
      </c>
      <c r="BI5" s="25">
        <f t="shared" si="11"/>
        <v>0</v>
      </c>
      <c r="BJ5" s="25">
        <f t="shared" si="12"/>
        <v>1.2341084348110876</v>
      </c>
      <c r="BK5" s="25">
        <f t="shared" si="13"/>
        <v>5.5280736981386442E-4</v>
      </c>
      <c r="BL5" s="25">
        <f t="shared" si="14"/>
        <v>2.2273159151589995E-3</v>
      </c>
      <c r="BM5" s="25">
        <f t="shared" si="15"/>
        <v>5.3151039993145259E-3</v>
      </c>
      <c r="BN5" s="25">
        <f t="shared" ref="BN5:BN50" si="43">M5/AZ$1*2</f>
        <v>1.9361427840765164E-4</v>
      </c>
      <c r="BO5" s="25">
        <f t="shared" ref="BO5:BO50" si="44">N5/BA$1*2</f>
        <v>0</v>
      </c>
      <c r="BP5" s="25">
        <f t="shared" ref="BP5:BP49" si="45">SUM(BD5:BO5)</f>
        <v>2.0487277825504324</v>
      </c>
      <c r="BQ5" s="25">
        <f t="shared" si="16"/>
        <v>2.2004623020465544</v>
      </c>
    </row>
    <row r="6" spans="1:69" s="25" customFormat="1" x14ac:dyDescent="0.15">
      <c r="A6" s="25" t="s">
        <v>71</v>
      </c>
      <c r="B6" s="25">
        <v>629</v>
      </c>
      <c r="C6" s="25">
        <f t="shared" ref="C6:C69" si="46">SQRT((Q5-Q6)^2+(R5-R6)^2)*1000</f>
        <v>10.049875621125748</v>
      </c>
      <c r="D6" s="26">
        <v>40.805</v>
      </c>
      <c r="E6" s="26">
        <v>1E-3</v>
      </c>
      <c r="F6" s="26">
        <v>1E-3</v>
      </c>
      <c r="G6" s="26">
        <v>6.0000000000000001E-3</v>
      </c>
      <c r="H6" s="26">
        <v>9.1959999999999997</v>
      </c>
      <c r="I6" s="26">
        <v>49.603000000000002</v>
      </c>
      <c r="J6" s="26">
        <v>3.2000000000000001E-2</v>
      </c>
      <c r="K6" s="26">
        <v>0.153</v>
      </c>
      <c r="L6" s="26">
        <v>0.40100000000000002</v>
      </c>
      <c r="M6" s="26">
        <v>0</v>
      </c>
      <c r="N6" s="26"/>
      <c r="O6" s="25">
        <f t="shared" si="17"/>
        <v>100.19799999999999</v>
      </c>
      <c r="Q6" s="26">
        <v>42.679000000000002</v>
      </c>
      <c r="R6" s="26">
        <v>80.81</v>
      </c>
      <c r="S6" s="26">
        <v>11.04</v>
      </c>
      <c r="U6" s="26"/>
      <c r="V6" s="27">
        <v>12</v>
      </c>
      <c r="W6" s="27">
        <v>4</v>
      </c>
      <c r="X6" s="14">
        <v>0</v>
      </c>
      <c r="Z6" s="28">
        <f t="shared" si="18"/>
        <v>1.4952543314347386</v>
      </c>
      <c r="AA6" s="28">
        <f t="shared" si="19"/>
        <v>2.7565741368354027E-5</v>
      </c>
      <c r="AB6" s="28">
        <f t="shared" si="20"/>
        <v>4.3184886232345287E-5</v>
      </c>
      <c r="AC6" s="28">
        <f t="shared" si="21"/>
        <v>1.7381923811763636E-4</v>
      </c>
      <c r="AD6" s="28">
        <f t="shared" si="22"/>
        <v>0</v>
      </c>
      <c r="AE6" s="28">
        <f t="shared" si="23"/>
        <v>0.28179940341781029</v>
      </c>
      <c r="AF6" s="28">
        <f t="shared" si="24"/>
        <v>2.7094871404287999</v>
      </c>
      <c r="AG6" s="28">
        <f t="shared" si="25"/>
        <v>1.2563010411324137E-3</v>
      </c>
      <c r="AH6" s="28">
        <f t="shared" si="26"/>
        <v>4.7484052350258016E-3</v>
      </c>
      <c r="AI6" s="28">
        <f t="shared" si="27"/>
        <v>1.181944933849193E-2</v>
      </c>
      <c r="AJ6" s="28">
        <f t="shared" si="28"/>
        <v>0</v>
      </c>
      <c r="AK6" s="28">
        <f t="shared" si="29"/>
        <v>0</v>
      </c>
      <c r="AL6" s="28">
        <f t="shared" si="30"/>
        <v>4.5046096007617171</v>
      </c>
      <c r="AM6" s="28">
        <f t="shared" si="31"/>
        <v>0.90579324337967515</v>
      </c>
      <c r="AN6" s="29">
        <f t="shared" si="2"/>
        <v>0</v>
      </c>
      <c r="AP6" s="25">
        <f t="shared" si="32"/>
        <v>40.805</v>
      </c>
      <c r="AQ6" s="25">
        <f>E6</f>
        <v>1E-3</v>
      </c>
      <c r="AR6" s="25">
        <f>F6</f>
        <v>1E-3</v>
      </c>
      <c r="AS6" s="25">
        <f t="shared" si="35"/>
        <v>6.0000000000000001E-3</v>
      </c>
      <c r="AT6" s="25">
        <f t="shared" si="3"/>
        <v>0</v>
      </c>
      <c r="AU6" s="25">
        <f t="shared" si="4"/>
        <v>9.1960000000000015</v>
      </c>
      <c r="AV6" s="25">
        <f>I6</f>
        <v>49.603000000000002</v>
      </c>
      <c r="AW6" s="25">
        <f t="shared" si="37"/>
        <v>3.2000000000000001E-2</v>
      </c>
      <c r="AX6" s="25">
        <f>K6</f>
        <v>0.153</v>
      </c>
      <c r="AY6" s="25">
        <f t="shared" si="39"/>
        <v>0.40100000000000002</v>
      </c>
      <c r="AZ6" s="25">
        <f t="shared" si="40"/>
        <v>0</v>
      </c>
      <c r="BA6" s="25">
        <f t="shared" si="41"/>
        <v>0</v>
      </c>
      <c r="BB6" s="25">
        <f t="shared" si="42"/>
        <v>100.19799999999999</v>
      </c>
      <c r="BD6" s="25">
        <f t="shared" si="6"/>
        <v>0.67917776298268973</v>
      </c>
      <c r="BE6" s="25">
        <f t="shared" si="7"/>
        <v>1.2520972629153833E-5</v>
      </c>
      <c r="BF6" s="25">
        <f t="shared" si="8"/>
        <v>1.9615535504119263E-5</v>
      </c>
      <c r="BG6" s="25">
        <f t="shared" si="9"/>
        <v>7.895256266859661E-5</v>
      </c>
      <c r="BH6" s="25">
        <f t="shared" si="10"/>
        <v>0.12799955459050166</v>
      </c>
      <c r="BI6" s="25">
        <f t="shared" si="11"/>
        <v>0</v>
      </c>
      <c r="BJ6" s="25">
        <f t="shared" si="12"/>
        <v>1.2307093022101805</v>
      </c>
      <c r="BK6" s="25">
        <f t="shared" si="13"/>
        <v>5.7063986561431174E-4</v>
      </c>
      <c r="BL6" s="25">
        <f t="shared" si="14"/>
        <v>2.1568312342995373E-3</v>
      </c>
      <c r="BM6" s="25">
        <f t="shared" si="15"/>
        <v>5.368656684446158E-3</v>
      </c>
      <c r="BN6" s="25">
        <f t="shared" si="43"/>
        <v>0</v>
      </c>
      <c r="BO6" s="25">
        <f t="shared" si="44"/>
        <v>0</v>
      </c>
      <c r="BP6" s="25">
        <f t="shared" si="45"/>
        <v>2.0460938366385335</v>
      </c>
      <c r="BQ6" s="25">
        <f>IFERROR(IF(OR($U6="Total",$U6="total", $U6="TOTAL"),$W6/$BP6,V6/(BD6*4+BE6*4+BF6*3+BG6*3+BH6*2+BI6*3+BJ6*2+BK6*2+BL6*2+BM6*2+BN6+BO6)),"NA")</f>
        <v>2.2015655001249628</v>
      </c>
    </row>
    <row r="7" spans="1:69" s="25" customFormat="1" x14ac:dyDescent="0.15">
      <c r="A7" s="25" t="s">
        <v>72</v>
      </c>
      <c r="B7" s="25">
        <v>630</v>
      </c>
      <c r="C7" s="25">
        <f t="shared" si="46"/>
        <v>9.9999999999909051</v>
      </c>
      <c r="D7" s="26">
        <v>40.85</v>
      </c>
      <c r="E7" s="26">
        <v>0</v>
      </c>
      <c r="F7" s="26">
        <v>0</v>
      </c>
      <c r="G7" s="26">
        <v>1E-3</v>
      </c>
      <c r="H7" s="26">
        <v>9.27</v>
      </c>
      <c r="I7" s="26">
        <v>49.591999999999999</v>
      </c>
      <c r="J7" s="26">
        <v>3.6999999999999998E-2</v>
      </c>
      <c r="K7" s="26">
        <v>0.155</v>
      </c>
      <c r="L7" s="26">
        <v>0.372</v>
      </c>
      <c r="M7" s="26">
        <v>2E-3</v>
      </c>
      <c r="N7" s="26"/>
      <c r="O7" s="25">
        <f t="shared" si="17"/>
        <v>100.279</v>
      </c>
      <c r="Q7" s="26">
        <v>42.679000000000002</v>
      </c>
      <c r="R7" s="26">
        <v>80.819999999999993</v>
      </c>
      <c r="S7" s="26">
        <v>11.04</v>
      </c>
      <c r="U7" s="26"/>
      <c r="V7" s="27">
        <v>12</v>
      </c>
      <c r="W7" s="27">
        <v>4</v>
      </c>
      <c r="X7" s="14">
        <v>0</v>
      </c>
      <c r="Z7" s="28">
        <f t="shared" si="18"/>
        <v>1.4958805782581703</v>
      </c>
      <c r="AA7" s="28">
        <f t="shared" si="19"/>
        <v>0</v>
      </c>
      <c r="AB7" s="28">
        <f t="shared" si="20"/>
        <v>0</v>
      </c>
      <c r="AC7" s="28">
        <f t="shared" si="21"/>
        <v>2.89500799444629E-5</v>
      </c>
      <c r="AD7" s="28">
        <f t="shared" si="22"/>
        <v>0</v>
      </c>
      <c r="AE7" s="28">
        <f t="shared" si="23"/>
        <v>0.2838729537089747</v>
      </c>
      <c r="AF7" s="28">
        <f t="shared" si="24"/>
        <v>2.7070354911180439</v>
      </c>
      <c r="AG7" s="28">
        <f t="shared" si="25"/>
        <v>1.4516056207855565E-3</v>
      </c>
      <c r="AH7" s="28">
        <f t="shared" si="26"/>
        <v>4.8071892321091001E-3</v>
      </c>
      <c r="AI7" s="28">
        <f t="shared" si="27"/>
        <v>1.0957184802834523E-2</v>
      </c>
      <c r="AJ7" s="28">
        <f t="shared" si="28"/>
        <v>1.4198776198864183E-4</v>
      </c>
      <c r="AK7" s="28">
        <f t="shared" si="29"/>
        <v>0</v>
      </c>
      <c r="AL7" s="28">
        <f>IFERROR(SUM(Z7:AK7),"NA")</f>
        <v>4.5041759405828516</v>
      </c>
      <c r="AM7" s="28">
        <f t="shared" si="31"/>
        <v>0.90508804968605694</v>
      </c>
      <c r="AN7" s="29">
        <f>IFERROR(AD7/(AD7+AE7),"NA")</f>
        <v>0</v>
      </c>
      <c r="AP7" s="25">
        <f t="shared" si="32"/>
        <v>40.85</v>
      </c>
      <c r="AQ7" s="25">
        <f t="shared" si="33"/>
        <v>0</v>
      </c>
      <c r="AR7" s="25">
        <f t="shared" si="34"/>
        <v>0</v>
      </c>
      <c r="AS7" s="25">
        <f t="shared" si="35"/>
        <v>1E-3</v>
      </c>
      <c r="AT7" s="25">
        <f t="shared" si="3"/>
        <v>0</v>
      </c>
      <c r="AU7" s="25">
        <f t="shared" si="4"/>
        <v>9.27</v>
      </c>
      <c r="AV7" s="25">
        <f t="shared" si="36"/>
        <v>49.591999999999999</v>
      </c>
      <c r="AW7" s="25">
        <f t="shared" si="37"/>
        <v>3.6999999999999998E-2</v>
      </c>
      <c r="AX7" s="25">
        <f t="shared" si="38"/>
        <v>0.155</v>
      </c>
      <c r="AY7" s="25">
        <f t="shared" si="39"/>
        <v>0.372</v>
      </c>
      <c r="AZ7" s="25">
        <f t="shared" si="40"/>
        <v>2E-3</v>
      </c>
      <c r="BA7" s="25">
        <f t="shared" si="41"/>
        <v>0</v>
      </c>
      <c r="BB7" s="25">
        <f t="shared" si="42"/>
        <v>100.279</v>
      </c>
      <c r="BD7" s="25">
        <f t="shared" si="6"/>
        <v>0.6799267643142477</v>
      </c>
      <c r="BE7" s="25">
        <f t="shared" si="7"/>
        <v>0</v>
      </c>
      <c r="BF7" s="25">
        <f t="shared" si="8"/>
        <v>0</v>
      </c>
      <c r="BG7" s="25">
        <f t="shared" si="9"/>
        <v>1.3158760444766102E-5</v>
      </c>
      <c r="BH7" s="25">
        <f t="shared" si="10"/>
        <v>0.12902956405545349</v>
      </c>
      <c r="BI7" s="25">
        <f t="shared" si="11"/>
        <v>0</v>
      </c>
      <c r="BJ7" s="25">
        <f t="shared" si="12"/>
        <v>1.2304363791546331</v>
      </c>
      <c r="BK7" s="25">
        <f t="shared" si="13"/>
        <v>6.5980234461654789E-4</v>
      </c>
      <c r="BL7" s="25">
        <f t="shared" si="14"/>
        <v>2.1850251066433224E-3</v>
      </c>
      <c r="BM7" s="25">
        <f t="shared" si="15"/>
        <v>4.9803997172418223E-3</v>
      </c>
      <c r="BN7" s="25">
        <f t="shared" si="43"/>
        <v>6.453809280255054E-5</v>
      </c>
      <c r="BO7" s="25">
        <f t="shared" si="44"/>
        <v>0</v>
      </c>
      <c r="BP7" s="25">
        <f t="shared" si="45"/>
        <v>2.0472956315460831</v>
      </c>
      <c r="BQ7" s="25">
        <f t="shared" si="16"/>
        <v>2.2000613253794583</v>
      </c>
    </row>
    <row r="8" spans="1:69" s="3" customFormat="1" x14ac:dyDescent="0.15">
      <c r="A8" s="3" t="s">
        <v>73</v>
      </c>
      <c r="B8" s="3">
        <v>631</v>
      </c>
      <c r="C8" s="3">
        <f t="shared" si="46"/>
        <v>10.000000000005116</v>
      </c>
      <c r="D8" s="4">
        <v>18.965</v>
      </c>
      <c r="E8" s="4">
        <v>5.1999999999999998E-2</v>
      </c>
      <c r="F8" s="4">
        <v>2.7759999999999998</v>
      </c>
      <c r="G8" s="4">
        <v>1.9E-2</v>
      </c>
      <c r="H8" s="4">
        <v>4.0140000000000002</v>
      </c>
      <c r="I8" s="4">
        <v>13.673</v>
      </c>
      <c r="J8" s="4">
        <v>0.14399999999999999</v>
      </c>
      <c r="K8" s="4">
        <v>7.0999999999999994E-2</v>
      </c>
      <c r="L8" s="4">
        <v>0.161</v>
      </c>
      <c r="M8" s="4">
        <v>9.2999999999999999E-2</v>
      </c>
      <c r="N8" s="4"/>
      <c r="O8" s="3">
        <f t="shared" si="17"/>
        <v>39.967999999999996</v>
      </c>
      <c r="Q8" s="4">
        <v>42.679000000000002</v>
      </c>
      <c r="R8" s="4">
        <v>80.83</v>
      </c>
      <c r="S8" s="4">
        <v>11.04</v>
      </c>
      <c r="U8" s="4"/>
      <c r="V8" s="30">
        <v>12</v>
      </c>
      <c r="W8" s="30">
        <v>4</v>
      </c>
      <c r="X8" s="31">
        <v>0</v>
      </c>
      <c r="Z8" s="32">
        <f t="shared" si="18"/>
        <v>1.695559670420262</v>
      </c>
      <c r="AA8" s="32">
        <f t="shared" si="19"/>
        <v>3.4972893463808444E-3</v>
      </c>
      <c r="AB8" s="32">
        <f t="shared" si="20"/>
        <v>0.29248916708061751</v>
      </c>
      <c r="AC8" s="32">
        <f t="shared" si="21"/>
        <v>1.3429465774122279E-3</v>
      </c>
      <c r="AD8" s="32">
        <f t="shared" si="22"/>
        <v>0</v>
      </c>
      <c r="AE8" s="32">
        <f t="shared" si="23"/>
        <v>0.3001076174942458</v>
      </c>
      <c r="AF8" s="32">
        <f t="shared" si="24"/>
        <v>1.8222229354115145</v>
      </c>
      <c r="AG8" s="32">
        <f t="shared" si="25"/>
        <v>1.3793191873772665E-2</v>
      </c>
      <c r="AH8" s="32">
        <f t="shared" si="26"/>
        <v>5.3761730214033051E-3</v>
      </c>
      <c r="AI8" s="32">
        <f t="shared" si="27"/>
        <v>1.1578099861398043E-2</v>
      </c>
      <c r="AJ8" s="32">
        <f t="shared" si="28"/>
        <v>1.6119784634670883E-2</v>
      </c>
      <c r="AK8" s="32">
        <f t="shared" si="29"/>
        <v>0</v>
      </c>
      <c r="AL8" s="32">
        <f t="shared" si="30"/>
        <v>4.1620868757216778</v>
      </c>
      <c r="AM8" s="32">
        <f t="shared" si="31"/>
        <v>0.85859525177010843</v>
      </c>
      <c r="AN8" s="33">
        <f t="shared" si="2"/>
        <v>0</v>
      </c>
      <c r="AP8" s="3">
        <f t="shared" si="32"/>
        <v>18.965</v>
      </c>
      <c r="AQ8" s="3">
        <f t="shared" si="33"/>
        <v>5.1999999999999998E-2</v>
      </c>
      <c r="AR8" s="3">
        <f t="shared" si="34"/>
        <v>2.7759999999999998</v>
      </c>
      <c r="AS8" s="3">
        <f t="shared" si="35"/>
        <v>1.9E-2</v>
      </c>
      <c r="AT8" s="3">
        <f t="shared" si="3"/>
        <v>0</v>
      </c>
      <c r="AU8" s="3">
        <f t="shared" si="4"/>
        <v>4.0140000000000002</v>
      </c>
      <c r="AV8" s="3">
        <f t="shared" si="36"/>
        <v>13.673</v>
      </c>
      <c r="AW8" s="3">
        <f t="shared" si="37"/>
        <v>0.14399999999999999</v>
      </c>
      <c r="AX8" s="3">
        <f t="shared" si="38"/>
        <v>7.0999999999999994E-2</v>
      </c>
      <c r="AY8" s="3">
        <f t="shared" si="39"/>
        <v>0.161</v>
      </c>
      <c r="AZ8" s="3">
        <f t="shared" si="40"/>
        <v>9.2999999999999999E-2</v>
      </c>
      <c r="BA8" s="3">
        <f t="shared" si="41"/>
        <v>0</v>
      </c>
      <c r="BB8" s="3">
        <f t="shared" si="42"/>
        <v>39.967999999999996</v>
      </c>
      <c r="BD8" s="3">
        <f t="shared" si="6"/>
        <v>0.31566245006657789</v>
      </c>
      <c r="BE8" s="3">
        <f t="shared" si="7"/>
        <v>6.5109057671599929E-4</v>
      </c>
      <c r="BF8" s="3">
        <f t="shared" si="8"/>
        <v>5.4452726559435075E-2</v>
      </c>
      <c r="BG8" s="3">
        <f t="shared" si="9"/>
        <v>2.5001644845055592E-4</v>
      </c>
      <c r="BH8" s="3">
        <f t="shared" si="10"/>
        <v>5.5871053950225499E-2</v>
      </c>
      <c r="BI8" s="3">
        <f t="shared" si="11"/>
        <v>0</v>
      </c>
      <c r="BJ8" s="3">
        <f t="shared" si="12"/>
        <v>0.33924335804527544</v>
      </c>
      <c r="BK8" s="3">
        <f t="shared" si="13"/>
        <v>2.5678793952644023E-3</v>
      </c>
      <c r="BL8" s="3">
        <f t="shared" si="14"/>
        <v>1.0008824682043605E-3</v>
      </c>
      <c r="BM8" s="3">
        <f t="shared" si="15"/>
        <v>2.1554955765482079E-3</v>
      </c>
      <c r="BN8" s="3">
        <f t="shared" si="43"/>
        <v>3.0010213153186002E-3</v>
      </c>
      <c r="BO8" s="3">
        <f t="shared" si="44"/>
        <v>0</v>
      </c>
      <c r="BP8" s="3">
        <f t="shared" si="45"/>
        <v>0.77485597440201615</v>
      </c>
      <c r="BQ8" s="3">
        <f t="shared" si="16"/>
        <v>5.3714329026548562</v>
      </c>
    </row>
    <row r="9" spans="1:69" s="25" customFormat="1" x14ac:dyDescent="0.15">
      <c r="A9" s="25" t="s">
        <v>74</v>
      </c>
      <c r="B9" s="25">
        <v>632</v>
      </c>
      <c r="C9" s="25">
        <f t="shared" si="46"/>
        <v>10.049875621126455</v>
      </c>
      <c r="D9" s="26">
        <v>56.235999999999997</v>
      </c>
      <c r="E9" s="26">
        <v>0.04</v>
      </c>
      <c r="F9" s="26">
        <v>3.016</v>
      </c>
      <c r="G9" s="26">
        <v>0.21</v>
      </c>
      <c r="H9" s="26">
        <v>6.1429999999999998</v>
      </c>
      <c r="I9" s="26">
        <v>34.034999999999997</v>
      </c>
      <c r="J9" s="26">
        <v>0.44</v>
      </c>
      <c r="K9" s="26">
        <v>0.158</v>
      </c>
      <c r="L9" s="26">
        <v>0.104</v>
      </c>
      <c r="M9" s="26">
        <v>0.01</v>
      </c>
      <c r="N9" s="26"/>
      <c r="O9" s="25">
        <f t="shared" si="17"/>
        <v>100.392</v>
      </c>
      <c r="Q9" s="26">
        <v>42.677999999999997</v>
      </c>
      <c r="R9" s="26">
        <v>80.84</v>
      </c>
      <c r="S9" s="26">
        <v>11.04</v>
      </c>
      <c r="U9" s="26"/>
      <c r="V9" s="27">
        <v>12</v>
      </c>
      <c r="W9" s="27">
        <v>4</v>
      </c>
      <c r="X9" s="14">
        <v>0</v>
      </c>
      <c r="Z9" s="28">
        <f t="shared" si="18"/>
        <v>1.9315911806368971</v>
      </c>
      <c r="AA9" s="28">
        <f t="shared" si="19"/>
        <v>1.0335435309996792E-3</v>
      </c>
      <c r="AB9" s="28">
        <f t="shared" si="20"/>
        <v>0.12208497584484616</v>
      </c>
      <c r="AC9" s="28">
        <f t="shared" si="21"/>
        <v>5.7024960213936044E-3</v>
      </c>
      <c r="AD9" s="28">
        <f t="shared" si="22"/>
        <v>0</v>
      </c>
      <c r="AE9" s="28">
        <f t="shared" si="23"/>
        <v>0.17644961970186016</v>
      </c>
      <c r="AF9" s="28">
        <f t="shared" si="24"/>
        <v>1.7426252807134774</v>
      </c>
      <c r="AG9" s="28">
        <f t="shared" si="25"/>
        <v>1.6191814601158833E-2</v>
      </c>
      <c r="AH9" s="28">
        <f t="shared" si="26"/>
        <v>4.5963441175591513E-3</v>
      </c>
      <c r="AI9" s="28">
        <f t="shared" si="27"/>
        <v>2.8733287262190329E-3</v>
      </c>
      <c r="AJ9" s="28">
        <f t="shared" si="28"/>
        <v>6.659120091419853E-4</v>
      </c>
      <c r="AK9" s="28">
        <f t="shared" si="29"/>
        <v>0</v>
      </c>
      <c r="AL9" s="28">
        <f t="shared" si="30"/>
        <v>4.0038144959035522</v>
      </c>
      <c r="AM9" s="28">
        <f t="shared" si="31"/>
        <v>0.90805485514730466</v>
      </c>
      <c r="AN9" s="29">
        <f t="shared" si="2"/>
        <v>0</v>
      </c>
      <c r="AO9" s="34"/>
      <c r="AP9" s="25">
        <f t="shared" si="32"/>
        <v>56.235999999999997</v>
      </c>
      <c r="AQ9" s="25">
        <f t="shared" si="33"/>
        <v>0.04</v>
      </c>
      <c r="AR9" s="25">
        <f t="shared" si="34"/>
        <v>3.016</v>
      </c>
      <c r="AS9" s="25">
        <f t="shared" si="35"/>
        <v>0.21</v>
      </c>
      <c r="AT9" s="25">
        <f t="shared" si="3"/>
        <v>0</v>
      </c>
      <c r="AU9" s="25">
        <f t="shared" si="4"/>
        <v>6.1429999999999998</v>
      </c>
      <c r="AV9" s="25">
        <f t="shared" si="36"/>
        <v>34.034999999999997</v>
      </c>
      <c r="AW9" s="25">
        <f t="shared" si="37"/>
        <v>0.44</v>
      </c>
      <c r="AX9" s="25">
        <f t="shared" si="38"/>
        <v>0.158</v>
      </c>
      <c r="AY9" s="25">
        <f t="shared" si="39"/>
        <v>0.104</v>
      </c>
      <c r="AZ9" s="25">
        <f t="shared" si="40"/>
        <v>0.01</v>
      </c>
      <c r="BA9" s="25">
        <f t="shared" si="41"/>
        <v>0</v>
      </c>
      <c r="BB9" s="25">
        <f t="shared" si="42"/>
        <v>100.392</v>
      </c>
      <c r="BD9" s="25">
        <f t="shared" si="6"/>
        <v>0.93601864181091876</v>
      </c>
      <c r="BE9" s="25">
        <f t="shared" si="7"/>
        <v>5.0083890516615327E-4</v>
      </c>
      <c r="BF9" s="25">
        <f t="shared" si="8"/>
        <v>5.9160455080423696E-2</v>
      </c>
      <c r="BG9" s="25">
        <f t="shared" si="9"/>
        <v>2.7633396934008815E-3</v>
      </c>
      <c r="BH9" s="25">
        <f t="shared" si="10"/>
        <v>8.5504704637826404E-2</v>
      </c>
      <c r="BI9" s="25">
        <f t="shared" si="11"/>
        <v>0</v>
      </c>
      <c r="BJ9" s="25">
        <f t="shared" si="12"/>
        <v>0.84444874505016809</v>
      </c>
      <c r="BK9" s="25">
        <f t="shared" si="13"/>
        <v>7.8462981521967862E-3</v>
      </c>
      <c r="BL9" s="25">
        <f t="shared" si="14"/>
        <v>2.2273159151589995E-3</v>
      </c>
      <c r="BM9" s="25">
        <f t="shared" si="15"/>
        <v>1.3923698134224449E-3</v>
      </c>
      <c r="BN9" s="25">
        <f t="shared" si="43"/>
        <v>3.2269046401275274E-4</v>
      </c>
      <c r="BO9" s="25">
        <f t="shared" si="44"/>
        <v>0</v>
      </c>
      <c r="BP9" s="25">
        <f t="shared" si="45"/>
        <v>1.9401853995226948</v>
      </c>
      <c r="BQ9" s="25">
        <f t="shared" si="16"/>
        <v>2.0636246911705096</v>
      </c>
    </row>
    <row r="10" spans="1:69" s="25" customFormat="1" x14ac:dyDescent="0.15">
      <c r="A10" s="25" t="s">
        <v>75</v>
      </c>
      <c r="B10" s="25">
        <v>633</v>
      </c>
      <c r="C10" s="25">
        <f t="shared" si="46"/>
        <v>9.9999999999909051</v>
      </c>
      <c r="D10" s="26">
        <v>56.113999999999997</v>
      </c>
      <c r="E10" s="26">
        <v>4.7E-2</v>
      </c>
      <c r="F10" s="26">
        <v>3.097</v>
      </c>
      <c r="G10" s="26">
        <v>0.23699999999999999</v>
      </c>
      <c r="H10" s="26">
        <v>6.0860000000000003</v>
      </c>
      <c r="I10" s="26">
        <v>33.838999999999999</v>
      </c>
      <c r="J10" s="26">
        <v>0.443</v>
      </c>
      <c r="K10" s="26">
        <v>0.158</v>
      </c>
      <c r="L10" s="26">
        <v>8.6999999999999994E-2</v>
      </c>
      <c r="M10" s="26">
        <v>1.2E-2</v>
      </c>
      <c r="N10" s="26"/>
      <c r="O10" s="25">
        <f t="shared" si="17"/>
        <v>100.12</v>
      </c>
      <c r="Q10" s="26">
        <v>42.677999999999997</v>
      </c>
      <c r="R10" s="26">
        <v>80.849999999999994</v>
      </c>
      <c r="S10" s="26">
        <v>11.04</v>
      </c>
      <c r="U10" s="26"/>
      <c r="V10" s="27">
        <v>12</v>
      </c>
      <c r="W10" s="27">
        <v>4</v>
      </c>
      <c r="X10" s="14">
        <v>0</v>
      </c>
      <c r="Z10" s="28">
        <f t="shared" si="18"/>
        <v>1.9318977096380197</v>
      </c>
      <c r="AA10" s="28">
        <f t="shared" si="19"/>
        <v>1.2172470981971965E-3</v>
      </c>
      <c r="AB10" s="28">
        <f t="shared" si="20"/>
        <v>0.12565627986698152</v>
      </c>
      <c r="AC10" s="28">
        <f t="shared" si="21"/>
        <v>6.4506896866043245E-3</v>
      </c>
      <c r="AD10" s="28">
        <f t="shared" si="22"/>
        <v>0</v>
      </c>
      <c r="AE10" s="28">
        <f t="shared" si="23"/>
        <v>0.17522023869321501</v>
      </c>
      <c r="AF10" s="28">
        <f t="shared" si="24"/>
        <v>1.7366323383208591</v>
      </c>
      <c r="AG10" s="28">
        <f t="shared" si="25"/>
        <v>1.6340249383987988E-2</v>
      </c>
      <c r="AH10" s="28">
        <f t="shared" si="26"/>
        <v>4.6070682294858632E-3</v>
      </c>
      <c r="AI10" s="28">
        <f t="shared" si="27"/>
        <v>2.4092581474091505E-3</v>
      </c>
      <c r="AJ10" s="28">
        <f t="shared" si="28"/>
        <v>8.0095884446014618E-4</v>
      </c>
      <c r="AK10" s="28">
        <f t="shared" si="29"/>
        <v>0</v>
      </c>
      <c r="AL10" s="28">
        <f t="shared" si="30"/>
        <v>4.0012320379092197</v>
      </c>
      <c r="AM10" s="28">
        <f t="shared" si="31"/>
        <v>0.90835054920036074</v>
      </c>
      <c r="AN10" s="29">
        <f t="shared" si="2"/>
        <v>0</v>
      </c>
      <c r="AP10" s="25">
        <f t="shared" si="32"/>
        <v>56.113999999999997</v>
      </c>
      <c r="AQ10" s="25">
        <f>E10</f>
        <v>4.7E-2</v>
      </c>
      <c r="AR10" s="25">
        <f t="shared" si="34"/>
        <v>3.097</v>
      </c>
      <c r="AS10" s="25">
        <f t="shared" si="35"/>
        <v>0.23699999999999999</v>
      </c>
      <c r="AT10" s="25">
        <f t="shared" si="3"/>
        <v>0</v>
      </c>
      <c r="AU10" s="25">
        <f t="shared" si="4"/>
        <v>6.0860000000000003</v>
      </c>
      <c r="AV10" s="25">
        <f t="shared" si="36"/>
        <v>33.838999999999999</v>
      </c>
      <c r="AW10" s="25">
        <f t="shared" si="37"/>
        <v>0.443</v>
      </c>
      <c r="AX10" s="25">
        <f t="shared" si="38"/>
        <v>0.158</v>
      </c>
      <c r="AY10" s="25">
        <f t="shared" si="39"/>
        <v>8.6999999999999994E-2</v>
      </c>
      <c r="AZ10" s="25">
        <f t="shared" si="40"/>
        <v>1.2E-2</v>
      </c>
      <c r="BA10" s="25">
        <f t="shared" si="41"/>
        <v>0</v>
      </c>
      <c r="BB10" s="25">
        <f t="shared" si="42"/>
        <v>100.12</v>
      </c>
      <c r="BD10" s="25">
        <f t="shared" si="6"/>
        <v>0.93398801597869507</v>
      </c>
      <c r="BE10" s="25">
        <f t="shared" si="7"/>
        <v>5.8848571357023017E-4</v>
      </c>
      <c r="BF10" s="25">
        <f t="shared" si="8"/>
        <v>6.0749313456257358E-2</v>
      </c>
      <c r="BG10" s="25">
        <f t="shared" si="9"/>
        <v>3.1186262254095662E-3</v>
      </c>
      <c r="BH10" s="25">
        <f t="shared" si="10"/>
        <v>8.4711318968877028E-2</v>
      </c>
      <c r="BI10" s="25">
        <f t="shared" si="11"/>
        <v>0</v>
      </c>
      <c r="BJ10" s="25">
        <f t="shared" si="12"/>
        <v>0.83958575242405287</v>
      </c>
      <c r="BK10" s="25">
        <f t="shared" si="13"/>
        <v>7.8997956395981273E-3</v>
      </c>
      <c r="BL10" s="25">
        <f t="shared" si="14"/>
        <v>2.2273159151589995E-3</v>
      </c>
      <c r="BM10" s="25">
        <f t="shared" si="15"/>
        <v>1.1647709016130068E-3</v>
      </c>
      <c r="BN10" s="25">
        <f t="shared" si="43"/>
        <v>3.8722855681530327E-4</v>
      </c>
      <c r="BO10" s="25">
        <f t="shared" si="44"/>
        <v>0</v>
      </c>
      <c r="BP10" s="25">
        <f t="shared" si="45"/>
        <v>1.9344206237800474</v>
      </c>
      <c r="BQ10" s="25">
        <f t="shared" si="16"/>
        <v>2.0684395052046232</v>
      </c>
    </row>
    <row r="11" spans="1:69" s="25" customFormat="1" x14ac:dyDescent="0.15">
      <c r="A11" s="25" t="s">
        <v>76</v>
      </c>
      <c r="B11" s="25">
        <v>634</v>
      </c>
      <c r="C11" s="25">
        <f t="shared" si="46"/>
        <v>10.049875621125748</v>
      </c>
      <c r="D11" s="26">
        <v>55.973999999999997</v>
      </c>
      <c r="E11" s="26">
        <v>5.7000000000000002E-2</v>
      </c>
      <c r="F11" s="26">
        <v>3.2090000000000001</v>
      </c>
      <c r="G11" s="26">
        <v>0.26900000000000002</v>
      </c>
      <c r="H11" s="26">
        <v>6.101</v>
      </c>
      <c r="I11" s="26">
        <v>33.725999999999999</v>
      </c>
      <c r="J11" s="26">
        <v>0.44900000000000001</v>
      </c>
      <c r="K11" s="26">
        <v>0.16800000000000001</v>
      </c>
      <c r="L11" s="26">
        <v>8.2000000000000003E-2</v>
      </c>
      <c r="M11" s="26">
        <v>1.0999999999999999E-2</v>
      </c>
      <c r="N11" s="26"/>
      <c r="O11" s="25">
        <f t="shared" si="17"/>
        <v>100.04599999999999</v>
      </c>
      <c r="Q11" s="26">
        <v>42.677</v>
      </c>
      <c r="R11" s="26">
        <v>80.86</v>
      </c>
      <c r="S11" s="26">
        <v>11.04</v>
      </c>
      <c r="U11" s="26"/>
      <c r="V11" s="27">
        <v>12</v>
      </c>
      <c r="W11" s="27">
        <v>4</v>
      </c>
      <c r="X11" s="14">
        <v>0</v>
      </c>
      <c r="Z11" s="28">
        <f t="shared" si="18"/>
        <v>1.9290149418475813</v>
      </c>
      <c r="AA11" s="28">
        <f t="shared" si="19"/>
        <v>1.4777198052435727E-3</v>
      </c>
      <c r="AB11" s="28">
        <f t="shared" si="20"/>
        <v>0.13033139931708906</v>
      </c>
      <c r="AC11" s="28">
        <f t="shared" si="21"/>
        <v>7.3290288767247792E-3</v>
      </c>
      <c r="AD11" s="28">
        <f t="shared" si="22"/>
        <v>0</v>
      </c>
      <c r="AE11" s="28">
        <f t="shared" si="23"/>
        <v>0.17582867078475661</v>
      </c>
      <c r="AF11" s="28">
        <f t="shared" si="24"/>
        <v>1.7325730213510528</v>
      </c>
      <c r="AG11" s="28">
        <f t="shared" si="25"/>
        <v>1.657821026519388E-2</v>
      </c>
      <c r="AH11" s="28">
        <f t="shared" si="26"/>
        <v>4.9035791216307835E-3</v>
      </c>
      <c r="AI11" s="28">
        <f t="shared" si="27"/>
        <v>2.273077716309118E-3</v>
      </c>
      <c r="AJ11" s="28">
        <f t="shared" si="28"/>
        <v>7.3495032937293903E-4</v>
      </c>
      <c r="AK11" s="28">
        <f t="shared" si="29"/>
        <v>0</v>
      </c>
      <c r="AL11" s="28">
        <f t="shared" si="30"/>
        <v>4.0010445994149544</v>
      </c>
      <c r="AM11" s="28">
        <f t="shared" si="31"/>
        <v>0.90786600561647157</v>
      </c>
      <c r="AN11" s="29">
        <f t="shared" si="2"/>
        <v>0</v>
      </c>
      <c r="AP11" s="25">
        <f t="shared" si="32"/>
        <v>55.973999999999997</v>
      </c>
      <c r="AQ11" s="25">
        <f>E11</f>
        <v>5.7000000000000002E-2</v>
      </c>
      <c r="AR11" s="25">
        <f t="shared" si="34"/>
        <v>3.2090000000000001</v>
      </c>
      <c r="AS11" s="25">
        <f t="shared" si="35"/>
        <v>0.26900000000000002</v>
      </c>
      <c r="AT11" s="25">
        <f t="shared" si="3"/>
        <v>0</v>
      </c>
      <c r="AU11" s="25">
        <f t="shared" si="4"/>
        <v>6.101</v>
      </c>
      <c r="AV11" s="25">
        <f t="shared" si="36"/>
        <v>33.725999999999999</v>
      </c>
      <c r="AW11" s="25">
        <f t="shared" si="37"/>
        <v>0.44900000000000001</v>
      </c>
      <c r="AX11" s="25">
        <f t="shared" si="38"/>
        <v>0.16800000000000001</v>
      </c>
      <c r="AY11" s="25">
        <f t="shared" si="39"/>
        <v>8.2000000000000003E-2</v>
      </c>
      <c r="AZ11" s="25">
        <f t="shared" si="40"/>
        <v>1.0999999999999999E-2</v>
      </c>
      <c r="BA11" s="25">
        <f t="shared" si="41"/>
        <v>0</v>
      </c>
      <c r="BB11" s="25">
        <f t="shared" si="42"/>
        <v>100.04599999999999</v>
      </c>
      <c r="BD11" s="25">
        <f t="shared" si="6"/>
        <v>0.93165778961384815</v>
      </c>
      <c r="BE11" s="25">
        <f t="shared" si="7"/>
        <v>7.1369543986176851E-4</v>
      </c>
      <c r="BF11" s="25">
        <f t="shared" si="8"/>
        <v>6.2946253432718716E-2</v>
      </c>
      <c r="BG11" s="25">
        <f t="shared" si="9"/>
        <v>3.5397065596420819E-3</v>
      </c>
      <c r="BH11" s="25">
        <f t="shared" si="10"/>
        <v>8.4920104671232122E-2</v>
      </c>
      <c r="BI11" s="25">
        <f t="shared" si="11"/>
        <v>0</v>
      </c>
      <c r="BJ11" s="25">
        <f t="shared" si="12"/>
        <v>0.83678208830797629</v>
      </c>
      <c r="BK11" s="25">
        <f t="shared" si="13"/>
        <v>8.0067906144008112E-3</v>
      </c>
      <c r="BL11" s="25">
        <f t="shared" si="14"/>
        <v>2.3682852768779237E-3</v>
      </c>
      <c r="BM11" s="25">
        <f t="shared" si="15"/>
        <v>1.0978300451984662E-3</v>
      </c>
      <c r="BN11" s="25">
        <f t="shared" si="43"/>
        <v>3.5495951041402795E-4</v>
      </c>
      <c r="BO11" s="25">
        <f t="shared" si="44"/>
        <v>0</v>
      </c>
      <c r="BP11" s="25">
        <f t="shared" si="45"/>
        <v>1.9323875034721703</v>
      </c>
      <c r="BQ11" s="25">
        <f t="shared" si="16"/>
        <v>2.0705187713260207</v>
      </c>
    </row>
    <row r="12" spans="1:69" s="25" customFormat="1" x14ac:dyDescent="0.15">
      <c r="A12" s="25" t="s">
        <v>77</v>
      </c>
      <c r="B12" s="25">
        <v>635</v>
      </c>
      <c r="C12" s="25">
        <f t="shared" si="46"/>
        <v>10.000000000005116</v>
      </c>
      <c r="D12" s="26">
        <v>55.841000000000001</v>
      </c>
      <c r="E12" s="26">
        <v>5.6000000000000001E-2</v>
      </c>
      <c r="F12" s="26">
        <v>3.3029999999999999</v>
      </c>
      <c r="G12" s="26">
        <v>0.28799999999999998</v>
      </c>
      <c r="H12" s="26">
        <v>6.1550000000000002</v>
      </c>
      <c r="I12" s="26">
        <v>33.765999999999998</v>
      </c>
      <c r="J12" s="26">
        <v>0.46100000000000002</v>
      </c>
      <c r="K12" s="26">
        <v>0.16800000000000001</v>
      </c>
      <c r="L12" s="26">
        <v>7.4999999999999997E-2</v>
      </c>
      <c r="M12" s="26">
        <v>8.0000000000000002E-3</v>
      </c>
      <c r="N12" s="26"/>
      <c r="O12" s="25">
        <f t="shared" si="17"/>
        <v>100.121</v>
      </c>
      <c r="Q12" s="26">
        <v>42.677</v>
      </c>
      <c r="R12" s="26">
        <v>80.87</v>
      </c>
      <c r="S12" s="26">
        <v>11.04</v>
      </c>
      <c r="U12" s="26"/>
      <c r="V12" s="27">
        <v>12</v>
      </c>
      <c r="W12" s="27">
        <v>4</v>
      </c>
      <c r="X12" s="14">
        <v>0</v>
      </c>
      <c r="Z12" s="28">
        <f t="shared" si="18"/>
        <v>1.9240965660907394</v>
      </c>
      <c r="AA12" s="28">
        <f t="shared" si="19"/>
        <v>1.4515422945279861E-3</v>
      </c>
      <c r="AB12" s="28">
        <f t="shared" si="20"/>
        <v>0.13412580577237304</v>
      </c>
      <c r="AC12" s="28">
        <f t="shared" si="21"/>
        <v>7.8453273584010164E-3</v>
      </c>
      <c r="AD12" s="28">
        <f t="shared" si="22"/>
        <v>0</v>
      </c>
      <c r="AE12" s="28">
        <f t="shared" si="23"/>
        <v>0.17735406806198215</v>
      </c>
      <c r="AF12" s="28">
        <f t="shared" si="24"/>
        <v>1.7343260897201207</v>
      </c>
      <c r="AG12" s="28">
        <f t="shared" si="25"/>
        <v>1.7018318892564419E-2</v>
      </c>
      <c r="AH12" s="28">
        <f t="shared" si="26"/>
        <v>4.9027259341943245E-3</v>
      </c>
      <c r="AI12" s="28">
        <f t="shared" si="27"/>
        <v>2.0786727596014006E-3</v>
      </c>
      <c r="AJ12" s="28">
        <f t="shared" si="28"/>
        <v>5.3441632968073292E-4</v>
      </c>
      <c r="AK12" s="28">
        <f t="shared" si="29"/>
        <v>0</v>
      </c>
      <c r="AL12" s="28">
        <f t="shared" si="30"/>
        <v>4.0037335332141861</v>
      </c>
      <c r="AM12" s="28">
        <f t="shared" si="31"/>
        <v>0.90722607684135559</v>
      </c>
      <c r="AN12" s="29">
        <f t="shared" si="2"/>
        <v>0</v>
      </c>
      <c r="AP12" s="25">
        <f t="shared" si="32"/>
        <v>55.841000000000001</v>
      </c>
      <c r="AQ12" s="25">
        <f>E12</f>
        <v>5.6000000000000001E-2</v>
      </c>
      <c r="AR12" s="25">
        <f t="shared" si="34"/>
        <v>3.3029999999999999</v>
      </c>
      <c r="AS12" s="25">
        <f t="shared" si="35"/>
        <v>0.28799999999999998</v>
      </c>
      <c r="AT12" s="25">
        <f t="shared" si="3"/>
        <v>0</v>
      </c>
      <c r="AU12" s="25">
        <f t="shared" si="4"/>
        <v>6.1550000000000002</v>
      </c>
      <c r="AV12" s="25">
        <f t="shared" si="36"/>
        <v>33.765999999999998</v>
      </c>
      <c r="AW12" s="25">
        <f t="shared" si="37"/>
        <v>0.46100000000000002</v>
      </c>
      <c r="AX12" s="25">
        <f t="shared" si="38"/>
        <v>0.16800000000000001</v>
      </c>
      <c r="AY12" s="25">
        <f t="shared" si="39"/>
        <v>7.4999999999999997E-2</v>
      </c>
      <c r="AZ12" s="25">
        <f t="shared" si="40"/>
        <v>8.0000000000000002E-3</v>
      </c>
      <c r="BA12" s="25">
        <f t="shared" si="41"/>
        <v>0</v>
      </c>
      <c r="BB12" s="25">
        <f t="shared" si="42"/>
        <v>100.121</v>
      </c>
      <c r="BD12" s="25">
        <f t="shared" si="6"/>
        <v>0.92944407456724376</v>
      </c>
      <c r="BE12" s="25">
        <f t="shared" si="7"/>
        <v>7.0117446723261462E-4</v>
      </c>
      <c r="BF12" s="25">
        <f t="shared" si="8"/>
        <v>6.479011377010592E-2</v>
      </c>
      <c r="BG12" s="25">
        <f t="shared" si="9"/>
        <v>3.7897230080926373E-3</v>
      </c>
      <c r="BH12" s="25">
        <f t="shared" si="10"/>
        <v>8.5671733199710498E-2</v>
      </c>
      <c r="BI12" s="25">
        <f t="shared" si="11"/>
        <v>0</v>
      </c>
      <c r="BJ12" s="25">
        <f t="shared" si="12"/>
        <v>0.83777453578269367</v>
      </c>
      <c r="BK12" s="25">
        <f t="shared" si="13"/>
        <v>8.2207805640061773E-3</v>
      </c>
      <c r="BL12" s="25">
        <f t="shared" si="14"/>
        <v>2.3682852768779237E-3</v>
      </c>
      <c r="BM12" s="25">
        <f t="shared" si="15"/>
        <v>1.0041128462181092E-3</v>
      </c>
      <c r="BN12" s="25">
        <f t="shared" si="43"/>
        <v>2.5815237121020216E-4</v>
      </c>
      <c r="BO12" s="25">
        <f t="shared" si="44"/>
        <v>0</v>
      </c>
      <c r="BP12" s="25">
        <f t="shared" si="45"/>
        <v>1.9340226858533915</v>
      </c>
      <c r="BQ12" s="25">
        <f t="shared" si="16"/>
        <v>2.0701585159780738</v>
      </c>
    </row>
    <row r="13" spans="1:69" s="25" customFormat="1" x14ac:dyDescent="0.15">
      <c r="A13" s="25" t="s">
        <v>78</v>
      </c>
      <c r="B13" s="25">
        <v>636</v>
      </c>
      <c r="C13" s="25">
        <f t="shared" si="46"/>
        <v>11.045361017182747</v>
      </c>
      <c r="D13" s="26">
        <v>55.313000000000002</v>
      </c>
      <c r="E13" s="26">
        <v>5.2999999999999999E-2</v>
      </c>
      <c r="F13" s="26">
        <v>3.2770000000000001</v>
      </c>
      <c r="G13" s="26">
        <v>0.309</v>
      </c>
      <c r="H13" s="26">
        <v>6.0860000000000003</v>
      </c>
      <c r="I13" s="26">
        <v>32.813000000000002</v>
      </c>
      <c r="J13" s="26">
        <v>0.47899999999999998</v>
      </c>
      <c r="K13" s="26">
        <v>0.161</v>
      </c>
      <c r="L13" s="26">
        <v>7.9000000000000001E-2</v>
      </c>
      <c r="M13" s="26">
        <v>8.9999999999999993E-3</v>
      </c>
      <c r="N13" s="26"/>
      <c r="O13" s="25">
        <f t="shared" si="17"/>
        <v>98.578999999999994</v>
      </c>
      <c r="Q13" s="26">
        <v>42.676000000000002</v>
      </c>
      <c r="R13" s="26">
        <v>80.881</v>
      </c>
      <c r="S13" s="26">
        <v>11.04</v>
      </c>
      <c r="U13" s="26"/>
      <c r="V13" s="27">
        <v>12</v>
      </c>
      <c r="W13" s="27">
        <v>4</v>
      </c>
      <c r="X13" s="14">
        <v>0</v>
      </c>
      <c r="Z13" s="28">
        <f t="shared" si="18"/>
        <v>1.9341419525164047</v>
      </c>
      <c r="AA13" s="28">
        <f t="shared" si="19"/>
        <v>1.3941355157158944E-3</v>
      </c>
      <c r="AB13" s="28">
        <f t="shared" si="20"/>
        <v>0.13504162816372267</v>
      </c>
      <c r="AC13" s="28">
        <f t="shared" si="21"/>
        <v>8.542097325999148E-3</v>
      </c>
      <c r="AD13" s="28">
        <f t="shared" si="22"/>
        <v>0</v>
      </c>
      <c r="AE13" s="28">
        <f t="shared" si="23"/>
        <v>0.17796413952437729</v>
      </c>
      <c r="AF13" s="28">
        <f t="shared" si="24"/>
        <v>1.7103481941913123</v>
      </c>
      <c r="AG13" s="28">
        <f t="shared" si="25"/>
        <v>1.7944803169965468E-2</v>
      </c>
      <c r="AH13" s="28">
        <f t="shared" si="26"/>
        <v>4.7680594819436246E-3</v>
      </c>
      <c r="AI13" s="28">
        <f t="shared" si="27"/>
        <v>2.2219762185547434E-3</v>
      </c>
      <c r="AJ13" s="28">
        <f t="shared" si="28"/>
        <v>6.101262300456608E-4</v>
      </c>
      <c r="AK13" s="28">
        <f t="shared" si="29"/>
        <v>0</v>
      </c>
      <c r="AL13" s="28">
        <f t="shared" si="30"/>
        <v>3.9929771123380418</v>
      </c>
      <c r="AM13" s="28">
        <f t="shared" si="31"/>
        <v>0.90575492393560131</v>
      </c>
      <c r="AN13" s="29">
        <f t="shared" si="2"/>
        <v>0</v>
      </c>
      <c r="AP13" s="25">
        <f t="shared" si="32"/>
        <v>55.313000000000002</v>
      </c>
      <c r="AQ13" s="25">
        <f>E13</f>
        <v>5.2999999999999999E-2</v>
      </c>
      <c r="AR13" s="25">
        <f t="shared" si="34"/>
        <v>3.2770000000000001</v>
      </c>
      <c r="AS13" s="25">
        <f t="shared" si="35"/>
        <v>0.309</v>
      </c>
      <c r="AT13" s="25">
        <f t="shared" si="3"/>
        <v>0</v>
      </c>
      <c r="AU13" s="25">
        <f t="shared" si="4"/>
        <v>6.0860000000000003</v>
      </c>
      <c r="AV13" s="25">
        <f t="shared" si="36"/>
        <v>32.813000000000002</v>
      </c>
      <c r="AW13" s="25">
        <f t="shared" si="37"/>
        <v>0.47899999999999998</v>
      </c>
      <c r="AX13" s="25">
        <f t="shared" si="38"/>
        <v>0.161</v>
      </c>
      <c r="AY13" s="25">
        <f t="shared" si="39"/>
        <v>7.9000000000000001E-2</v>
      </c>
      <c r="AZ13" s="25">
        <f t="shared" si="40"/>
        <v>8.9999999999999993E-3</v>
      </c>
      <c r="BA13" s="25">
        <f t="shared" si="41"/>
        <v>0</v>
      </c>
      <c r="BB13" s="25">
        <f t="shared" si="42"/>
        <v>98.578999999999994</v>
      </c>
      <c r="BD13" s="25">
        <f t="shared" si="6"/>
        <v>0.92065579227696415</v>
      </c>
      <c r="BE13" s="25">
        <f t="shared" si="7"/>
        <v>6.6361154934515307E-4</v>
      </c>
      <c r="BF13" s="25">
        <f t="shared" si="8"/>
        <v>6.4280109846998834E-2</v>
      </c>
      <c r="BG13" s="25">
        <f t="shared" si="9"/>
        <v>4.0660569774327252E-3</v>
      </c>
      <c r="BH13" s="25">
        <f t="shared" si="10"/>
        <v>8.4711318968877028E-2</v>
      </c>
      <c r="BI13" s="25">
        <f t="shared" si="11"/>
        <v>0</v>
      </c>
      <c r="BJ13" s="25">
        <f t="shared" si="12"/>
        <v>0.8141294746975517</v>
      </c>
      <c r="BK13" s="25">
        <f t="shared" si="13"/>
        <v>8.5417654884142272E-3</v>
      </c>
      <c r="BL13" s="25">
        <f t="shared" si="14"/>
        <v>2.2696067236746766E-3</v>
      </c>
      <c r="BM13" s="25">
        <f t="shared" si="15"/>
        <v>1.0576655313497417E-3</v>
      </c>
      <c r="BN13" s="25">
        <f t="shared" si="43"/>
        <v>2.9042141761147743E-4</v>
      </c>
      <c r="BO13" s="25">
        <f t="shared" si="44"/>
        <v>0</v>
      </c>
      <c r="BP13" s="25">
        <f t="shared" si="45"/>
        <v>1.9006658234782192</v>
      </c>
      <c r="BQ13" s="25">
        <f t="shared" si="16"/>
        <v>2.1008306999653894</v>
      </c>
    </row>
    <row r="14" spans="1:69" s="25" customFormat="1" x14ac:dyDescent="0.15">
      <c r="A14" s="25" t="s">
        <v>79</v>
      </c>
      <c r="B14" s="25">
        <v>637</v>
      </c>
      <c r="C14" s="25">
        <f t="shared" si="46"/>
        <v>10.000000000005116</v>
      </c>
      <c r="D14" s="26">
        <v>55.825000000000003</v>
      </c>
      <c r="E14" s="26">
        <v>6.9000000000000006E-2</v>
      </c>
      <c r="F14" s="26">
        <v>3.39</v>
      </c>
      <c r="G14" s="26">
        <v>0.33100000000000002</v>
      </c>
      <c r="H14" s="26">
        <v>6.13</v>
      </c>
      <c r="I14" s="26">
        <v>33.676000000000002</v>
      </c>
      <c r="J14" s="26">
        <v>0.50700000000000001</v>
      </c>
      <c r="K14" s="26">
        <v>0.16300000000000001</v>
      </c>
      <c r="L14" s="26">
        <v>0.09</v>
      </c>
      <c r="M14" s="26">
        <v>7.0000000000000001E-3</v>
      </c>
      <c r="N14" s="26"/>
      <c r="O14" s="25">
        <f t="shared" si="17"/>
        <v>100.18800000000002</v>
      </c>
      <c r="Q14" s="26">
        <v>42.676000000000002</v>
      </c>
      <c r="R14" s="26">
        <v>80.891000000000005</v>
      </c>
      <c r="S14" s="26">
        <v>11.04</v>
      </c>
      <c r="U14" s="26"/>
      <c r="V14" s="27">
        <v>12</v>
      </c>
      <c r="W14" s="27">
        <v>4</v>
      </c>
      <c r="X14" s="14">
        <v>0</v>
      </c>
      <c r="Z14" s="28">
        <f t="shared" si="18"/>
        <v>1.9225137961859455</v>
      </c>
      <c r="AA14" s="28">
        <f t="shared" si="19"/>
        <v>1.7875484186493256E-3</v>
      </c>
      <c r="AB14" s="28">
        <f t="shared" si="20"/>
        <v>0.13758482138293548</v>
      </c>
      <c r="AC14" s="28">
        <f t="shared" si="21"/>
        <v>9.0118433045792215E-3</v>
      </c>
      <c r="AD14" s="28">
        <f t="shared" si="22"/>
        <v>0</v>
      </c>
      <c r="AE14" s="28">
        <f t="shared" si="23"/>
        <v>0.1765389859356267</v>
      </c>
      <c r="AF14" s="28">
        <f t="shared" si="24"/>
        <v>1.7287758927466157</v>
      </c>
      <c r="AG14" s="28">
        <f t="shared" si="25"/>
        <v>1.8706422845264758E-2</v>
      </c>
      <c r="AH14" s="28">
        <f t="shared" si="26"/>
        <v>4.754260726762655E-3</v>
      </c>
      <c r="AI14" s="28">
        <f t="shared" si="27"/>
        <v>2.4930697354424067E-3</v>
      </c>
      <c r="AJ14" s="28">
        <f t="shared" si="28"/>
        <v>4.6736353965199572E-4</v>
      </c>
      <c r="AK14" s="28">
        <f t="shared" si="29"/>
        <v>0</v>
      </c>
      <c r="AL14" s="28">
        <f t="shared" si="30"/>
        <v>4.0026340048214744</v>
      </c>
      <c r="AM14" s="28">
        <f t="shared" si="31"/>
        <v>0.90734393148825621</v>
      </c>
      <c r="AN14" s="29">
        <f t="shared" si="2"/>
        <v>0</v>
      </c>
      <c r="AP14" s="25">
        <f t="shared" si="32"/>
        <v>55.825000000000003</v>
      </c>
      <c r="AQ14" s="25">
        <f>E14</f>
        <v>6.9000000000000006E-2</v>
      </c>
      <c r="AR14" s="25">
        <f t="shared" si="34"/>
        <v>3.39</v>
      </c>
      <c r="AS14" s="25">
        <f t="shared" si="35"/>
        <v>0.33100000000000002</v>
      </c>
      <c r="AT14" s="25">
        <f t="shared" si="3"/>
        <v>0</v>
      </c>
      <c r="AU14" s="25">
        <f t="shared" si="4"/>
        <v>6.13</v>
      </c>
      <c r="AV14" s="25">
        <f t="shared" si="36"/>
        <v>33.676000000000002</v>
      </c>
      <c r="AW14" s="25">
        <f t="shared" si="37"/>
        <v>0.50700000000000001</v>
      </c>
      <c r="AX14" s="25">
        <f t="shared" si="38"/>
        <v>0.16300000000000001</v>
      </c>
      <c r="AY14" s="25">
        <f t="shared" si="39"/>
        <v>0.09</v>
      </c>
      <c r="AZ14" s="25">
        <f t="shared" si="40"/>
        <v>7.0000000000000001E-3</v>
      </c>
      <c r="BA14" s="25">
        <f t="shared" si="41"/>
        <v>0</v>
      </c>
      <c r="BB14" s="25">
        <f t="shared" si="42"/>
        <v>100.18800000000002</v>
      </c>
      <c r="BD14" s="25">
        <f t="shared" si="6"/>
        <v>0.92917776298268984</v>
      </c>
      <c r="BE14" s="25">
        <f t="shared" si="7"/>
        <v>8.6394711141161453E-4</v>
      </c>
      <c r="BF14" s="25">
        <f t="shared" si="8"/>
        <v>6.6496665358964313E-2</v>
      </c>
      <c r="BG14" s="25">
        <f t="shared" si="9"/>
        <v>4.3555497072175799E-3</v>
      </c>
      <c r="BH14" s="25">
        <f t="shared" si="10"/>
        <v>8.5323757029118652E-2</v>
      </c>
      <c r="BI14" s="25">
        <f t="shared" si="11"/>
        <v>0</v>
      </c>
      <c r="BJ14" s="25">
        <f t="shared" si="12"/>
        <v>0.83554152896457956</v>
      </c>
      <c r="BK14" s="25">
        <f t="shared" si="13"/>
        <v>9.0410753708267504E-3</v>
      </c>
      <c r="BL14" s="25">
        <f t="shared" si="14"/>
        <v>2.2978005960184616E-3</v>
      </c>
      <c r="BM14" s="25">
        <f t="shared" si="15"/>
        <v>1.2049354154617311E-3</v>
      </c>
      <c r="BN14" s="25">
        <f t="shared" si="43"/>
        <v>2.258833248089269E-4</v>
      </c>
      <c r="BO14" s="25">
        <f t="shared" si="44"/>
        <v>0</v>
      </c>
      <c r="BP14" s="25">
        <f t="shared" si="45"/>
        <v>1.9345289058610973</v>
      </c>
      <c r="BQ14" s="25">
        <f t="shared" si="16"/>
        <v>2.0690484348383626</v>
      </c>
    </row>
    <row r="15" spans="1:69" s="25" customFormat="1" x14ac:dyDescent="0.15">
      <c r="A15" s="25" t="s">
        <v>80</v>
      </c>
      <c r="B15" s="25">
        <v>638</v>
      </c>
      <c r="C15" s="25">
        <f t="shared" si="46"/>
        <v>9.0553851381382824</v>
      </c>
      <c r="D15" s="26">
        <v>55.853000000000002</v>
      </c>
      <c r="E15" s="26">
        <v>7.4999999999999997E-2</v>
      </c>
      <c r="F15" s="26">
        <v>3.4369999999999998</v>
      </c>
      <c r="G15" s="26">
        <v>0.34200000000000003</v>
      </c>
      <c r="H15" s="26">
        <v>6.1429999999999998</v>
      </c>
      <c r="I15" s="26">
        <v>33.732999999999997</v>
      </c>
      <c r="J15" s="26">
        <v>0.52200000000000002</v>
      </c>
      <c r="K15" s="26">
        <v>0.16800000000000001</v>
      </c>
      <c r="L15" s="26">
        <v>9.4E-2</v>
      </c>
      <c r="M15" s="26">
        <v>1.2E-2</v>
      </c>
      <c r="N15" s="26"/>
      <c r="O15" s="25">
        <f t="shared" si="17"/>
        <v>100.379</v>
      </c>
      <c r="Q15" s="26">
        <v>42.674999999999997</v>
      </c>
      <c r="R15" s="26">
        <v>80.900000000000006</v>
      </c>
      <c r="S15" s="26">
        <v>11.04</v>
      </c>
      <c r="U15" s="26"/>
      <c r="V15" s="27">
        <v>12</v>
      </c>
      <c r="W15" s="27">
        <v>4</v>
      </c>
      <c r="X15" s="14">
        <v>0</v>
      </c>
      <c r="Z15" s="28">
        <f t="shared" si="18"/>
        <v>1.9203327401556036</v>
      </c>
      <c r="AA15" s="28">
        <f t="shared" si="19"/>
        <v>1.9398101830639975E-3</v>
      </c>
      <c r="AB15" s="28">
        <f t="shared" si="20"/>
        <v>0.13926423769765534</v>
      </c>
      <c r="AC15" s="28">
        <f t="shared" si="21"/>
        <v>9.296104390650527E-3</v>
      </c>
      <c r="AD15" s="28">
        <f t="shared" si="22"/>
        <v>0</v>
      </c>
      <c r="AE15" s="28">
        <f t="shared" si="23"/>
        <v>0.17662408149788608</v>
      </c>
      <c r="AF15" s="28">
        <f t="shared" si="24"/>
        <v>1.728870290343326</v>
      </c>
      <c r="AG15" s="28">
        <f t="shared" si="25"/>
        <v>1.9228373023016422E-2</v>
      </c>
      <c r="AH15" s="28">
        <f t="shared" si="26"/>
        <v>4.8920841668924986E-3</v>
      </c>
      <c r="AI15" s="28">
        <f t="shared" si="27"/>
        <v>2.5996149075636714E-3</v>
      </c>
      <c r="AJ15" s="28">
        <f t="shared" si="28"/>
        <v>7.9988450304520657E-4</v>
      </c>
      <c r="AK15" s="28">
        <f t="shared" si="29"/>
        <v>0</v>
      </c>
      <c r="AL15" s="28">
        <f t="shared" si="30"/>
        <v>4.0038472208687033</v>
      </c>
      <c r="AM15" s="28">
        <f t="shared" si="31"/>
        <v>0.90730800147826174</v>
      </c>
      <c r="AN15" s="29">
        <f t="shared" si="2"/>
        <v>0</v>
      </c>
      <c r="AP15" s="25">
        <f t="shared" si="32"/>
        <v>55.853000000000002</v>
      </c>
      <c r="AQ15" s="25">
        <f t="shared" si="33"/>
        <v>7.4999999999999997E-2</v>
      </c>
      <c r="AR15" s="25">
        <f t="shared" si="34"/>
        <v>3.4369999999999998</v>
      </c>
      <c r="AS15" s="25">
        <f t="shared" si="35"/>
        <v>0.34200000000000003</v>
      </c>
      <c r="AT15" s="25">
        <f t="shared" si="3"/>
        <v>0</v>
      </c>
      <c r="AU15" s="25">
        <f t="shared" si="4"/>
        <v>6.1429999999999998</v>
      </c>
      <c r="AV15" s="25">
        <f t="shared" si="36"/>
        <v>33.732999999999997</v>
      </c>
      <c r="AW15" s="25">
        <f t="shared" si="37"/>
        <v>0.52200000000000002</v>
      </c>
      <c r="AX15" s="25">
        <f t="shared" si="38"/>
        <v>0.16800000000000001</v>
      </c>
      <c r="AY15" s="25">
        <f t="shared" si="39"/>
        <v>9.4E-2</v>
      </c>
      <c r="AZ15" s="25">
        <f t="shared" si="40"/>
        <v>1.2E-2</v>
      </c>
      <c r="BA15" s="25">
        <f t="shared" si="41"/>
        <v>0</v>
      </c>
      <c r="BB15" s="25">
        <f t="shared" si="42"/>
        <v>100.379</v>
      </c>
      <c r="BD15" s="25">
        <f t="shared" si="6"/>
        <v>0.92964380825565918</v>
      </c>
      <c r="BE15" s="25">
        <f t="shared" si="7"/>
        <v>9.3907294718653743E-4</v>
      </c>
      <c r="BF15" s="25">
        <f t="shared" si="8"/>
        <v>6.7418595527657901E-2</v>
      </c>
      <c r="BG15" s="25">
        <f t="shared" si="9"/>
        <v>4.5002960721100072E-3</v>
      </c>
      <c r="BH15" s="25">
        <f t="shared" si="10"/>
        <v>8.5504704637826404E-2</v>
      </c>
      <c r="BI15" s="25">
        <f t="shared" si="11"/>
        <v>0</v>
      </c>
      <c r="BJ15" s="25">
        <f t="shared" si="12"/>
        <v>0.83695576661605176</v>
      </c>
      <c r="BK15" s="25">
        <f t="shared" si="13"/>
        <v>9.3085628078334592E-3</v>
      </c>
      <c r="BL15" s="25">
        <f t="shared" si="14"/>
        <v>2.3682852768779237E-3</v>
      </c>
      <c r="BM15" s="25">
        <f t="shared" si="15"/>
        <v>1.2584881005933636E-3</v>
      </c>
      <c r="BN15" s="25">
        <f t="shared" si="43"/>
        <v>3.8722855681530327E-4</v>
      </c>
      <c r="BO15" s="25">
        <f t="shared" si="44"/>
        <v>0</v>
      </c>
      <c r="BP15" s="25">
        <f t="shared" si="45"/>
        <v>1.9382848087986118</v>
      </c>
      <c r="BQ15" s="25">
        <f t="shared" si="16"/>
        <v>2.0656650677411896</v>
      </c>
    </row>
    <row r="16" spans="1:69" s="25" customFormat="1" x14ac:dyDescent="0.15">
      <c r="A16" s="25" t="s">
        <v>81</v>
      </c>
      <c r="B16" s="25">
        <v>639</v>
      </c>
      <c r="C16" s="25">
        <f t="shared" si="46"/>
        <v>9.9999999999909051</v>
      </c>
      <c r="D16" s="26">
        <v>55.655000000000001</v>
      </c>
      <c r="E16" s="26">
        <v>7.2999999999999995E-2</v>
      </c>
      <c r="F16" s="26">
        <v>3.4529999999999998</v>
      </c>
      <c r="G16" s="26">
        <v>0.36</v>
      </c>
      <c r="H16" s="26">
        <v>6.1390000000000002</v>
      </c>
      <c r="I16" s="26">
        <v>33.658000000000001</v>
      </c>
      <c r="J16" s="26">
        <v>0.53400000000000003</v>
      </c>
      <c r="K16" s="26">
        <v>0.155</v>
      </c>
      <c r="L16" s="26">
        <v>9.8000000000000004E-2</v>
      </c>
      <c r="M16" s="26">
        <v>1.4E-2</v>
      </c>
      <c r="N16" s="26"/>
      <c r="O16" s="25">
        <f t="shared" si="17"/>
        <v>100.13900000000001</v>
      </c>
      <c r="Q16" s="26">
        <v>42.674999999999997</v>
      </c>
      <c r="R16" s="26">
        <v>80.91</v>
      </c>
      <c r="S16" s="26">
        <v>11.04</v>
      </c>
      <c r="U16" s="26"/>
      <c r="V16" s="27">
        <v>12</v>
      </c>
      <c r="W16" s="27">
        <v>4</v>
      </c>
      <c r="X16" s="14">
        <v>0</v>
      </c>
      <c r="Z16" s="28">
        <f t="shared" si="18"/>
        <v>1.9185550788291448</v>
      </c>
      <c r="AA16" s="28">
        <f t="shared" si="19"/>
        <v>1.8930449872083075E-3</v>
      </c>
      <c r="AB16" s="28">
        <f t="shared" si="20"/>
        <v>0.14028032254516992</v>
      </c>
      <c r="AC16" s="28">
        <f t="shared" si="21"/>
        <v>9.8110952038871196E-3</v>
      </c>
      <c r="AD16" s="28">
        <f t="shared" si="22"/>
        <v>0</v>
      </c>
      <c r="AE16" s="28">
        <f t="shared" si="23"/>
        <v>0.17697305083619091</v>
      </c>
      <c r="AF16" s="28">
        <f t="shared" si="24"/>
        <v>1.7295608827305473</v>
      </c>
      <c r="AG16" s="28">
        <f t="shared" si="25"/>
        <v>1.9722110874650266E-2</v>
      </c>
      <c r="AH16" s="28">
        <f t="shared" si="26"/>
        <v>4.5253944519709271E-3</v>
      </c>
      <c r="AI16" s="28">
        <f t="shared" si="27"/>
        <v>2.7173610382906668E-3</v>
      </c>
      <c r="AJ16" s="28">
        <f t="shared" si="28"/>
        <v>9.3565162411648908E-4</v>
      </c>
      <c r="AK16" s="28">
        <f t="shared" si="29"/>
        <v>0</v>
      </c>
      <c r="AL16" s="28">
        <f t="shared" si="30"/>
        <v>4.004973993121177</v>
      </c>
      <c r="AM16" s="28">
        <f t="shared" si="31"/>
        <v>0.90717550434305139</v>
      </c>
      <c r="AN16" s="29">
        <f t="shared" si="2"/>
        <v>0</v>
      </c>
      <c r="AP16" s="25">
        <f t="shared" si="32"/>
        <v>55.655000000000001</v>
      </c>
      <c r="AQ16" s="25">
        <f t="shared" si="33"/>
        <v>7.2999999999999995E-2</v>
      </c>
      <c r="AR16" s="25">
        <f t="shared" si="34"/>
        <v>3.4529999999999998</v>
      </c>
      <c r="AS16" s="25">
        <f t="shared" si="35"/>
        <v>0.36</v>
      </c>
      <c r="AT16" s="25">
        <f t="shared" si="3"/>
        <v>0</v>
      </c>
      <c r="AU16" s="25">
        <f t="shared" si="4"/>
        <v>6.1390000000000002</v>
      </c>
      <c r="AV16" s="25">
        <f t="shared" si="36"/>
        <v>33.658000000000001</v>
      </c>
      <c r="AW16" s="25">
        <f t="shared" si="37"/>
        <v>0.53400000000000003</v>
      </c>
      <c r="AX16" s="25">
        <f t="shared" si="38"/>
        <v>0.155</v>
      </c>
      <c r="AY16" s="25">
        <f t="shared" si="39"/>
        <v>9.8000000000000004E-2</v>
      </c>
      <c r="AZ16" s="25">
        <f t="shared" si="40"/>
        <v>1.4E-2</v>
      </c>
      <c r="BA16" s="25">
        <f t="shared" si="41"/>
        <v>0</v>
      </c>
      <c r="BB16" s="25">
        <f t="shared" si="42"/>
        <v>100.13900000000001</v>
      </c>
      <c r="BD16" s="25">
        <f t="shared" si="6"/>
        <v>0.92634820239680427</v>
      </c>
      <c r="BE16" s="25">
        <f t="shared" si="7"/>
        <v>9.1403100192822976E-4</v>
      </c>
      <c r="BF16" s="25">
        <f t="shared" si="8"/>
        <v>6.7732444095723821E-2</v>
      </c>
      <c r="BG16" s="25">
        <f t="shared" si="9"/>
        <v>4.7371537601157967E-3</v>
      </c>
      <c r="BH16" s="25">
        <f t="shared" si="10"/>
        <v>8.5449028450531719E-2</v>
      </c>
      <c r="BI16" s="25">
        <f t="shared" si="11"/>
        <v>0</v>
      </c>
      <c r="BJ16" s="25">
        <f t="shared" si="12"/>
        <v>0.83509492760095672</v>
      </c>
      <c r="BK16" s="25">
        <f t="shared" si="13"/>
        <v>9.522552757438827E-3</v>
      </c>
      <c r="BL16" s="25">
        <f t="shared" si="14"/>
        <v>2.1850251066433224E-3</v>
      </c>
      <c r="BM16" s="25">
        <f t="shared" si="15"/>
        <v>1.3120407857249961E-3</v>
      </c>
      <c r="BN16" s="25">
        <f t="shared" si="43"/>
        <v>4.517666496178538E-4</v>
      </c>
      <c r="BO16" s="25">
        <f t="shared" si="44"/>
        <v>0</v>
      </c>
      <c r="BP16" s="25">
        <f t="shared" si="45"/>
        <v>1.9337471726054853</v>
      </c>
      <c r="BQ16" s="25">
        <f t="shared" si="16"/>
        <v>2.0710949444983382</v>
      </c>
    </row>
    <row r="17" spans="1:69" s="25" customFormat="1" x14ac:dyDescent="0.15">
      <c r="A17" s="25" t="s">
        <v>82</v>
      </c>
      <c r="B17" s="25">
        <v>640</v>
      </c>
      <c r="C17" s="25">
        <f t="shared" si="46"/>
        <v>11.0453610171969</v>
      </c>
      <c r="D17" s="26">
        <v>55.619</v>
      </c>
      <c r="E17" s="26">
        <v>9.2999999999999999E-2</v>
      </c>
      <c r="F17" s="26">
        <v>3.5289999999999999</v>
      </c>
      <c r="G17" s="26">
        <v>0.35799999999999998</v>
      </c>
      <c r="H17" s="26">
        <v>6.1139999999999999</v>
      </c>
      <c r="I17" s="26">
        <v>33.487000000000002</v>
      </c>
      <c r="J17" s="26">
        <v>0.64500000000000002</v>
      </c>
      <c r="K17" s="26">
        <v>0.16900000000000001</v>
      </c>
      <c r="L17" s="26">
        <v>8.2000000000000003E-2</v>
      </c>
      <c r="M17" s="26">
        <v>0</v>
      </c>
      <c r="N17" s="26"/>
      <c r="O17" s="25">
        <f t="shared" si="17"/>
        <v>100.09599999999998</v>
      </c>
      <c r="Q17" s="26">
        <v>42.673999999999999</v>
      </c>
      <c r="R17" s="26">
        <v>80.921000000000006</v>
      </c>
      <c r="S17" s="26">
        <v>11.04</v>
      </c>
      <c r="U17" s="26"/>
      <c r="V17" s="27">
        <v>12</v>
      </c>
      <c r="W17" s="27">
        <v>4</v>
      </c>
      <c r="X17" s="14">
        <v>0</v>
      </c>
      <c r="Z17" s="28">
        <f t="shared" si="18"/>
        <v>1.9182111921510236</v>
      </c>
      <c r="AA17" s="28">
        <f t="shared" si="19"/>
        <v>2.4128158835020402E-3</v>
      </c>
      <c r="AB17" s="28">
        <f t="shared" si="20"/>
        <v>0.14343495306580492</v>
      </c>
      <c r="AC17" s="28">
        <f t="shared" si="21"/>
        <v>9.7611542496690955E-3</v>
      </c>
      <c r="AD17" s="28">
        <f t="shared" si="22"/>
        <v>0</v>
      </c>
      <c r="AE17" s="28">
        <f t="shared" si="23"/>
        <v>0.17633482802834247</v>
      </c>
      <c r="AF17" s="28">
        <f t="shared" si="24"/>
        <v>1.7215789753659743</v>
      </c>
      <c r="AG17" s="28">
        <f t="shared" si="25"/>
        <v>2.3832796980159682E-2</v>
      </c>
      <c r="AH17" s="28">
        <f t="shared" si="26"/>
        <v>4.9364484525292653E-3</v>
      </c>
      <c r="AI17" s="28">
        <f t="shared" si="27"/>
        <v>2.274774130731298E-3</v>
      </c>
      <c r="AJ17" s="28">
        <f t="shared" si="28"/>
        <v>0</v>
      </c>
      <c r="AK17" s="28">
        <f t="shared" si="29"/>
        <v>0</v>
      </c>
      <c r="AL17" s="28">
        <f t="shared" si="30"/>
        <v>4.0027779383077364</v>
      </c>
      <c r="AM17" s="28">
        <f t="shared" si="31"/>
        <v>0.90709018095923155</v>
      </c>
      <c r="AN17" s="29">
        <f t="shared" si="2"/>
        <v>0</v>
      </c>
      <c r="AP17" s="25">
        <f t="shared" si="32"/>
        <v>55.619</v>
      </c>
      <c r="AQ17" s="25">
        <f t="shared" si="33"/>
        <v>9.2999999999999999E-2</v>
      </c>
      <c r="AR17" s="25">
        <f t="shared" si="34"/>
        <v>3.5289999999999999</v>
      </c>
      <c r="AS17" s="25">
        <f t="shared" si="35"/>
        <v>0.35799999999999998</v>
      </c>
      <c r="AT17" s="25">
        <f t="shared" si="3"/>
        <v>0</v>
      </c>
      <c r="AU17" s="25">
        <f t="shared" si="4"/>
        <v>6.1139999999999999</v>
      </c>
      <c r="AV17" s="25">
        <f t="shared" si="36"/>
        <v>33.487000000000002</v>
      </c>
      <c r="AW17" s="25">
        <f t="shared" si="37"/>
        <v>0.64500000000000002</v>
      </c>
      <c r="AX17" s="25">
        <f t="shared" si="38"/>
        <v>0.16900000000000001</v>
      </c>
      <c r="AY17" s="25">
        <f t="shared" si="39"/>
        <v>8.2000000000000003E-2</v>
      </c>
      <c r="AZ17" s="25">
        <f t="shared" si="40"/>
        <v>0</v>
      </c>
      <c r="BA17" s="25">
        <f t="shared" si="41"/>
        <v>0</v>
      </c>
      <c r="BB17" s="25">
        <f t="shared" si="42"/>
        <v>100.09599999999998</v>
      </c>
      <c r="BD17" s="25">
        <f t="shared" si="6"/>
        <v>0.92574900133155791</v>
      </c>
      <c r="BE17" s="25">
        <f t="shared" si="7"/>
        <v>1.1644504545113064E-3</v>
      </c>
      <c r="BF17" s="25">
        <f t="shared" si="8"/>
        <v>6.9223224794036878E-2</v>
      </c>
      <c r="BG17" s="25">
        <f t="shared" si="9"/>
        <v>4.7108362392262642E-3</v>
      </c>
      <c r="BH17" s="25">
        <f t="shared" si="10"/>
        <v>8.5101052279939873E-2</v>
      </c>
      <c r="BI17" s="25">
        <f t="shared" si="11"/>
        <v>0</v>
      </c>
      <c r="BJ17" s="25">
        <f t="shared" si="12"/>
        <v>0.83085221464653991</v>
      </c>
      <c r="BK17" s="25">
        <f t="shared" si="13"/>
        <v>1.150195979128847E-2</v>
      </c>
      <c r="BL17" s="25">
        <f t="shared" si="14"/>
        <v>2.3823822130498162E-3</v>
      </c>
      <c r="BM17" s="25">
        <f t="shared" si="15"/>
        <v>1.0978300451984662E-3</v>
      </c>
      <c r="BN17" s="25">
        <f t="shared" si="43"/>
        <v>0</v>
      </c>
      <c r="BO17" s="25">
        <f t="shared" si="44"/>
        <v>0</v>
      </c>
      <c r="BP17" s="25">
        <f t="shared" si="45"/>
        <v>1.9317829517953489</v>
      </c>
      <c r="BQ17" s="25">
        <f t="shared" si="16"/>
        <v>2.0720640145352038</v>
      </c>
    </row>
    <row r="18" spans="1:69" s="25" customFormat="1" x14ac:dyDescent="0.15">
      <c r="A18" s="25" t="s">
        <v>83</v>
      </c>
      <c r="B18" s="25">
        <v>641</v>
      </c>
      <c r="C18" s="25">
        <f t="shared" si="46"/>
        <v>9.0000000000003411</v>
      </c>
      <c r="D18" s="26">
        <v>55.622</v>
      </c>
      <c r="E18" s="26">
        <v>8.8999999999999996E-2</v>
      </c>
      <c r="F18" s="26">
        <v>3.5270000000000001</v>
      </c>
      <c r="G18" s="26">
        <v>0.36899999999999999</v>
      </c>
      <c r="H18" s="26">
        <v>6.1589999999999998</v>
      </c>
      <c r="I18" s="26">
        <v>33.44</v>
      </c>
      <c r="J18" s="26">
        <v>0.55600000000000005</v>
      </c>
      <c r="K18" s="26">
        <v>0.16400000000000001</v>
      </c>
      <c r="L18" s="26">
        <v>8.8999999999999996E-2</v>
      </c>
      <c r="M18" s="26">
        <v>4.0000000000000001E-3</v>
      </c>
      <c r="N18" s="26"/>
      <c r="O18" s="25">
        <f t="shared" si="17"/>
        <v>100.01900000000001</v>
      </c>
      <c r="Q18" s="26">
        <v>42.673999999999999</v>
      </c>
      <c r="R18" s="26">
        <v>80.930000000000007</v>
      </c>
      <c r="S18" s="26">
        <v>11.04</v>
      </c>
      <c r="U18" s="26"/>
      <c r="V18" s="27">
        <v>12</v>
      </c>
      <c r="W18" s="27">
        <v>4</v>
      </c>
      <c r="X18" s="14">
        <v>0</v>
      </c>
      <c r="Z18" s="28">
        <f t="shared" si="18"/>
        <v>1.9195616677798513</v>
      </c>
      <c r="AA18" s="28">
        <f t="shared" si="19"/>
        <v>2.3105398589261996E-3</v>
      </c>
      <c r="AB18" s="28">
        <f t="shared" si="20"/>
        <v>0.14344685156716461</v>
      </c>
      <c r="AC18" s="28">
        <f t="shared" si="21"/>
        <v>1.006761823946681E-2</v>
      </c>
      <c r="AD18" s="28">
        <f t="shared" si="22"/>
        <v>0</v>
      </c>
      <c r="AE18" s="28">
        <f t="shared" si="23"/>
        <v>0.17774815109411624</v>
      </c>
      <c r="AF18" s="28">
        <f t="shared" si="24"/>
        <v>1.7202802387073457</v>
      </c>
      <c r="AG18" s="28">
        <f t="shared" si="25"/>
        <v>2.0557595387600505E-2</v>
      </c>
      <c r="AH18" s="28">
        <f t="shared" si="26"/>
        <v>4.7935137058763887E-3</v>
      </c>
      <c r="AI18" s="28">
        <f t="shared" si="27"/>
        <v>2.4705671279293298E-3</v>
      </c>
      <c r="AJ18" s="28">
        <f t="shared" si="28"/>
        <v>2.6762797926173511E-4</v>
      </c>
      <c r="AK18" s="28">
        <f t="shared" si="29"/>
        <v>0</v>
      </c>
      <c r="AL18" s="28">
        <f t="shared" si="30"/>
        <v>4.0015043714475391</v>
      </c>
      <c r="AM18" s="28">
        <f t="shared" si="31"/>
        <v>0.90635116310736064</v>
      </c>
      <c r="AN18" s="29">
        <f t="shared" si="2"/>
        <v>0</v>
      </c>
      <c r="AP18" s="25">
        <f t="shared" si="32"/>
        <v>55.622</v>
      </c>
      <c r="AQ18" s="25">
        <f t="shared" si="33"/>
        <v>8.8999999999999996E-2</v>
      </c>
      <c r="AR18" s="25">
        <f t="shared" si="34"/>
        <v>3.5270000000000001</v>
      </c>
      <c r="AS18" s="25">
        <f t="shared" si="35"/>
        <v>0.36899999999999999</v>
      </c>
      <c r="AT18" s="25">
        <f t="shared" si="3"/>
        <v>0</v>
      </c>
      <c r="AU18" s="25">
        <f t="shared" si="4"/>
        <v>6.1589999999999998</v>
      </c>
      <c r="AV18" s="25">
        <f t="shared" si="36"/>
        <v>33.44</v>
      </c>
      <c r="AW18" s="25">
        <f t="shared" si="37"/>
        <v>0.55600000000000005</v>
      </c>
      <c r="AX18" s="25">
        <f t="shared" si="38"/>
        <v>0.16400000000000001</v>
      </c>
      <c r="AY18" s="25">
        <f t="shared" si="39"/>
        <v>8.8999999999999996E-2</v>
      </c>
      <c r="AZ18" s="25">
        <f t="shared" si="40"/>
        <v>4.0000000000000001E-3</v>
      </c>
      <c r="BA18" s="25">
        <f t="shared" si="41"/>
        <v>0</v>
      </c>
      <c r="BB18" s="25">
        <f t="shared" si="42"/>
        <v>100.01900000000001</v>
      </c>
      <c r="BD18" s="25">
        <f t="shared" si="6"/>
        <v>0.92579893475366182</v>
      </c>
      <c r="BE18" s="25">
        <f t="shared" si="7"/>
        <v>1.1143665639946911E-3</v>
      </c>
      <c r="BF18" s="25">
        <f t="shared" si="8"/>
        <v>6.918399372302865E-2</v>
      </c>
      <c r="BG18" s="25">
        <f t="shared" si="9"/>
        <v>4.8555826041186915E-3</v>
      </c>
      <c r="BH18" s="25">
        <f t="shared" si="10"/>
        <v>8.5727409387005182E-2</v>
      </c>
      <c r="BI18" s="25">
        <f t="shared" si="11"/>
        <v>0</v>
      </c>
      <c r="BJ18" s="25">
        <f t="shared" si="12"/>
        <v>0.82968608886374684</v>
      </c>
      <c r="BK18" s="25">
        <f t="shared" si="13"/>
        <v>9.9148676650486663E-3</v>
      </c>
      <c r="BL18" s="25">
        <f t="shared" si="14"/>
        <v>2.3118975321903541E-3</v>
      </c>
      <c r="BM18" s="25">
        <f t="shared" si="15"/>
        <v>1.191547244178823E-3</v>
      </c>
      <c r="BN18" s="25">
        <f t="shared" si="43"/>
        <v>1.2907618560510108E-4</v>
      </c>
      <c r="BO18" s="25">
        <f t="shared" si="44"/>
        <v>0</v>
      </c>
      <c r="BP18" s="25">
        <f t="shared" si="45"/>
        <v>1.9299137645225786</v>
      </c>
      <c r="BQ18" s="25">
        <f t="shared" si="16"/>
        <v>2.0734109704831445</v>
      </c>
    </row>
    <row r="19" spans="1:69" s="25" customFormat="1" x14ac:dyDescent="0.15">
      <c r="A19" s="25" t="s">
        <v>84</v>
      </c>
      <c r="B19" s="25">
        <v>642</v>
      </c>
      <c r="C19" s="25">
        <f t="shared" si="46"/>
        <v>9.9999999999909051</v>
      </c>
      <c r="D19" s="26">
        <v>55.930999999999997</v>
      </c>
      <c r="E19" s="26">
        <v>9.8000000000000004E-2</v>
      </c>
      <c r="F19" s="26">
        <v>3.5449999999999999</v>
      </c>
      <c r="G19" s="26">
        <v>0.374</v>
      </c>
      <c r="H19" s="26">
        <v>6.1660000000000004</v>
      </c>
      <c r="I19" s="26">
        <v>33.685000000000002</v>
      </c>
      <c r="J19" s="26">
        <v>0.53800000000000003</v>
      </c>
      <c r="K19" s="26">
        <v>0.16400000000000001</v>
      </c>
      <c r="L19" s="26">
        <v>8.8999999999999996E-2</v>
      </c>
      <c r="M19" s="26">
        <v>8.0000000000000002E-3</v>
      </c>
      <c r="N19" s="26"/>
      <c r="O19" s="25">
        <f t="shared" si="17"/>
        <v>100.598</v>
      </c>
      <c r="Q19" s="26">
        <v>42.673999999999999</v>
      </c>
      <c r="R19" s="26">
        <v>80.94</v>
      </c>
      <c r="S19" s="26">
        <v>11.04</v>
      </c>
      <c r="U19" s="26"/>
      <c r="V19" s="27">
        <v>12</v>
      </c>
      <c r="W19" s="27">
        <v>4</v>
      </c>
      <c r="X19" s="14">
        <v>0</v>
      </c>
      <c r="Z19" s="28">
        <f t="shared" si="18"/>
        <v>1.9189129581885198</v>
      </c>
      <c r="AA19" s="28">
        <f t="shared" si="19"/>
        <v>2.5292791109748597E-3</v>
      </c>
      <c r="AB19" s="28">
        <f t="shared" si="20"/>
        <v>0.1433339349597649</v>
      </c>
      <c r="AC19" s="28">
        <f t="shared" si="21"/>
        <v>1.0144232588938071E-2</v>
      </c>
      <c r="AD19" s="28">
        <f t="shared" si="22"/>
        <v>0</v>
      </c>
      <c r="AE19" s="28">
        <f t="shared" si="23"/>
        <v>0.17690725002981383</v>
      </c>
      <c r="AF19" s="28">
        <f t="shared" si="24"/>
        <v>1.7227279772099438</v>
      </c>
      <c r="AG19" s="28">
        <f t="shared" si="25"/>
        <v>1.9775479442423999E-2</v>
      </c>
      <c r="AH19" s="28">
        <f t="shared" si="26"/>
        <v>4.7654201491489478E-3</v>
      </c>
      <c r="AI19" s="28">
        <f t="shared" si="27"/>
        <v>2.4560877664387502E-3</v>
      </c>
      <c r="AJ19" s="28">
        <f t="shared" si="28"/>
        <v>5.3211896037197947E-4</v>
      </c>
      <c r="AK19" s="28">
        <f t="shared" si="29"/>
        <v>0</v>
      </c>
      <c r="AL19" s="28">
        <f t="shared" si="30"/>
        <v>4.0020847384063387</v>
      </c>
      <c r="AM19" s="28">
        <f t="shared" si="31"/>
        <v>0.90687304199613794</v>
      </c>
      <c r="AN19" s="29">
        <f t="shared" si="2"/>
        <v>0</v>
      </c>
      <c r="AP19" s="25">
        <f t="shared" si="32"/>
        <v>55.930999999999997</v>
      </c>
      <c r="AQ19" s="25">
        <f t="shared" si="33"/>
        <v>9.8000000000000004E-2</v>
      </c>
      <c r="AR19" s="25">
        <f t="shared" si="34"/>
        <v>3.5449999999999999</v>
      </c>
      <c r="AS19" s="25">
        <f t="shared" si="35"/>
        <v>0.374</v>
      </c>
      <c r="AT19" s="25">
        <f t="shared" si="3"/>
        <v>0</v>
      </c>
      <c r="AU19" s="25">
        <f t="shared" si="4"/>
        <v>6.1660000000000004</v>
      </c>
      <c r="AV19" s="25">
        <f t="shared" si="36"/>
        <v>33.685000000000002</v>
      </c>
      <c r="AW19" s="25">
        <f t="shared" si="37"/>
        <v>0.53800000000000003</v>
      </c>
      <c r="AX19" s="25">
        <f t="shared" si="38"/>
        <v>0.16400000000000001</v>
      </c>
      <c r="AY19" s="25">
        <f t="shared" si="39"/>
        <v>8.8999999999999996E-2</v>
      </c>
      <c r="AZ19" s="25">
        <f t="shared" si="40"/>
        <v>8.0000000000000002E-3</v>
      </c>
      <c r="BA19" s="25">
        <f t="shared" si="41"/>
        <v>0</v>
      </c>
      <c r="BB19" s="25">
        <f t="shared" si="42"/>
        <v>100.598</v>
      </c>
      <c r="BD19" s="25">
        <f t="shared" si="6"/>
        <v>0.93094207723035949</v>
      </c>
      <c r="BE19" s="25">
        <f t="shared" si="7"/>
        <v>1.2270553176570757E-3</v>
      </c>
      <c r="BF19" s="25">
        <f t="shared" si="8"/>
        <v>6.9537073362102783E-2</v>
      </c>
      <c r="BG19" s="25">
        <f t="shared" si="9"/>
        <v>4.921376406342522E-3</v>
      </c>
      <c r="BH19" s="25">
        <f t="shared" si="10"/>
        <v>8.5824842714770908E-2</v>
      </c>
      <c r="BI19" s="25">
        <f t="shared" si="11"/>
        <v>0</v>
      </c>
      <c r="BJ19" s="25">
        <f t="shared" si="12"/>
        <v>0.83576482964639098</v>
      </c>
      <c r="BK19" s="25">
        <f t="shared" si="13"/>
        <v>9.5938827406406163E-3</v>
      </c>
      <c r="BL19" s="25">
        <f t="shared" si="14"/>
        <v>2.3118975321903541E-3</v>
      </c>
      <c r="BM19" s="25">
        <f t="shared" si="15"/>
        <v>1.191547244178823E-3</v>
      </c>
      <c r="BN19" s="25">
        <f t="shared" si="43"/>
        <v>2.5815237121020216E-4</v>
      </c>
      <c r="BO19" s="25">
        <f t="shared" si="44"/>
        <v>0</v>
      </c>
      <c r="BP19" s="25">
        <f t="shared" si="45"/>
        <v>1.9415727345658438</v>
      </c>
      <c r="BQ19" s="25">
        <f t="shared" si="16"/>
        <v>2.0612592395624301</v>
      </c>
    </row>
    <row r="20" spans="1:69" s="25" customFormat="1" x14ac:dyDescent="0.15">
      <c r="A20" s="25" t="s">
        <v>85</v>
      </c>
      <c r="B20" s="25">
        <v>643</v>
      </c>
      <c r="C20" s="25">
        <f t="shared" si="46"/>
        <v>10.99999999999568</v>
      </c>
      <c r="D20" s="26">
        <v>55.576999999999998</v>
      </c>
      <c r="E20" s="26">
        <v>0.1</v>
      </c>
      <c r="F20" s="26">
        <v>3.5659999999999998</v>
      </c>
      <c r="G20" s="26">
        <v>0.38</v>
      </c>
      <c r="H20" s="26">
        <v>6.0910000000000002</v>
      </c>
      <c r="I20" s="26">
        <v>33.228999999999999</v>
      </c>
      <c r="J20" s="26">
        <v>0.89900000000000002</v>
      </c>
      <c r="K20" s="26">
        <v>0.16900000000000001</v>
      </c>
      <c r="L20" s="26">
        <v>7.5999999999999998E-2</v>
      </c>
      <c r="M20" s="26">
        <v>1.4E-2</v>
      </c>
      <c r="N20" s="26"/>
      <c r="O20" s="25">
        <f t="shared" si="17"/>
        <v>100.10099999999998</v>
      </c>
      <c r="Q20" s="26">
        <v>42.673999999999999</v>
      </c>
      <c r="R20" s="26">
        <v>80.950999999999993</v>
      </c>
      <c r="S20" s="26">
        <v>11.04</v>
      </c>
      <c r="U20" s="26"/>
      <c r="V20" s="27">
        <v>12</v>
      </c>
      <c r="W20" s="27">
        <v>4</v>
      </c>
      <c r="X20" s="14">
        <v>0</v>
      </c>
      <c r="Z20" s="28">
        <f t="shared" si="18"/>
        <v>1.9179193641559327</v>
      </c>
      <c r="AA20" s="28">
        <f t="shared" si="19"/>
        <v>2.5959913076997951E-3</v>
      </c>
      <c r="AB20" s="28">
        <f t="shared" si="20"/>
        <v>0.14502626939783464</v>
      </c>
      <c r="AC20" s="28">
        <f t="shared" si="21"/>
        <v>1.0367254145231356E-2</v>
      </c>
      <c r="AD20" s="28">
        <f t="shared" si="22"/>
        <v>0</v>
      </c>
      <c r="AE20" s="28">
        <f t="shared" si="23"/>
        <v>0.17577749177197252</v>
      </c>
      <c r="AF20" s="28">
        <f t="shared" si="24"/>
        <v>1.7093459966982767</v>
      </c>
      <c r="AG20" s="28">
        <f t="shared" si="25"/>
        <v>3.3238161213054798E-2</v>
      </c>
      <c r="AH20" s="28">
        <f t="shared" si="26"/>
        <v>4.9394273910443667E-3</v>
      </c>
      <c r="AI20" s="28">
        <f t="shared" si="27"/>
        <v>2.1095995297186793E-3</v>
      </c>
      <c r="AJ20" s="28">
        <f t="shared" si="28"/>
        <v>9.3665430813729366E-4</v>
      </c>
      <c r="AK20" s="28">
        <f t="shared" si="29"/>
        <v>0</v>
      </c>
      <c r="AL20" s="28">
        <f t="shared" si="30"/>
        <v>4.0022562099189036</v>
      </c>
      <c r="AM20" s="28">
        <f t="shared" si="31"/>
        <v>0.90675544979039358</v>
      </c>
      <c r="AN20" s="29">
        <f t="shared" si="2"/>
        <v>0</v>
      </c>
      <c r="AP20" s="25">
        <f t="shared" si="32"/>
        <v>55.576999999999998</v>
      </c>
      <c r="AQ20" s="25">
        <f t="shared" si="33"/>
        <v>0.1</v>
      </c>
      <c r="AR20" s="25">
        <f t="shared" si="34"/>
        <v>3.5659999999999998</v>
      </c>
      <c r="AS20" s="25">
        <f t="shared" si="35"/>
        <v>0.38</v>
      </c>
      <c r="AT20" s="25">
        <f t="shared" si="3"/>
        <v>0</v>
      </c>
      <c r="AU20" s="25">
        <f t="shared" si="4"/>
        <v>6.0910000000000002</v>
      </c>
      <c r="AV20" s="25">
        <f t="shared" si="36"/>
        <v>33.228999999999999</v>
      </c>
      <c r="AW20" s="25">
        <f t="shared" si="37"/>
        <v>0.89900000000000002</v>
      </c>
      <c r="AX20" s="25">
        <f t="shared" si="38"/>
        <v>0.16900000000000001</v>
      </c>
      <c r="AY20" s="25">
        <f t="shared" si="39"/>
        <v>7.5999999999999998E-2</v>
      </c>
      <c r="AZ20" s="25">
        <f t="shared" si="40"/>
        <v>1.4E-2</v>
      </c>
      <c r="BA20" s="25">
        <f t="shared" si="41"/>
        <v>0</v>
      </c>
      <c r="BB20" s="25">
        <f t="shared" si="42"/>
        <v>100.10099999999998</v>
      </c>
      <c r="BD20" s="25">
        <f t="shared" si="6"/>
        <v>0.92504993342210384</v>
      </c>
      <c r="BE20" s="25">
        <f t="shared" si="7"/>
        <v>1.2520972629153832E-3</v>
      </c>
      <c r="BF20" s="25">
        <f t="shared" si="8"/>
        <v>6.9948999607689286E-2</v>
      </c>
      <c r="BG20" s="25">
        <f t="shared" si="9"/>
        <v>5.0003289690111188E-3</v>
      </c>
      <c r="BH20" s="25">
        <f t="shared" si="10"/>
        <v>8.4780914202995383E-2</v>
      </c>
      <c r="BI20" s="25">
        <f t="shared" si="11"/>
        <v>0</v>
      </c>
      <c r="BJ20" s="25">
        <f t="shared" si="12"/>
        <v>0.82445092843461254</v>
      </c>
      <c r="BK20" s="25">
        <f t="shared" si="13"/>
        <v>1.6031413724602071E-2</v>
      </c>
      <c r="BL20" s="25">
        <f t="shared" si="14"/>
        <v>2.3823822130498162E-3</v>
      </c>
      <c r="BM20" s="25">
        <f t="shared" si="15"/>
        <v>1.0175010175010174E-3</v>
      </c>
      <c r="BN20" s="25">
        <f t="shared" si="43"/>
        <v>4.517666496178538E-4</v>
      </c>
      <c r="BO20" s="25">
        <f t="shared" si="44"/>
        <v>0</v>
      </c>
      <c r="BP20" s="25">
        <f t="shared" si="45"/>
        <v>1.9303662655040983</v>
      </c>
      <c r="BQ20" s="25">
        <f t="shared" si="16"/>
        <v>2.0733144178075182</v>
      </c>
    </row>
    <row r="21" spans="1:69" s="25" customFormat="1" x14ac:dyDescent="0.15">
      <c r="A21" s="25" t="s">
        <v>86</v>
      </c>
      <c r="B21" s="25">
        <v>644</v>
      </c>
      <c r="C21" s="25">
        <f t="shared" si="46"/>
        <v>10.049875621125748</v>
      </c>
      <c r="D21" s="26">
        <v>55.658000000000001</v>
      </c>
      <c r="E21" s="26">
        <v>9.9000000000000005E-2</v>
      </c>
      <c r="F21" s="26">
        <v>3.569</v>
      </c>
      <c r="G21" s="26">
        <v>0.38400000000000001</v>
      </c>
      <c r="H21" s="26">
        <v>6.1369999999999996</v>
      </c>
      <c r="I21" s="26">
        <v>33.311999999999998</v>
      </c>
      <c r="J21" s="26">
        <v>0.70199999999999996</v>
      </c>
      <c r="K21" s="26">
        <v>0.157</v>
      </c>
      <c r="L21" s="26">
        <v>8.5999999999999993E-2</v>
      </c>
      <c r="M21" s="26">
        <v>5.0000000000000001E-3</v>
      </c>
      <c r="N21" s="26"/>
      <c r="O21" s="25">
        <f t="shared" si="17"/>
        <v>100.10899999999998</v>
      </c>
      <c r="Q21" s="26">
        <v>42.673000000000002</v>
      </c>
      <c r="R21" s="26">
        <v>80.960999999999999</v>
      </c>
      <c r="S21" s="26">
        <v>11.04</v>
      </c>
      <c r="U21" s="26"/>
      <c r="V21" s="27">
        <v>12</v>
      </c>
      <c r="W21" s="27">
        <v>4</v>
      </c>
      <c r="X21" s="14">
        <v>0</v>
      </c>
      <c r="Z21" s="28">
        <f t="shared" si="18"/>
        <v>1.9194910528515523</v>
      </c>
      <c r="AA21" s="28">
        <f t="shared" si="19"/>
        <v>2.568394199571718E-3</v>
      </c>
      <c r="AB21" s="28">
        <f t="shared" si="20"/>
        <v>0.14505581265961864</v>
      </c>
      <c r="AC21" s="28">
        <f t="shared" si="21"/>
        <v>1.0469709333470236E-2</v>
      </c>
      <c r="AD21" s="28">
        <f t="shared" si="22"/>
        <v>0</v>
      </c>
      <c r="AE21" s="28">
        <f t="shared" si="23"/>
        <v>0.17699216381629321</v>
      </c>
      <c r="AF21" s="28">
        <f t="shared" si="24"/>
        <v>1.7125240023209842</v>
      </c>
      <c r="AG21" s="28">
        <f t="shared" si="25"/>
        <v>2.593807025347368E-2</v>
      </c>
      <c r="AH21" s="28">
        <f t="shared" si="26"/>
        <v>4.5857756658930129E-3</v>
      </c>
      <c r="AI21" s="28">
        <f t="shared" si="27"/>
        <v>2.3856577035561294E-3</v>
      </c>
      <c r="AJ21" s="28">
        <f t="shared" si="28"/>
        <v>3.343062958376219E-4</v>
      </c>
      <c r="AK21" s="28">
        <f t="shared" si="29"/>
        <v>0</v>
      </c>
      <c r="AL21" s="28">
        <f t="shared" si="30"/>
        <v>4.0003449451002506</v>
      </c>
      <c r="AM21" s="28">
        <f t="shared" si="31"/>
        <v>0.90632937310183648</v>
      </c>
      <c r="AN21" s="29">
        <f t="shared" si="2"/>
        <v>0</v>
      </c>
      <c r="AP21" s="25">
        <f t="shared" si="32"/>
        <v>55.658000000000001</v>
      </c>
      <c r="AQ21" s="25">
        <f t="shared" si="33"/>
        <v>9.9000000000000005E-2</v>
      </c>
      <c r="AR21" s="25">
        <f t="shared" si="34"/>
        <v>3.569</v>
      </c>
      <c r="AS21" s="25">
        <f t="shared" si="35"/>
        <v>0.38400000000000001</v>
      </c>
      <c r="AT21" s="25">
        <f t="shared" si="3"/>
        <v>0</v>
      </c>
      <c r="AU21" s="25">
        <f t="shared" si="4"/>
        <v>6.1369999999999996</v>
      </c>
      <c r="AV21" s="25">
        <f t="shared" si="36"/>
        <v>33.311999999999998</v>
      </c>
      <c r="AW21" s="25">
        <f t="shared" si="37"/>
        <v>0.70199999999999996</v>
      </c>
      <c r="AX21" s="25">
        <f t="shared" si="38"/>
        <v>0.157</v>
      </c>
      <c r="AY21" s="25">
        <f t="shared" si="39"/>
        <v>8.5999999999999993E-2</v>
      </c>
      <c r="AZ21" s="25">
        <f t="shared" si="40"/>
        <v>5.0000000000000001E-3</v>
      </c>
      <c r="BA21" s="25">
        <f t="shared" si="41"/>
        <v>0</v>
      </c>
      <c r="BB21" s="25">
        <f t="shared" si="42"/>
        <v>100.10899999999998</v>
      </c>
      <c r="BD21" s="25">
        <f t="shared" si="6"/>
        <v>0.92639813581890817</v>
      </c>
      <c r="BE21" s="25">
        <f t="shared" si="7"/>
        <v>1.2395762902862296E-3</v>
      </c>
      <c r="BF21" s="25">
        <f t="shared" si="8"/>
        <v>7.0007846214201655E-2</v>
      </c>
      <c r="BG21" s="25">
        <f t="shared" si="9"/>
        <v>5.052964010790183E-3</v>
      </c>
      <c r="BH21" s="25">
        <f t="shared" si="10"/>
        <v>8.5421190356884363E-2</v>
      </c>
      <c r="BI21" s="25">
        <f t="shared" si="11"/>
        <v>0</v>
      </c>
      <c r="BJ21" s="25">
        <f t="shared" si="12"/>
        <v>0.82651025694465108</v>
      </c>
      <c r="BK21" s="25">
        <f t="shared" si="13"/>
        <v>1.2518412051913962E-2</v>
      </c>
      <c r="BL21" s="25">
        <f t="shared" si="14"/>
        <v>2.213218978987107E-3</v>
      </c>
      <c r="BM21" s="25">
        <f t="shared" si="15"/>
        <v>1.1513827303300985E-3</v>
      </c>
      <c r="BN21" s="25">
        <f t="shared" si="43"/>
        <v>1.6134523200637637E-4</v>
      </c>
      <c r="BO21" s="25">
        <f t="shared" si="44"/>
        <v>0</v>
      </c>
      <c r="BP21" s="25">
        <f t="shared" si="45"/>
        <v>1.9306743286289592</v>
      </c>
      <c r="BQ21" s="25">
        <f t="shared" si="16"/>
        <v>2.0719936479090384</v>
      </c>
    </row>
    <row r="22" spans="1:69" s="25" customFormat="1" x14ac:dyDescent="0.15">
      <c r="A22" s="25" t="s">
        <v>87</v>
      </c>
      <c r="B22" s="25">
        <v>645</v>
      </c>
      <c r="C22" s="25">
        <f t="shared" si="46"/>
        <v>9.0000000000003411</v>
      </c>
      <c r="D22" s="26">
        <v>55.704000000000001</v>
      </c>
      <c r="E22" s="26">
        <v>0.107</v>
      </c>
      <c r="F22" s="26">
        <v>3.5579999999999998</v>
      </c>
      <c r="G22" s="26">
        <v>0.38700000000000001</v>
      </c>
      <c r="H22" s="26">
        <v>6.181</v>
      </c>
      <c r="I22" s="26">
        <v>33.465000000000003</v>
      </c>
      <c r="J22" s="26">
        <v>0.53900000000000003</v>
      </c>
      <c r="K22" s="26">
        <v>0.16400000000000001</v>
      </c>
      <c r="L22" s="26">
        <v>0.09</v>
      </c>
      <c r="M22" s="26">
        <v>1.6E-2</v>
      </c>
      <c r="N22" s="26"/>
      <c r="O22" s="25">
        <f t="shared" si="17"/>
        <v>100.21100000000001</v>
      </c>
      <c r="Q22" s="26">
        <v>42.673000000000002</v>
      </c>
      <c r="R22" s="26">
        <v>80.97</v>
      </c>
      <c r="S22" s="26">
        <v>11.04</v>
      </c>
      <c r="U22" s="26"/>
      <c r="V22" s="27">
        <v>12</v>
      </c>
      <c r="W22" s="27">
        <v>4</v>
      </c>
      <c r="X22" s="14">
        <v>0</v>
      </c>
      <c r="Z22" s="28">
        <f t="shared" si="18"/>
        <v>1.918891532933249</v>
      </c>
      <c r="AA22" s="28">
        <f t="shared" si="19"/>
        <v>2.772782550077661E-3</v>
      </c>
      <c r="AB22" s="28">
        <f t="shared" si="20"/>
        <v>0.14444419104654194</v>
      </c>
      <c r="AC22" s="28">
        <f t="shared" si="21"/>
        <v>1.0539497715715737E-2</v>
      </c>
      <c r="AD22" s="28">
        <f t="shared" si="22"/>
        <v>0</v>
      </c>
      <c r="AE22" s="28">
        <f t="shared" si="23"/>
        <v>0.17805829389484198</v>
      </c>
      <c r="AF22" s="28">
        <f t="shared" si="24"/>
        <v>1.7184319447116732</v>
      </c>
      <c r="AG22" s="28">
        <f t="shared" si="25"/>
        <v>1.9892751798238351E-2</v>
      </c>
      <c r="AH22" s="28">
        <f t="shared" si="26"/>
        <v>4.7847863424479919E-3</v>
      </c>
      <c r="AI22" s="28">
        <f t="shared" si="27"/>
        <v>2.4937777038807302E-3</v>
      </c>
      <c r="AJ22" s="28">
        <f t="shared" si="28"/>
        <v>1.0685628777559826E-3</v>
      </c>
      <c r="AK22" s="28">
        <f t="shared" si="29"/>
        <v>0</v>
      </c>
      <c r="AL22" s="28">
        <f t="shared" si="30"/>
        <v>4.0013781215744224</v>
      </c>
      <c r="AM22" s="28">
        <f t="shared" si="31"/>
        <v>0.90611167393844638</v>
      </c>
      <c r="AN22" s="29">
        <f t="shared" si="2"/>
        <v>0</v>
      </c>
      <c r="AP22" s="25">
        <f t="shared" si="32"/>
        <v>55.704000000000001</v>
      </c>
      <c r="AQ22" s="25">
        <f t="shared" si="33"/>
        <v>0.107</v>
      </c>
      <c r="AR22" s="25">
        <f t="shared" si="34"/>
        <v>3.5579999999999998</v>
      </c>
      <c r="AS22" s="25">
        <f t="shared" si="35"/>
        <v>0.38700000000000001</v>
      </c>
      <c r="AT22" s="25">
        <f t="shared" si="3"/>
        <v>0</v>
      </c>
      <c r="AU22" s="25">
        <f t="shared" si="4"/>
        <v>6.181</v>
      </c>
      <c r="AV22" s="25">
        <f t="shared" si="36"/>
        <v>33.465000000000003</v>
      </c>
      <c r="AW22" s="25">
        <f t="shared" si="37"/>
        <v>0.53900000000000003</v>
      </c>
      <c r="AX22" s="25">
        <f t="shared" si="38"/>
        <v>0.16400000000000001</v>
      </c>
      <c r="AY22" s="25">
        <f t="shared" si="39"/>
        <v>0.09</v>
      </c>
      <c r="AZ22" s="25">
        <f t="shared" si="40"/>
        <v>1.6E-2</v>
      </c>
      <c r="BA22" s="25">
        <f t="shared" si="41"/>
        <v>0</v>
      </c>
      <c r="BB22" s="25">
        <f t="shared" si="42"/>
        <v>100.21100000000001</v>
      </c>
      <c r="BD22" s="25">
        <f t="shared" si="6"/>
        <v>0.92716378162450075</v>
      </c>
      <c r="BE22" s="25">
        <f t="shared" si="7"/>
        <v>1.33974407131946E-3</v>
      </c>
      <c r="BF22" s="25">
        <f t="shared" si="8"/>
        <v>6.9792075323656333E-2</v>
      </c>
      <c r="BG22" s="25">
        <f t="shared" si="9"/>
        <v>5.0924402921244819E-3</v>
      </c>
      <c r="BH22" s="25">
        <f t="shared" si="10"/>
        <v>8.6033628417126001E-2</v>
      </c>
      <c r="BI22" s="25">
        <f t="shared" si="11"/>
        <v>0</v>
      </c>
      <c r="BJ22" s="25">
        <f t="shared" si="12"/>
        <v>0.83030636853544537</v>
      </c>
      <c r="BK22" s="25">
        <f t="shared" si="13"/>
        <v>9.6117152364410628E-3</v>
      </c>
      <c r="BL22" s="25">
        <f t="shared" si="14"/>
        <v>2.3118975321903541E-3</v>
      </c>
      <c r="BM22" s="25">
        <f t="shared" si="15"/>
        <v>1.2049354154617311E-3</v>
      </c>
      <c r="BN22" s="25">
        <f t="shared" si="43"/>
        <v>5.1630474242040432E-4</v>
      </c>
      <c r="BO22" s="25">
        <f t="shared" si="44"/>
        <v>0</v>
      </c>
      <c r="BP22" s="25">
        <f t="shared" si="45"/>
        <v>1.9333728911906858</v>
      </c>
      <c r="BQ22" s="25">
        <f t="shared" si="16"/>
        <v>2.0696359920046961</v>
      </c>
    </row>
    <row r="23" spans="1:69" s="25" customFormat="1" x14ac:dyDescent="0.15">
      <c r="A23" s="25" t="s">
        <v>88</v>
      </c>
      <c r="B23" s="25">
        <v>646</v>
      </c>
      <c r="C23" s="25">
        <f t="shared" si="46"/>
        <v>10.000000000005116</v>
      </c>
      <c r="D23" s="26">
        <v>55.582999999999998</v>
      </c>
      <c r="E23" s="26">
        <v>0.107</v>
      </c>
      <c r="F23" s="26">
        <v>3.5830000000000002</v>
      </c>
      <c r="G23" s="26">
        <v>0.38800000000000001</v>
      </c>
      <c r="H23" s="26">
        <v>6.1909999999999998</v>
      </c>
      <c r="I23" s="26">
        <v>33.456000000000003</v>
      </c>
      <c r="J23" s="26">
        <v>0.56999999999999995</v>
      </c>
      <c r="K23" s="26">
        <v>0.18099999999999999</v>
      </c>
      <c r="L23" s="26">
        <v>9.2999999999999999E-2</v>
      </c>
      <c r="M23" s="26">
        <v>8.9999999999999993E-3</v>
      </c>
      <c r="N23" s="26"/>
      <c r="O23" s="25">
        <f t="shared" si="17"/>
        <v>100.16099999999999</v>
      </c>
      <c r="Q23" s="26">
        <v>42.673000000000002</v>
      </c>
      <c r="R23" s="26">
        <v>80.98</v>
      </c>
      <c r="S23" s="26">
        <v>11.04</v>
      </c>
      <c r="U23" s="26"/>
      <c r="V23" s="27">
        <v>12</v>
      </c>
      <c r="W23" s="27">
        <v>4</v>
      </c>
      <c r="X23" s="14">
        <v>0</v>
      </c>
      <c r="Z23" s="28">
        <f t="shared" si="18"/>
        <v>1.9164666012315432</v>
      </c>
      <c r="AA23" s="28">
        <f t="shared" si="19"/>
        <v>2.7753070542117821E-3</v>
      </c>
      <c r="AB23" s="28">
        <f t="shared" si="20"/>
        <v>0.14559155102895088</v>
      </c>
      <c r="AC23" s="28">
        <f t="shared" si="21"/>
        <v>1.0576352133148351E-2</v>
      </c>
      <c r="AD23" s="28">
        <f t="shared" si="22"/>
        <v>0</v>
      </c>
      <c r="AE23" s="28">
        <f t="shared" si="23"/>
        <v>0.17850874450843909</v>
      </c>
      <c r="AF23" s="28">
        <f t="shared" si="24"/>
        <v>1.7195339342140856</v>
      </c>
      <c r="AG23" s="28">
        <f t="shared" si="25"/>
        <v>2.1056015022370544E-2</v>
      </c>
      <c r="AH23" s="28">
        <f t="shared" si="26"/>
        <v>5.2855782160985687E-3</v>
      </c>
      <c r="AI23" s="28">
        <f t="shared" si="27"/>
        <v>2.5792497917984302E-3</v>
      </c>
      <c r="AJ23" s="28">
        <f t="shared" si="28"/>
        <v>6.0161386510000658E-4</v>
      </c>
      <c r="AK23" s="28">
        <f t="shared" si="29"/>
        <v>0</v>
      </c>
      <c r="AL23" s="28">
        <f t="shared" si="30"/>
        <v>4.0029749470657467</v>
      </c>
      <c r="AM23" s="28">
        <f t="shared" si="31"/>
        <v>0.90595114298031265</v>
      </c>
      <c r="AN23" s="29">
        <f t="shared" si="2"/>
        <v>0</v>
      </c>
      <c r="AP23" s="25">
        <f t="shared" si="32"/>
        <v>55.582999999999998</v>
      </c>
      <c r="AQ23" s="25">
        <f t="shared" si="33"/>
        <v>0.107</v>
      </c>
      <c r="AR23" s="25">
        <f t="shared" si="34"/>
        <v>3.5830000000000002</v>
      </c>
      <c r="AS23" s="25">
        <f t="shared" si="35"/>
        <v>0.38800000000000001</v>
      </c>
      <c r="AT23" s="25">
        <f t="shared" si="3"/>
        <v>0</v>
      </c>
      <c r="AU23" s="25">
        <f t="shared" si="4"/>
        <v>6.1909999999999998</v>
      </c>
      <c r="AV23" s="25">
        <f t="shared" si="36"/>
        <v>33.456000000000003</v>
      </c>
      <c r="AW23" s="25">
        <f t="shared" si="37"/>
        <v>0.56999999999999995</v>
      </c>
      <c r="AX23" s="25">
        <f t="shared" si="38"/>
        <v>0.18099999999999999</v>
      </c>
      <c r="AY23" s="25">
        <f t="shared" si="39"/>
        <v>9.2999999999999999E-2</v>
      </c>
      <c r="AZ23" s="25">
        <f t="shared" si="40"/>
        <v>8.9999999999999993E-3</v>
      </c>
      <c r="BA23" s="25">
        <f t="shared" si="41"/>
        <v>0</v>
      </c>
      <c r="BB23" s="25">
        <f t="shared" si="42"/>
        <v>100.16099999999999</v>
      </c>
      <c r="BD23" s="25">
        <f t="shared" si="6"/>
        <v>0.92514980026631155</v>
      </c>
      <c r="BE23" s="25">
        <f t="shared" si="7"/>
        <v>1.33974407131946E-3</v>
      </c>
      <c r="BF23" s="25">
        <f t="shared" si="8"/>
        <v>7.0282463711259319E-2</v>
      </c>
      <c r="BG23" s="25">
        <f t="shared" si="9"/>
        <v>5.1055990525692482E-3</v>
      </c>
      <c r="BH23" s="25">
        <f t="shared" si="10"/>
        <v>8.617281888536274E-2</v>
      </c>
      <c r="BI23" s="25">
        <f t="shared" si="11"/>
        <v>0</v>
      </c>
      <c r="BJ23" s="25">
        <f t="shared" si="12"/>
        <v>0.83008306785363395</v>
      </c>
      <c r="BK23" s="25">
        <f t="shared" si="13"/>
        <v>1.0164522606254925E-2</v>
      </c>
      <c r="BL23" s="25">
        <f t="shared" si="14"/>
        <v>2.5515454471125246E-3</v>
      </c>
      <c r="BM23" s="25">
        <f t="shared" si="15"/>
        <v>1.2450999293104556E-3</v>
      </c>
      <c r="BN23" s="25">
        <f t="shared" si="43"/>
        <v>2.9042141761147743E-4</v>
      </c>
      <c r="BO23" s="25">
        <f t="shared" si="44"/>
        <v>0</v>
      </c>
      <c r="BP23" s="25">
        <f t="shared" si="45"/>
        <v>1.9323850832407459</v>
      </c>
      <c r="BQ23" s="25">
        <f t="shared" si="16"/>
        <v>2.0715203102026001</v>
      </c>
    </row>
    <row r="24" spans="1:69" s="25" customFormat="1" x14ac:dyDescent="0.15">
      <c r="A24" s="25" t="s">
        <v>89</v>
      </c>
      <c r="B24" s="25">
        <v>647</v>
      </c>
      <c r="C24" s="25">
        <f t="shared" si="46"/>
        <v>11.04536101718339</v>
      </c>
      <c r="D24" s="26">
        <v>55.616999999999997</v>
      </c>
      <c r="E24" s="26">
        <v>0.121</v>
      </c>
      <c r="F24" s="26">
        <v>3.605</v>
      </c>
      <c r="G24" s="26">
        <v>0.40500000000000003</v>
      </c>
      <c r="H24" s="26">
        <v>6.157</v>
      </c>
      <c r="I24" s="26">
        <v>33.378999999999998</v>
      </c>
      <c r="J24" s="26">
        <v>0.75800000000000001</v>
      </c>
      <c r="K24" s="26">
        <v>0.16800000000000001</v>
      </c>
      <c r="L24" s="26">
        <v>9.0999999999999998E-2</v>
      </c>
      <c r="M24" s="26">
        <v>1.2E-2</v>
      </c>
      <c r="N24" s="26"/>
      <c r="O24" s="25">
        <f t="shared" si="17"/>
        <v>100.31299999999999</v>
      </c>
      <c r="Q24" s="26">
        <v>42.671999999999997</v>
      </c>
      <c r="R24" s="26">
        <v>80.991</v>
      </c>
      <c r="S24" s="26">
        <v>11.04</v>
      </c>
      <c r="U24" s="26"/>
      <c r="V24" s="27">
        <v>12</v>
      </c>
      <c r="W24" s="27">
        <v>4</v>
      </c>
      <c r="X24" s="14">
        <v>0</v>
      </c>
      <c r="Z24" s="28">
        <f t="shared" si="18"/>
        <v>1.9154747562165695</v>
      </c>
      <c r="AA24" s="28">
        <f t="shared" si="19"/>
        <v>3.1348894779512624E-3</v>
      </c>
      <c r="AB24" s="28">
        <f t="shared" si="20"/>
        <v>0.14632018298879648</v>
      </c>
      <c r="AC24" s="28">
        <f t="shared" si="21"/>
        <v>1.1027290141821258E-2</v>
      </c>
      <c r="AD24" s="28">
        <f t="shared" si="22"/>
        <v>0</v>
      </c>
      <c r="AE24" s="28">
        <f t="shared" si="23"/>
        <v>0.17732805356446821</v>
      </c>
      <c r="AF24" s="28">
        <f t="shared" si="24"/>
        <v>1.7136402680137801</v>
      </c>
      <c r="AG24" s="28">
        <f t="shared" si="25"/>
        <v>2.7969205748139978E-2</v>
      </c>
      <c r="AH24" s="28">
        <f t="shared" si="26"/>
        <v>4.9004144606111834E-3</v>
      </c>
      <c r="AI24" s="28">
        <f t="shared" si="27"/>
        <v>2.5209338505273581E-3</v>
      </c>
      <c r="AJ24" s="28">
        <f t="shared" si="28"/>
        <v>8.0124655500998776E-4</v>
      </c>
      <c r="AK24" s="28">
        <f t="shared" si="29"/>
        <v>0</v>
      </c>
      <c r="AL24" s="28">
        <f t="shared" si="30"/>
        <v>4.0031172410176756</v>
      </c>
      <c r="AM24" s="28">
        <f t="shared" si="31"/>
        <v>0.90622367834461348</v>
      </c>
      <c r="AN24" s="29">
        <f t="shared" si="2"/>
        <v>0</v>
      </c>
      <c r="AP24" s="25">
        <f t="shared" si="32"/>
        <v>55.616999999999997</v>
      </c>
      <c r="AQ24" s="25">
        <f t="shared" si="33"/>
        <v>0.121</v>
      </c>
      <c r="AR24" s="25">
        <f t="shared" si="34"/>
        <v>3.605</v>
      </c>
      <c r="AS24" s="25">
        <f t="shared" si="35"/>
        <v>0.40500000000000003</v>
      </c>
      <c r="AT24" s="25">
        <f t="shared" si="3"/>
        <v>0</v>
      </c>
      <c r="AU24" s="25">
        <f t="shared" si="4"/>
        <v>6.157</v>
      </c>
      <c r="AV24" s="25">
        <f t="shared" si="36"/>
        <v>33.378999999999998</v>
      </c>
      <c r="AW24" s="25">
        <f t="shared" si="37"/>
        <v>0.75800000000000001</v>
      </c>
      <c r="AX24" s="25">
        <f t="shared" si="38"/>
        <v>0.16800000000000001</v>
      </c>
      <c r="AY24" s="25">
        <f t="shared" si="39"/>
        <v>9.0999999999999998E-2</v>
      </c>
      <c r="AZ24" s="25">
        <f t="shared" si="40"/>
        <v>1.2E-2</v>
      </c>
      <c r="BA24" s="25">
        <f t="shared" si="41"/>
        <v>0</v>
      </c>
      <c r="BB24" s="25">
        <f t="shared" si="42"/>
        <v>100.31299999999999</v>
      </c>
      <c r="BD24" s="25">
        <f t="shared" si="6"/>
        <v>0.92571571238348871</v>
      </c>
      <c r="BE24" s="25">
        <f t="shared" si="7"/>
        <v>1.5150376881276138E-3</v>
      </c>
      <c r="BF24" s="25">
        <f t="shared" si="8"/>
        <v>7.0714005492349949E-2</v>
      </c>
      <c r="BG24" s="25">
        <f t="shared" si="9"/>
        <v>5.3292979801302714E-3</v>
      </c>
      <c r="BH24" s="25">
        <f t="shared" si="10"/>
        <v>8.569957129335784E-2</v>
      </c>
      <c r="BI24" s="25">
        <f t="shared" si="11"/>
        <v>0</v>
      </c>
      <c r="BJ24" s="25">
        <f t="shared" si="12"/>
        <v>0.82817260646480273</v>
      </c>
      <c r="BK24" s="25">
        <f t="shared" si="13"/>
        <v>1.3517031816739009E-2</v>
      </c>
      <c r="BL24" s="25">
        <f t="shared" si="14"/>
        <v>2.3682852768779237E-3</v>
      </c>
      <c r="BM24" s="25">
        <f t="shared" si="15"/>
        <v>1.2183235867446393E-3</v>
      </c>
      <c r="BN24" s="25">
        <f t="shared" si="43"/>
        <v>3.8722855681530327E-4</v>
      </c>
      <c r="BO24" s="25">
        <f t="shared" si="44"/>
        <v>0</v>
      </c>
      <c r="BP24" s="25">
        <f t="shared" si="45"/>
        <v>1.9346371005394343</v>
      </c>
      <c r="BQ24" s="25">
        <f t="shared" si="16"/>
        <v>2.0691825045128556</v>
      </c>
    </row>
    <row r="25" spans="1:69" s="25" customFormat="1" x14ac:dyDescent="0.15">
      <c r="A25" s="25" t="s">
        <v>90</v>
      </c>
      <c r="B25" s="25">
        <v>648</v>
      </c>
      <c r="C25" s="25">
        <f t="shared" si="46"/>
        <v>10.000000000005116</v>
      </c>
      <c r="D25" s="26">
        <v>55.531999999999996</v>
      </c>
      <c r="E25" s="26">
        <v>0.11799999999999999</v>
      </c>
      <c r="F25" s="26">
        <v>3.5960000000000001</v>
      </c>
      <c r="G25" s="26">
        <v>0.40400000000000003</v>
      </c>
      <c r="H25" s="26">
        <v>6.117</v>
      </c>
      <c r="I25" s="26">
        <v>33.210999999999999</v>
      </c>
      <c r="J25" s="26">
        <v>0.89100000000000001</v>
      </c>
      <c r="K25" s="26">
        <v>0.16800000000000001</v>
      </c>
      <c r="L25" s="26">
        <v>7.9000000000000001E-2</v>
      </c>
      <c r="M25" s="26">
        <v>1.6E-2</v>
      </c>
      <c r="N25" s="26"/>
      <c r="O25" s="25">
        <f t="shared" si="17"/>
        <v>100.13200000000001</v>
      </c>
      <c r="Q25" s="26">
        <v>42.671999999999997</v>
      </c>
      <c r="R25" s="26">
        <v>81.001000000000005</v>
      </c>
      <c r="S25" s="26">
        <v>11.04</v>
      </c>
      <c r="U25" s="26"/>
      <c r="V25" s="27">
        <v>12</v>
      </c>
      <c r="W25" s="27">
        <v>4</v>
      </c>
      <c r="X25" s="14">
        <v>0</v>
      </c>
      <c r="Z25" s="28">
        <f t="shared" si="18"/>
        <v>1.9162736537403968</v>
      </c>
      <c r="AA25" s="28">
        <f t="shared" si="19"/>
        <v>3.0631214120640927E-3</v>
      </c>
      <c r="AB25" s="28">
        <f t="shared" si="20"/>
        <v>0.14623926296894352</v>
      </c>
      <c r="AC25" s="28">
        <f t="shared" si="21"/>
        <v>1.1021494377657315E-2</v>
      </c>
      <c r="AD25" s="28">
        <f t="shared" si="22"/>
        <v>0</v>
      </c>
      <c r="AE25" s="28">
        <f t="shared" si="23"/>
        <v>0.17651926643496016</v>
      </c>
      <c r="AF25" s="28">
        <f t="shared" si="24"/>
        <v>1.7083373257699361</v>
      </c>
      <c r="AG25" s="28">
        <f t="shared" si="25"/>
        <v>3.2940787097055349E-2</v>
      </c>
      <c r="AH25" s="28">
        <f t="shared" si="26"/>
        <v>4.9099622461246956E-3</v>
      </c>
      <c r="AI25" s="28">
        <f t="shared" si="27"/>
        <v>2.1927670110758928E-3</v>
      </c>
      <c r="AJ25" s="28">
        <f t="shared" si="28"/>
        <v>1.0704102320482367E-3</v>
      </c>
      <c r="AK25" s="28">
        <f t="shared" si="29"/>
        <v>0</v>
      </c>
      <c r="AL25" s="28">
        <f t="shared" si="30"/>
        <v>4.0025680512902628</v>
      </c>
      <c r="AM25" s="28">
        <f t="shared" si="31"/>
        <v>0.90634870198349216</v>
      </c>
      <c r="AN25" s="29">
        <f t="shared" si="2"/>
        <v>0</v>
      </c>
      <c r="AP25" s="25">
        <f t="shared" si="32"/>
        <v>55.531999999999996</v>
      </c>
      <c r="AQ25" s="25">
        <f t="shared" si="33"/>
        <v>0.11799999999999999</v>
      </c>
      <c r="AR25" s="25">
        <f t="shared" si="34"/>
        <v>3.5960000000000001</v>
      </c>
      <c r="AS25" s="25">
        <f t="shared" si="35"/>
        <v>0.40400000000000003</v>
      </c>
      <c r="AT25" s="25">
        <f t="shared" si="3"/>
        <v>0</v>
      </c>
      <c r="AU25" s="25">
        <f t="shared" si="4"/>
        <v>6.117</v>
      </c>
      <c r="AV25" s="25">
        <f t="shared" si="36"/>
        <v>33.210999999999999</v>
      </c>
      <c r="AW25" s="25">
        <f t="shared" si="37"/>
        <v>0.89100000000000001</v>
      </c>
      <c r="AX25" s="25">
        <f t="shared" si="38"/>
        <v>0.16800000000000001</v>
      </c>
      <c r="AY25" s="25">
        <f t="shared" si="39"/>
        <v>7.9000000000000001E-2</v>
      </c>
      <c r="AZ25" s="25">
        <f t="shared" si="40"/>
        <v>1.6E-2</v>
      </c>
      <c r="BA25" s="25">
        <f t="shared" si="41"/>
        <v>0</v>
      </c>
      <c r="BB25" s="25">
        <f t="shared" si="42"/>
        <v>100.13200000000001</v>
      </c>
      <c r="BD25" s="25">
        <f t="shared" si="6"/>
        <v>0.92430093209054587</v>
      </c>
      <c r="BE25" s="25">
        <f t="shared" si="7"/>
        <v>1.4774747702401521E-3</v>
      </c>
      <c r="BF25" s="25">
        <f t="shared" si="8"/>
        <v>7.0537465672812869E-2</v>
      </c>
      <c r="BG25" s="25">
        <f t="shared" si="9"/>
        <v>5.316139219685506E-3</v>
      </c>
      <c r="BH25" s="25">
        <f t="shared" si="10"/>
        <v>8.51428094204109E-2</v>
      </c>
      <c r="BI25" s="25">
        <f t="shared" si="11"/>
        <v>0</v>
      </c>
      <c r="BJ25" s="25">
        <f t="shared" si="12"/>
        <v>0.82400432707098969</v>
      </c>
      <c r="BK25" s="25">
        <f t="shared" si="13"/>
        <v>1.5888753758198492E-2</v>
      </c>
      <c r="BL25" s="25">
        <f t="shared" si="14"/>
        <v>2.3682852768779237E-3</v>
      </c>
      <c r="BM25" s="25">
        <f t="shared" si="15"/>
        <v>1.0576655313497417E-3</v>
      </c>
      <c r="BN25" s="25">
        <f t="shared" si="43"/>
        <v>5.1630474242040432E-4</v>
      </c>
      <c r="BO25" s="25">
        <f t="shared" si="44"/>
        <v>0</v>
      </c>
      <c r="BP25" s="25">
        <f t="shared" si="45"/>
        <v>1.9306101575535315</v>
      </c>
      <c r="BQ25" s="25">
        <f t="shared" si="16"/>
        <v>2.073214022846702</v>
      </c>
    </row>
    <row r="26" spans="1:69" s="25" customFormat="1" x14ac:dyDescent="0.15">
      <c r="A26" s="25" t="s">
        <v>91</v>
      </c>
      <c r="B26" s="25">
        <v>649</v>
      </c>
      <c r="C26" s="25">
        <f t="shared" si="46"/>
        <v>10.049875621111608</v>
      </c>
      <c r="D26" s="26">
        <v>55.427999999999997</v>
      </c>
      <c r="E26" s="26">
        <v>0.127</v>
      </c>
      <c r="F26" s="26">
        <v>3.6459999999999999</v>
      </c>
      <c r="G26" s="26">
        <v>0.41799999999999998</v>
      </c>
      <c r="H26" s="26">
        <v>6.0659999999999998</v>
      </c>
      <c r="I26" s="26">
        <v>33.027000000000001</v>
      </c>
      <c r="J26" s="26">
        <v>1.1519999999999999</v>
      </c>
      <c r="K26" s="26">
        <v>0.16300000000000001</v>
      </c>
      <c r="L26" s="26">
        <v>7.0999999999999994E-2</v>
      </c>
      <c r="M26" s="26">
        <v>1.4999999999999999E-2</v>
      </c>
      <c r="N26" s="26"/>
      <c r="O26" s="25">
        <f t="shared" si="17"/>
        <v>100.113</v>
      </c>
      <c r="Q26" s="26">
        <v>42.670999999999999</v>
      </c>
      <c r="R26" s="26">
        <v>81.010999999999996</v>
      </c>
      <c r="S26" s="26">
        <v>11.04</v>
      </c>
      <c r="U26" s="26"/>
      <c r="V26" s="27">
        <v>12</v>
      </c>
      <c r="W26" s="27">
        <v>4</v>
      </c>
      <c r="X26" s="14">
        <v>0</v>
      </c>
      <c r="Z26" s="28">
        <f t="shared" si="18"/>
        <v>1.9142086290515186</v>
      </c>
      <c r="AA26" s="28">
        <f t="shared" si="19"/>
        <v>3.2993757076307459E-3</v>
      </c>
      <c r="AB26" s="28">
        <f t="shared" si="20"/>
        <v>0.1483907461330386</v>
      </c>
      <c r="AC26" s="28">
        <f t="shared" si="21"/>
        <v>1.1412512015765264E-2</v>
      </c>
      <c r="AD26" s="28">
        <f t="shared" si="22"/>
        <v>0</v>
      </c>
      <c r="AE26" s="28">
        <f t="shared" si="23"/>
        <v>0.17518700465743967</v>
      </c>
      <c r="AF26" s="28">
        <f t="shared" si="24"/>
        <v>1.7002259934092889</v>
      </c>
      <c r="AG26" s="28">
        <f t="shared" si="25"/>
        <v>4.2624038443886146E-2</v>
      </c>
      <c r="AH26" s="28">
        <f t="shared" si="26"/>
        <v>4.7676275763620327E-3</v>
      </c>
      <c r="AI26" s="28">
        <f t="shared" si="27"/>
        <v>1.9722846468225963E-3</v>
      </c>
      <c r="AJ26" s="28">
        <f t="shared" si="28"/>
        <v>1.0043090493940532E-3</v>
      </c>
      <c r="AK26" s="28">
        <f t="shared" si="29"/>
        <v>0</v>
      </c>
      <c r="AL26" s="28">
        <f t="shared" si="30"/>
        <v>4.0030925206911467</v>
      </c>
      <c r="AM26" s="28">
        <f t="shared" si="31"/>
        <v>0.90658750641163766</v>
      </c>
      <c r="AN26" s="29">
        <f t="shared" si="2"/>
        <v>0</v>
      </c>
      <c r="AP26" s="25">
        <f t="shared" si="32"/>
        <v>55.427999999999997</v>
      </c>
      <c r="AQ26" s="25">
        <f t="shared" si="33"/>
        <v>0.127</v>
      </c>
      <c r="AR26" s="25">
        <f t="shared" si="34"/>
        <v>3.6459999999999999</v>
      </c>
      <c r="AS26" s="25">
        <f t="shared" si="35"/>
        <v>0.41799999999999998</v>
      </c>
      <c r="AT26" s="25">
        <f t="shared" si="3"/>
        <v>0</v>
      </c>
      <c r="AU26" s="25">
        <f t="shared" si="4"/>
        <v>6.0659999999999998</v>
      </c>
      <c r="AV26" s="25">
        <f t="shared" si="36"/>
        <v>33.027000000000001</v>
      </c>
      <c r="AW26" s="25">
        <f t="shared" si="37"/>
        <v>1.1519999999999999</v>
      </c>
      <c r="AX26" s="25">
        <f t="shared" si="38"/>
        <v>0.16300000000000001</v>
      </c>
      <c r="AY26" s="25">
        <f t="shared" si="39"/>
        <v>7.0999999999999994E-2</v>
      </c>
      <c r="AZ26" s="25">
        <f t="shared" si="40"/>
        <v>1.4999999999999999E-2</v>
      </c>
      <c r="BA26" s="25">
        <f t="shared" si="41"/>
        <v>0</v>
      </c>
      <c r="BB26" s="25">
        <f t="shared" si="42"/>
        <v>100.113</v>
      </c>
      <c r="BD26" s="25">
        <f t="shared" si="6"/>
        <v>0.92256990679094542</v>
      </c>
      <c r="BE26" s="25">
        <f t="shared" si="7"/>
        <v>1.5901635239025367E-3</v>
      </c>
      <c r="BF26" s="25">
        <f t="shared" si="8"/>
        <v>7.151824244801884E-2</v>
      </c>
      <c r="BG26" s="25">
        <f t="shared" si="9"/>
        <v>5.5003618659122304E-3</v>
      </c>
      <c r="BH26" s="25">
        <f t="shared" si="10"/>
        <v>8.4432938032403551E-2</v>
      </c>
      <c r="BI26" s="25">
        <f t="shared" si="11"/>
        <v>0</v>
      </c>
      <c r="BJ26" s="25">
        <f t="shared" si="12"/>
        <v>0.81943906868728977</v>
      </c>
      <c r="BK26" s="25">
        <f t="shared" si="13"/>
        <v>2.0543035162115218E-2</v>
      </c>
      <c r="BL26" s="25">
        <f t="shared" si="14"/>
        <v>2.2978005960184616E-3</v>
      </c>
      <c r="BM26" s="25">
        <f t="shared" si="15"/>
        <v>9.5056016108647676E-4</v>
      </c>
      <c r="BN26" s="25">
        <f t="shared" si="43"/>
        <v>4.8403569601912906E-4</v>
      </c>
      <c r="BO26" s="25">
        <f t="shared" si="44"/>
        <v>0</v>
      </c>
      <c r="BP26" s="25">
        <f t="shared" si="45"/>
        <v>1.9293261129637116</v>
      </c>
      <c r="BQ26" s="25">
        <f t="shared" si="16"/>
        <v>2.0748656713829696</v>
      </c>
    </row>
    <row r="27" spans="1:69" s="25" customFormat="1" x14ac:dyDescent="0.15">
      <c r="A27" s="25" t="s">
        <v>92</v>
      </c>
      <c r="B27" s="25">
        <v>650</v>
      </c>
      <c r="C27" s="25">
        <f t="shared" si="46"/>
        <v>10.000000000005116</v>
      </c>
      <c r="D27" s="26">
        <v>55.515999999999998</v>
      </c>
      <c r="E27" s="26">
        <v>0.11899999999999999</v>
      </c>
      <c r="F27" s="26">
        <v>3.6320000000000001</v>
      </c>
      <c r="G27" s="26">
        <v>0.41399999999999998</v>
      </c>
      <c r="H27" s="26">
        <v>6.1420000000000003</v>
      </c>
      <c r="I27" s="26">
        <v>33.204000000000001</v>
      </c>
      <c r="J27" s="26">
        <v>0.80500000000000005</v>
      </c>
      <c r="K27" s="26">
        <v>0.16300000000000001</v>
      </c>
      <c r="L27" s="26">
        <v>6.9000000000000006E-2</v>
      </c>
      <c r="M27" s="26">
        <v>1.7999999999999999E-2</v>
      </c>
      <c r="N27" s="26"/>
      <c r="O27" s="25">
        <f t="shared" si="17"/>
        <v>100.08199999999999</v>
      </c>
      <c r="Q27" s="26">
        <v>42.670999999999999</v>
      </c>
      <c r="R27" s="26">
        <v>81.021000000000001</v>
      </c>
      <c r="S27" s="26">
        <v>11.04</v>
      </c>
      <c r="U27" s="26"/>
      <c r="V27" s="27">
        <v>12</v>
      </c>
      <c r="W27" s="27">
        <v>4</v>
      </c>
      <c r="X27" s="14">
        <v>0</v>
      </c>
      <c r="Z27" s="28">
        <f t="shared" si="18"/>
        <v>1.91623955287111</v>
      </c>
      <c r="AA27" s="28">
        <f t="shared" si="19"/>
        <v>3.0899153697642452E-3</v>
      </c>
      <c r="AB27" s="28">
        <f t="shared" si="20"/>
        <v>0.1477432219435566</v>
      </c>
      <c r="AC27" s="28">
        <f t="shared" si="21"/>
        <v>1.1297357676841716E-2</v>
      </c>
      <c r="AD27" s="28">
        <f t="shared" si="22"/>
        <v>0</v>
      </c>
      <c r="AE27" s="28">
        <f t="shared" si="23"/>
        <v>0.17728862222261371</v>
      </c>
      <c r="AF27" s="28">
        <f t="shared" si="24"/>
        <v>1.7084390984858411</v>
      </c>
      <c r="AG27" s="28">
        <f t="shared" si="25"/>
        <v>2.9769364785502343E-2</v>
      </c>
      <c r="AH27" s="28">
        <f t="shared" si="26"/>
        <v>4.7651205798872279E-3</v>
      </c>
      <c r="AI27" s="28">
        <f t="shared" si="27"/>
        <v>1.9157194460768781E-3</v>
      </c>
      <c r="AJ27" s="28">
        <f t="shared" si="28"/>
        <v>1.2045371354663494E-3</v>
      </c>
      <c r="AK27" s="28">
        <f t="shared" si="29"/>
        <v>0</v>
      </c>
      <c r="AL27" s="28">
        <f t="shared" si="30"/>
        <v>4.0017525105166607</v>
      </c>
      <c r="AM27" s="28">
        <f t="shared" si="31"/>
        <v>0.90598397622536531</v>
      </c>
      <c r="AN27" s="29">
        <f t="shared" si="2"/>
        <v>0</v>
      </c>
      <c r="AP27" s="25">
        <f t="shared" si="32"/>
        <v>55.515999999999998</v>
      </c>
      <c r="AQ27" s="25">
        <f t="shared" si="33"/>
        <v>0.11899999999999999</v>
      </c>
      <c r="AR27" s="25">
        <f t="shared" si="34"/>
        <v>3.6320000000000001</v>
      </c>
      <c r="AS27" s="25">
        <f t="shared" si="35"/>
        <v>0.41399999999999998</v>
      </c>
      <c r="AT27" s="25">
        <f t="shared" si="3"/>
        <v>0</v>
      </c>
      <c r="AU27" s="25">
        <f t="shared" si="4"/>
        <v>6.1420000000000012</v>
      </c>
      <c r="AV27" s="25">
        <f t="shared" si="36"/>
        <v>33.204000000000001</v>
      </c>
      <c r="AW27" s="25">
        <f t="shared" si="37"/>
        <v>0.80500000000000005</v>
      </c>
      <c r="AX27" s="25">
        <f t="shared" si="38"/>
        <v>0.16300000000000001</v>
      </c>
      <c r="AY27" s="25">
        <f t="shared" si="39"/>
        <v>6.9000000000000006E-2</v>
      </c>
      <c r="AZ27" s="25">
        <f t="shared" si="40"/>
        <v>1.7999999999999999E-2</v>
      </c>
      <c r="BA27" s="25">
        <f t="shared" si="41"/>
        <v>0</v>
      </c>
      <c r="BB27" s="25">
        <f t="shared" si="42"/>
        <v>100.08199999999999</v>
      </c>
      <c r="BD27" s="25">
        <f t="shared" si="6"/>
        <v>0.92403462050599205</v>
      </c>
      <c r="BE27" s="25">
        <f t="shared" si="7"/>
        <v>1.489995742869306E-3</v>
      </c>
      <c r="BF27" s="25">
        <f t="shared" si="8"/>
        <v>7.1243624950961162E-2</v>
      </c>
      <c r="BG27" s="25">
        <f t="shared" si="9"/>
        <v>5.4477268241331662E-3</v>
      </c>
      <c r="BH27" s="25">
        <f t="shared" si="10"/>
        <v>8.5490785591002746E-2</v>
      </c>
      <c r="BI27" s="25">
        <f t="shared" si="11"/>
        <v>0</v>
      </c>
      <c r="BJ27" s="25">
        <f t="shared" si="12"/>
        <v>0.82383064876291423</v>
      </c>
      <c r="BK27" s="25">
        <f t="shared" si="13"/>
        <v>1.435515911936003E-2</v>
      </c>
      <c r="BL27" s="25">
        <f t="shared" si="14"/>
        <v>2.2978005960184616E-3</v>
      </c>
      <c r="BM27" s="25">
        <f t="shared" si="15"/>
        <v>9.2378381852066061E-4</v>
      </c>
      <c r="BN27" s="25">
        <f t="shared" si="43"/>
        <v>5.8084283522295485E-4</v>
      </c>
      <c r="BO27" s="25">
        <f t="shared" si="44"/>
        <v>0</v>
      </c>
      <c r="BP27" s="25">
        <f t="shared" si="45"/>
        <v>1.929694988746995</v>
      </c>
      <c r="BQ27" s="25">
        <f t="shared" si="16"/>
        <v>2.0737746295932036</v>
      </c>
    </row>
    <row r="28" spans="1:69" s="25" customFormat="1" x14ac:dyDescent="0.15">
      <c r="A28" s="25" t="s">
        <v>93</v>
      </c>
      <c r="B28" s="25">
        <v>651</v>
      </c>
      <c r="C28" s="25">
        <f t="shared" si="46"/>
        <v>10.000000000005116</v>
      </c>
      <c r="D28" s="26">
        <v>55.557000000000002</v>
      </c>
      <c r="E28" s="26">
        <v>0.11799999999999999</v>
      </c>
      <c r="F28" s="26">
        <v>3.6930000000000001</v>
      </c>
      <c r="G28" s="26">
        <v>0.41899999999999998</v>
      </c>
      <c r="H28" s="26">
        <v>6.1660000000000004</v>
      </c>
      <c r="I28" s="26">
        <v>33.356999999999999</v>
      </c>
      <c r="J28" s="26">
        <v>0.51100000000000001</v>
      </c>
      <c r="K28" s="26">
        <v>0.17199999999999999</v>
      </c>
      <c r="L28" s="26">
        <v>0.09</v>
      </c>
      <c r="M28" s="26">
        <v>8.9999999999999993E-3</v>
      </c>
      <c r="N28" s="26"/>
      <c r="O28" s="25">
        <f t="shared" si="17"/>
        <v>100.092</v>
      </c>
      <c r="Q28" s="26">
        <v>42.670999999999999</v>
      </c>
      <c r="R28" s="26">
        <v>81.031000000000006</v>
      </c>
      <c r="S28" s="26">
        <v>11.04</v>
      </c>
      <c r="U28" s="26"/>
      <c r="V28" s="27">
        <v>12</v>
      </c>
      <c r="W28" s="27">
        <v>4</v>
      </c>
      <c r="X28" s="14">
        <v>0</v>
      </c>
      <c r="Z28" s="28">
        <f t="shared" si="18"/>
        <v>1.9160762382550123</v>
      </c>
      <c r="AA28" s="28">
        <f t="shared" si="19"/>
        <v>3.061427620942395E-3</v>
      </c>
      <c r="AB28" s="28">
        <f t="shared" si="20"/>
        <v>0.15010093558388907</v>
      </c>
      <c r="AC28" s="28">
        <f t="shared" si="21"/>
        <v>1.1424387525359457E-2</v>
      </c>
      <c r="AD28" s="28">
        <f t="shared" si="22"/>
        <v>0</v>
      </c>
      <c r="AE28" s="28">
        <f t="shared" si="23"/>
        <v>0.17783487700932374</v>
      </c>
      <c r="AF28" s="28">
        <f t="shared" si="24"/>
        <v>1.7148986060628824</v>
      </c>
      <c r="AG28" s="28">
        <f t="shared" si="25"/>
        <v>1.8881520013713599E-2</v>
      </c>
      <c r="AH28" s="28">
        <f t="shared" si="26"/>
        <v>5.0240864409264391E-3</v>
      </c>
      <c r="AI28" s="28">
        <f t="shared" si="27"/>
        <v>2.4967076505452972E-3</v>
      </c>
      <c r="AJ28" s="28">
        <f t="shared" si="28"/>
        <v>6.0177281365319428E-4</v>
      </c>
      <c r="AK28" s="28">
        <f t="shared" si="29"/>
        <v>0</v>
      </c>
      <c r="AL28" s="28">
        <f t="shared" si="30"/>
        <v>4.0004005589762475</v>
      </c>
      <c r="AM28" s="28">
        <f t="shared" si="31"/>
        <v>0.9060433607796331</v>
      </c>
      <c r="AN28" s="29">
        <f t="shared" si="2"/>
        <v>0</v>
      </c>
      <c r="AP28" s="25">
        <f t="shared" si="32"/>
        <v>55.557000000000002</v>
      </c>
      <c r="AQ28" s="25">
        <f t="shared" si="33"/>
        <v>0.11799999999999999</v>
      </c>
      <c r="AR28" s="25">
        <f t="shared" si="34"/>
        <v>3.6930000000000001</v>
      </c>
      <c r="AS28" s="25">
        <f t="shared" si="35"/>
        <v>0.41899999999999998</v>
      </c>
      <c r="AT28" s="25">
        <f t="shared" si="3"/>
        <v>0</v>
      </c>
      <c r="AU28" s="25">
        <f t="shared" si="4"/>
        <v>6.1660000000000004</v>
      </c>
      <c r="AV28" s="25">
        <f t="shared" si="36"/>
        <v>33.356999999999999</v>
      </c>
      <c r="AW28" s="25">
        <f t="shared" si="37"/>
        <v>0.51100000000000001</v>
      </c>
      <c r="AX28" s="25">
        <f t="shared" si="38"/>
        <v>0.17199999999999999</v>
      </c>
      <c r="AY28" s="25">
        <f t="shared" si="39"/>
        <v>0.09</v>
      </c>
      <c r="AZ28" s="25">
        <f t="shared" si="40"/>
        <v>8.9999999999999993E-3</v>
      </c>
      <c r="BA28" s="25">
        <f t="shared" si="41"/>
        <v>0</v>
      </c>
      <c r="BB28" s="25">
        <f t="shared" si="42"/>
        <v>100.092</v>
      </c>
      <c r="BD28" s="25">
        <f t="shared" si="6"/>
        <v>0.92471704394141152</v>
      </c>
      <c r="BE28" s="25">
        <f t="shared" si="7"/>
        <v>1.4774747702401521E-3</v>
      </c>
      <c r="BF28" s="25">
        <f t="shared" si="8"/>
        <v>7.2440172616712442E-2</v>
      </c>
      <c r="BG28" s="25">
        <f t="shared" si="9"/>
        <v>5.5135206263569967E-3</v>
      </c>
      <c r="BH28" s="25">
        <f t="shared" si="10"/>
        <v>8.5824842714770908E-2</v>
      </c>
      <c r="BI28" s="25">
        <f t="shared" si="11"/>
        <v>0</v>
      </c>
      <c r="BJ28" s="25">
        <f t="shared" si="12"/>
        <v>0.82762676035370819</v>
      </c>
      <c r="BK28" s="25">
        <f t="shared" si="13"/>
        <v>9.1124053540285396E-3</v>
      </c>
      <c r="BL28" s="25">
        <f t="shared" si="14"/>
        <v>2.4246730215654929E-3</v>
      </c>
      <c r="BM28" s="25">
        <f t="shared" si="15"/>
        <v>1.2049354154617311E-3</v>
      </c>
      <c r="BN28" s="25">
        <f t="shared" si="43"/>
        <v>2.9042141761147743E-4</v>
      </c>
      <c r="BO28" s="25">
        <f t="shared" si="44"/>
        <v>0</v>
      </c>
      <c r="BP28" s="25">
        <f t="shared" si="45"/>
        <v>1.9306322502318676</v>
      </c>
      <c r="BQ28" s="25">
        <f t="shared" si="16"/>
        <v>2.0720676133405536</v>
      </c>
    </row>
    <row r="29" spans="1:69" s="25" customFormat="1" x14ac:dyDescent="0.15">
      <c r="A29" s="25" t="s">
        <v>94</v>
      </c>
      <c r="B29" s="25">
        <v>652</v>
      </c>
      <c r="C29" s="25">
        <f t="shared" si="46"/>
        <v>10.049875621111608</v>
      </c>
      <c r="D29" s="26">
        <v>55.677999999999997</v>
      </c>
      <c r="E29" s="26">
        <v>0.11899999999999999</v>
      </c>
      <c r="F29" s="26">
        <v>3.63</v>
      </c>
      <c r="G29" s="26">
        <v>0.42599999999999999</v>
      </c>
      <c r="H29" s="26">
        <v>6.1760000000000002</v>
      </c>
      <c r="I29" s="26">
        <v>33.593000000000004</v>
      </c>
      <c r="J29" s="26">
        <v>0.50900000000000001</v>
      </c>
      <c r="K29" s="26">
        <v>0.16900000000000001</v>
      </c>
      <c r="L29" s="26">
        <v>9.5000000000000001E-2</v>
      </c>
      <c r="M29" s="26">
        <v>7.0000000000000001E-3</v>
      </c>
      <c r="N29" s="26"/>
      <c r="O29" s="25">
        <f t="shared" si="17"/>
        <v>100.402</v>
      </c>
      <c r="Q29" s="26">
        <v>42.67</v>
      </c>
      <c r="R29" s="26">
        <v>81.040999999999997</v>
      </c>
      <c r="S29" s="26">
        <v>11.04</v>
      </c>
      <c r="U29" s="26"/>
      <c r="V29" s="27">
        <v>12</v>
      </c>
      <c r="W29" s="27">
        <v>4</v>
      </c>
      <c r="X29" s="14">
        <v>0</v>
      </c>
      <c r="Z29" s="28">
        <f t="shared" si="18"/>
        <v>1.9147683010664138</v>
      </c>
      <c r="AA29" s="28">
        <f t="shared" si="19"/>
        <v>3.0785595164980178E-3</v>
      </c>
      <c r="AB29" s="28">
        <f t="shared" si="20"/>
        <v>0.14711918839007707</v>
      </c>
      <c r="AC29" s="28">
        <f t="shared" si="21"/>
        <v>1.158209455739433E-2</v>
      </c>
      <c r="AD29" s="28">
        <f t="shared" si="22"/>
        <v>0</v>
      </c>
      <c r="AE29" s="28">
        <f t="shared" si="23"/>
        <v>0.17761486480657196</v>
      </c>
      <c r="AF29" s="28">
        <f t="shared" si="24"/>
        <v>1.7221019404389695</v>
      </c>
      <c r="AG29" s="28">
        <f t="shared" si="25"/>
        <v>1.8753936415766202E-2</v>
      </c>
      <c r="AH29" s="28">
        <f t="shared" si="26"/>
        <v>4.9223667040795317E-3</v>
      </c>
      <c r="AI29" s="28">
        <f t="shared" si="27"/>
        <v>2.6278912670263692E-3</v>
      </c>
      <c r="AJ29" s="28">
        <f t="shared" si="28"/>
        <v>4.6670956110894798E-4</v>
      </c>
      <c r="AK29" s="28">
        <f t="shared" si="29"/>
        <v>0</v>
      </c>
      <c r="AL29" s="28">
        <f t="shared" si="30"/>
        <v>4.0030358527239054</v>
      </c>
      <c r="AM29" s="28">
        <f t="shared" si="31"/>
        <v>0.90650455672332964</v>
      </c>
      <c r="AN29" s="29">
        <f t="shared" si="2"/>
        <v>0</v>
      </c>
      <c r="AP29" s="25">
        <f t="shared" si="32"/>
        <v>55.677999999999997</v>
      </c>
      <c r="AQ29" s="25">
        <f t="shared" si="33"/>
        <v>0.11899999999999999</v>
      </c>
      <c r="AR29" s="25">
        <f t="shared" si="34"/>
        <v>3.63</v>
      </c>
      <c r="AS29" s="25">
        <f t="shared" si="35"/>
        <v>0.42599999999999999</v>
      </c>
      <c r="AT29" s="25">
        <f t="shared" si="3"/>
        <v>0</v>
      </c>
      <c r="AU29" s="25">
        <f t="shared" si="4"/>
        <v>6.1760000000000002</v>
      </c>
      <c r="AV29" s="25">
        <f t="shared" si="36"/>
        <v>33.593000000000004</v>
      </c>
      <c r="AW29" s="25">
        <f t="shared" si="37"/>
        <v>0.50900000000000001</v>
      </c>
      <c r="AX29" s="25">
        <f t="shared" si="38"/>
        <v>0.16900000000000001</v>
      </c>
      <c r="AY29" s="25">
        <f t="shared" si="39"/>
        <v>9.5000000000000001E-2</v>
      </c>
      <c r="AZ29" s="25">
        <f t="shared" si="40"/>
        <v>7.0000000000000001E-3</v>
      </c>
      <c r="BA29" s="25">
        <f t="shared" si="41"/>
        <v>0</v>
      </c>
      <c r="BB29" s="25">
        <f t="shared" si="42"/>
        <v>100.402</v>
      </c>
      <c r="BD29" s="25">
        <f t="shared" si="6"/>
        <v>0.9267310252996005</v>
      </c>
      <c r="BE29" s="25">
        <f t="shared" si="7"/>
        <v>1.489995742869306E-3</v>
      </c>
      <c r="BF29" s="25">
        <f t="shared" si="8"/>
        <v>7.1204393879952921E-2</v>
      </c>
      <c r="BG29" s="25">
        <f t="shared" si="9"/>
        <v>5.6056319494703598E-3</v>
      </c>
      <c r="BH29" s="25">
        <f t="shared" si="10"/>
        <v>8.5964033183007632E-2</v>
      </c>
      <c r="BI29" s="25">
        <f t="shared" si="11"/>
        <v>0</v>
      </c>
      <c r="BJ29" s="25">
        <f t="shared" si="12"/>
        <v>0.83348220045454102</v>
      </c>
      <c r="BK29" s="25">
        <f t="shared" si="13"/>
        <v>9.076740362427645E-3</v>
      </c>
      <c r="BL29" s="25">
        <f t="shared" si="14"/>
        <v>2.3823822130498162E-3</v>
      </c>
      <c r="BM29" s="25">
        <f t="shared" si="15"/>
        <v>1.2718762718762718E-3</v>
      </c>
      <c r="BN29" s="25">
        <f t="shared" si="43"/>
        <v>2.258833248089269E-4</v>
      </c>
      <c r="BO29" s="25">
        <f t="shared" si="44"/>
        <v>0</v>
      </c>
      <c r="BP29" s="25">
        <f t="shared" si="45"/>
        <v>1.9374341626816043</v>
      </c>
      <c r="BQ29" s="25">
        <f t="shared" si="16"/>
        <v>2.0661532297868126</v>
      </c>
    </row>
    <row r="30" spans="1:69" s="25" customFormat="1" x14ac:dyDescent="0.15">
      <c r="A30" s="25" t="s">
        <v>95</v>
      </c>
      <c r="B30" s="25">
        <v>653</v>
      </c>
      <c r="C30" s="25">
        <f t="shared" si="46"/>
        <v>10.049875621126455</v>
      </c>
      <c r="D30" s="26">
        <v>55.582000000000001</v>
      </c>
      <c r="E30" s="26">
        <v>0.13300000000000001</v>
      </c>
      <c r="F30" s="26">
        <v>3.6560000000000001</v>
      </c>
      <c r="G30" s="26">
        <v>0.439</v>
      </c>
      <c r="H30" s="26">
        <v>6.141</v>
      </c>
      <c r="I30" s="26">
        <v>33.345999999999997</v>
      </c>
      <c r="J30" s="26">
        <v>0.72599999999999998</v>
      </c>
      <c r="K30" s="26">
        <v>0.158</v>
      </c>
      <c r="L30" s="26">
        <v>8.2000000000000003E-2</v>
      </c>
      <c r="M30" s="26">
        <v>8.9999999999999993E-3</v>
      </c>
      <c r="N30" s="26"/>
      <c r="O30" s="25">
        <f t="shared" si="17"/>
        <v>100.27199999999999</v>
      </c>
      <c r="Q30" s="26">
        <v>42.668999999999997</v>
      </c>
      <c r="R30" s="26">
        <v>81.051000000000002</v>
      </c>
      <c r="S30" s="26">
        <v>11.04</v>
      </c>
      <c r="U30" s="26"/>
      <c r="V30" s="27">
        <v>12</v>
      </c>
      <c r="W30" s="27">
        <v>4</v>
      </c>
      <c r="X30" s="14">
        <v>0</v>
      </c>
      <c r="Z30" s="28">
        <f t="shared" si="18"/>
        <v>1.9146753632872779</v>
      </c>
      <c r="AA30" s="28">
        <f t="shared" si="19"/>
        <v>3.4465184711581134E-3</v>
      </c>
      <c r="AB30" s="28">
        <f t="shared" si="20"/>
        <v>0.14842165131235763</v>
      </c>
      <c r="AC30" s="28">
        <f t="shared" si="21"/>
        <v>1.1955573235822161E-2</v>
      </c>
      <c r="AD30" s="28">
        <f t="shared" si="22"/>
        <v>0</v>
      </c>
      <c r="AE30" s="28">
        <f t="shared" si="23"/>
        <v>0.17690475093066649</v>
      </c>
      <c r="AF30" s="28">
        <f t="shared" si="24"/>
        <v>1.7123091947119295</v>
      </c>
      <c r="AG30" s="28">
        <f t="shared" si="25"/>
        <v>2.6794129641857661E-2</v>
      </c>
      <c r="AH30" s="28">
        <f t="shared" si="26"/>
        <v>4.6097006493734773E-3</v>
      </c>
      <c r="AI30" s="28">
        <f t="shared" si="27"/>
        <v>2.2720925387415564E-3</v>
      </c>
      <c r="AJ30" s="28">
        <f t="shared" si="28"/>
        <v>6.0106237657805484E-4</v>
      </c>
      <c r="AK30" s="28">
        <f t="shared" si="29"/>
        <v>0</v>
      </c>
      <c r="AL30" s="28">
        <f t="shared" si="30"/>
        <v>4.0019900371557622</v>
      </c>
      <c r="AM30" s="28">
        <f t="shared" si="31"/>
        <v>0.90636065791347198</v>
      </c>
      <c r="AN30" s="29">
        <f t="shared" si="2"/>
        <v>0</v>
      </c>
      <c r="AP30" s="25">
        <f t="shared" si="32"/>
        <v>55.582000000000001</v>
      </c>
      <c r="AQ30" s="25">
        <f t="shared" si="33"/>
        <v>0.13300000000000001</v>
      </c>
      <c r="AR30" s="25">
        <f t="shared" si="34"/>
        <v>3.6560000000000001</v>
      </c>
      <c r="AS30" s="25">
        <f t="shared" si="35"/>
        <v>0.439</v>
      </c>
      <c r="AT30" s="25">
        <f t="shared" si="3"/>
        <v>0</v>
      </c>
      <c r="AU30" s="25">
        <f t="shared" si="4"/>
        <v>6.141</v>
      </c>
      <c r="AV30" s="25">
        <f t="shared" si="36"/>
        <v>33.345999999999997</v>
      </c>
      <c r="AW30" s="25">
        <f t="shared" si="37"/>
        <v>0.72599999999999998</v>
      </c>
      <c r="AX30" s="25">
        <f t="shared" si="38"/>
        <v>0.158</v>
      </c>
      <c r="AY30" s="25">
        <f t="shared" si="39"/>
        <v>8.2000000000000003E-2</v>
      </c>
      <c r="AZ30" s="25">
        <f t="shared" si="40"/>
        <v>8.9999999999999993E-3</v>
      </c>
      <c r="BA30" s="25">
        <f t="shared" si="41"/>
        <v>0</v>
      </c>
      <c r="BB30" s="25">
        <f t="shared" si="42"/>
        <v>100.27199999999999</v>
      </c>
      <c r="BD30" s="25">
        <f t="shared" si="6"/>
        <v>0.92513315579227695</v>
      </c>
      <c r="BE30" s="25">
        <f t="shared" si="7"/>
        <v>1.6652893596774598E-3</v>
      </c>
      <c r="BF30" s="25">
        <f t="shared" si="8"/>
        <v>7.1714397803060034E-2</v>
      </c>
      <c r="BG30" s="25">
        <f t="shared" si="9"/>
        <v>5.7766958352523188E-3</v>
      </c>
      <c r="BH30" s="25">
        <f t="shared" si="10"/>
        <v>8.5476866544179061E-2</v>
      </c>
      <c r="BI30" s="25">
        <f t="shared" si="11"/>
        <v>0</v>
      </c>
      <c r="BJ30" s="25">
        <f t="shared" si="12"/>
        <v>0.82735383729816092</v>
      </c>
      <c r="BK30" s="25">
        <f t="shared" si="13"/>
        <v>1.2946391951124696E-2</v>
      </c>
      <c r="BL30" s="25">
        <f t="shared" si="14"/>
        <v>2.2273159151589995E-3</v>
      </c>
      <c r="BM30" s="25">
        <f t="shared" si="15"/>
        <v>1.0978300451984662E-3</v>
      </c>
      <c r="BN30" s="25">
        <f t="shared" si="43"/>
        <v>2.9042141761147743E-4</v>
      </c>
      <c r="BO30" s="25">
        <f t="shared" si="44"/>
        <v>0</v>
      </c>
      <c r="BP30" s="25">
        <f t="shared" si="45"/>
        <v>1.9336822019617002</v>
      </c>
      <c r="BQ30" s="25">
        <f t="shared" si="16"/>
        <v>2.0696213850940892</v>
      </c>
    </row>
    <row r="31" spans="1:69" s="25" customFormat="1" x14ac:dyDescent="0.15">
      <c r="A31" s="25" t="s">
        <v>96</v>
      </c>
      <c r="B31" s="25">
        <v>654</v>
      </c>
      <c r="C31" s="25">
        <f t="shared" si="46"/>
        <v>10.000000000005116</v>
      </c>
      <c r="D31" s="26">
        <v>55.601999999999997</v>
      </c>
      <c r="E31" s="26">
        <v>0.122</v>
      </c>
      <c r="F31" s="26">
        <v>3.661</v>
      </c>
      <c r="G31" s="26">
        <v>0.443</v>
      </c>
      <c r="H31" s="26">
        <v>6.1559999999999997</v>
      </c>
      <c r="I31" s="26">
        <v>33.499000000000002</v>
      </c>
      <c r="J31" s="26">
        <v>0.54800000000000004</v>
      </c>
      <c r="K31" s="26">
        <v>0.16900000000000001</v>
      </c>
      <c r="L31" s="26">
        <v>8.6999999999999994E-2</v>
      </c>
      <c r="M31" s="26">
        <v>5.0000000000000001E-3</v>
      </c>
      <c r="N31" s="26"/>
      <c r="O31" s="25">
        <f t="shared" si="17"/>
        <v>100.292</v>
      </c>
      <c r="Q31" s="26">
        <v>42.668999999999997</v>
      </c>
      <c r="R31" s="26">
        <v>81.061000000000007</v>
      </c>
      <c r="S31" s="26">
        <v>11.04</v>
      </c>
      <c r="U31" s="26"/>
      <c r="V31" s="27">
        <v>12</v>
      </c>
      <c r="W31" s="27">
        <v>4</v>
      </c>
      <c r="X31" s="14">
        <v>0</v>
      </c>
      <c r="Z31" s="28">
        <f t="shared" si="18"/>
        <v>1.9143047986946324</v>
      </c>
      <c r="AA31" s="28">
        <f t="shared" si="19"/>
        <v>3.1597192457900702E-3</v>
      </c>
      <c r="AB31" s="28">
        <f t="shared" si="20"/>
        <v>0.14854242046024346</v>
      </c>
      <c r="AC31" s="28">
        <f t="shared" si="21"/>
        <v>1.2057834134572216E-2</v>
      </c>
      <c r="AD31" s="28">
        <f t="shared" si="22"/>
        <v>0</v>
      </c>
      <c r="AE31" s="28">
        <f t="shared" si="23"/>
        <v>0.1772387610681482</v>
      </c>
      <c r="AF31" s="28">
        <f t="shared" si="24"/>
        <v>1.7192141664404688</v>
      </c>
      <c r="AG31" s="28">
        <f t="shared" si="25"/>
        <v>2.0213582320936726E-2</v>
      </c>
      <c r="AH31" s="28">
        <f t="shared" si="26"/>
        <v>4.9279017053735722E-3</v>
      </c>
      <c r="AI31" s="28">
        <f t="shared" si="27"/>
        <v>2.4093012787735359E-3</v>
      </c>
      <c r="AJ31" s="28">
        <f t="shared" si="28"/>
        <v>3.3373882645819228E-4</v>
      </c>
      <c r="AK31" s="28">
        <f t="shared" si="29"/>
        <v>0</v>
      </c>
      <c r="AL31" s="28">
        <f t="shared" si="30"/>
        <v>4.0024022241753974</v>
      </c>
      <c r="AM31" s="28">
        <f t="shared" si="31"/>
        <v>0.90654196658548858</v>
      </c>
      <c r="AN31" s="29">
        <f t="shared" si="2"/>
        <v>0</v>
      </c>
      <c r="AP31" s="25">
        <f t="shared" si="32"/>
        <v>55.601999999999997</v>
      </c>
      <c r="AQ31" s="25">
        <f t="shared" si="33"/>
        <v>0.122</v>
      </c>
      <c r="AR31" s="25">
        <f t="shared" si="34"/>
        <v>3.661</v>
      </c>
      <c r="AS31" s="25">
        <f t="shared" si="35"/>
        <v>0.443</v>
      </c>
      <c r="AT31" s="25">
        <f t="shared" si="3"/>
        <v>0</v>
      </c>
      <c r="AU31" s="25">
        <f t="shared" si="4"/>
        <v>6.1559999999999997</v>
      </c>
      <c r="AV31" s="25">
        <f t="shared" si="36"/>
        <v>33.499000000000002</v>
      </c>
      <c r="AW31" s="25">
        <f t="shared" si="37"/>
        <v>0.54800000000000004</v>
      </c>
      <c r="AX31" s="25">
        <f t="shared" si="38"/>
        <v>0.16900000000000001</v>
      </c>
      <c r="AY31" s="25">
        <f t="shared" si="39"/>
        <v>8.6999999999999994E-2</v>
      </c>
      <c r="AZ31" s="25">
        <f t="shared" si="40"/>
        <v>5.0000000000000001E-3</v>
      </c>
      <c r="BA31" s="25">
        <f t="shared" si="41"/>
        <v>0</v>
      </c>
      <c r="BB31" s="25">
        <f t="shared" si="42"/>
        <v>100.292</v>
      </c>
      <c r="BD31" s="25">
        <f t="shared" si="6"/>
        <v>0.92546604527296938</v>
      </c>
      <c r="BE31" s="25">
        <f t="shared" si="7"/>
        <v>1.5275586607567675E-3</v>
      </c>
      <c r="BF31" s="25">
        <f t="shared" si="8"/>
        <v>7.1812475480580631E-2</v>
      </c>
      <c r="BG31" s="25">
        <f t="shared" si="9"/>
        <v>5.829330877031383E-3</v>
      </c>
      <c r="BH31" s="25">
        <f t="shared" si="10"/>
        <v>8.5685652246534155E-2</v>
      </c>
      <c r="BI31" s="25">
        <f t="shared" si="11"/>
        <v>0</v>
      </c>
      <c r="BJ31" s="25">
        <f t="shared" si="12"/>
        <v>0.8311499488889551</v>
      </c>
      <c r="BK31" s="25">
        <f t="shared" si="13"/>
        <v>9.7722076986450877E-3</v>
      </c>
      <c r="BL31" s="25">
        <f t="shared" si="14"/>
        <v>2.3823822130498162E-3</v>
      </c>
      <c r="BM31" s="25">
        <f t="shared" si="15"/>
        <v>1.1647709016130068E-3</v>
      </c>
      <c r="BN31" s="25">
        <f t="shared" si="43"/>
        <v>1.6134523200637637E-4</v>
      </c>
      <c r="BO31" s="25">
        <f t="shared" si="44"/>
        <v>0</v>
      </c>
      <c r="BP31" s="25">
        <f t="shared" si="45"/>
        <v>1.9349517174721416</v>
      </c>
      <c r="BQ31" s="25">
        <f t="shared" si="16"/>
        <v>2.0684765351169654</v>
      </c>
    </row>
    <row r="32" spans="1:69" s="25" customFormat="1" x14ac:dyDescent="0.15">
      <c r="A32" s="25" t="s">
        <v>97</v>
      </c>
      <c r="B32" s="25">
        <v>655</v>
      </c>
      <c r="C32" s="25">
        <f t="shared" si="46"/>
        <v>10.049875621111608</v>
      </c>
      <c r="D32" s="26">
        <v>55.317999999999998</v>
      </c>
      <c r="E32" s="26">
        <v>0.13400000000000001</v>
      </c>
      <c r="F32" s="26">
        <v>3.726</v>
      </c>
      <c r="G32" s="26">
        <v>0.46100000000000002</v>
      </c>
      <c r="H32" s="26">
        <v>6.1760000000000002</v>
      </c>
      <c r="I32" s="26">
        <v>33.261000000000003</v>
      </c>
      <c r="J32" s="26">
        <v>0.68600000000000005</v>
      </c>
      <c r="K32" s="26">
        <v>0.16600000000000001</v>
      </c>
      <c r="L32" s="26">
        <v>0.09</v>
      </c>
      <c r="M32" s="26">
        <v>0.01</v>
      </c>
      <c r="N32" s="26"/>
      <c r="O32" s="25">
        <f t="shared" si="17"/>
        <v>100.02800000000001</v>
      </c>
      <c r="Q32" s="26">
        <v>42.667999999999999</v>
      </c>
      <c r="R32" s="26">
        <v>81.070999999999998</v>
      </c>
      <c r="S32" s="26">
        <v>11.04</v>
      </c>
      <c r="U32" s="26"/>
      <c r="V32" s="27">
        <v>12</v>
      </c>
      <c r="W32" s="27">
        <v>4</v>
      </c>
      <c r="X32" s="14">
        <v>0</v>
      </c>
      <c r="Z32" s="28">
        <f t="shared" si="18"/>
        <v>1.9110976974793248</v>
      </c>
      <c r="AA32" s="28">
        <f t="shared" si="19"/>
        <v>3.4824846257948891E-3</v>
      </c>
      <c r="AB32" s="28">
        <f t="shared" si="20"/>
        <v>0.1517013210335682</v>
      </c>
      <c r="AC32" s="28">
        <f t="shared" si="21"/>
        <v>1.2591058719892377E-2</v>
      </c>
      <c r="AD32" s="28">
        <f t="shared" si="22"/>
        <v>0</v>
      </c>
      <c r="AE32" s="28">
        <f t="shared" si="23"/>
        <v>0.17842804884839467</v>
      </c>
      <c r="AF32" s="28">
        <f t="shared" si="24"/>
        <v>1.7128888612236508</v>
      </c>
      <c r="AG32" s="28">
        <f t="shared" si="25"/>
        <v>2.5391162761618277E-2</v>
      </c>
      <c r="AH32" s="28">
        <f t="shared" si="26"/>
        <v>4.8571237060159225E-3</v>
      </c>
      <c r="AI32" s="28">
        <f t="shared" si="27"/>
        <v>2.5009793888040146E-3</v>
      </c>
      <c r="AJ32" s="28">
        <f t="shared" si="28"/>
        <v>6.6978046217542686E-4</v>
      </c>
      <c r="AK32" s="28">
        <f t="shared" si="29"/>
        <v>0</v>
      </c>
      <c r="AL32" s="28">
        <f t="shared" si="30"/>
        <v>4.0036085182492389</v>
      </c>
      <c r="AM32" s="28">
        <f t="shared" si="31"/>
        <v>0.90565935941343756</v>
      </c>
      <c r="AN32" s="29">
        <f t="shared" si="2"/>
        <v>0</v>
      </c>
      <c r="AP32" s="25">
        <f t="shared" si="32"/>
        <v>55.317999999999998</v>
      </c>
      <c r="AQ32" s="25">
        <f t="shared" si="33"/>
        <v>0.13400000000000001</v>
      </c>
      <c r="AR32" s="25">
        <f t="shared" si="34"/>
        <v>3.726</v>
      </c>
      <c r="AS32" s="25">
        <f t="shared" si="35"/>
        <v>0.46100000000000002</v>
      </c>
      <c r="AT32" s="25">
        <f t="shared" si="3"/>
        <v>0</v>
      </c>
      <c r="AU32" s="25">
        <f t="shared" si="4"/>
        <v>6.1760000000000002</v>
      </c>
      <c r="AV32" s="25">
        <f t="shared" si="36"/>
        <v>33.261000000000003</v>
      </c>
      <c r="AW32" s="25">
        <f t="shared" si="37"/>
        <v>0.68600000000000005</v>
      </c>
      <c r="AX32" s="25">
        <f t="shared" si="38"/>
        <v>0.16600000000000001</v>
      </c>
      <c r="AY32" s="25">
        <f t="shared" si="39"/>
        <v>0.09</v>
      </c>
      <c r="AZ32" s="25">
        <f t="shared" si="40"/>
        <v>0.01</v>
      </c>
      <c r="BA32" s="25">
        <f t="shared" si="41"/>
        <v>0</v>
      </c>
      <c r="BB32" s="25">
        <f t="shared" si="42"/>
        <v>100.02800000000001</v>
      </c>
      <c r="BD32" s="25">
        <f t="shared" si="6"/>
        <v>0.92073901464713714</v>
      </c>
      <c r="BE32" s="25">
        <f t="shared" si="7"/>
        <v>1.6778103323066137E-3</v>
      </c>
      <c r="BF32" s="25">
        <f t="shared" si="8"/>
        <v>7.3087485288348381E-2</v>
      </c>
      <c r="BG32" s="25">
        <f t="shared" si="9"/>
        <v>6.0661885650371734E-3</v>
      </c>
      <c r="BH32" s="25">
        <f t="shared" si="10"/>
        <v>8.5964033183007632E-2</v>
      </c>
      <c r="BI32" s="25">
        <f t="shared" si="11"/>
        <v>0</v>
      </c>
      <c r="BJ32" s="25">
        <f t="shared" si="12"/>
        <v>0.82524488641438654</v>
      </c>
      <c r="BK32" s="25">
        <f t="shared" si="13"/>
        <v>1.2233092119106807E-2</v>
      </c>
      <c r="BL32" s="25">
        <f t="shared" si="14"/>
        <v>2.3400914045341387E-3</v>
      </c>
      <c r="BM32" s="25">
        <f t="shared" si="15"/>
        <v>1.2049354154617311E-3</v>
      </c>
      <c r="BN32" s="25">
        <f t="shared" si="43"/>
        <v>3.2269046401275274E-4</v>
      </c>
      <c r="BO32" s="25">
        <f t="shared" si="44"/>
        <v>0</v>
      </c>
      <c r="BP32" s="25">
        <f t="shared" si="45"/>
        <v>1.9288802278333388</v>
      </c>
      <c r="BQ32" s="25">
        <f t="shared" si="16"/>
        <v>2.0756128143562282</v>
      </c>
    </row>
    <row r="33" spans="1:69" s="25" customFormat="1" x14ac:dyDescent="0.15">
      <c r="A33" s="25" t="s">
        <v>98</v>
      </c>
      <c r="B33" s="25">
        <v>656</v>
      </c>
      <c r="C33" s="25">
        <f t="shared" si="46"/>
        <v>10.000000000005116</v>
      </c>
      <c r="D33" s="26">
        <v>56.767000000000003</v>
      </c>
      <c r="E33" s="26">
        <v>0.13300000000000001</v>
      </c>
      <c r="F33" s="26">
        <v>3.6389999999999998</v>
      </c>
      <c r="G33" s="26">
        <v>0.45300000000000001</v>
      </c>
      <c r="H33" s="26">
        <v>6.125</v>
      </c>
      <c r="I33" s="26">
        <v>33.093000000000004</v>
      </c>
      <c r="J33" s="26">
        <v>0.67700000000000005</v>
      </c>
      <c r="K33" s="26">
        <v>0.16500000000000001</v>
      </c>
      <c r="L33" s="26">
        <v>8.5999999999999993E-2</v>
      </c>
      <c r="M33" s="26">
        <v>4.0000000000000001E-3</v>
      </c>
      <c r="N33" s="26"/>
      <c r="O33" s="25">
        <f t="shared" si="17"/>
        <v>101.14200000000004</v>
      </c>
      <c r="Q33" s="26">
        <v>42.667999999999999</v>
      </c>
      <c r="R33" s="26">
        <v>81.081000000000003</v>
      </c>
      <c r="S33" s="26">
        <v>11.04</v>
      </c>
      <c r="U33" s="26"/>
      <c r="V33" s="27">
        <v>12</v>
      </c>
      <c r="W33" s="27">
        <v>4</v>
      </c>
      <c r="X33" s="14">
        <v>0</v>
      </c>
      <c r="Z33" s="28">
        <f t="shared" si="18"/>
        <v>1.934198767844312</v>
      </c>
      <c r="AA33" s="28">
        <f t="shared" si="19"/>
        <v>3.4089826431861914E-3</v>
      </c>
      <c r="AB33" s="28">
        <f t="shared" si="20"/>
        <v>0.14612257180524837</v>
      </c>
      <c r="AC33" s="28">
        <f t="shared" si="21"/>
        <v>1.2202484524818943E-2</v>
      </c>
      <c r="AD33" s="28">
        <f t="shared" si="22"/>
        <v>0</v>
      </c>
      <c r="AE33" s="28">
        <f t="shared" si="23"/>
        <v>0.17452219707620886</v>
      </c>
      <c r="AF33" s="28">
        <f t="shared" si="24"/>
        <v>1.6808105364952752</v>
      </c>
      <c r="AG33" s="28">
        <f t="shared" si="25"/>
        <v>2.4713592535346701E-2</v>
      </c>
      <c r="AH33" s="28">
        <f t="shared" si="26"/>
        <v>4.7614996905581417E-3</v>
      </c>
      <c r="AI33" s="28">
        <f t="shared" si="27"/>
        <v>2.3569740120839133E-3</v>
      </c>
      <c r="AJ33" s="28">
        <f t="shared" si="28"/>
        <v>2.6422944085927117E-4</v>
      </c>
      <c r="AK33" s="28">
        <f t="shared" si="29"/>
        <v>0</v>
      </c>
      <c r="AL33" s="28">
        <f t="shared" si="30"/>
        <v>3.9833618360678975</v>
      </c>
      <c r="AM33" s="28">
        <f t="shared" si="31"/>
        <v>0.90593482564162131</v>
      </c>
      <c r="AN33" s="29">
        <f t="shared" si="2"/>
        <v>0</v>
      </c>
      <c r="AP33" s="25">
        <f t="shared" si="32"/>
        <v>56.767000000000003</v>
      </c>
      <c r="AQ33" s="25">
        <f t="shared" si="33"/>
        <v>0.13300000000000001</v>
      </c>
      <c r="AR33" s="25">
        <f t="shared" si="34"/>
        <v>3.6389999999999998</v>
      </c>
      <c r="AS33" s="25">
        <f t="shared" si="35"/>
        <v>0.45300000000000001</v>
      </c>
      <c r="AT33" s="25">
        <f t="shared" si="3"/>
        <v>0</v>
      </c>
      <c r="AU33" s="25">
        <f t="shared" si="4"/>
        <v>6.125</v>
      </c>
      <c r="AV33" s="25">
        <f t="shared" si="36"/>
        <v>33.093000000000004</v>
      </c>
      <c r="AW33" s="25">
        <f t="shared" si="37"/>
        <v>0.67700000000000005</v>
      </c>
      <c r="AX33" s="25">
        <f t="shared" si="38"/>
        <v>0.16500000000000001</v>
      </c>
      <c r="AY33" s="25">
        <f t="shared" si="39"/>
        <v>8.5999999999999993E-2</v>
      </c>
      <c r="AZ33" s="25">
        <f t="shared" si="40"/>
        <v>4.0000000000000001E-3</v>
      </c>
      <c r="BA33" s="25">
        <f t="shared" si="41"/>
        <v>0</v>
      </c>
      <c r="BB33" s="25">
        <f t="shared" si="42"/>
        <v>101.14200000000004</v>
      </c>
      <c r="BD33" s="25">
        <f t="shared" si="6"/>
        <v>0.9448568575233024</v>
      </c>
      <c r="BE33" s="25">
        <f t="shared" si="7"/>
        <v>1.6652893596774598E-3</v>
      </c>
      <c r="BF33" s="25">
        <f t="shared" si="8"/>
        <v>7.1380933699490001E-2</v>
      </c>
      <c r="BG33" s="25">
        <f t="shared" si="9"/>
        <v>5.9609184814790441E-3</v>
      </c>
      <c r="BH33" s="25">
        <f t="shared" si="10"/>
        <v>8.5254161795000283E-2</v>
      </c>
      <c r="BI33" s="25">
        <f t="shared" si="11"/>
        <v>0</v>
      </c>
      <c r="BJ33" s="25">
        <f t="shared" si="12"/>
        <v>0.8210766070205735</v>
      </c>
      <c r="BK33" s="25">
        <f t="shared" si="13"/>
        <v>1.2072599656902782E-2</v>
      </c>
      <c r="BL33" s="25">
        <f t="shared" si="14"/>
        <v>2.3259944683622462E-3</v>
      </c>
      <c r="BM33" s="25">
        <f t="shared" si="15"/>
        <v>1.1513827303300985E-3</v>
      </c>
      <c r="BN33" s="25">
        <f t="shared" si="43"/>
        <v>1.2907618560510108E-4</v>
      </c>
      <c r="BO33" s="25">
        <f t="shared" si="44"/>
        <v>0</v>
      </c>
      <c r="BP33" s="25">
        <f t="shared" si="45"/>
        <v>1.9458738209207229</v>
      </c>
      <c r="BQ33" s="25">
        <f t="shared" si="16"/>
        <v>2.0470812615090854</v>
      </c>
    </row>
    <row r="34" spans="1:69" s="25" customFormat="1" x14ac:dyDescent="0.15">
      <c r="A34" s="25" t="s">
        <v>99</v>
      </c>
      <c r="B34" s="25">
        <v>657</v>
      </c>
      <c r="C34" s="25">
        <f t="shared" si="46"/>
        <v>9.9999999999909051</v>
      </c>
      <c r="D34" s="26">
        <v>55.401000000000003</v>
      </c>
      <c r="E34" s="26">
        <v>0.129</v>
      </c>
      <c r="F34" s="26">
        <v>3.7469999999999999</v>
      </c>
      <c r="G34" s="26">
        <v>0.47</v>
      </c>
      <c r="H34" s="26">
        <v>6.1849999999999996</v>
      </c>
      <c r="I34" s="26">
        <v>33.402000000000001</v>
      </c>
      <c r="J34" s="26">
        <v>0.49299999999999999</v>
      </c>
      <c r="K34" s="26">
        <v>0.17</v>
      </c>
      <c r="L34" s="26">
        <v>8.3000000000000004E-2</v>
      </c>
      <c r="M34" s="26">
        <v>3.0000000000000001E-3</v>
      </c>
      <c r="N34" s="26"/>
      <c r="O34" s="25">
        <f t="shared" si="17"/>
        <v>100.083</v>
      </c>
      <c r="Q34" s="26">
        <v>42.667999999999999</v>
      </c>
      <c r="R34" s="26">
        <v>81.090999999999994</v>
      </c>
      <c r="S34" s="26">
        <v>11.04</v>
      </c>
      <c r="U34" s="26"/>
      <c r="V34" s="27">
        <v>12</v>
      </c>
      <c r="W34" s="27">
        <v>4</v>
      </c>
      <c r="X34" s="14">
        <v>0</v>
      </c>
      <c r="Z34" s="28">
        <f t="shared" si="18"/>
        <v>1.9116736719729848</v>
      </c>
      <c r="AA34" s="28">
        <f t="shared" si="19"/>
        <v>3.3485273889444457E-3</v>
      </c>
      <c r="AB34" s="28">
        <f t="shared" si="20"/>
        <v>0.15237367461400775</v>
      </c>
      <c r="AC34" s="28">
        <f t="shared" si="21"/>
        <v>1.282150239069741E-2</v>
      </c>
      <c r="AD34" s="28">
        <f t="shared" si="22"/>
        <v>0</v>
      </c>
      <c r="AE34" s="28">
        <f t="shared" si="23"/>
        <v>0.17847413215660507</v>
      </c>
      <c r="AF34" s="28">
        <f t="shared" si="24"/>
        <v>1.718090713594832</v>
      </c>
      <c r="AG34" s="28">
        <f t="shared" si="25"/>
        <v>1.8225738247161945E-2</v>
      </c>
      <c r="AH34" s="28">
        <f t="shared" si="26"/>
        <v>4.9682075880861602E-3</v>
      </c>
      <c r="AI34" s="28">
        <f t="shared" si="27"/>
        <v>2.3036973957963631E-3</v>
      </c>
      <c r="AJ34" s="28">
        <f t="shared" si="28"/>
        <v>2.0069357320699359E-4</v>
      </c>
      <c r="AK34" s="28">
        <f t="shared" si="29"/>
        <v>0</v>
      </c>
      <c r="AL34" s="28">
        <f t="shared" si="30"/>
        <v>4.0024805589223229</v>
      </c>
      <c r="AM34" s="28">
        <f t="shared" si="31"/>
        <v>0.90589610866382375</v>
      </c>
      <c r="AN34" s="29">
        <f t="shared" si="2"/>
        <v>0</v>
      </c>
      <c r="AP34" s="25">
        <f t="shared" si="32"/>
        <v>55.401000000000003</v>
      </c>
      <c r="AQ34" s="25">
        <f t="shared" si="33"/>
        <v>0.129</v>
      </c>
      <c r="AR34" s="25">
        <f t="shared" si="34"/>
        <v>3.7469999999999999</v>
      </c>
      <c r="AS34" s="25">
        <f t="shared" si="35"/>
        <v>0.47</v>
      </c>
      <c r="AT34" s="25">
        <f t="shared" si="3"/>
        <v>0</v>
      </c>
      <c r="AU34" s="25">
        <f t="shared" si="4"/>
        <v>6.1849999999999996</v>
      </c>
      <c r="AV34" s="25">
        <f t="shared" si="36"/>
        <v>33.402000000000001</v>
      </c>
      <c r="AW34" s="25">
        <f t="shared" si="37"/>
        <v>0.49299999999999999</v>
      </c>
      <c r="AX34" s="25">
        <f t="shared" si="38"/>
        <v>0.17</v>
      </c>
      <c r="AY34" s="25">
        <f t="shared" si="39"/>
        <v>8.3000000000000004E-2</v>
      </c>
      <c r="AZ34" s="25">
        <f t="shared" si="40"/>
        <v>3.0000000000000001E-3</v>
      </c>
      <c r="BA34" s="25">
        <f t="shared" si="41"/>
        <v>0</v>
      </c>
      <c r="BB34" s="25">
        <f t="shared" si="42"/>
        <v>100.083</v>
      </c>
      <c r="BD34" s="25">
        <f t="shared" si="6"/>
        <v>0.92212050599201079</v>
      </c>
      <c r="BE34" s="25">
        <f t="shared" si="7"/>
        <v>1.6152054691608445E-3</v>
      </c>
      <c r="BF34" s="25">
        <f t="shared" si="8"/>
        <v>7.3499411533934883E-2</v>
      </c>
      <c r="BG34" s="25">
        <f t="shared" si="9"/>
        <v>6.1846174090400673E-3</v>
      </c>
      <c r="BH34" s="25">
        <f t="shared" si="10"/>
        <v>8.6089304604420686E-2</v>
      </c>
      <c r="BI34" s="25">
        <f t="shared" si="11"/>
        <v>0</v>
      </c>
      <c r="BJ34" s="25">
        <f t="shared" si="12"/>
        <v>0.8287432637627653</v>
      </c>
      <c r="BK34" s="25">
        <f t="shared" si="13"/>
        <v>8.7914204296204897E-3</v>
      </c>
      <c r="BL34" s="25">
        <f t="shared" si="14"/>
        <v>2.3964791492217083E-3</v>
      </c>
      <c r="BM34" s="25">
        <f t="shared" si="15"/>
        <v>1.1112182164813742E-3</v>
      </c>
      <c r="BN34" s="25">
        <f t="shared" si="43"/>
        <v>9.6807139203825818E-5</v>
      </c>
      <c r="BO34" s="25">
        <f t="shared" si="44"/>
        <v>0</v>
      </c>
      <c r="BP34" s="25">
        <f t="shared" si="45"/>
        <v>1.9306482337058597</v>
      </c>
      <c r="BQ34" s="25">
        <f t="shared" si="16"/>
        <v>2.0731278174064891</v>
      </c>
    </row>
    <row r="35" spans="1:69" s="25" customFormat="1" x14ac:dyDescent="0.15">
      <c r="A35" s="25" t="s">
        <v>100</v>
      </c>
      <c r="B35" s="25">
        <v>658</v>
      </c>
      <c r="C35" s="25">
        <f t="shared" si="46"/>
        <v>10.049875621125748</v>
      </c>
      <c r="D35" s="26">
        <v>55.436</v>
      </c>
      <c r="E35" s="26">
        <v>0.11799999999999999</v>
      </c>
      <c r="F35" s="26">
        <v>3.7669999999999999</v>
      </c>
      <c r="G35" s="26">
        <v>0.48299999999999998</v>
      </c>
      <c r="H35" s="26">
        <v>6.2110000000000003</v>
      </c>
      <c r="I35" s="26">
        <v>33.389000000000003</v>
      </c>
      <c r="J35" s="26">
        <v>0.51900000000000002</v>
      </c>
      <c r="K35" s="26">
        <v>0.16600000000000001</v>
      </c>
      <c r="L35" s="26">
        <v>7.2999999999999995E-2</v>
      </c>
      <c r="M35" s="26">
        <v>5.0000000000000001E-3</v>
      </c>
      <c r="N35" s="26"/>
      <c r="O35" s="25">
        <f t="shared" si="17"/>
        <v>100.16699999999999</v>
      </c>
      <c r="Q35" s="26">
        <v>42.667000000000002</v>
      </c>
      <c r="R35" s="26">
        <v>81.100999999999999</v>
      </c>
      <c r="S35" s="26">
        <v>11.04</v>
      </c>
      <c r="U35" s="26"/>
      <c r="V35" s="27">
        <v>12</v>
      </c>
      <c r="W35" s="27">
        <v>4</v>
      </c>
      <c r="X35" s="14">
        <v>0</v>
      </c>
      <c r="Z35" s="28">
        <f t="shared" si="18"/>
        <v>1.91150780846878</v>
      </c>
      <c r="AA35" s="28">
        <f t="shared" si="19"/>
        <v>3.0607946095062848E-3</v>
      </c>
      <c r="AB35" s="28">
        <f t="shared" si="20"/>
        <v>0.15307698627900218</v>
      </c>
      <c r="AC35" s="28">
        <f t="shared" si="21"/>
        <v>1.3166678334391578E-2</v>
      </c>
      <c r="AD35" s="28">
        <f t="shared" si="22"/>
        <v>0</v>
      </c>
      <c r="AE35" s="28">
        <f t="shared" si="23"/>
        <v>0.17909569200766573</v>
      </c>
      <c r="AF35" s="28">
        <f t="shared" si="24"/>
        <v>1.716188810903553</v>
      </c>
      <c r="AG35" s="28">
        <f t="shared" si="25"/>
        <v>1.9173155856192867E-2</v>
      </c>
      <c r="AH35" s="28">
        <f t="shared" si="26"/>
        <v>4.8478250194322215E-3</v>
      </c>
      <c r="AI35" s="28">
        <f t="shared" si="27"/>
        <v>2.0246885850825217E-3</v>
      </c>
      <c r="AJ35" s="28">
        <f t="shared" si="28"/>
        <v>3.3424910282182826E-4</v>
      </c>
      <c r="AK35" s="28">
        <f t="shared" si="29"/>
        <v>0</v>
      </c>
      <c r="AL35" s="28">
        <f t="shared" si="30"/>
        <v>4.0024766891664285</v>
      </c>
      <c r="AM35" s="28">
        <f t="shared" si="31"/>
        <v>0.90550458691950009</v>
      </c>
      <c r="AN35" s="29">
        <f t="shared" si="2"/>
        <v>0</v>
      </c>
      <c r="AP35" s="25">
        <f t="shared" si="32"/>
        <v>55.436</v>
      </c>
      <c r="AQ35" s="25">
        <f t="shared" si="33"/>
        <v>0.11799999999999999</v>
      </c>
      <c r="AR35" s="25">
        <f t="shared" si="34"/>
        <v>3.7669999999999999</v>
      </c>
      <c r="AS35" s="25">
        <f t="shared" si="35"/>
        <v>0.48299999999999998</v>
      </c>
      <c r="AT35" s="25">
        <f t="shared" si="3"/>
        <v>0</v>
      </c>
      <c r="AU35" s="25">
        <f t="shared" si="4"/>
        <v>6.2110000000000003</v>
      </c>
      <c r="AV35" s="25">
        <f t="shared" si="36"/>
        <v>33.389000000000003</v>
      </c>
      <c r="AW35" s="25">
        <f t="shared" si="37"/>
        <v>0.51900000000000002</v>
      </c>
      <c r="AX35" s="25">
        <f t="shared" si="38"/>
        <v>0.16600000000000001</v>
      </c>
      <c r="AY35" s="25">
        <f t="shared" si="39"/>
        <v>7.2999999999999995E-2</v>
      </c>
      <c r="AZ35" s="25">
        <f t="shared" si="40"/>
        <v>5.0000000000000001E-3</v>
      </c>
      <c r="BA35" s="25">
        <f t="shared" si="41"/>
        <v>0</v>
      </c>
      <c r="BB35" s="25">
        <f t="shared" si="42"/>
        <v>100.16699999999999</v>
      </c>
      <c r="BD35" s="25">
        <f t="shared" si="6"/>
        <v>0.92270306258322243</v>
      </c>
      <c r="BE35" s="25">
        <f t="shared" si="7"/>
        <v>1.4774747702401521E-3</v>
      </c>
      <c r="BF35" s="25">
        <f t="shared" si="8"/>
        <v>7.3891722244017258E-2</v>
      </c>
      <c r="BG35" s="25">
        <f t="shared" si="9"/>
        <v>6.3556812948220272E-3</v>
      </c>
      <c r="BH35" s="25">
        <f t="shared" si="10"/>
        <v>8.6451199821836217E-2</v>
      </c>
      <c r="BI35" s="25">
        <f t="shared" si="11"/>
        <v>0</v>
      </c>
      <c r="BJ35" s="25">
        <f t="shared" si="12"/>
        <v>0.8284207183334823</v>
      </c>
      <c r="BK35" s="25">
        <f t="shared" si="13"/>
        <v>9.2550653204321182E-3</v>
      </c>
      <c r="BL35" s="25">
        <f t="shared" si="14"/>
        <v>2.3400914045341387E-3</v>
      </c>
      <c r="BM35" s="25">
        <f t="shared" si="15"/>
        <v>9.7733650365229292E-4</v>
      </c>
      <c r="BN35" s="25">
        <f t="shared" si="43"/>
        <v>1.6134523200637637E-4</v>
      </c>
      <c r="BO35" s="25">
        <f t="shared" si="44"/>
        <v>0</v>
      </c>
      <c r="BP35" s="25">
        <f t="shared" si="45"/>
        <v>1.9320336975082457</v>
      </c>
      <c r="BQ35" s="25">
        <f t="shared" si="16"/>
        <v>2.0716391718883811</v>
      </c>
    </row>
    <row r="36" spans="1:69" s="25" customFormat="1" x14ac:dyDescent="0.15">
      <c r="A36" s="25" t="s">
        <v>101</v>
      </c>
      <c r="B36" s="25">
        <v>659</v>
      </c>
      <c r="C36" s="25">
        <f t="shared" si="46"/>
        <v>10.000000000005116</v>
      </c>
      <c r="D36" s="26">
        <v>55.19</v>
      </c>
      <c r="E36" s="26">
        <v>0.14599999999999999</v>
      </c>
      <c r="F36" s="26">
        <v>3.87</v>
      </c>
      <c r="G36" s="26">
        <v>0.50600000000000001</v>
      </c>
      <c r="H36" s="26">
        <v>6.133</v>
      </c>
      <c r="I36" s="26">
        <v>33.159999999999997</v>
      </c>
      <c r="J36" s="26">
        <v>1.0549999999999999</v>
      </c>
      <c r="K36" s="26">
        <v>0.16900000000000001</v>
      </c>
      <c r="L36" s="26">
        <v>7.9000000000000001E-2</v>
      </c>
      <c r="M36" s="26">
        <v>5.0000000000000001E-3</v>
      </c>
      <c r="N36" s="26"/>
      <c r="O36" s="25">
        <f t="shared" si="17"/>
        <v>100.31299999999999</v>
      </c>
      <c r="Q36" s="26">
        <v>42.667000000000002</v>
      </c>
      <c r="R36" s="26">
        <v>81.111000000000004</v>
      </c>
      <c r="S36" s="26">
        <v>11.04</v>
      </c>
      <c r="U36" s="26"/>
      <c r="V36" s="27">
        <v>12</v>
      </c>
      <c r="W36" s="27">
        <v>4</v>
      </c>
      <c r="X36" s="14">
        <v>0</v>
      </c>
      <c r="Z36" s="28">
        <f t="shared" si="18"/>
        <v>1.9037418267612394</v>
      </c>
      <c r="AA36" s="28">
        <f t="shared" si="19"/>
        <v>3.7885105737844324E-3</v>
      </c>
      <c r="AB36" s="28">
        <f t="shared" si="20"/>
        <v>0.15732173076606826</v>
      </c>
      <c r="AC36" s="28">
        <f t="shared" si="21"/>
        <v>1.3798855895877158E-2</v>
      </c>
      <c r="AD36" s="28">
        <f t="shared" si="22"/>
        <v>0</v>
      </c>
      <c r="AE36" s="28">
        <f t="shared" si="23"/>
        <v>0.17691312022555966</v>
      </c>
      <c r="AF36" s="28">
        <f t="shared" si="24"/>
        <v>1.7050599103003141</v>
      </c>
      <c r="AG36" s="28">
        <f t="shared" si="25"/>
        <v>3.8989006765598855E-2</v>
      </c>
      <c r="AH36" s="28">
        <f t="shared" si="26"/>
        <v>4.9372943510092712E-3</v>
      </c>
      <c r="AI36" s="28">
        <f t="shared" si="27"/>
        <v>2.1919262260211921E-3</v>
      </c>
      <c r="AJ36" s="28">
        <f t="shared" si="28"/>
        <v>3.3437493706250444E-4</v>
      </c>
      <c r="AK36" s="28">
        <f t="shared" si="29"/>
        <v>0</v>
      </c>
      <c r="AL36" s="28">
        <f t="shared" si="30"/>
        <v>4.0070765568025344</v>
      </c>
      <c r="AM36" s="28">
        <f t="shared" si="31"/>
        <v>0.90599593227107755</v>
      </c>
      <c r="AN36" s="29">
        <f t="shared" si="2"/>
        <v>0</v>
      </c>
      <c r="AP36" s="25">
        <f t="shared" si="32"/>
        <v>55.19</v>
      </c>
      <c r="AQ36" s="25">
        <f t="shared" si="33"/>
        <v>0.14599999999999999</v>
      </c>
      <c r="AR36" s="25">
        <f t="shared" si="34"/>
        <v>3.87</v>
      </c>
      <c r="AS36" s="25">
        <f t="shared" si="35"/>
        <v>0.50600000000000001</v>
      </c>
      <c r="AT36" s="25">
        <f t="shared" si="3"/>
        <v>0</v>
      </c>
      <c r="AU36" s="25">
        <f t="shared" si="4"/>
        <v>6.133</v>
      </c>
      <c r="AV36" s="25">
        <f t="shared" si="36"/>
        <v>33.159999999999997</v>
      </c>
      <c r="AW36" s="25">
        <f t="shared" si="37"/>
        <v>1.0549999999999999</v>
      </c>
      <c r="AX36" s="25">
        <f t="shared" si="38"/>
        <v>0.16900000000000001</v>
      </c>
      <c r="AY36" s="25">
        <f t="shared" si="39"/>
        <v>7.9000000000000001E-2</v>
      </c>
      <c r="AZ36" s="25">
        <f t="shared" si="40"/>
        <v>5.0000000000000001E-3</v>
      </c>
      <c r="BA36" s="25">
        <f t="shared" si="41"/>
        <v>0</v>
      </c>
      <c r="BB36" s="25">
        <f t="shared" si="42"/>
        <v>100.31299999999999</v>
      </c>
      <c r="BD36" s="25">
        <f t="shared" si="6"/>
        <v>0.91860852197070575</v>
      </c>
      <c r="BE36" s="25">
        <f t="shared" si="7"/>
        <v>1.8280620038564595E-3</v>
      </c>
      <c r="BF36" s="25">
        <f t="shared" si="8"/>
        <v>7.5912122400941556E-2</v>
      </c>
      <c r="BG36" s="25">
        <f t="shared" si="9"/>
        <v>6.6583327850516481E-3</v>
      </c>
      <c r="BH36" s="25">
        <f t="shared" si="10"/>
        <v>8.5365514169589679E-2</v>
      </c>
      <c r="BI36" s="25">
        <f t="shared" si="11"/>
        <v>0</v>
      </c>
      <c r="BJ36" s="25">
        <f t="shared" si="12"/>
        <v>0.82273895654072493</v>
      </c>
      <c r="BK36" s="25">
        <f t="shared" si="13"/>
        <v>1.8813283069471838E-2</v>
      </c>
      <c r="BL36" s="25">
        <f t="shared" si="14"/>
        <v>2.3823822130498162E-3</v>
      </c>
      <c r="BM36" s="25">
        <f t="shared" si="15"/>
        <v>1.0576655313497417E-3</v>
      </c>
      <c r="BN36" s="25">
        <f t="shared" si="43"/>
        <v>1.6134523200637637E-4</v>
      </c>
      <c r="BO36" s="25">
        <f t="shared" si="44"/>
        <v>0</v>
      </c>
      <c r="BP36" s="25">
        <f t="shared" si="45"/>
        <v>1.9335261859167476</v>
      </c>
      <c r="BQ36" s="25">
        <f t="shared" si="16"/>
        <v>2.0724190786703254</v>
      </c>
    </row>
    <row r="37" spans="1:69" s="25" customFormat="1" x14ac:dyDescent="0.15">
      <c r="A37" s="25" t="s">
        <v>102</v>
      </c>
      <c r="B37" s="25">
        <v>660</v>
      </c>
      <c r="C37" s="25">
        <f t="shared" si="46"/>
        <v>9.9999999999909051</v>
      </c>
      <c r="D37" s="26">
        <v>55.750999999999998</v>
      </c>
      <c r="E37" s="26">
        <v>0.13900000000000001</v>
      </c>
      <c r="F37" s="26">
        <v>3.7679999999999998</v>
      </c>
      <c r="G37" s="26">
        <v>0.504</v>
      </c>
      <c r="H37" s="26">
        <v>6.2210000000000001</v>
      </c>
      <c r="I37" s="26">
        <v>33.566000000000003</v>
      </c>
      <c r="J37" s="26">
        <v>0.51900000000000002</v>
      </c>
      <c r="K37" s="26">
        <v>0.16200000000000001</v>
      </c>
      <c r="L37" s="26">
        <v>7.9000000000000001E-2</v>
      </c>
      <c r="M37" s="26">
        <v>6.0000000000000001E-3</v>
      </c>
      <c r="N37" s="26"/>
      <c r="O37" s="25">
        <f t="shared" si="17"/>
        <v>100.715</v>
      </c>
      <c r="Q37" s="26">
        <v>42.667000000000002</v>
      </c>
      <c r="R37" s="26">
        <v>81.120999999999995</v>
      </c>
      <c r="S37" s="26">
        <v>11.04</v>
      </c>
      <c r="U37" s="26"/>
      <c r="V37" s="27">
        <v>12</v>
      </c>
      <c r="W37" s="27">
        <v>4</v>
      </c>
      <c r="X37" s="14">
        <v>0</v>
      </c>
      <c r="Z37" s="28">
        <f t="shared" si="18"/>
        <v>1.9117903876763576</v>
      </c>
      <c r="AA37" s="28">
        <f t="shared" si="19"/>
        <v>3.5856707000269522E-3</v>
      </c>
      <c r="AB37" s="28">
        <f t="shared" si="20"/>
        <v>0.15227499677566211</v>
      </c>
      <c r="AC37" s="28">
        <f t="shared" si="21"/>
        <v>1.3663534354890792E-2</v>
      </c>
      <c r="AD37" s="28">
        <f t="shared" si="22"/>
        <v>0</v>
      </c>
      <c r="AE37" s="28">
        <f t="shared" si="23"/>
        <v>0.17839687114792696</v>
      </c>
      <c r="AF37" s="28">
        <f t="shared" si="24"/>
        <v>1.715792108015606</v>
      </c>
      <c r="AG37" s="28">
        <f t="shared" si="25"/>
        <v>1.9067643533003702E-2</v>
      </c>
      <c r="AH37" s="28">
        <f t="shared" si="26"/>
        <v>4.704974607238884E-3</v>
      </c>
      <c r="AI37" s="28">
        <f t="shared" si="27"/>
        <v>2.179043435209404E-3</v>
      </c>
      <c r="AJ37" s="28">
        <f t="shared" si="28"/>
        <v>3.9889162483020365E-4</v>
      </c>
      <c r="AK37" s="28">
        <f t="shared" si="29"/>
        <v>0</v>
      </c>
      <c r="AL37" s="28">
        <f t="shared" si="30"/>
        <v>4.0018541218707524</v>
      </c>
      <c r="AM37" s="28">
        <f t="shared" si="31"/>
        <v>0.90581886331811179</v>
      </c>
      <c r="AN37" s="29">
        <f t="shared" si="2"/>
        <v>0</v>
      </c>
      <c r="AP37" s="25">
        <f t="shared" si="32"/>
        <v>55.750999999999998</v>
      </c>
      <c r="AQ37" s="25">
        <f t="shared" si="33"/>
        <v>0.13900000000000001</v>
      </c>
      <c r="AR37" s="25">
        <f t="shared" si="34"/>
        <v>3.7679999999999998</v>
      </c>
      <c r="AS37" s="25">
        <f t="shared" si="35"/>
        <v>0.504</v>
      </c>
      <c r="AT37" s="25">
        <f t="shared" si="3"/>
        <v>0</v>
      </c>
      <c r="AU37" s="25">
        <f t="shared" si="4"/>
        <v>6.2210000000000001</v>
      </c>
      <c r="AV37" s="25">
        <f t="shared" si="36"/>
        <v>33.566000000000003</v>
      </c>
      <c r="AW37" s="25">
        <f t="shared" si="37"/>
        <v>0.51900000000000002</v>
      </c>
      <c r="AX37" s="25">
        <f t="shared" si="38"/>
        <v>0.16200000000000001</v>
      </c>
      <c r="AY37" s="25">
        <f t="shared" si="39"/>
        <v>7.9000000000000001E-2</v>
      </c>
      <c r="AZ37" s="25">
        <f t="shared" si="40"/>
        <v>6.0000000000000001E-3</v>
      </c>
      <c r="BA37" s="25">
        <f t="shared" si="41"/>
        <v>0</v>
      </c>
      <c r="BB37" s="25">
        <f t="shared" si="42"/>
        <v>100.715</v>
      </c>
      <c r="BD37" s="25">
        <f t="shared" si="6"/>
        <v>0.92794607190412781</v>
      </c>
      <c r="BE37" s="25">
        <f t="shared" si="7"/>
        <v>1.7404151954523829E-3</v>
      </c>
      <c r="BF37" s="25">
        <f t="shared" si="8"/>
        <v>7.3911337779521386E-2</v>
      </c>
      <c r="BG37" s="25">
        <f t="shared" si="9"/>
        <v>6.6320152641621156E-3</v>
      </c>
      <c r="BH37" s="25">
        <f t="shared" si="10"/>
        <v>8.6590390290072941E-2</v>
      </c>
      <c r="BI37" s="25">
        <f t="shared" si="11"/>
        <v>0</v>
      </c>
      <c r="BJ37" s="25">
        <f t="shared" si="12"/>
        <v>0.83281229840910675</v>
      </c>
      <c r="BK37" s="25">
        <f t="shared" si="13"/>
        <v>9.2550653204321182E-3</v>
      </c>
      <c r="BL37" s="25">
        <f t="shared" si="14"/>
        <v>2.2837036598465691E-3</v>
      </c>
      <c r="BM37" s="25">
        <f t="shared" si="15"/>
        <v>1.0576655313497417E-3</v>
      </c>
      <c r="BN37" s="25">
        <f t="shared" si="43"/>
        <v>1.9361427840765164E-4</v>
      </c>
      <c r="BO37" s="25">
        <f t="shared" si="44"/>
        <v>0</v>
      </c>
      <c r="BP37" s="25">
        <f t="shared" si="45"/>
        <v>1.9424225776324795</v>
      </c>
      <c r="BQ37" s="25">
        <f t="shared" si="16"/>
        <v>2.0602386771823924</v>
      </c>
    </row>
    <row r="38" spans="1:69" s="25" customFormat="1" x14ac:dyDescent="0.15">
      <c r="A38" s="25" t="s">
        <v>103</v>
      </c>
      <c r="B38" s="25">
        <v>661</v>
      </c>
      <c r="C38" s="25">
        <f t="shared" si="46"/>
        <v>10.049875621126455</v>
      </c>
      <c r="D38" s="26">
        <v>55.378</v>
      </c>
      <c r="E38" s="26">
        <v>0.13500000000000001</v>
      </c>
      <c r="F38" s="26">
        <v>3.7810000000000001</v>
      </c>
      <c r="G38" s="26">
        <v>0.497</v>
      </c>
      <c r="H38" s="26">
        <v>6.2050000000000001</v>
      </c>
      <c r="I38" s="26">
        <v>33.652999999999999</v>
      </c>
      <c r="J38" s="26">
        <v>0.48199999999999998</v>
      </c>
      <c r="K38" s="26">
        <v>0.16400000000000001</v>
      </c>
      <c r="L38" s="26">
        <v>9.0999999999999998E-2</v>
      </c>
      <c r="M38" s="26">
        <v>0.01</v>
      </c>
      <c r="N38" s="26"/>
      <c r="O38" s="25">
        <f t="shared" si="17"/>
        <v>100.396</v>
      </c>
      <c r="Q38" s="26">
        <v>42.665999999999997</v>
      </c>
      <c r="R38" s="26">
        <v>81.131</v>
      </c>
      <c r="S38" s="26">
        <v>11.04</v>
      </c>
      <c r="U38" s="26"/>
      <c r="V38" s="27">
        <v>12</v>
      </c>
      <c r="W38" s="27">
        <v>4</v>
      </c>
      <c r="X38" s="14">
        <v>0</v>
      </c>
      <c r="Z38" s="28">
        <f t="shared" si="18"/>
        <v>1.9060308009606033</v>
      </c>
      <c r="AA38" s="28">
        <f t="shared" si="19"/>
        <v>3.4953800741199213E-3</v>
      </c>
      <c r="AB38" s="28">
        <f t="shared" si="20"/>
        <v>0.1533661154735656</v>
      </c>
      <c r="AC38" s="28">
        <f t="shared" si="21"/>
        <v>1.352365057397361E-2</v>
      </c>
      <c r="AD38" s="28">
        <f t="shared" si="22"/>
        <v>0</v>
      </c>
      <c r="AE38" s="28">
        <f t="shared" si="23"/>
        <v>0.17859687400096302</v>
      </c>
      <c r="AF38" s="28">
        <f t="shared" si="24"/>
        <v>1.726608587779151</v>
      </c>
      <c r="AG38" s="28">
        <f t="shared" si="25"/>
        <v>1.7773859390616979E-2</v>
      </c>
      <c r="AH38" s="28">
        <f t="shared" si="26"/>
        <v>4.7806962716887376E-3</v>
      </c>
      <c r="AI38" s="28">
        <f t="shared" si="27"/>
        <v>2.5193309598554401E-3</v>
      </c>
      <c r="AJ38" s="28">
        <f t="shared" si="28"/>
        <v>6.6728091393985546E-4</v>
      </c>
      <c r="AK38" s="28">
        <f t="shared" si="29"/>
        <v>0</v>
      </c>
      <c r="AL38" s="28">
        <f t="shared" si="30"/>
        <v>4.0073625763984779</v>
      </c>
      <c r="AM38" s="28">
        <f t="shared" si="31"/>
        <v>0.90625847049898101</v>
      </c>
      <c r="AN38" s="29">
        <f t="shared" si="2"/>
        <v>0</v>
      </c>
      <c r="AP38" s="25">
        <f t="shared" si="32"/>
        <v>55.378</v>
      </c>
      <c r="AQ38" s="25">
        <f t="shared" si="33"/>
        <v>0.13500000000000001</v>
      </c>
      <c r="AR38" s="25">
        <f t="shared" si="34"/>
        <v>3.7810000000000001</v>
      </c>
      <c r="AS38" s="25">
        <f t="shared" si="35"/>
        <v>0.497</v>
      </c>
      <c r="AT38" s="25">
        <f t="shared" si="3"/>
        <v>0</v>
      </c>
      <c r="AU38" s="25">
        <f t="shared" si="4"/>
        <v>6.2050000000000001</v>
      </c>
      <c r="AV38" s="25">
        <f t="shared" si="36"/>
        <v>33.652999999999999</v>
      </c>
      <c r="AW38" s="25">
        <f t="shared" si="37"/>
        <v>0.48199999999999998</v>
      </c>
      <c r="AX38" s="25">
        <f t="shared" si="38"/>
        <v>0.16400000000000001</v>
      </c>
      <c r="AY38" s="25">
        <f t="shared" si="39"/>
        <v>9.0999999999999998E-2</v>
      </c>
      <c r="AZ38" s="25">
        <f t="shared" si="40"/>
        <v>0.01</v>
      </c>
      <c r="BA38" s="25">
        <f t="shared" si="41"/>
        <v>0</v>
      </c>
      <c r="BB38" s="25">
        <f t="shared" si="42"/>
        <v>100.396</v>
      </c>
      <c r="BD38" s="25">
        <f t="shared" si="6"/>
        <v>0.92173768308921444</v>
      </c>
      <c r="BE38" s="25">
        <f t="shared" si="7"/>
        <v>1.6903313049357676E-3</v>
      </c>
      <c r="BF38" s="25">
        <f t="shared" si="8"/>
        <v>7.4166339741074935E-2</v>
      </c>
      <c r="BG38" s="25">
        <f t="shared" si="9"/>
        <v>6.5399039410487525E-3</v>
      </c>
      <c r="BH38" s="25">
        <f t="shared" si="10"/>
        <v>8.6367685540894162E-2</v>
      </c>
      <c r="BI38" s="25">
        <f t="shared" si="11"/>
        <v>0</v>
      </c>
      <c r="BJ38" s="25">
        <f t="shared" si="12"/>
        <v>0.83497087166661699</v>
      </c>
      <c r="BK38" s="25">
        <f t="shared" si="13"/>
        <v>8.5952629758155701E-3</v>
      </c>
      <c r="BL38" s="25">
        <f t="shared" si="14"/>
        <v>2.3118975321903541E-3</v>
      </c>
      <c r="BM38" s="25">
        <f t="shared" si="15"/>
        <v>1.2183235867446393E-3</v>
      </c>
      <c r="BN38" s="25">
        <f t="shared" si="43"/>
        <v>3.2269046401275274E-4</v>
      </c>
      <c r="BO38" s="25">
        <f t="shared" si="44"/>
        <v>0</v>
      </c>
      <c r="BP38" s="25">
        <f t="shared" si="45"/>
        <v>1.9379209898425482</v>
      </c>
      <c r="BQ38" s="25">
        <f t="shared" si="16"/>
        <v>2.0678668518493453</v>
      </c>
    </row>
    <row r="39" spans="1:69" s="25" customFormat="1" x14ac:dyDescent="0.15">
      <c r="A39" s="25" t="s">
        <v>104</v>
      </c>
      <c r="B39" s="25">
        <v>662</v>
      </c>
      <c r="C39" s="25">
        <f t="shared" si="46"/>
        <v>10.000000000005116</v>
      </c>
      <c r="D39" s="26">
        <v>54.933</v>
      </c>
      <c r="E39" s="26">
        <v>0.14000000000000001</v>
      </c>
      <c r="F39" s="26">
        <v>3.8439999999999999</v>
      </c>
      <c r="G39" s="26">
        <v>0.50900000000000001</v>
      </c>
      <c r="H39" s="26">
        <v>6.1440000000000001</v>
      </c>
      <c r="I39" s="26">
        <v>33.031999999999996</v>
      </c>
      <c r="J39" s="26">
        <v>0.86199999999999999</v>
      </c>
      <c r="K39" s="26">
        <v>0.159</v>
      </c>
      <c r="L39" s="26">
        <v>8.7999999999999995E-2</v>
      </c>
      <c r="M39" s="26">
        <v>1.2999999999999999E-2</v>
      </c>
      <c r="N39" s="26"/>
      <c r="O39" s="25">
        <f t="shared" si="17"/>
        <v>99.724000000000004</v>
      </c>
      <c r="Q39" s="26">
        <v>42.665999999999997</v>
      </c>
      <c r="R39" s="26">
        <v>81.141000000000005</v>
      </c>
      <c r="S39" s="26">
        <v>11.04</v>
      </c>
      <c r="U39" s="26"/>
      <c r="V39" s="27">
        <v>12</v>
      </c>
      <c r="W39" s="27">
        <v>4</v>
      </c>
      <c r="X39" s="14">
        <v>0</v>
      </c>
      <c r="Z39" s="28">
        <f t="shared" si="18"/>
        <v>1.9052528019011465</v>
      </c>
      <c r="AA39" s="28">
        <f t="shared" si="19"/>
        <v>3.6527110420172888E-3</v>
      </c>
      <c r="AB39" s="28">
        <f t="shared" si="20"/>
        <v>0.157120467801695</v>
      </c>
      <c r="AC39" s="28">
        <f t="shared" si="21"/>
        <v>1.395667542240675E-2</v>
      </c>
      <c r="AD39" s="28">
        <f t="shared" si="22"/>
        <v>0</v>
      </c>
      <c r="AE39" s="28">
        <f t="shared" si="23"/>
        <v>0.1782009104033232</v>
      </c>
      <c r="AF39" s="28">
        <f t="shared" si="24"/>
        <v>1.7077788281429138</v>
      </c>
      <c r="AG39" s="28">
        <f t="shared" si="25"/>
        <v>3.203086093130348E-2</v>
      </c>
      <c r="AH39" s="28">
        <f t="shared" si="26"/>
        <v>4.6705827746917599E-3</v>
      </c>
      <c r="AI39" s="28">
        <f t="shared" si="27"/>
        <v>2.4550093341559635E-3</v>
      </c>
      <c r="AJ39" s="28">
        <f t="shared" si="28"/>
        <v>8.7413538226322298E-4</v>
      </c>
      <c r="AK39" s="28">
        <f t="shared" si="29"/>
        <v>0</v>
      </c>
      <c r="AL39" s="28">
        <f t="shared" si="30"/>
        <v>4.0059929831359176</v>
      </c>
      <c r="AM39" s="28">
        <f t="shared" si="31"/>
        <v>0.90551281821262564</v>
      </c>
      <c r="AN39" s="29">
        <f t="shared" si="2"/>
        <v>0</v>
      </c>
      <c r="AP39" s="25">
        <f t="shared" si="32"/>
        <v>54.933</v>
      </c>
      <c r="AQ39" s="25">
        <f t="shared" si="33"/>
        <v>0.14000000000000001</v>
      </c>
      <c r="AR39" s="25">
        <f t="shared" si="34"/>
        <v>3.8439999999999999</v>
      </c>
      <c r="AS39" s="25">
        <f t="shared" si="35"/>
        <v>0.50900000000000001</v>
      </c>
      <c r="AT39" s="25">
        <f t="shared" si="3"/>
        <v>0</v>
      </c>
      <c r="AU39" s="25">
        <f t="shared" si="4"/>
        <v>6.1440000000000001</v>
      </c>
      <c r="AV39" s="25">
        <f t="shared" si="36"/>
        <v>33.031999999999996</v>
      </c>
      <c r="AW39" s="25">
        <f t="shared" si="37"/>
        <v>0.86199999999999999</v>
      </c>
      <c r="AX39" s="25">
        <f t="shared" si="38"/>
        <v>0.159</v>
      </c>
      <c r="AY39" s="25">
        <f t="shared" si="39"/>
        <v>8.7999999999999995E-2</v>
      </c>
      <c r="AZ39" s="25">
        <f t="shared" si="40"/>
        <v>1.2999999999999999E-2</v>
      </c>
      <c r="BA39" s="25">
        <f t="shared" si="41"/>
        <v>0</v>
      </c>
      <c r="BB39" s="25">
        <f t="shared" si="42"/>
        <v>99.724000000000004</v>
      </c>
      <c r="BD39" s="25">
        <f t="shared" si="6"/>
        <v>0.91433089214380825</v>
      </c>
      <c r="BE39" s="25">
        <f t="shared" si="7"/>
        <v>1.7529361680815368E-3</v>
      </c>
      <c r="BF39" s="25">
        <f t="shared" si="8"/>
        <v>7.5402118477834443E-2</v>
      </c>
      <c r="BG39" s="25">
        <f t="shared" si="9"/>
        <v>6.6978090663859461E-3</v>
      </c>
      <c r="BH39" s="25">
        <f t="shared" si="10"/>
        <v>8.5518623684650089E-2</v>
      </c>
      <c r="BI39" s="25">
        <f t="shared" si="11"/>
        <v>0</v>
      </c>
      <c r="BJ39" s="25">
        <f t="shared" si="12"/>
        <v>0.81956312462162928</v>
      </c>
      <c r="BK39" s="25">
        <f t="shared" si="13"/>
        <v>1.5371611379985521E-2</v>
      </c>
      <c r="BL39" s="25">
        <f t="shared" si="14"/>
        <v>2.241412851330892E-3</v>
      </c>
      <c r="BM39" s="25">
        <f t="shared" si="15"/>
        <v>1.1781590728959148E-3</v>
      </c>
      <c r="BN39" s="25">
        <f t="shared" si="43"/>
        <v>4.1949760321657848E-4</v>
      </c>
      <c r="BO39" s="25">
        <f t="shared" si="44"/>
        <v>0</v>
      </c>
      <c r="BP39" s="25">
        <f t="shared" si="45"/>
        <v>1.9224761850698184</v>
      </c>
      <c r="BQ39" s="25">
        <f t="shared" si="16"/>
        <v>2.0837672862982339</v>
      </c>
    </row>
    <row r="40" spans="1:69" s="25" customFormat="1" x14ac:dyDescent="0.15">
      <c r="A40" s="25" t="s">
        <v>105</v>
      </c>
      <c r="B40" s="25">
        <v>663</v>
      </c>
      <c r="C40" s="25">
        <f t="shared" si="46"/>
        <v>9.9999999999909051</v>
      </c>
      <c r="D40" s="26">
        <v>54.902999999999999</v>
      </c>
      <c r="E40" s="26">
        <v>0.156</v>
      </c>
      <c r="F40" s="26">
        <v>3.8239999999999998</v>
      </c>
      <c r="G40" s="26">
        <v>0.51</v>
      </c>
      <c r="H40" s="26">
        <v>6.1040000000000001</v>
      </c>
      <c r="I40" s="26">
        <v>32.817999999999998</v>
      </c>
      <c r="J40" s="26">
        <v>1.222</v>
      </c>
      <c r="K40" s="26">
        <v>0.16</v>
      </c>
      <c r="L40" s="26">
        <v>7.5999999999999998E-2</v>
      </c>
      <c r="M40" s="26">
        <v>2.5000000000000001E-2</v>
      </c>
      <c r="N40" s="26"/>
      <c r="O40" s="25">
        <f t="shared" si="17"/>
        <v>99.797999999999988</v>
      </c>
      <c r="Q40" s="26">
        <v>42.665999999999997</v>
      </c>
      <c r="R40" s="26">
        <v>81.150999999999996</v>
      </c>
      <c r="S40" s="26">
        <v>11.04</v>
      </c>
      <c r="U40" s="26"/>
      <c r="V40" s="27">
        <v>12</v>
      </c>
      <c r="W40" s="27">
        <v>4</v>
      </c>
      <c r="X40" s="14">
        <v>0</v>
      </c>
      <c r="Z40" s="28">
        <f t="shared" si="18"/>
        <v>1.904586905705882</v>
      </c>
      <c r="AA40" s="28">
        <f t="shared" si="19"/>
        <v>4.0709644225700422E-3</v>
      </c>
      <c r="AB40" s="28">
        <f t="shared" si="20"/>
        <v>0.15633373178610413</v>
      </c>
      <c r="AC40" s="28">
        <f t="shared" si="21"/>
        <v>1.3986846193678336E-2</v>
      </c>
      <c r="AD40" s="28">
        <f t="shared" si="22"/>
        <v>0</v>
      </c>
      <c r="AE40" s="28">
        <f t="shared" si="23"/>
        <v>0.17707557600526427</v>
      </c>
      <c r="AF40" s="28">
        <f t="shared" si="24"/>
        <v>1.6970486507288547</v>
      </c>
      <c r="AG40" s="28">
        <f t="shared" si="25"/>
        <v>4.5416951377114524E-2</v>
      </c>
      <c r="AH40" s="28">
        <f t="shared" si="26"/>
        <v>4.7008820933412227E-3</v>
      </c>
      <c r="AI40" s="28">
        <f t="shared" si="27"/>
        <v>2.120652430607598E-3</v>
      </c>
      <c r="AJ40" s="28">
        <f t="shared" si="28"/>
        <v>1.6813602764821152E-3</v>
      </c>
      <c r="AK40" s="28">
        <f t="shared" si="29"/>
        <v>0</v>
      </c>
      <c r="AL40" s="28">
        <f t="shared" si="30"/>
        <v>4.0070225210198984</v>
      </c>
      <c r="AM40" s="28">
        <f t="shared" si="31"/>
        <v>0.90551556109285281</v>
      </c>
      <c r="AN40" s="29">
        <f t="shared" si="2"/>
        <v>0</v>
      </c>
      <c r="AP40" s="25">
        <f t="shared" si="32"/>
        <v>54.902999999999999</v>
      </c>
      <c r="AQ40" s="25">
        <f t="shared" si="33"/>
        <v>0.156</v>
      </c>
      <c r="AR40" s="25">
        <f t="shared" si="34"/>
        <v>3.8239999999999998</v>
      </c>
      <c r="AS40" s="25">
        <f t="shared" si="35"/>
        <v>0.51</v>
      </c>
      <c r="AT40" s="25">
        <f t="shared" si="3"/>
        <v>0</v>
      </c>
      <c r="AU40" s="25">
        <f t="shared" si="4"/>
        <v>6.1040000000000001</v>
      </c>
      <c r="AV40" s="25">
        <f t="shared" si="36"/>
        <v>32.817999999999998</v>
      </c>
      <c r="AW40" s="25">
        <f t="shared" si="37"/>
        <v>1.222</v>
      </c>
      <c r="AX40" s="25">
        <f t="shared" si="38"/>
        <v>0.16</v>
      </c>
      <c r="AY40" s="25">
        <f t="shared" si="39"/>
        <v>7.5999999999999998E-2</v>
      </c>
      <c r="AZ40" s="25">
        <f t="shared" si="40"/>
        <v>2.5000000000000001E-2</v>
      </c>
      <c r="BA40" s="25">
        <f t="shared" si="41"/>
        <v>0</v>
      </c>
      <c r="BB40" s="25">
        <f t="shared" si="42"/>
        <v>99.797999999999988</v>
      </c>
      <c r="BD40" s="25">
        <f t="shared" si="6"/>
        <v>0.9138315579227696</v>
      </c>
      <c r="BE40" s="25">
        <f t="shared" si="7"/>
        <v>1.953271730147998E-3</v>
      </c>
      <c r="BF40" s="25">
        <f t="shared" si="8"/>
        <v>7.5009807767752068E-2</v>
      </c>
      <c r="BG40" s="25">
        <f t="shared" si="9"/>
        <v>6.7109678268307124E-3</v>
      </c>
      <c r="BH40" s="25">
        <f t="shared" si="10"/>
        <v>8.4961861811703149E-2</v>
      </c>
      <c r="BI40" s="25">
        <f t="shared" si="11"/>
        <v>0</v>
      </c>
      <c r="BJ40" s="25">
        <f t="shared" si="12"/>
        <v>0.81425353063189121</v>
      </c>
      <c r="BK40" s="25">
        <f t="shared" si="13"/>
        <v>2.1791309868146525E-2</v>
      </c>
      <c r="BL40" s="25">
        <f t="shared" si="14"/>
        <v>2.2555097875027845E-3</v>
      </c>
      <c r="BM40" s="25">
        <f t="shared" si="15"/>
        <v>1.0175010175010174E-3</v>
      </c>
      <c r="BN40" s="25">
        <f t="shared" si="43"/>
        <v>8.0672616003188186E-4</v>
      </c>
      <c r="BO40" s="25">
        <f t="shared" si="44"/>
        <v>0</v>
      </c>
      <c r="BP40" s="25">
        <f t="shared" si="45"/>
        <v>1.9225920445242772</v>
      </c>
      <c r="BQ40" s="25">
        <f t="shared" si="16"/>
        <v>2.0841772088011474</v>
      </c>
    </row>
    <row r="41" spans="1:69" s="25" customFormat="1" x14ac:dyDescent="0.15">
      <c r="A41" s="25" t="s">
        <v>106</v>
      </c>
      <c r="B41" s="25">
        <v>664</v>
      </c>
      <c r="C41" s="25">
        <f t="shared" si="46"/>
        <v>10.049875621125748</v>
      </c>
      <c r="D41" s="26">
        <v>55.232999999999997</v>
      </c>
      <c r="E41" s="26">
        <v>0.15</v>
      </c>
      <c r="F41" s="26">
        <v>3.8170000000000002</v>
      </c>
      <c r="G41" s="26">
        <v>0.51400000000000001</v>
      </c>
      <c r="H41" s="26">
        <v>6.2050000000000001</v>
      </c>
      <c r="I41" s="26">
        <v>33.32</v>
      </c>
      <c r="J41" s="26">
        <v>0.77200000000000002</v>
      </c>
      <c r="K41" s="26">
        <v>0.16800000000000001</v>
      </c>
      <c r="L41" s="26">
        <v>8.5999999999999993E-2</v>
      </c>
      <c r="M41" s="26">
        <v>0.02</v>
      </c>
      <c r="N41" s="26"/>
      <c r="O41" s="25">
        <f t="shared" si="17"/>
        <v>100.28500000000001</v>
      </c>
      <c r="Q41" s="26">
        <v>42.664999999999999</v>
      </c>
      <c r="R41" s="26">
        <v>81.161000000000001</v>
      </c>
      <c r="S41" s="26">
        <v>11.04</v>
      </c>
      <c r="U41" s="26"/>
      <c r="V41" s="27">
        <v>12</v>
      </c>
      <c r="W41" s="27">
        <v>4</v>
      </c>
      <c r="X41" s="14">
        <v>0</v>
      </c>
      <c r="Z41" s="28">
        <f t="shared" si="18"/>
        <v>1.9049769791646198</v>
      </c>
      <c r="AA41" s="28">
        <f t="shared" si="19"/>
        <v>3.8917985174257898E-3</v>
      </c>
      <c r="AB41" s="28">
        <f t="shared" si="20"/>
        <v>0.15514698914071445</v>
      </c>
      <c r="AC41" s="28">
        <f t="shared" si="21"/>
        <v>1.4015194291015835E-2</v>
      </c>
      <c r="AD41" s="28">
        <f t="shared" si="22"/>
        <v>0</v>
      </c>
      <c r="AE41" s="28">
        <f t="shared" si="23"/>
        <v>0.1789667307255422</v>
      </c>
      <c r="AF41" s="28">
        <f t="shared" si="24"/>
        <v>1.7130638697322875</v>
      </c>
      <c r="AG41" s="28">
        <f t="shared" si="25"/>
        <v>2.8526628988170651E-2</v>
      </c>
      <c r="AH41" s="28">
        <f t="shared" si="26"/>
        <v>4.9074404480549836E-3</v>
      </c>
      <c r="AI41" s="28">
        <f t="shared" si="27"/>
        <v>2.3858368065618656E-3</v>
      </c>
      <c r="AJ41" s="28">
        <f t="shared" si="28"/>
        <v>1.3373255753930371E-3</v>
      </c>
      <c r="AK41" s="28">
        <f t="shared" si="29"/>
        <v>0</v>
      </c>
      <c r="AL41" s="28">
        <f t="shared" si="30"/>
        <v>4.0072187933897867</v>
      </c>
      <c r="AM41" s="28">
        <f t="shared" si="31"/>
        <v>0.90541023454787872</v>
      </c>
      <c r="AN41" s="29">
        <f t="shared" si="2"/>
        <v>0</v>
      </c>
      <c r="AP41" s="25">
        <f t="shared" si="32"/>
        <v>55.232999999999997</v>
      </c>
      <c r="AQ41" s="25">
        <f t="shared" si="33"/>
        <v>0.15</v>
      </c>
      <c r="AR41" s="25">
        <f t="shared" si="34"/>
        <v>3.8170000000000002</v>
      </c>
      <c r="AS41" s="25">
        <f t="shared" si="35"/>
        <v>0.51400000000000001</v>
      </c>
      <c r="AT41" s="25">
        <f t="shared" si="3"/>
        <v>0</v>
      </c>
      <c r="AU41" s="25">
        <f t="shared" si="4"/>
        <v>6.2050000000000001</v>
      </c>
      <c r="AV41" s="25">
        <f t="shared" si="36"/>
        <v>33.32</v>
      </c>
      <c r="AW41" s="25">
        <f t="shared" si="37"/>
        <v>0.77200000000000002</v>
      </c>
      <c r="AX41" s="25">
        <f t="shared" si="38"/>
        <v>0.16800000000000001</v>
      </c>
      <c r="AY41" s="25">
        <f t="shared" si="39"/>
        <v>8.5999999999999993E-2</v>
      </c>
      <c r="AZ41" s="25">
        <f t="shared" si="40"/>
        <v>0.02</v>
      </c>
      <c r="BA41" s="25">
        <f t="shared" si="41"/>
        <v>0</v>
      </c>
      <c r="BB41" s="25">
        <f t="shared" si="42"/>
        <v>100.28500000000001</v>
      </c>
      <c r="BD41" s="25">
        <f t="shared" si="6"/>
        <v>0.91932423435419441</v>
      </c>
      <c r="BE41" s="25">
        <f t="shared" si="7"/>
        <v>1.8781458943730749E-3</v>
      </c>
      <c r="BF41" s="25">
        <f t="shared" si="8"/>
        <v>7.4872499019223229E-2</v>
      </c>
      <c r="BG41" s="25">
        <f t="shared" si="9"/>
        <v>6.7636028686097766E-3</v>
      </c>
      <c r="BH41" s="25">
        <f t="shared" si="10"/>
        <v>8.6367685540894162E-2</v>
      </c>
      <c r="BI41" s="25">
        <f t="shared" si="11"/>
        <v>0</v>
      </c>
      <c r="BJ41" s="25">
        <f t="shared" si="12"/>
        <v>0.82670874643959469</v>
      </c>
      <c r="BK41" s="25">
        <f t="shared" si="13"/>
        <v>1.3766686757945269E-2</v>
      </c>
      <c r="BL41" s="25">
        <f t="shared" si="14"/>
        <v>2.3682852768779237E-3</v>
      </c>
      <c r="BM41" s="25">
        <f t="shared" si="15"/>
        <v>1.1513827303300985E-3</v>
      </c>
      <c r="BN41" s="25">
        <f t="shared" si="43"/>
        <v>6.4538092802550549E-4</v>
      </c>
      <c r="BO41" s="25">
        <f t="shared" si="44"/>
        <v>0</v>
      </c>
      <c r="BP41" s="25">
        <f t="shared" si="45"/>
        <v>1.9338466498100679</v>
      </c>
      <c r="BQ41" s="25">
        <f t="shared" si="16"/>
        <v>2.0721492026181876</v>
      </c>
    </row>
    <row r="42" spans="1:69" s="25" customFormat="1" x14ac:dyDescent="0.15">
      <c r="A42" s="25" t="s">
        <v>107</v>
      </c>
      <c r="B42" s="25">
        <v>665</v>
      </c>
      <c r="C42" s="25">
        <f t="shared" si="46"/>
        <v>10.99999999999568</v>
      </c>
      <c r="D42" s="26">
        <v>55.314999999999998</v>
      </c>
      <c r="E42" s="26">
        <v>0.13800000000000001</v>
      </c>
      <c r="F42" s="26">
        <v>3.782</v>
      </c>
      <c r="G42" s="26">
        <v>0.504</v>
      </c>
      <c r="H42" s="26">
        <v>6.2830000000000004</v>
      </c>
      <c r="I42" s="26">
        <v>33.484999999999999</v>
      </c>
      <c r="J42" s="26">
        <v>0.49099999999999999</v>
      </c>
      <c r="K42" s="26">
        <v>0.17399999999999999</v>
      </c>
      <c r="L42" s="26">
        <v>6.9000000000000006E-2</v>
      </c>
      <c r="M42" s="26">
        <v>7.0000000000000001E-3</v>
      </c>
      <c r="N42" s="26"/>
      <c r="O42" s="25">
        <f t="shared" si="17"/>
        <v>100.248</v>
      </c>
      <c r="Q42" s="26">
        <v>42.664999999999999</v>
      </c>
      <c r="R42" s="26">
        <v>81.171999999999997</v>
      </c>
      <c r="S42" s="26">
        <v>11.04</v>
      </c>
      <c r="U42" s="26"/>
      <c r="V42" s="27">
        <v>12</v>
      </c>
      <c r="W42" s="27">
        <v>4</v>
      </c>
      <c r="X42" s="14">
        <v>0</v>
      </c>
      <c r="Z42" s="28">
        <f t="shared" si="18"/>
        <v>1.9071347589391285</v>
      </c>
      <c r="AA42" s="28">
        <f t="shared" si="19"/>
        <v>3.5791964945773628E-3</v>
      </c>
      <c r="AB42" s="28">
        <f t="shared" si="20"/>
        <v>0.1536703506300045</v>
      </c>
      <c r="AC42" s="28">
        <f t="shared" si="21"/>
        <v>1.3737696134366342E-2</v>
      </c>
      <c r="AD42" s="28">
        <f t="shared" si="22"/>
        <v>0</v>
      </c>
      <c r="AE42" s="28">
        <f t="shared" si="23"/>
        <v>0.18115275546325191</v>
      </c>
      <c r="AF42" s="28">
        <f t="shared" si="24"/>
        <v>1.7209419920913864</v>
      </c>
      <c r="AG42" s="28">
        <f t="shared" si="25"/>
        <v>1.8136856271173774E-2</v>
      </c>
      <c r="AH42" s="28">
        <f t="shared" si="26"/>
        <v>5.0809201584112876E-3</v>
      </c>
      <c r="AI42" s="28">
        <f t="shared" si="27"/>
        <v>1.9135452629698954E-3</v>
      </c>
      <c r="AJ42" s="28">
        <f t="shared" si="28"/>
        <v>4.6789947767670849E-4</v>
      </c>
      <c r="AK42" s="28">
        <f t="shared" si="29"/>
        <v>0</v>
      </c>
      <c r="AL42" s="28">
        <f t="shared" si="30"/>
        <v>4.0058159709229475</v>
      </c>
      <c r="AM42" s="28">
        <f t="shared" si="31"/>
        <v>0.90476144487747279</v>
      </c>
      <c r="AN42" s="29">
        <f t="shared" si="2"/>
        <v>0</v>
      </c>
      <c r="AP42" s="25">
        <f t="shared" si="32"/>
        <v>55.314999999999998</v>
      </c>
      <c r="AQ42" s="25">
        <f t="shared" si="33"/>
        <v>0.13800000000000001</v>
      </c>
      <c r="AR42" s="25">
        <f t="shared" si="34"/>
        <v>3.782</v>
      </c>
      <c r="AS42" s="25">
        <f t="shared" si="35"/>
        <v>0.504</v>
      </c>
      <c r="AT42" s="25">
        <f t="shared" si="3"/>
        <v>0</v>
      </c>
      <c r="AU42" s="25">
        <f t="shared" si="4"/>
        <v>6.2830000000000004</v>
      </c>
      <c r="AV42" s="25">
        <f t="shared" si="36"/>
        <v>33.484999999999999</v>
      </c>
      <c r="AW42" s="25">
        <f t="shared" si="37"/>
        <v>0.49099999999999999</v>
      </c>
      <c r="AX42" s="25">
        <f t="shared" si="38"/>
        <v>0.17399999999999999</v>
      </c>
      <c r="AY42" s="25">
        <f t="shared" si="39"/>
        <v>6.9000000000000006E-2</v>
      </c>
      <c r="AZ42" s="25">
        <f t="shared" si="40"/>
        <v>7.0000000000000001E-3</v>
      </c>
      <c r="BA42" s="25">
        <f t="shared" si="41"/>
        <v>0</v>
      </c>
      <c r="BB42" s="25">
        <f t="shared" si="42"/>
        <v>100.248</v>
      </c>
      <c r="BD42" s="25">
        <f t="shared" si="6"/>
        <v>0.92068908122503323</v>
      </c>
      <c r="BE42" s="25">
        <f t="shared" si="7"/>
        <v>1.7278942228232291E-3</v>
      </c>
      <c r="BF42" s="25">
        <f t="shared" si="8"/>
        <v>7.4185955276579049E-2</v>
      </c>
      <c r="BG42" s="25">
        <f t="shared" si="9"/>
        <v>6.6320152641621156E-3</v>
      </c>
      <c r="BH42" s="25">
        <f t="shared" si="10"/>
        <v>8.74533711931407E-2</v>
      </c>
      <c r="BI42" s="25">
        <f t="shared" si="11"/>
        <v>0</v>
      </c>
      <c r="BJ42" s="25">
        <f t="shared" si="12"/>
        <v>0.83080259227280395</v>
      </c>
      <c r="BK42" s="25">
        <f t="shared" si="13"/>
        <v>8.755755438019595E-3</v>
      </c>
      <c r="BL42" s="25">
        <f t="shared" si="14"/>
        <v>2.4528668939092775E-3</v>
      </c>
      <c r="BM42" s="25">
        <f t="shared" si="15"/>
        <v>9.2378381852066061E-4</v>
      </c>
      <c r="BN42" s="25">
        <f t="shared" si="43"/>
        <v>2.258833248089269E-4</v>
      </c>
      <c r="BO42" s="25">
        <f t="shared" si="44"/>
        <v>0</v>
      </c>
      <c r="BP42" s="25">
        <f t="shared" si="45"/>
        <v>1.9338491989298008</v>
      </c>
      <c r="BQ42" s="25">
        <f t="shared" si="16"/>
        <v>2.0714210669269248</v>
      </c>
    </row>
    <row r="43" spans="1:69" s="25" customFormat="1" x14ac:dyDescent="0.15">
      <c r="A43" s="25" t="s">
        <v>108</v>
      </c>
      <c r="B43" s="25">
        <v>666</v>
      </c>
      <c r="C43" s="25">
        <f t="shared" si="46"/>
        <v>10.049875621125748</v>
      </c>
      <c r="D43" s="26">
        <v>55.311</v>
      </c>
      <c r="E43" s="26">
        <v>0.14199999999999999</v>
      </c>
      <c r="F43" s="26">
        <v>3.7850000000000001</v>
      </c>
      <c r="G43" s="26">
        <v>0.50700000000000001</v>
      </c>
      <c r="H43" s="26">
        <v>6.2350000000000003</v>
      </c>
      <c r="I43" s="26">
        <v>33.430999999999997</v>
      </c>
      <c r="J43" s="26">
        <v>0.625</v>
      </c>
      <c r="K43" s="26">
        <v>0.16500000000000001</v>
      </c>
      <c r="L43" s="26">
        <v>8.4000000000000005E-2</v>
      </c>
      <c r="M43" s="26">
        <v>1.2E-2</v>
      </c>
      <c r="N43" s="26"/>
      <c r="O43" s="25">
        <f t="shared" si="17"/>
        <v>100.29700000000001</v>
      </c>
      <c r="Q43" s="26">
        <v>42.664000000000001</v>
      </c>
      <c r="R43" s="26">
        <v>81.182000000000002</v>
      </c>
      <c r="S43" s="26">
        <v>11.04</v>
      </c>
      <c r="U43" s="26"/>
      <c r="V43" s="27">
        <v>12</v>
      </c>
      <c r="W43" s="27">
        <v>4</v>
      </c>
      <c r="X43" s="14">
        <v>0</v>
      </c>
      <c r="Z43" s="28">
        <f t="shared" si="18"/>
        <v>1.9065685095078262</v>
      </c>
      <c r="AA43" s="28">
        <f t="shared" si="19"/>
        <v>3.6821140795825795E-3</v>
      </c>
      <c r="AB43" s="28">
        <f t="shared" si="20"/>
        <v>0.15375770280772655</v>
      </c>
      <c r="AC43" s="28">
        <f t="shared" si="21"/>
        <v>1.3816364086363235E-2</v>
      </c>
      <c r="AD43" s="28">
        <f t="shared" si="22"/>
        <v>0</v>
      </c>
      <c r="AE43" s="28">
        <f t="shared" si="23"/>
        <v>0.17972843090814922</v>
      </c>
      <c r="AF43" s="28">
        <f t="shared" si="24"/>
        <v>1.7177807690317441</v>
      </c>
      <c r="AG43" s="28">
        <f t="shared" si="25"/>
        <v>2.3081444088189067E-2</v>
      </c>
      <c r="AH43" s="28">
        <f t="shared" si="26"/>
        <v>4.8170317265040386E-3</v>
      </c>
      <c r="AI43" s="28">
        <f t="shared" si="27"/>
        <v>2.3290101173387557E-3</v>
      </c>
      <c r="AJ43" s="28">
        <f t="shared" si="28"/>
        <v>8.0193322424410441E-4</v>
      </c>
      <c r="AK43" s="28">
        <f t="shared" si="29"/>
        <v>0</v>
      </c>
      <c r="AL43" s="28">
        <f t="shared" si="30"/>
        <v>4.006363309577667</v>
      </c>
      <c r="AM43" s="28">
        <f t="shared" si="31"/>
        <v>0.90528191857312601</v>
      </c>
      <c r="AN43" s="29">
        <f t="shared" si="2"/>
        <v>0</v>
      </c>
      <c r="AP43" s="25">
        <f t="shared" si="32"/>
        <v>55.311</v>
      </c>
      <c r="AQ43" s="25">
        <f t="shared" si="33"/>
        <v>0.14199999999999999</v>
      </c>
      <c r="AR43" s="25">
        <f t="shared" si="34"/>
        <v>3.7850000000000001</v>
      </c>
      <c r="AS43" s="25">
        <f t="shared" si="35"/>
        <v>0.50700000000000001</v>
      </c>
      <c r="AT43" s="25">
        <f t="shared" si="3"/>
        <v>0</v>
      </c>
      <c r="AU43" s="25">
        <f t="shared" si="4"/>
        <v>6.2350000000000003</v>
      </c>
      <c r="AV43" s="25">
        <f t="shared" si="36"/>
        <v>33.430999999999997</v>
      </c>
      <c r="AW43" s="25">
        <f t="shared" si="37"/>
        <v>0.625</v>
      </c>
      <c r="AX43" s="25">
        <f t="shared" si="38"/>
        <v>0.16500000000000001</v>
      </c>
      <c r="AY43" s="25">
        <f t="shared" si="39"/>
        <v>8.4000000000000005E-2</v>
      </c>
      <c r="AZ43" s="25">
        <f t="shared" si="40"/>
        <v>1.2E-2</v>
      </c>
      <c r="BA43" s="25">
        <f t="shared" si="41"/>
        <v>0</v>
      </c>
      <c r="BB43" s="25">
        <f t="shared" si="42"/>
        <v>100.29700000000001</v>
      </c>
      <c r="BD43" s="25">
        <f t="shared" si="6"/>
        <v>0.92062250332889484</v>
      </c>
      <c r="BE43" s="25">
        <f t="shared" si="7"/>
        <v>1.7779781133398442E-3</v>
      </c>
      <c r="BF43" s="25">
        <f t="shared" si="8"/>
        <v>7.4244801883091419E-2</v>
      </c>
      <c r="BG43" s="25">
        <f t="shared" si="9"/>
        <v>6.6714915454964135E-3</v>
      </c>
      <c r="BH43" s="25">
        <f t="shared" si="10"/>
        <v>8.6785256945604378E-2</v>
      </c>
      <c r="BI43" s="25">
        <f t="shared" si="11"/>
        <v>0</v>
      </c>
      <c r="BJ43" s="25">
        <f t="shared" si="12"/>
        <v>0.82946278818193542</v>
      </c>
      <c r="BK43" s="25">
        <f t="shared" si="13"/>
        <v>1.1145309875279525E-2</v>
      </c>
      <c r="BL43" s="25">
        <f t="shared" si="14"/>
        <v>2.3259944683622462E-3</v>
      </c>
      <c r="BM43" s="25">
        <f t="shared" si="15"/>
        <v>1.1246063877642825E-3</v>
      </c>
      <c r="BN43" s="25">
        <f t="shared" si="43"/>
        <v>3.8722855681530327E-4</v>
      </c>
      <c r="BO43" s="25">
        <f t="shared" si="44"/>
        <v>0</v>
      </c>
      <c r="BP43" s="25">
        <f t="shared" si="45"/>
        <v>1.934547959286584</v>
      </c>
      <c r="BQ43" s="25">
        <f t="shared" si="16"/>
        <v>2.0709557963376217</v>
      </c>
    </row>
    <row r="44" spans="1:69" s="25" customFormat="1" x14ac:dyDescent="0.15">
      <c r="A44" s="25" t="s">
        <v>109</v>
      </c>
      <c r="B44" s="25">
        <v>667</v>
      </c>
      <c r="C44" s="25">
        <f t="shared" si="46"/>
        <v>9.0000000000003411</v>
      </c>
      <c r="D44" s="26">
        <v>55.209000000000003</v>
      </c>
      <c r="E44" s="26">
        <v>0.14699999999999999</v>
      </c>
      <c r="F44" s="26">
        <v>3.8029999999999999</v>
      </c>
      <c r="G44" s="26">
        <v>0.502</v>
      </c>
      <c r="H44" s="26">
        <v>6.2249999999999996</v>
      </c>
      <c r="I44" s="26">
        <v>33.463999999999999</v>
      </c>
      <c r="J44" s="26">
        <v>0.48499999999999999</v>
      </c>
      <c r="K44" s="26">
        <v>0.161</v>
      </c>
      <c r="L44" s="26">
        <v>8.3000000000000004E-2</v>
      </c>
      <c r="M44" s="26">
        <v>8.9999999999999993E-3</v>
      </c>
      <c r="N44" s="26"/>
      <c r="O44" s="25">
        <f t="shared" si="17"/>
        <v>100.08799999999999</v>
      </c>
      <c r="Q44" s="26">
        <v>42.664000000000001</v>
      </c>
      <c r="R44" s="26">
        <v>81.191000000000003</v>
      </c>
      <c r="S44" s="26">
        <v>11.04</v>
      </c>
      <c r="U44" s="26"/>
      <c r="V44" s="27">
        <v>12</v>
      </c>
      <c r="W44" s="27">
        <v>4</v>
      </c>
      <c r="X44" s="14">
        <v>0</v>
      </c>
      <c r="Z44" s="28">
        <f t="shared" si="18"/>
        <v>1.9061938994797438</v>
      </c>
      <c r="AA44" s="28">
        <f t="shared" si="19"/>
        <v>3.8180579818342976E-3</v>
      </c>
      <c r="AB44" s="28">
        <f t="shared" si="20"/>
        <v>0.15474392657779734</v>
      </c>
      <c r="AC44" s="28">
        <f t="shared" si="21"/>
        <v>1.3702689482895925E-2</v>
      </c>
      <c r="AD44" s="28">
        <f t="shared" si="22"/>
        <v>0</v>
      </c>
      <c r="AE44" s="28">
        <f t="shared" si="23"/>
        <v>0.1797363715381752</v>
      </c>
      <c r="AF44" s="28">
        <f t="shared" si="24"/>
        <v>1.7223147055599883</v>
      </c>
      <c r="AG44" s="28">
        <f t="shared" si="25"/>
        <v>1.7940766236254676E-2</v>
      </c>
      <c r="AH44" s="28">
        <f t="shared" si="26"/>
        <v>4.7080138073952353E-3</v>
      </c>
      <c r="AI44" s="28">
        <f t="shared" si="27"/>
        <v>2.3050824848425658E-3</v>
      </c>
      <c r="AJ44" s="28">
        <f t="shared" si="28"/>
        <v>6.024427182980633E-4</v>
      </c>
      <c r="AK44" s="28">
        <f t="shared" si="29"/>
        <v>0</v>
      </c>
      <c r="AL44" s="28">
        <f t="shared" si="30"/>
        <v>4.0060659558672258</v>
      </c>
      <c r="AM44" s="28">
        <f t="shared" si="31"/>
        <v>0.90550391958328091</v>
      </c>
      <c r="AN44" s="29">
        <f t="shared" si="2"/>
        <v>0</v>
      </c>
      <c r="AP44" s="25">
        <f t="shared" si="32"/>
        <v>55.209000000000003</v>
      </c>
      <c r="AQ44" s="25">
        <f t="shared" si="33"/>
        <v>0.14699999999999999</v>
      </c>
      <c r="AR44" s="25">
        <f t="shared" si="34"/>
        <v>3.8029999999999999</v>
      </c>
      <c r="AS44" s="25">
        <f t="shared" si="35"/>
        <v>0.502</v>
      </c>
      <c r="AT44" s="25">
        <f t="shared" si="3"/>
        <v>0</v>
      </c>
      <c r="AU44" s="25">
        <f t="shared" si="4"/>
        <v>6.2249999999999988</v>
      </c>
      <c r="AV44" s="25">
        <f t="shared" si="36"/>
        <v>33.463999999999999</v>
      </c>
      <c r="AW44" s="25">
        <f t="shared" si="37"/>
        <v>0.48499999999999999</v>
      </c>
      <c r="AX44" s="25">
        <f t="shared" si="38"/>
        <v>0.161</v>
      </c>
      <c r="AY44" s="25">
        <f t="shared" si="39"/>
        <v>8.3000000000000004E-2</v>
      </c>
      <c r="AZ44" s="25">
        <f t="shared" si="40"/>
        <v>8.9999999999999993E-3</v>
      </c>
      <c r="BA44" s="25">
        <f t="shared" si="41"/>
        <v>0</v>
      </c>
      <c r="BB44" s="25">
        <f t="shared" si="42"/>
        <v>100.08799999999999</v>
      </c>
      <c r="BD44" s="25">
        <f t="shared" si="6"/>
        <v>0.91892476697736358</v>
      </c>
      <c r="BE44" s="25">
        <f t="shared" si="7"/>
        <v>1.8405829764856134E-3</v>
      </c>
      <c r="BF44" s="25">
        <f t="shared" si="8"/>
        <v>7.4597881522165552E-2</v>
      </c>
      <c r="BG44" s="25">
        <f t="shared" si="9"/>
        <v>6.605697743272583E-3</v>
      </c>
      <c r="BH44" s="25">
        <f t="shared" si="10"/>
        <v>8.6646066477367625E-2</v>
      </c>
      <c r="BI44" s="25">
        <f t="shared" si="11"/>
        <v>0</v>
      </c>
      <c r="BJ44" s="25">
        <f t="shared" si="12"/>
        <v>0.83028155734857723</v>
      </c>
      <c r="BK44" s="25">
        <f t="shared" si="13"/>
        <v>8.6487604632169111E-3</v>
      </c>
      <c r="BL44" s="25">
        <f t="shared" si="14"/>
        <v>2.2696067236746766E-3</v>
      </c>
      <c r="BM44" s="25">
        <f t="shared" si="15"/>
        <v>1.1112182164813742E-3</v>
      </c>
      <c r="BN44" s="25">
        <f t="shared" si="43"/>
        <v>2.9042141761147743E-4</v>
      </c>
      <c r="BO44" s="25">
        <f t="shared" si="44"/>
        <v>0</v>
      </c>
      <c r="BP44" s="25">
        <f t="shared" si="45"/>
        <v>1.9312165598662163</v>
      </c>
      <c r="BQ44" s="25">
        <f t="shared" si="16"/>
        <v>2.0743742773957687</v>
      </c>
    </row>
    <row r="45" spans="1:69" s="25" customFormat="1" x14ac:dyDescent="0.15">
      <c r="A45" s="25" t="s">
        <v>110</v>
      </c>
      <c r="B45" s="25">
        <v>668</v>
      </c>
      <c r="C45" s="25">
        <f t="shared" si="46"/>
        <v>9.9999999999909051</v>
      </c>
      <c r="D45" s="26">
        <v>55.302</v>
      </c>
      <c r="E45" s="26">
        <v>0.13700000000000001</v>
      </c>
      <c r="F45" s="26">
        <v>3.8079999999999998</v>
      </c>
      <c r="G45" s="26">
        <v>0.502</v>
      </c>
      <c r="H45" s="26">
        <v>6.2329999999999997</v>
      </c>
      <c r="I45" s="26">
        <v>33.493000000000002</v>
      </c>
      <c r="J45" s="26">
        <v>0.47499999999999998</v>
      </c>
      <c r="K45" s="26">
        <v>0.16400000000000001</v>
      </c>
      <c r="L45" s="26">
        <v>9.4E-2</v>
      </c>
      <c r="M45" s="26">
        <v>1.2999999999999999E-2</v>
      </c>
      <c r="N45" s="26"/>
      <c r="O45" s="25">
        <f t="shared" si="17"/>
        <v>100.22099999999999</v>
      </c>
      <c r="Q45" s="26">
        <v>42.664000000000001</v>
      </c>
      <c r="R45" s="26">
        <v>81.200999999999993</v>
      </c>
      <c r="S45" s="26">
        <v>11.04</v>
      </c>
      <c r="U45" s="26"/>
      <c r="V45" s="27">
        <v>12</v>
      </c>
      <c r="W45" s="27">
        <v>4</v>
      </c>
      <c r="X45" s="14">
        <v>0</v>
      </c>
      <c r="Z45" s="28">
        <f t="shared" si="18"/>
        <v>1.9068343453106509</v>
      </c>
      <c r="AA45" s="28">
        <f t="shared" si="19"/>
        <v>3.55353571878256E-3</v>
      </c>
      <c r="AB45" s="28">
        <f t="shared" si="20"/>
        <v>0.15473877713481807</v>
      </c>
      <c r="AC45" s="28">
        <f t="shared" si="21"/>
        <v>1.3684242117885832E-2</v>
      </c>
      <c r="AD45" s="28">
        <f t="shared" si="22"/>
        <v>0</v>
      </c>
      <c r="AE45" s="28">
        <f t="shared" si="23"/>
        <v>0.17972507541721813</v>
      </c>
      <c r="AF45" s="28">
        <f t="shared" si="24"/>
        <v>1.7214865779646149</v>
      </c>
      <c r="AG45" s="28">
        <f t="shared" si="25"/>
        <v>1.7547198615817824E-2</v>
      </c>
      <c r="AH45" s="28">
        <f t="shared" si="26"/>
        <v>4.7892844649840473E-3</v>
      </c>
      <c r="AI45" s="28">
        <f t="shared" si="27"/>
        <v>2.6070608344949831E-3</v>
      </c>
      <c r="AJ45" s="28">
        <f t="shared" si="28"/>
        <v>8.6902352989655721E-4</v>
      </c>
      <c r="AK45" s="28">
        <f t="shared" si="29"/>
        <v>0</v>
      </c>
      <c r="AL45" s="28">
        <f t="shared" si="30"/>
        <v>4.0058351211091638</v>
      </c>
      <c r="AM45" s="28">
        <f t="shared" si="31"/>
        <v>0.90546813917454838</v>
      </c>
      <c r="AN45" s="29">
        <f t="shared" si="2"/>
        <v>0</v>
      </c>
      <c r="AP45" s="25">
        <f t="shared" si="32"/>
        <v>55.302</v>
      </c>
      <c r="AQ45" s="25">
        <f t="shared" si="33"/>
        <v>0.13700000000000001</v>
      </c>
      <c r="AR45" s="25">
        <f t="shared" si="34"/>
        <v>3.8079999999999998</v>
      </c>
      <c r="AS45" s="25">
        <f t="shared" si="35"/>
        <v>0.502</v>
      </c>
      <c r="AT45" s="25">
        <f t="shared" si="3"/>
        <v>0</v>
      </c>
      <c r="AU45" s="25">
        <f t="shared" si="4"/>
        <v>6.2329999999999997</v>
      </c>
      <c r="AV45" s="25">
        <f t="shared" si="36"/>
        <v>33.493000000000002</v>
      </c>
      <c r="AW45" s="25">
        <f t="shared" si="37"/>
        <v>0.47499999999999998</v>
      </c>
      <c r="AX45" s="25">
        <f t="shared" si="38"/>
        <v>0.16400000000000001</v>
      </c>
      <c r="AY45" s="25">
        <f t="shared" si="39"/>
        <v>9.4E-2</v>
      </c>
      <c r="AZ45" s="25">
        <f t="shared" si="40"/>
        <v>1.2999999999999999E-2</v>
      </c>
      <c r="BA45" s="25">
        <f t="shared" si="41"/>
        <v>0</v>
      </c>
      <c r="BB45" s="25">
        <f t="shared" si="42"/>
        <v>100.22099999999999</v>
      </c>
      <c r="BD45" s="25">
        <f t="shared" si="6"/>
        <v>0.92047270306258322</v>
      </c>
      <c r="BE45" s="25">
        <f t="shared" si="7"/>
        <v>1.7153732501940752E-3</v>
      </c>
      <c r="BF45" s="25">
        <f t="shared" si="8"/>
        <v>7.4695959199686149E-2</v>
      </c>
      <c r="BG45" s="25">
        <f t="shared" si="9"/>
        <v>6.605697743272583E-3</v>
      </c>
      <c r="BH45" s="25">
        <f t="shared" si="10"/>
        <v>8.6757418851957022E-2</v>
      </c>
      <c r="BI45" s="25">
        <f t="shared" si="11"/>
        <v>0</v>
      </c>
      <c r="BJ45" s="25">
        <f t="shared" si="12"/>
        <v>0.83100108176774745</v>
      </c>
      <c r="BK45" s="25">
        <f t="shared" si="13"/>
        <v>8.470435505212438E-3</v>
      </c>
      <c r="BL45" s="25">
        <f t="shared" si="14"/>
        <v>2.3118975321903541E-3</v>
      </c>
      <c r="BM45" s="25">
        <f t="shared" si="15"/>
        <v>1.2584881005933636E-3</v>
      </c>
      <c r="BN45" s="25">
        <f t="shared" si="43"/>
        <v>4.1949760321657848E-4</v>
      </c>
      <c r="BO45" s="25">
        <f t="shared" si="44"/>
        <v>0</v>
      </c>
      <c r="BP45" s="25">
        <f t="shared" si="45"/>
        <v>1.9337085526166533</v>
      </c>
      <c r="BQ45" s="25">
        <f t="shared" si="16"/>
        <v>2.0715816329656054</v>
      </c>
    </row>
    <row r="46" spans="1:69" s="25" customFormat="1" x14ac:dyDescent="0.15">
      <c r="A46" s="25" t="s">
        <v>111</v>
      </c>
      <c r="B46" s="25">
        <v>669</v>
      </c>
      <c r="C46" s="25">
        <f t="shared" si="46"/>
        <v>11.045361017197544</v>
      </c>
      <c r="D46" s="26">
        <v>55.341000000000001</v>
      </c>
      <c r="E46" s="26">
        <v>0.14699999999999999</v>
      </c>
      <c r="F46" s="26">
        <v>3.8119999999999998</v>
      </c>
      <c r="G46" s="26">
        <v>0.496</v>
      </c>
      <c r="H46" s="26">
        <v>6.1790000000000003</v>
      </c>
      <c r="I46" s="26">
        <v>33.606999999999999</v>
      </c>
      <c r="J46" s="26">
        <v>0.52100000000000002</v>
      </c>
      <c r="K46" s="26">
        <v>0.16500000000000001</v>
      </c>
      <c r="L46" s="26">
        <v>8.4000000000000005E-2</v>
      </c>
      <c r="M46" s="26">
        <v>1.4999999999999999E-2</v>
      </c>
      <c r="N46" s="26"/>
      <c r="O46" s="25">
        <f t="shared" si="17"/>
        <v>100.367</v>
      </c>
      <c r="Q46" s="26">
        <v>42.662999999999997</v>
      </c>
      <c r="R46" s="26">
        <v>81.212000000000003</v>
      </c>
      <c r="S46" s="26">
        <v>11.04</v>
      </c>
      <c r="U46" s="26"/>
      <c r="V46" s="27">
        <v>12</v>
      </c>
      <c r="W46" s="27">
        <v>4</v>
      </c>
      <c r="X46" s="14">
        <v>0</v>
      </c>
      <c r="Z46" s="28">
        <f t="shared" si="18"/>
        <v>1.9053125123478987</v>
      </c>
      <c r="AA46" s="28">
        <f t="shared" si="19"/>
        <v>3.807189920109207E-3</v>
      </c>
      <c r="AB46" s="28">
        <f t="shared" si="20"/>
        <v>0.15466861687360292</v>
      </c>
      <c r="AC46" s="28">
        <f t="shared" si="21"/>
        <v>1.3500373946825467E-2</v>
      </c>
      <c r="AD46" s="28">
        <f t="shared" si="22"/>
        <v>0</v>
      </c>
      <c r="AE46" s="28">
        <f t="shared" si="23"/>
        <v>0.17790036209928692</v>
      </c>
      <c r="AF46" s="28">
        <f t="shared" si="24"/>
        <v>1.7247510844798235</v>
      </c>
      <c r="AG46" s="28">
        <f t="shared" si="25"/>
        <v>1.9217593146473193E-2</v>
      </c>
      <c r="AH46" s="28">
        <f t="shared" si="26"/>
        <v>4.8112488311106219E-3</v>
      </c>
      <c r="AI46" s="28">
        <f t="shared" si="27"/>
        <v>2.326214117095562E-3</v>
      </c>
      <c r="AJ46" s="28">
        <f t="shared" si="28"/>
        <v>1.0012131191041017E-3</v>
      </c>
      <c r="AK46" s="28">
        <f t="shared" si="29"/>
        <v>0</v>
      </c>
      <c r="AL46" s="28">
        <f t="shared" si="30"/>
        <v>4.0072964088813308</v>
      </c>
      <c r="AM46" s="28">
        <f t="shared" si="31"/>
        <v>0.90649871135401883</v>
      </c>
      <c r="AN46" s="29">
        <f t="shared" si="2"/>
        <v>0</v>
      </c>
      <c r="AP46" s="25">
        <f t="shared" si="32"/>
        <v>55.341000000000001</v>
      </c>
      <c r="AQ46" s="25">
        <f t="shared" si="33"/>
        <v>0.14699999999999999</v>
      </c>
      <c r="AR46" s="25">
        <f t="shared" si="34"/>
        <v>3.8119999999999998</v>
      </c>
      <c r="AS46" s="25">
        <f t="shared" si="35"/>
        <v>0.496</v>
      </c>
      <c r="AT46" s="25">
        <f t="shared" si="3"/>
        <v>0</v>
      </c>
      <c r="AU46" s="25">
        <f t="shared" si="4"/>
        <v>6.1790000000000003</v>
      </c>
      <c r="AV46" s="25">
        <f t="shared" si="36"/>
        <v>33.606999999999999</v>
      </c>
      <c r="AW46" s="25">
        <f t="shared" si="37"/>
        <v>0.52100000000000002</v>
      </c>
      <c r="AX46" s="25">
        <f t="shared" si="38"/>
        <v>0.16500000000000001</v>
      </c>
      <c r="AY46" s="25">
        <f t="shared" si="39"/>
        <v>8.4000000000000005E-2</v>
      </c>
      <c r="AZ46" s="25">
        <f t="shared" si="40"/>
        <v>1.4999999999999999E-2</v>
      </c>
      <c r="BA46" s="25">
        <f t="shared" si="41"/>
        <v>0</v>
      </c>
      <c r="BB46" s="25">
        <f t="shared" si="42"/>
        <v>100.367</v>
      </c>
      <c r="BD46" s="25">
        <f t="shared" si="6"/>
        <v>0.92112183754993349</v>
      </c>
      <c r="BE46" s="25">
        <f t="shared" si="7"/>
        <v>1.8405829764856134E-3</v>
      </c>
      <c r="BF46" s="25">
        <f t="shared" si="8"/>
        <v>7.4774421341702632E-2</v>
      </c>
      <c r="BG46" s="25">
        <f t="shared" si="9"/>
        <v>6.5267451806039871E-3</v>
      </c>
      <c r="BH46" s="25">
        <f t="shared" si="10"/>
        <v>8.6005790323478659E-2</v>
      </c>
      <c r="BI46" s="25">
        <f t="shared" si="11"/>
        <v>0</v>
      </c>
      <c r="BJ46" s="25">
        <f t="shared" si="12"/>
        <v>0.83382955707069195</v>
      </c>
      <c r="BK46" s="25">
        <f t="shared" si="13"/>
        <v>9.2907303120330128E-3</v>
      </c>
      <c r="BL46" s="25">
        <f t="shared" si="14"/>
        <v>2.3259944683622462E-3</v>
      </c>
      <c r="BM46" s="25">
        <f t="shared" si="15"/>
        <v>1.1246063877642825E-3</v>
      </c>
      <c r="BN46" s="25">
        <f t="shared" si="43"/>
        <v>4.8403569601912906E-4</v>
      </c>
      <c r="BO46" s="25">
        <f t="shared" si="44"/>
        <v>0</v>
      </c>
      <c r="BP46" s="25">
        <f t="shared" si="45"/>
        <v>1.9373243013070751</v>
      </c>
      <c r="BQ46" s="25">
        <f t="shared" si="16"/>
        <v>2.0684695929213737</v>
      </c>
    </row>
    <row r="47" spans="1:69" s="25" customFormat="1" x14ac:dyDescent="0.15">
      <c r="A47" s="25" t="s">
        <v>112</v>
      </c>
      <c r="B47" s="25">
        <v>670</v>
      </c>
      <c r="C47" s="25">
        <f t="shared" si="46"/>
        <v>9.055385138137499</v>
      </c>
      <c r="D47" s="26">
        <v>55.313000000000002</v>
      </c>
      <c r="E47" s="26">
        <v>0.14099999999999999</v>
      </c>
      <c r="F47" s="26">
        <v>3.7919999999999998</v>
      </c>
      <c r="G47" s="26">
        <v>0.502</v>
      </c>
      <c r="H47" s="26">
        <v>6.2030000000000003</v>
      </c>
      <c r="I47" s="26">
        <v>33.631999999999998</v>
      </c>
      <c r="J47" s="26">
        <v>0.48599999999999999</v>
      </c>
      <c r="K47" s="26">
        <v>0.16800000000000001</v>
      </c>
      <c r="L47" s="26">
        <v>8.8999999999999996E-2</v>
      </c>
      <c r="M47" s="26">
        <v>3.0000000000000001E-3</v>
      </c>
      <c r="N47" s="26"/>
      <c r="O47" s="25">
        <f t="shared" si="17"/>
        <v>100.32900000000001</v>
      </c>
      <c r="Q47" s="26">
        <v>42.661999999999999</v>
      </c>
      <c r="R47" s="26">
        <v>81.221000000000004</v>
      </c>
      <c r="S47" s="26">
        <v>11.04</v>
      </c>
      <c r="U47" s="26"/>
      <c r="V47" s="27">
        <v>12</v>
      </c>
      <c r="W47" s="27">
        <v>4</v>
      </c>
      <c r="X47" s="14">
        <v>0</v>
      </c>
      <c r="Z47" s="28">
        <f t="shared" si="18"/>
        <v>1.9052066757117474</v>
      </c>
      <c r="AA47" s="28">
        <f t="shared" si="19"/>
        <v>3.6534400352234019E-3</v>
      </c>
      <c r="AB47" s="28">
        <f t="shared" si="20"/>
        <v>0.15392646732652121</v>
      </c>
      <c r="AC47" s="28">
        <f t="shared" si="21"/>
        <v>1.3669842240487303E-2</v>
      </c>
      <c r="AD47" s="28">
        <f t="shared" si="22"/>
        <v>0</v>
      </c>
      <c r="AE47" s="28">
        <f t="shared" si="23"/>
        <v>0.17867182840353305</v>
      </c>
      <c r="AF47" s="28">
        <f t="shared" si="24"/>
        <v>1.7268119234619608</v>
      </c>
      <c r="AG47" s="28">
        <f t="shared" si="25"/>
        <v>1.7934662334942481E-2</v>
      </c>
      <c r="AH47" s="28">
        <f t="shared" si="26"/>
        <v>4.9009336142212439E-3</v>
      </c>
      <c r="AI47" s="28">
        <f t="shared" si="27"/>
        <v>2.465789910929593E-3</v>
      </c>
      <c r="AJ47" s="28">
        <f t="shared" si="28"/>
        <v>2.0033285991883528E-4</v>
      </c>
      <c r="AK47" s="28">
        <f t="shared" si="29"/>
        <v>0</v>
      </c>
      <c r="AL47" s="28">
        <f t="shared" si="30"/>
        <v>4.0074418958994853</v>
      </c>
      <c r="AM47" s="28">
        <f t="shared" si="31"/>
        <v>0.90623282500907654</v>
      </c>
      <c r="AN47" s="29">
        <f t="shared" si="2"/>
        <v>0</v>
      </c>
      <c r="AP47" s="25">
        <f t="shared" si="32"/>
        <v>55.313000000000002</v>
      </c>
      <c r="AQ47" s="25">
        <f t="shared" si="33"/>
        <v>0.14099999999999999</v>
      </c>
      <c r="AR47" s="25">
        <f t="shared" si="34"/>
        <v>3.7919999999999998</v>
      </c>
      <c r="AS47" s="25">
        <f t="shared" si="35"/>
        <v>0.502</v>
      </c>
      <c r="AT47" s="25">
        <f t="shared" si="3"/>
        <v>0</v>
      </c>
      <c r="AU47" s="25">
        <f t="shared" si="4"/>
        <v>6.2030000000000003</v>
      </c>
      <c r="AV47" s="25">
        <f t="shared" si="36"/>
        <v>33.631999999999998</v>
      </c>
      <c r="AW47" s="25">
        <f t="shared" si="37"/>
        <v>0.48599999999999999</v>
      </c>
      <c r="AX47" s="25">
        <f t="shared" si="38"/>
        <v>0.16800000000000001</v>
      </c>
      <c r="AY47" s="25">
        <f t="shared" si="39"/>
        <v>8.8999999999999996E-2</v>
      </c>
      <c r="AZ47" s="25">
        <f t="shared" si="40"/>
        <v>3.0000000000000001E-3</v>
      </c>
      <c r="BA47" s="25">
        <f t="shared" si="41"/>
        <v>0</v>
      </c>
      <c r="BB47" s="25">
        <f t="shared" si="42"/>
        <v>100.32900000000001</v>
      </c>
      <c r="BD47" s="25">
        <f t="shared" si="6"/>
        <v>0.92065579227696415</v>
      </c>
      <c r="BE47" s="25">
        <f t="shared" si="7"/>
        <v>1.7654571407106903E-3</v>
      </c>
      <c r="BF47" s="25">
        <f t="shared" si="8"/>
        <v>7.4382110631620244E-2</v>
      </c>
      <c r="BG47" s="25">
        <f t="shared" si="9"/>
        <v>6.605697743272583E-3</v>
      </c>
      <c r="BH47" s="25">
        <f t="shared" si="10"/>
        <v>8.633984744724682E-2</v>
      </c>
      <c r="BI47" s="25">
        <f t="shared" si="11"/>
        <v>0</v>
      </c>
      <c r="BJ47" s="25">
        <f t="shared" si="12"/>
        <v>0.83444983674239037</v>
      </c>
      <c r="BK47" s="25">
        <f t="shared" si="13"/>
        <v>8.6665929590173576E-3</v>
      </c>
      <c r="BL47" s="25">
        <f t="shared" si="14"/>
        <v>2.3682852768779237E-3</v>
      </c>
      <c r="BM47" s="25">
        <f t="shared" si="15"/>
        <v>1.191547244178823E-3</v>
      </c>
      <c r="BN47" s="25">
        <f t="shared" si="43"/>
        <v>9.6807139203825818E-5</v>
      </c>
      <c r="BO47" s="25">
        <f t="shared" si="44"/>
        <v>0</v>
      </c>
      <c r="BP47" s="25">
        <f t="shared" si="45"/>
        <v>1.9365219746014823</v>
      </c>
      <c r="BQ47" s="25">
        <f t="shared" si="16"/>
        <v>2.0694017152705833</v>
      </c>
    </row>
    <row r="48" spans="1:69" s="25" customFormat="1" x14ac:dyDescent="0.15">
      <c r="A48" s="25" t="s">
        <v>113</v>
      </c>
      <c r="B48" s="25">
        <v>671</v>
      </c>
      <c r="C48" s="25">
        <f t="shared" si="46"/>
        <v>9.9999999999909051</v>
      </c>
      <c r="D48" s="26">
        <v>55.329000000000001</v>
      </c>
      <c r="E48" s="26">
        <v>0.14299999999999999</v>
      </c>
      <c r="F48" s="26">
        <v>3.7890000000000001</v>
      </c>
      <c r="G48" s="26">
        <v>0.5</v>
      </c>
      <c r="H48" s="26">
        <v>6.2089999999999996</v>
      </c>
      <c r="I48" s="26">
        <v>33.627000000000002</v>
      </c>
      <c r="J48" s="26">
        <v>0.49299999999999999</v>
      </c>
      <c r="K48" s="26">
        <v>0.16800000000000001</v>
      </c>
      <c r="L48" s="26">
        <v>7.6999999999999999E-2</v>
      </c>
      <c r="M48" s="26">
        <v>5.0000000000000001E-3</v>
      </c>
      <c r="N48" s="26"/>
      <c r="O48" s="25">
        <f t="shared" si="17"/>
        <v>100.34</v>
      </c>
      <c r="Q48" s="26">
        <v>42.661999999999999</v>
      </c>
      <c r="R48" s="26">
        <v>81.230999999999995</v>
      </c>
      <c r="S48" s="26">
        <v>11.04</v>
      </c>
      <c r="U48" s="26"/>
      <c r="V48" s="27">
        <v>12</v>
      </c>
      <c r="W48" s="27">
        <v>4</v>
      </c>
      <c r="X48" s="14">
        <v>0</v>
      </c>
      <c r="Z48" s="28">
        <f t="shared" si="18"/>
        <v>1.9054877643510502</v>
      </c>
      <c r="AA48" s="28">
        <f t="shared" si="19"/>
        <v>3.7047369002109476E-3</v>
      </c>
      <c r="AB48" s="28">
        <f t="shared" si="20"/>
        <v>0.1537828982632084</v>
      </c>
      <c r="AC48" s="28">
        <f t="shared" si="21"/>
        <v>1.3613451624405156E-2</v>
      </c>
      <c r="AD48" s="28">
        <f t="shared" si="22"/>
        <v>0</v>
      </c>
      <c r="AE48" s="28">
        <f t="shared" si="23"/>
        <v>0.17881931342144433</v>
      </c>
      <c r="AF48" s="28">
        <f t="shared" si="24"/>
        <v>1.7263105751791574</v>
      </c>
      <c r="AG48" s="28">
        <f t="shared" si="25"/>
        <v>1.8190402846956468E-2</v>
      </c>
      <c r="AH48" s="28">
        <f t="shared" si="26"/>
        <v>4.9002392261639294E-3</v>
      </c>
      <c r="AI48" s="28">
        <f t="shared" si="27"/>
        <v>2.1330215958470849E-3</v>
      </c>
      <c r="AJ48" s="28">
        <f t="shared" si="28"/>
        <v>3.3384079297847169E-4</v>
      </c>
      <c r="AK48" s="28">
        <f t="shared" si="29"/>
        <v>0</v>
      </c>
      <c r="AL48" s="28">
        <f t="shared" si="30"/>
        <v>4.0072762442014236</v>
      </c>
      <c r="AM48" s="28">
        <f t="shared" si="31"/>
        <v>0.90613799379695059</v>
      </c>
      <c r="AN48" s="29">
        <f t="shared" si="2"/>
        <v>0</v>
      </c>
      <c r="AP48" s="25">
        <f t="shared" si="32"/>
        <v>55.329000000000001</v>
      </c>
      <c r="AQ48" s="25">
        <f t="shared" si="33"/>
        <v>0.14299999999999999</v>
      </c>
      <c r="AR48" s="25">
        <f t="shared" si="34"/>
        <v>3.7890000000000001</v>
      </c>
      <c r="AS48" s="25">
        <f t="shared" si="35"/>
        <v>0.5</v>
      </c>
      <c r="AT48" s="25">
        <f t="shared" si="3"/>
        <v>0</v>
      </c>
      <c r="AU48" s="25">
        <f t="shared" si="4"/>
        <v>6.2089999999999996</v>
      </c>
      <c r="AV48" s="25">
        <f t="shared" si="36"/>
        <v>33.627000000000002</v>
      </c>
      <c r="AW48" s="25">
        <f t="shared" si="37"/>
        <v>0.49299999999999999</v>
      </c>
      <c r="AX48" s="25">
        <f t="shared" si="38"/>
        <v>0.16800000000000001</v>
      </c>
      <c r="AY48" s="25">
        <f t="shared" si="39"/>
        <v>7.6999999999999999E-2</v>
      </c>
      <c r="AZ48" s="25">
        <f t="shared" si="40"/>
        <v>5.0000000000000001E-3</v>
      </c>
      <c r="BA48" s="25">
        <f t="shared" si="41"/>
        <v>0</v>
      </c>
      <c r="BB48" s="25">
        <f t="shared" si="42"/>
        <v>100.34</v>
      </c>
      <c r="BD48" s="25">
        <f t="shared" si="6"/>
        <v>0.92092210386151796</v>
      </c>
      <c r="BE48" s="25">
        <f t="shared" si="7"/>
        <v>1.7904990859689978E-3</v>
      </c>
      <c r="BF48" s="25">
        <f t="shared" si="8"/>
        <v>7.4323264025107888E-2</v>
      </c>
      <c r="BG48" s="25">
        <f t="shared" si="9"/>
        <v>6.5793802223830513E-3</v>
      </c>
      <c r="BH48" s="25">
        <f t="shared" si="10"/>
        <v>8.6423361728188861E-2</v>
      </c>
      <c r="BI48" s="25">
        <f t="shared" si="11"/>
        <v>0</v>
      </c>
      <c r="BJ48" s="25">
        <f t="shared" si="12"/>
        <v>0.83432578080805075</v>
      </c>
      <c r="BK48" s="25">
        <f t="shared" si="13"/>
        <v>8.7914204296204897E-3</v>
      </c>
      <c r="BL48" s="25">
        <f t="shared" si="14"/>
        <v>2.3682852768779237E-3</v>
      </c>
      <c r="BM48" s="25">
        <f t="shared" si="15"/>
        <v>1.0308891887839255E-3</v>
      </c>
      <c r="BN48" s="25">
        <f t="shared" si="43"/>
        <v>1.6134523200637637E-4</v>
      </c>
      <c r="BO48" s="25">
        <f t="shared" si="44"/>
        <v>0</v>
      </c>
      <c r="BP48" s="25">
        <f t="shared" si="45"/>
        <v>1.9367163298585064</v>
      </c>
      <c r="BQ48" s="25">
        <f t="shared" si="16"/>
        <v>2.0691085123933397</v>
      </c>
    </row>
    <row r="49" spans="1:69" s="25" customFormat="1" x14ac:dyDescent="0.15">
      <c r="A49" s="25" t="s">
        <v>114</v>
      </c>
      <c r="B49" s="25">
        <v>672</v>
      </c>
      <c r="C49" s="25">
        <f t="shared" si="46"/>
        <v>11.0453610171969</v>
      </c>
      <c r="D49" s="26">
        <v>55.412999999999997</v>
      </c>
      <c r="E49" s="26">
        <v>0.14000000000000001</v>
      </c>
      <c r="F49" s="26">
        <v>3.7810000000000001</v>
      </c>
      <c r="G49" s="26">
        <v>0.501</v>
      </c>
      <c r="H49" s="26">
        <v>6.2430000000000003</v>
      </c>
      <c r="I49" s="26">
        <v>33.677</v>
      </c>
      <c r="J49" s="26">
        <v>0.49399999999999999</v>
      </c>
      <c r="K49" s="26">
        <v>0.16900000000000001</v>
      </c>
      <c r="L49" s="26">
        <v>7.2999999999999995E-2</v>
      </c>
      <c r="M49" s="26">
        <v>4.0000000000000001E-3</v>
      </c>
      <c r="N49" s="26"/>
      <c r="O49" s="25">
        <f t="shared" si="17"/>
        <v>100.49499999999999</v>
      </c>
      <c r="Q49" s="26">
        <v>42.661000000000001</v>
      </c>
      <c r="R49" s="26">
        <v>81.242000000000004</v>
      </c>
      <c r="S49" s="26">
        <v>11.04</v>
      </c>
      <c r="U49" s="26"/>
      <c r="V49" s="27">
        <v>12</v>
      </c>
      <c r="W49" s="27">
        <v>4</v>
      </c>
      <c r="X49" s="14">
        <v>0</v>
      </c>
      <c r="Z49" s="28">
        <f t="shared" si="18"/>
        <v>1.9056327132567559</v>
      </c>
      <c r="AA49" s="28">
        <f t="shared" si="19"/>
        <v>3.6217924777456364E-3</v>
      </c>
      <c r="AB49" s="28">
        <f t="shared" si="20"/>
        <v>0.15323723491319849</v>
      </c>
      <c r="AC49" s="28">
        <f t="shared" si="21"/>
        <v>1.3621036824964435E-2</v>
      </c>
      <c r="AD49" s="28">
        <f t="shared" si="22"/>
        <v>0</v>
      </c>
      <c r="AE49" s="28">
        <f t="shared" si="23"/>
        <v>0.1795396157076953</v>
      </c>
      <c r="AF49" s="28">
        <f t="shared" si="24"/>
        <v>1.7263879544056506</v>
      </c>
      <c r="AG49" s="28">
        <f t="shared" si="25"/>
        <v>1.8201054071904022E-2</v>
      </c>
      <c r="AH49" s="28">
        <f t="shared" si="26"/>
        <v>4.9223092862429188E-3</v>
      </c>
      <c r="AI49" s="28">
        <f t="shared" si="27"/>
        <v>2.0193034188050636E-3</v>
      </c>
      <c r="AJ49" s="28">
        <f t="shared" si="28"/>
        <v>2.666880669090683E-4</v>
      </c>
      <c r="AK49" s="28">
        <f t="shared" si="29"/>
        <v>0</v>
      </c>
      <c r="AL49" s="28">
        <f t="shared" si="30"/>
        <v>4.007449702429871</v>
      </c>
      <c r="AM49" s="28">
        <f t="shared" si="31"/>
        <v>0.90579935013111856</v>
      </c>
      <c r="AN49" s="29">
        <f t="shared" si="2"/>
        <v>0</v>
      </c>
      <c r="AP49" s="25">
        <f t="shared" si="32"/>
        <v>55.412999999999997</v>
      </c>
      <c r="AQ49" s="25">
        <f t="shared" si="33"/>
        <v>0.14000000000000001</v>
      </c>
      <c r="AR49" s="25">
        <f t="shared" si="34"/>
        <v>3.7810000000000001</v>
      </c>
      <c r="AS49" s="25">
        <f t="shared" si="35"/>
        <v>0.501</v>
      </c>
      <c r="AT49" s="25">
        <f t="shared" si="3"/>
        <v>0</v>
      </c>
      <c r="AU49" s="25">
        <f t="shared" si="4"/>
        <v>6.2430000000000003</v>
      </c>
      <c r="AV49" s="25">
        <f t="shared" si="36"/>
        <v>33.677</v>
      </c>
      <c r="AW49" s="25">
        <f t="shared" si="37"/>
        <v>0.49399999999999999</v>
      </c>
      <c r="AX49" s="25">
        <f t="shared" si="38"/>
        <v>0.16900000000000001</v>
      </c>
      <c r="AY49" s="25">
        <f t="shared" si="39"/>
        <v>7.2999999999999995E-2</v>
      </c>
      <c r="AZ49" s="25">
        <f t="shared" si="40"/>
        <v>4.0000000000000001E-3</v>
      </c>
      <c r="BA49" s="25">
        <f t="shared" si="41"/>
        <v>0</v>
      </c>
      <c r="BB49" s="25">
        <f t="shared" si="42"/>
        <v>100.49499999999999</v>
      </c>
      <c r="BD49" s="25">
        <f t="shared" si="6"/>
        <v>0.92232023968042609</v>
      </c>
      <c r="BE49" s="25">
        <f t="shared" si="7"/>
        <v>1.7529361680815368E-3</v>
      </c>
      <c r="BF49" s="25">
        <f t="shared" si="8"/>
        <v>7.4166339741074935E-2</v>
      </c>
      <c r="BG49" s="25">
        <f t="shared" si="9"/>
        <v>6.5925389828278176E-3</v>
      </c>
      <c r="BH49" s="25">
        <f t="shared" si="10"/>
        <v>8.689660932019376E-2</v>
      </c>
      <c r="BI49" s="25">
        <f t="shared" si="11"/>
        <v>0</v>
      </c>
      <c r="BJ49" s="25">
        <f t="shared" si="12"/>
        <v>0.83556634015144748</v>
      </c>
      <c r="BK49" s="25">
        <f t="shared" si="13"/>
        <v>8.8092529254209361E-3</v>
      </c>
      <c r="BL49" s="25">
        <f t="shared" si="14"/>
        <v>2.3823822130498162E-3</v>
      </c>
      <c r="BM49" s="25">
        <f t="shared" si="15"/>
        <v>9.7733650365229292E-4</v>
      </c>
      <c r="BN49" s="25">
        <f t="shared" si="43"/>
        <v>1.2907618560510108E-4</v>
      </c>
      <c r="BO49" s="25">
        <f t="shared" si="44"/>
        <v>0</v>
      </c>
      <c r="BP49" s="25">
        <f t="shared" si="45"/>
        <v>1.9395930518717797</v>
      </c>
      <c r="BQ49" s="25">
        <f t="shared" si="16"/>
        <v>2.0661291287688068</v>
      </c>
    </row>
    <row r="50" spans="1:69" s="25" customFormat="1" x14ac:dyDescent="0.15">
      <c r="A50" s="25" t="s">
        <v>115</v>
      </c>
      <c r="B50" s="25">
        <v>673</v>
      </c>
      <c r="C50" s="25">
        <f t="shared" si="46"/>
        <v>9.9999999999909051</v>
      </c>
      <c r="D50" s="26">
        <v>55.308</v>
      </c>
      <c r="E50" s="26">
        <v>0.13800000000000001</v>
      </c>
      <c r="F50" s="26">
        <v>3.8069999999999999</v>
      </c>
      <c r="G50" s="26">
        <v>0.49199999999999999</v>
      </c>
      <c r="H50" s="26">
        <v>6.2229999999999999</v>
      </c>
      <c r="I50" s="26">
        <v>33.545999999999999</v>
      </c>
      <c r="J50" s="26">
        <v>0.51700000000000002</v>
      </c>
      <c r="K50" s="26">
        <v>0.156</v>
      </c>
      <c r="L50" s="26">
        <v>8.5999999999999993E-2</v>
      </c>
      <c r="M50" s="26">
        <v>4.0000000000000001E-3</v>
      </c>
      <c r="N50" s="26"/>
      <c r="O50" s="25">
        <f>SUM(D50:N50)</f>
        <v>100.27700000000002</v>
      </c>
      <c r="Q50" s="26">
        <v>42.661000000000001</v>
      </c>
      <c r="R50" s="26">
        <v>81.251999999999995</v>
      </c>
      <c r="S50" s="26">
        <v>11.04</v>
      </c>
      <c r="U50" s="26"/>
      <c r="V50" s="27">
        <v>12</v>
      </c>
      <c r="W50" s="27">
        <v>4</v>
      </c>
      <c r="X50" s="14">
        <v>0</v>
      </c>
      <c r="Z50" s="28">
        <f t="shared" si="18"/>
        <v>1.9060161746361215</v>
      </c>
      <c r="AA50" s="28">
        <f t="shared" si="19"/>
        <v>3.5775499340533743E-3</v>
      </c>
      <c r="AB50" s="28">
        <f t="shared" si="20"/>
        <v>0.15461499021313238</v>
      </c>
      <c r="AC50" s="28">
        <f t="shared" si="21"/>
        <v>1.3404438763828713E-2</v>
      </c>
      <c r="AD50" s="28">
        <f t="shared" si="22"/>
        <v>0</v>
      </c>
      <c r="AE50" s="28">
        <f t="shared" si="23"/>
        <v>0.17934028203166275</v>
      </c>
      <c r="AF50" s="28">
        <f t="shared" si="24"/>
        <v>1.7232839132873827</v>
      </c>
      <c r="AG50" s="28">
        <f t="shared" si="25"/>
        <v>1.9088474631584022E-2</v>
      </c>
      <c r="AH50" s="28">
        <f t="shared" si="26"/>
        <v>4.5532121210487822E-3</v>
      </c>
      <c r="AI50" s="28">
        <f t="shared" si="27"/>
        <v>2.3839012577010293E-3</v>
      </c>
      <c r="AJ50" s="28">
        <f t="shared" si="28"/>
        <v>2.6724812965974723E-4</v>
      </c>
      <c r="AK50" s="28">
        <f t="shared" si="29"/>
        <v>0</v>
      </c>
      <c r="AL50" s="28">
        <f t="shared" si="30"/>
        <v>4.0065301850061754</v>
      </c>
      <c r="AM50" s="28">
        <f t="shared" si="31"/>
        <v>0.90574056480891663</v>
      </c>
      <c r="AN50" s="29">
        <f t="shared" si="2"/>
        <v>0</v>
      </c>
      <c r="AP50" s="25">
        <f>D50</f>
        <v>55.308</v>
      </c>
      <c r="AQ50" s="25">
        <f t="shared" si="33"/>
        <v>0.13800000000000001</v>
      </c>
      <c r="AR50" s="25">
        <f t="shared" si="34"/>
        <v>3.8069999999999999</v>
      </c>
      <c r="AS50" s="25">
        <f t="shared" si="35"/>
        <v>0.49199999999999999</v>
      </c>
      <c r="AT50" s="25">
        <f t="shared" si="3"/>
        <v>0</v>
      </c>
      <c r="AU50" s="25">
        <f t="shared" si="4"/>
        <v>6.2229999999999999</v>
      </c>
      <c r="AV50" s="25">
        <f t="shared" ref="AV50:BA51" si="47">I50</f>
        <v>33.545999999999999</v>
      </c>
      <c r="AW50" s="25">
        <f t="shared" si="47"/>
        <v>0.51700000000000002</v>
      </c>
      <c r="AX50" s="25">
        <f t="shared" si="47"/>
        <v>0.156</v>
      </c>
      <c r="AY50" s="25">
        <f t="shared" si="47"/>
        <v>8.5999999999999993E-2</v>
      </c>
      <c r="AZ50" s="25">
        <f t="shared" si="47"/>
        <v>4.0000000000000001E-3</v>
      </c>
      <c r="BA50" s="25">
        <f t="shared" si="47"/>
        <v>0</v>
      </c>
      <c r="BB50" s="25">
        <f>SUM(AP50:BA50)</f>
        <v>100.27700000000002</v>
      </c>
      <c r="BD50" s="25">
        <f t="shared" si="6"/>
        <v>0.92057256990679093</v>
      </c>
      <c r="BE50" s="25">
        <f t="shared" si="7"/>
        <v>1.7278942228232291E-3</v>
      </c>
      <c r="BF50" s="25">
        <f t="shared" si="8"/>
        <v>7.4676343664182035E-2</v>
      </c>
      <c r="BG50" s="25">
        <f t="shared" si="9"/>
        <v>6.474110138824922E-3</v>
      </c>
      <c r="BH50" s="25">
        <f t="shared" si="10"/>
        <v>8.6618228383720283E-2</v>
      </c>
      <c r="BI50" s="25">
        <f t="shared" si="11"/>
        <v>0</v>
      </c>
      <c r="BJ50" s="25">
        <f t="shared" si="12"/>
        <v>0.83231607467174795</v>
      </c>
      <c r="BK50" s="25">
        <f t="shared" si="13"/>
        <v>9.2194003288312235E-3</v>
      </c>
      <c r="BL50" s="25">
        <f t="shared" si="14"/>
        <v>2.1991220428152145E-3</v>
      </c>
      <c r="BM50" s="25">
        <f t="shared" si="15"/>
        <v>1.1513827303300985E-3</v>
      </c>
      <c r="BN50" s="25">
        <f t="shared" si="43"/>
        <v>1.2907618560510108E-4</v>
      </c>
      <c r="BO50" s="25">
        <f t="shared" si="44"/>
        <v>0</v>
      </c>
      <c r="BP50" s="25">
        <f>SUM(BD50:BO50)</f>
        <v>1.9350842022756711</v>
      </c>
      <c r="BQ50" s="25">
        <f t="shared" si="16"/>
        <v>2.0704681379210634</v>
      </c>
    </row>
    <row r="51" spans="1:69" s="25" customFormat="1" x14ac:dyDescent="0.15">
      <c r="A51" s="25" t="s">
        <v>116</v>
      </c>
      <c r="B51" s="25">
        <v>674</v>
      </c>
      <c r="C51" s="25">
        <f t="shared" si="46"/>
        <v>9.0000000000003411</v>
      </c>
      <c r="D51" s="26">
        <v>54.768000000000001</v>
      </c>
      <c r="E51" s="26">
        <v>0.14599999999999999</v>
      </c>
      <c r="F51" s="26">
        <v>3.8029999999999999</v>
      </c>
      <c r="G51" s="26">
        <v>0.503</v>
      </c>
      <c r="H51" s="26">
        <v>6.2050000000000001</v>
      </c>
      <c r="I51" s="26">
        <v>32.926000000000002</v>
      </c>
      <c r="J51" s="26">
        <v>0.81299999999999994</v>
      </c>
      <c r="K51" s="26">
        <v>0.16500000000000001</v>
      </c>
      <c r="L51" s="26">
        <v>9.7000000000000003E-2</v>
      </c>
      <c r="M51" s="26">
        <v>0.02</v>
      </c>
      <c r="N51" s="26"/>
      <c r="O51" s="25">
        <f t="shared" ref="O51:O64" si="48">SUM(D51:N51)</f>
        <v>99.445999999999998</v>
      </c>
      <c r="Q51" s="26">
        <v>42.661000000000001</v>
      </c>
      <c r="R51" s="26">
        <v>81.260999999999996</v>
      </c>
      <c r="S51" s="26">
        <v>11.04</v>
      </c>
      <c r="U51" s="26"/>
      <c r="V51" s="27">
        <v>12</v>
      </c>
      <c r="W51" s="27">
        <v>4</v>
      </c>
      <c r="X51" s="14">
        <v>0</v>
      </c>
      <c r="Z51" s="28">
        <f t="shared" ref="Z51:Z64" si="49">IFERROR(BD51*$BQ51,"NA")</f>
        <v>1.9054885507164039</v>
      </c>
      <c r="AA51" s="28">
        <f t="shared" ref="AA51:AA64" si="50">IFERROR(BE51*$BQ51,"NA")</f>
        <v>3.8212047399641771E-3</v>
      </c>
      <c r="AB51" s="28">
        <f t="shared" ref="AB51:AB64" si="51">IFERROR(BF51*$BQ51,"NA")</f>
        <v>0.15593222651225111</v>
      </c>
      <c r="AC51" s="28">
        <f t="shared" ref="AC51:AC64" si="52">IFERROR(BG51*$BQ51,"NA")</f>
        <v>1.3835420128962649E-2</v>
      </c>
      <c r="AD51" s="28">
        <f t="shared" ref="AD51:AD64" si="53">IFERROR(IF(OR($X51="spinel", $X51="Spinel", $X51="SPINEL"),((BH51+BI51)*BQ51-AE51),BI51*$BQ51),"NA")</f>
        <v>0</v>
      </c>
      <c r="AE51" s="28">
        <f t="shared" ref="AE51:AE64" si="54">IFERROR(IF(OR($X51="spinel", $X51="Spinel", $X51="SPINEL"),(1-AF51-AG51-AH51-AI51),BH51*$BQ51),"NA")</f>
        <v>0.1805346912043331</v>
      </c>
      <c r="AF51" s="28">
        <f t="shared" ref="AF51:AF64" si="55">IFERROR(BJ51*$BQ51,"NA")</f>
        <v>1.7076383490729587</v>
      </c>
      <c r="AG51" s="28">
        <f t="shared" ref="AG51:AG64" si="56">IFERROR(BK51*$BQ51,"NA")</f>
        <v>3.0304844634806476E-2</v>
      </c>
      <c r="AH51" s="28">
        <f t="shared" ref="AH51:AH64" si="57">IFERROR(BL51*$BQ51,"NA")</f>
        <v>4.8620348045558797E-3</v>
      </c>
      <c r="AI51" s="28">
        <f t="shared" ref="AI51:AI64" si="58">IFERROR(BM51*$BQ51,"NA")</f>
        <v>2.7145783432970636E-3</v>
      </c>
      <c r="AJ51" s="28">
        <f t="shared" ref="AJ51:AJ64" si="59">IFERROR(BN51*$BQ51,"NA")</f>
        <v>1.3490421309840775E-3</v>
      </c>
      <c r="AK51" s="28">
        <f t="shared" ref="AK51:AK64" si="60">IFERROR(BO51*$BQ51,"NA")</f>
        <v>0</v>
      </c>
      <c r="AL51" s="28">
        <f t="shared" ref="AL51:AL64" si="61">IFERROR(SUM(Z51:AK51),"NA")</f>
        <v>4.0064809422885173</v>
      </c>
      <c r="AM51" s="28">
        <f t="shared" ref="AM51:AM64" si="62">IFERROR(AF51/(AF51+AE51),"NA")</f>
        <v>0.90438657508963249</v>
      </c>
      <c r="AN51" s="29">
        <f t="shared" ref="AN51:AN64" si="63">IFERROR(AD51/(AD51+AE51),"NA")</f>
        <v>0</v>
      </c>
      <c r="AP51" s="25">
        <f t="shared" ref="AP51:AP64" si="64">D51</f>
        <v>54.768000000000001</v>
      </c>
      <c r="AQ51" s="25">
        <f t="shared" ref="AQ51:AQ64" si="65">E51</f>
        <v>0.14599999999999999</v>
      </c>
      <c r="AR51" s="25">
        <f t="shared" ref="AR51:AR64" si="66">F51</f>
        <v>3.8029999999999999</v>
      </c>
      <c r="AS51" s="25">
        <f t="shared" ref="AS51:AS64" si="67">G51</f>
        <v>0.503</v>
      </c>
      <c r="AT51" s="25">
        <f t="shared" ref="AT51:AT64" si="68">BI51*AT$1/2</f>
        <v>0</v>
      </c>
      <c r="AU51" s="25">
        <f t="shared" ref="AU51:AU64" si="69">BH51*AU$1</f>
        <v>6.2050000000000001</v>
      </c>
      <c r="AV51" s="25">
        <f t="shared" si="47"/>
        <v>32.926000000000002</v>
      </c>
      <c r="AW51" s="25">
        <f t="shared" si="47"/>
        <v>0.81299999999999994</v>
      </c>
      <c r="AX51" s="25">
        <f t="shared" si="47"/>
        <v>0.16500000000000001</v>
      </c>
      <c r="AY51" s="25">
        <f t="shared" si="47"/>
        <v>9.7000000000000003E-2</v>
      </c>
      <c r="AZ51" s="25">
        <f t="shared" si="47"/>
        <v>0.02</v>
      </c>
      <c r="BA51" s="25">
        <f t="shared" si="47"/>
        <v>0</v>
      </c>
      <c r="BB51" s="25">
        <f t="shared" ref="BB51:BB64" si="70">SUM(AP51:BA51)</f>
        <v>99.445999999999998</v>
      </c>
      <c r="BD51" s="25">
        <f t="shared" ref="BD51:BD64" si="71">D51/AP$1</f>
        <v>0.9115845539280959</v>
      </c>
      <c r="BE51" s="25">
        <f t="shared" ref="BE51:BE64" si="72">E51/AQ$1</f>
        <v>1.8280620038564595E-3</v>
      </c>
      <c r="BF51" s="25">
        <f t="shared" ref="BF51:BF64" si="73">F51/AR$1*2</f>
        <v>7.4597881522165552E-2</v>
      </c>
      <c r="BG51" s="25">
        <f t="shared" ref="BG51:BG64" si="74">G51/AS$1*2</f>
        <v>6.6188565037173493E-3</v>
      </c>
      <c r="BH51" s="25">
        <f t="shared" ref="BH51:BH64" si="75">IF(OR($X51="spinel", $X51="Spinel", $X51="SPINEL"),H51/AU$1,H51/AU$1*(1-$X51))</f>
        <v>8.6367685540894162E-2</v>
      </c>
      <c r="BI51" s="25">
        <f t="shared" ref="BI51:BI64" si="76">IF(OR($X51="spinel", $X51="Spinel", $X51="SPINEL"),0,H51/AU$1*$X51)</f>
        <v>0</v>
      </c>
      <c r="BJ51" s="25">
        <f t="shared" ref="BJ51:BJ64" si="77">I51/AV$1</f>
        <v>0.81693313881362828</v>
      </c>
      <c r="BK51" s="25">
        <f t="shared" ref="BK51:BK64" si="78">J51/AW$1</f>
        <v>1.4497819085763605E-2</v>
      </c>
      <c r="BL51" s="25">
        <f t="shared" ref="BL51:BL64" si="79">K51/AX$1</f>
        <v>2.3259944683622462E-3</v>
      </c>
      <c r="BM51" s="25">
        <f t="shared" ref="BM51:BM64" si="80">L51/AY$1</f>
        <v>1.2986526144420881E-3</v>
      </c>
      <c r="BN51" s="25">
        <f t="shared" ref="BN51:BN64" si="81">M51/AZ$1*2</f>
        <v>6.4538092802550549E-4</v>
      </c>
      <c r="BO51" s="25">
        <f t="shared" ref="BO51:BO64" si="82">N51/BA$1*2</f>
        <v>0</v>
      </c>
      <c r="BP51" s="25">
        <f t="shared" ref="BP51:BP64" si="83">SUM(BD51:BO51)</f>
        <v>1.9166980254089512</v>
      </c>
      <c r="BQ51" s="25">
        <f t="shared" ref="BQ51:BQ64" si="84">IFERROR(IF(OR($U51="Total",$U51="total", $U51="TOTAL"),$W51/$BP51,V51/(BD51*4+BE51*4+BF51*3+BG51*3+BH51*2+BI51*3+BJ51*2+BK51*2+BL51*2+BM51*2+BN51+BO51)),"NA")</f>
        <v>2.0903036833012258</v>
      </c>
    </row>
    <row r="52" spans="1:69" s="25" customFormat="1" x14ac:dyDescent="0.15">
      <c r="A52" s="25" t="s">
        <v>117</v>
      </c>
      <c r="B52" s="25">
        <v>675</v>
      </c>
      <c r="C52" s="25">
        <f t="shared" si="46"/>
        <v>10.049875621126455</v>
      </c>
      <c r="D52" s="26">
        <v>55.625</v>
      </c>
      <c r="E52" s="26">
        <v>0.14199999999999999</v>
      </c>
      <c r="F52" s="26">
        <v>3.7349999999999999</v>
      </c>
      <c r="G52" s="26">
        <v>0.498</v>
      </c>
      <c r="H52" s="26">
        <v>6.2530000000000001</v>
      </c>
      <c r="I52" s="26">
        <v>33.805</v>
      </c>
      <c r="J52" s="26">
        <v>0.48899999999999999</v>
      </c>
      <c r="K52" s="26">
        <v>0.16900000000000001</v>
      </c>
      <c r="L52" s="26">
        <v>0.08</v>
      </c>
      <c r="M52" s="26">
        <v>0.01</v>
      </c>
      <c r="N52" s="26"/>
      <c r="O52" s="25">
        <f t="shared" si="48"/>
        <v>100.806</v>
      </c>
      <c r="Q52" s="26">
        <v>42.66</v>
      </c>
      <c r="R52" s="26">
        <v>81.271000000000001</v>
      </c>
      <c r="S52" s="26">
        <v>11.04</v>
      </c>
      <c r="U52" s="26"/>
      <c r="V52" s="27">
        <v>12</v>
      </c>
      <c r="W52" s="27">
        <v>4</v>
      </c>
      <c r="X52" s="14">
        <v>0</v>
      </c>
      <c r="Z52" s="28">
        <f t="shared" si="49"/>
        <v>1.9069404224700715</v>
      </c>
      <c r="AA52" s="28">
        <f t="shared" si="50"/>
        <v>3.6620429652576532E-3</v>
      </c>
      <c r="AB52" s="28">
        <f t="shared" si="51"/>
        <v>0.15089949968439778</v>
      </c>
      <c r="AC52" s="28">
        <f t="shared" si="52"/>
        <v>1.3497127431911043E-2</v>
      </c>
      <c r="AD52" s="28">
        <f t="shared" si="53"/>
        <v>0</v>
      </c>
      <c r="AE52" s="28">
        <f t="shared" si="54"/>
        <v>0.17926477044314063</v>
      </c>
      <c r="AF52" s="28">
        <f t="shared" si="55"/>
        <v>1.7275296292180879</v>
      </c>
      <c r="AG52" s="28">
        <f t="shared" si="56"/>
        <v>1.7960483110634504E-2</v>
      </c>
      <c r="AH52" s="28">
        <f t="shared" si="57"/>
        <v>4.9069141843741315E-3</v>
      </c>
      <c r="AI52" s="28">
        <f t="shared" si="58"/>
        <v>2.2060140379182255E-3</v>
      </c>
      <c r="AJ52" s="28">
        <f t="shared" si="59"/>
        <v>6.6463492144672805E-4</v>
      </c>
      <c r="AK52" s="28">
        <f t="shared" si="60"/>
        <v>0</v>
      </c>
      <c r="AL52" s="28">
        <f t="shared" si="61"/>
        <v>4.0075315384672408</v>
      </c>
      <c r="AM52" s="28">
        <f t="shared" si="62"/>
        <v>0.90598631374468597</v>
      </c>
      <c r="AN52" s="29">
        <f t="shared" si="63"/>
        <v>0</v>
      </c>
      <c r="AP52" s="25">
        <f t="shared" si="64"/>
        <v>55.625</v>
      </c>
      <c r="AQ52" s="25">
        <f t="shared" si="65"/>
        <v>0.14199999999999999</v>
      </c>
      <c r="AR52" s="25">
        <f t="shared" si="66"/>
        <v>3.7349999999999999</v>
      </c>
      <c r="AS52" s="25">
        <f t="shared" si="67"/>
        <v>0.498</v>
      </c>
      <c r="AT52" s="25">
        <f t="shared" si="68"/>
        <v>0</v>
      </c>
      <c r="AU52" s="25">
        <f t="shared" si="69"/>
        <v>6.2530000000000001</v>
      </c>
      <c r="AV52" s="25">
        <f t="shared" ref="AV52:AV64" si="85">I52</f>
        <v>33.805</v>
      </c>
      <c r="AW52" s="25">
        <f t="shared" ref="AW52:AW64" si="86">J52</f>
        <v>0.48899999999999999</v>
      </c>
      <c r="AX52" s="25">
        <f t="shared" ref="AX52:AX64" si="87">K52</f>
        <v>0.16900000000000001</v>
      </c>
      <c r="AY52" s="25">
        <f t="shared" ref="AY52:AY64" si="88">L52</f>
        <v>0.08</v>
      </c>
      <c r="AZ52" s="25">
        <f t="shared" ref="AZ52:AZ64" si="89">M52</f>
        <v>0.01</v>
      </c>
      <c r="BA52" s="25">
        <f t="shared" ref="BA52:BA64" si="90">N52</f>
        <v>0</v>
      </c>
      <c r="BB52" s="25">
        <f t="shared" si="70"/>
        <v>100.806</v>
      </c>
      <c r="BD52" s="25">
        <f t="shared" si="71"/>
        <v>0.92584886817576573</v>
      </c>
      <c r="BE52" s="25">
        <f t="shared" si="72"/>
        <v>1.7779781133398442E-3</v>
      </c>
      <c r="BF52" s="25">
        <f t="shared" si="73"/>
        <v>7.3264025107885447E-2</v>
      </c>
      <c r="BG52" s="25">
        <f t="shared" si="74"/>
        <v>6.5530627014935188E-3</v>
      </c>
      <c r="BH52" s="25">
        <f t="shared" si="75"/>
        <v>8.7035799788430498E-2</v>
      </c>
      <c r="BI52" s="25">
        <f t="shared" si="76"/>
        <v>0</v>
      </c>
      <c r="BJ52" s="25">
        <f t="shared" si="77"/>
        <v>0.83874217207054313</v>
      </c>
      <c r="BK52" s="25">
        <f t="shared" si="78"/>
        <v>8.7200904464187004E-3</v>
      </c>
      <c r="BL52" s="25">
        <f t="shared" si="79"/>
        <v>2.3823822130498162E-3</v>
      </c>
      <c r="BM52" s="25">
        <f t="shared" si="80"/>
        <v>1.07105370263265E-3</v>
      </c>
      <c r="BN52" s="25">
        <f t="shared" si="81"/>
        <v>3.2269046401275274E-4</v>
      </c>
      <c r="BO52" s="25">
        <f t="shared" si="82"/>
        <v>0</v>
      </c>
      <c r="BP52" s="25">
        <f t="shared" si="83"/>
        <v>1.9457181227835723</v>
      </c>
      <c r="BQ52" s="25">
        <f t="shared" si="84"/>
        <v>2.0596670666427306</v>
      </c>
    </row>
    <row r="53" spans="1:69" s="25" customFormat="1" x14ac:dyDescent="0.15">
      <c r="A53" s="25" t="s">
        <v>118</v>
      </c>
      <c r="B53" s="25">
        <v>676</v>
      </c>
      <c r="C53" s="25">
        <f t="shared" si="46"/>
        <v>10.99999999999568</v>
      </c>
      <c r="D53" s="26">
        <v>55.79</v>
      </c>
      <c r="E53" s="26">
        <v>0.13800000000000001</v>
      </c>
      <c r="F53" s="26">
        <v>3.7789999999999999</v>
      </c>
      <c r="G53" s="26">
        <v>0.498</v>
      </c>
      <c r="H53" s="26">
        <v>6.2519999999999998</v>
      </c>
      <c r="I53" s="26">
        <v>33.811999999999998</v>
      </c>
      <c r="J53" s="26">
        <v>0.48899999999999999</v>
      </c>
      <c r="K53" s="26">
        <v>0.16900000000000001</v>
      </c>
      <c r="L53" s="26">
        <v>0.08</v>
      </c>
      <c r="M53" s="26">
        <v>1.7999999999999999E-2</v>
      </c>
      <c r="N53" s="26"/>
      <c r="O53" s="25">
        <f t="shared" si="48"/>
        <v>101.02499999999999</v>
      </c>
      <c r="Q53" s="26">
        <v>42.66</v>
      </c>
      <c r="R53" s="26">
        <v>81.281999999999996</v>
      </c>
      <c r="S53" s="26">
        <v>11.04</v>
      </c>
      <c r="U53" s="26"/>
      <c r="V53" s="27">
        <v>12</v>
      </c>
      <c r="W53" s="27">
        <v>4</v>
      </c>
      <c r="X53" s="14">
        <v>0</v>
      </c>
      <c r="Z53" s="28">
        <f t="shared" si="49"/>
        <v>1.9080278187338071</v>
      </c>
      <c r="AA53" s="28">
        <f t="shared" si="50"/>
        <v>3.550384734148902E-3</v>
      </c>
      <c r="AB53" s="28">
        <f t="shared" si="51"/>
        <v>0.15231242256183289</v>
      </c>
      <c r="AC53" s="28">
        <f t="shared" si="52"/>
        <v>1.3464883133464445E-2</v>
      </c>
      <c r="AD53" s="28">
        <f t="shared" si="53"/>
        <v>0</v>
      </c>
      <c r="AE53" s="28">
        <f t="shared" si="54"/>
        <v>0.17880791129512053</v>
      </c>
      <c r="AF53" s="28">
        <f t="shared" si="55"/>
        <v>1.723759469230254</v>
      </c>
      <c r="AG53" s="28">
        <f t="shared" si="56"/>
        <v>1.7917575967571219E-2</v>
      </c>
      <c r="AH53" s="28">
        <f t="shared" si="57"/>
        <v>4.8951916896276771E-3</v>
      </c>
      <c r="AI53" s="28">
        <f t="shared" si="58"/>
        <v>2.2007439257869695E-3</v>
      </c>
      <c r="AJ53" s="28">
        <f t="shared" si="59"/>
        <v>1.1934848255617547E-3</v>
      </c>
      <c r="AK53" s="28">
        <f t="shared" si="60"/>
        <v>0</v>
      </c>
      <c r="AL53" s="28">
        <f t="shared" si="61"/>
        <v>4.0061298860971757</v>
      </c>
      <c r="AM53" s="28">
        <f t="shared" si="62"/>
        <v>0.90601756703841696</v>
      </c>
      <c r="AN53" s="29">
        <f t="shared" si="63"/>
        <v>0</v>
      </c>
      <c r="AP53" s="25">
        <f t="shared" si="64"/>
        <v>55.79</v>
      </c>
      <c r="AQ53" s="25">
        <f t="shared" si="65"/>
        <v>0.13800000000000001</v>
      </c>
      <c r="AR53" s="25">
        <f t="shared" si="66"/>
        <v>3.7789999999999999</v>
      </c>
      <c r="AS53" s="25">
        <f t="shared" si="67"/>
        <v>0.498</v>
      </c>
      <c r="AT53" s="25">
        <f t="shared" si="68"/>
        <v>0</v>
      </c>
      <c r="AU53" s="25">
        <f t="shared" si="69"/>
        <v>6.2519999999999998</v>
      </c>
      <c r="AV53" s="25">
        <f t="shared" si="85"/>
        <v>33.811999999999998</v>
      </c>
      <c r="AW53" s="25">
        <f t="shared" si="86"/>
        <v>0.48899999999999999</v>
      </c>
      <c r="AX53" s="25">
        <f t="shared" si="87"/>
        <v>0.16900000000000001</v>
      </c>
      <c r="AY53" s="25">
        <f t="shared" si="88"/>
        <v>0.08</v>
      </c>
      <c r="AZ53" s="25">
        <f t="shared" si="89"/>
        <v>1.7999999999999999E-2</v>
      </c>
      <c r="BA53" s="25">
        <f t="shared" si="90"/>
        <v>0</v>
      </c>
      <c r="BB53" s="25">
        <f t="shared" si="70"/>
        <v>101.02499999999999</v>
      </c>
      <c r="BD53" s="25">
        <f t="shared" si="71"/>
        <v>0.92859520639147808</v>
      </c>
      <c r="BE53" s="25">
        <f t="shared" si="72"/>
        <v>1.7278942228232291E-3</v>
      </c>
      <c r="BF53" s="25">
        <f t="shared" si="73"/>
        <v>7.4127108670066694E-2</v>
      </c>
      <c r="BG53" s="25">
        <f t="shared" si="74"/>
        <v>6.5530627014935188E-3</v>
      </c>
      <c r="BH53" s="25">
        <f t="shared" si="75"/>
        <v>8.7021880741606814E-2</v>
      </c>
      <c r="BI53" s="25">
        <f t="shared" si="76"/>
        <v>0</v>
      </c>
      <c r="BJ53" s="25">
        <f t="shared" si="77"/>
        <v>0.8389158503786186</v>
      </c>
      <c r="BK53" s="25">
        <f t="shared" si="78"/>
        <v>8.7200904464187004E-3</v>
      </c>
      <c r="BL53" s="25">
        <f t="shared" si="79"/>
        <v>2.3823822130498162E-3</v>
      </c>
      <c r="BM53" s="25">
        <f t="shared" si="80"/>
        <v>1.07105370263265E-3</v>
      </c>
      <c r="BN53" s="25">
        <f t="shared" si="81"/>
        <v>5.8084283522295485E-4</v>
      </c>
      <c r="BO53" s="25">
        <f t="shared" si="82"/>
        <v>0</v>
      </c>
      <c r="BP53" s="25">
        <f t="shared" si="83"/>
        <v>1.9496953723034109</v>
      </c>
      <c r="BQ53" s="25">
        <f t="shared" si="84"/>
        <v>2.0547465737502622</v>
      </c>
    </row>
    <row r="54" spans="1:69" s="25" customFormat="1" x14ac:dyDescent="0.15">
      <c r="A54" s="25" t="s">
        <v>119</v>
      </c>
      <c r="B54" s="25">
        <v>677</v>
      </c>
      <c r="C54" s="25">
        <f t="shared" si="46"/>
        <v>10.000000000005116</v>
      </c>
      <c r="D54" s="26">
        <v>55.146000000000001</v>
      </c>
      <c r="E54" s="26">
        <v>0.129</v>
      </c>
      <c r="F54" s="26">
        <v>3.827</v>
      </c>
      <c r="G54" s="26">
        <v>0.48099999999999998</v>
      </c>
      <c r="H54" s="26">
        <v>6.226</v>
      </c>
      <c r="I54" s="26">
        <v>33.320999999999998</v>
      </c>
      <c r="J54" s="26">
        <v>0.51100000000000001</v>
      </c>
      <c r="K54" s="26">
        <v>0.16800000000000001</v>
      </c>
      <c r="L54" s="26">
        <v>8.4000000000000005E-2</v>
      </c>
      <c r="M54" s="26">
        <v>2.3E-2</v>
      </c>
      <c r="N54" s="26"/>
      <c r="O54" s="25">
        <f t="shared" si="48"/>
        <v>99.915999999999997</v>
      </c>
      <c r="Q54" s="26">
        <v>42.66</v>
      </c>
      <c r="R54" s="26">
        <v>81.292000000000002</v>
      </c>
      <c r="S54" s="26">
        <v>11.04</v>
      </c>
      <c r="U54" s="26"/>
      <c r="V54" s="27">
        <v>12</v>
      </c>
      <c r="W54" s="27">
        <v>4</v>
      </c>
      <c r="X54" s="14">
        <v>0</v>
      </c>
      <c r="Z54" s="28">
        <f t="shared" si="49"/>
        <v>1.9073083717230874</v>
      </c>
      <c r="AA54" s="28">
        <f t="shared" si="50"/>
        <v>3.3563295687098686E-3</v>
      </c>
      <c r="AB54" s="28">
        <f t="shared" si="51"/>
        <v>0.1559895314684048</v>
      </c>
      <c r="AC54" s="28">
        <f t="shared" si="52"/>
        <v>1.3152153822638688E-2</v>
      </c>
      <c r="AD54" s="28">
        <f t="shared" si="53"/>
        <v>0</v>
      </c>
      <c r="AE54" s="28">
        <f t="shared" si="54"/>
        <v>0.18007583393704338</v>
      </c>
      <c r="AF54" s="28">
        <f t="shared" si="55"/>
        <v>1.7179178363901901</v>
      </c>
      <c r="AG54" s="28">
        <f t="shared" si="56"/>
        <v>1.8935198100638973E-2</v>
      </c>
      <c r="AH54" s="28">
        <f t="shared" si="57"/>
        <v>4.9211979860712476E-3</v>
      </c>
      <c r="AI54" s="28">
        <f t="shared" si="58"/>
        <v>2.3368851483485053E-3</v>
      </c>
      <c r="AJ54" s="28">
        <f t="shared" si="59"/>
        <v>1.5422358350975667E-3</v>
      </c>
      <c r="AK54" s="28">
        <f t="shared" si="60"/>
        <v>0</v>
      </c>
      <c r="AL54" s="28">
        <f t="shared" si="61"/>
        <v>4.0055355739802305</v>
      </c>
      <c r="AM54" s="28">
        <f t="shared" si="62"/>
        <v>0.90512305875814825</v>
      </c>
      <c r="AN54" s="29">
        <f t="shared" si="63"/>
        <v>0</v>
      </c>
      <c r="AP54" s="25">
        <f t="shared" si="64"/>
        <v>55.146000000000001</v>
      </c>
      <c r="AQ54" s="25">
        <f t="shared" si="65"/>
        <v>0.129</v>
      </c>
      <c r="AR54" s="25">
        <f t="shared" si="66"/>
        <v>3.827</v>
      </c>
      <c r="AS54" s="25">
        <f t="shared" si="67"/>
        <v>0.48099999999999998</v>
      </c>
      <c r="AT54" s="25">
        <f t="shared" si="68"/>
        <v>0</v>
      </c>
      <c r="AU54" s="25">
        <f t="shared" si="69"/>
        <v>6.226</v>
      </c>
      <c r="AV54" s="25">
        <f t="shared" si="85"/>
        <v>33.320999999999998</v>
      </c>
      <c r="AW54" s="25">
        <f t="shared" si="86"/>
        <v>0.51100000000000001</v>
      </c>
      <c r="AX54" s="25">
        <f t="shared" si="87"/>
        <v>0.16800000000000001</v>
      </c>
      <c r="AY54" s="25">
        <f t="shared" si="88"/>
        <v>8.4000000000000005E-2</v>
      </c>
      <c r="AZ54" s="25">
        <f t="shared" si="89"/>
        <v>2.3E-2</v>
      </c>
      <c r="BA54" s="25">
        <f t="shared" si="90"/>
        <v>0</v>
      </c>
      <c r="BB54" s="25">
        <f t="shared" si="70"/>
        <v>99.915999999999997</v>
      </c>
      <c r="BD54" s="25">
        <f t="shared" si="71"/>
        <v>0.91787616511318249</v>
      </c>
      <c r="BE54" s="25">
        <f t="shared" si="72"/>
        <v>1.6152054691608445E-3</v>
      </c>
      <c r="BF54" s="25">
        <f t="shared" si="73"/>
        <v>7.5068654374264424E-2</v>
      </c>
      <c r="BG54" s="25">
        <f t="shared" si="74"/>
        <v>6.3293637739324947E-3</v>
      </c>
      <c r="BH54" s="25">
        <f t="shared" si="75"/>
        <v>8.665998552419131E-2</v>
      </c>
      <c r="BI54" s="25">
        <f t="shared" si="76"/>
        <v>0</v>
      </c>
      <c r="BJ54" s="25">
        <f t="shared" si="77"/>
        <v>0.8267335576264625</v>
      </c>
      <c r="BK54" s="25">
        <f t="shared" si="78"/>
        <v>9.1124053540285396E-3</v>
      </c>
      <c r="BL54" s="25">
        <f t="shared" si="79"/>
        <v>2.3682852768779237E-3</v>
      </c>
      <c r="BM54" s="25">
        <f t="shared" si="80"/>
        <v>1.1246063877642825E-3</v>
      </c>
      <c r="BN54" s="25">
        <f t="shared" si="81"/>
        <v>7.4218806722933122E-4</v>
      </c>
      <c r="BO54" s="25">
        <f t="shared" si="82"/>
        <v>0</v>
      </c>
      <c r="BP54" s="25">
        <f t="shared" si="83"/>
        <v>1.9276304169670944</v>
      </c>
      <c r="BQ54" s="25">
        <f t="shared" si="84"/>
        <v>2.077958273911491</v>
      </c>
    </row>
    <row r="55" spans="1:69" s="25" customFormat="1" x14ac:dyDescent="0.15">
      <c r="A55" s="25" t="s">
        <v>120</v>
      </c>
      <c r="B55" s="25">
        <v>678</v>
      </c>
      <c r="C55" s="25">
        <f t="shared" si="46"/>
        <v>10.000000000005116</v>
      </c>
      <c r="D55" s="26">
        <v>52.014000000000003</v>
      </c>
      <c r="E55" s="26">
        <v>0.13400000000000001</v>
      </c>
      <c r="F55" s="26">
        <v>3.419</v>
      </c>
      <c r="G55" s="26">
        <v>0.498</v>
      </c>
      <c r="H55" s="26">
        <v>5.9969999999999999</v>
      </c>
      <c r="I55" s="26">
        <v>30.59</v>
      </c>
      <c r="J55" s="26">
        <v>1.0089999999999999</v>
      </c>
      <c r="K55" s="26">
        <v>0.16600000000000001</v>
      </c>
      <c r="L55" s="26">
        <v>7.5999999999999998E-2</v>
      </c>
      <c r="M55" s="26">
        <v>2.9000000000000001E-2</v>
      </c>
      <c r="N55" s="26"/>
      <c r="O55" s="25">
        <f t="shared" si="48"/>
        <v>93.931999999999988</v>
      </c>
      <c r="Q55" s="26">
        <v>42.66</v>
      </c>
      <c r="R55" s="26">
        <v>81.302000000000007</v>
      </c>
      <c r="S55" s="26">
        <v>11.04</v>
      </c>
      <c r="U55" s="26"/>
      <c r="V55" s="27">
        <v>12</v>
      </c>
      <c r="W55" s="27">
        <v>4</v>
      </c>
      <c r="X55" s="14">
        <v>0</v>
      </c>
      <c r="Z55" s="28">
        <f t="shared" si="49"/>
        <v>1.9171054672146406</v>
      </c>
      <c r="AA55" s="28">
        <f t="shared" si="50"/>
        <v>3.7153398087002429E-3</v>
      </c>
      <c r="AB55" s="28">
        <f t="shared" si="51"/>
        <v>0.14850974283208718</v>
      </c>
      <c r="AC55" s="28">
        <f t="shared" si="52"/>
        <v>1.4511088801256905E-2</v>
      </c>
      <c r="AD55" s="28">
        <f t="shared" si="53"/>
        <v>0</v>
      </c>
      <c r="AE55" s="28">
        <f t="shared" si="54"/>
        <v>0.18484138799306005</v>
      </c>
      <c r="AF55" s="28">
        <f t="shared" si="55"/>
        <v>1.6806709483840998</v>
      </c>
      <c r="AG55" s="28">
        <f t="shared" si="56"/>
        <v>3.9843636841716538E-2</v>
      </c>
      <c r="AH55" s="28">
        <f t="shared" si="57"/>
        <v>5.181893676450498E-3</v>
      </c>
      <c r="AI55" s="28">
        <f t="shared" si="58"/>
        <v>2.2531521965998271E-3</v>
      </c>
      <c r="AJ55" s="28">
        <f t="shared" si="59"/>
        <v>2.0722388227519687E-3</v>
      </c>
      <c r="AK55" s="28">
        <f t="shared" si="60"/>
        <v>0</v>
      </c>
      <c r="AL55" s="28">
        <f t="shared" si="61"/>
        <v>3.998704896571363</v>
      </c>
      <c r="AM55" s="28">
        <f t="shared" si="62"/>
        <v>0.90091655552810579</v>
      </c>
      <c r="AN55" s="29">
        <f t="shared" si="63"/>
        <v>0</v>
      </c>
      <c r="AP55" s="25">
        <f t="shared" si="64"/>
        <v>52.014000000000003</v>
      </c>
      <c r="AQ55" s="25">
        <f t="shared" si="65"/>
        <v>0.13400000000000001</v>
      </c>
      <c r="AR55" s="25">
        <f t="shared" si="66"/>
        <v>3.419</v>
      </c>
      <c r="AS55" s="25">
        <f t="shared" si="67"/>
        <v>0.498</v>
      </c>
      <c r="AT55" s="25">
        <f t="shared" si="68"/>
        <v>0</v>
      </c>
      <c r="AU55" s="25">
        <f t="shared" si="69"/>
        <v>5.996999999999999</v>
      </c>
      <c r="AV55" s="25">
        <f t="shared" si="85"/>
        <v>30.59</v>
      </c>
      <c r="AW55" s="25">
        <f t="shared" si="86"/>
        <v>1.0089999999999999</v>
      </c>
      <c r="AX55" s="25">
        <f t="shared" si="87"/>
        <v>0.16600000000000001</v>
      </c>
      <c r="AY55" s="25">
        <f t="shared" si="88"/>
        <v>7.5999999999999998E-2</v>
      </c>
      <c r="AZ55" s="25">
        <f t="shared" si="89"/>
        <v>2.9000000000000001E-2</v>
      </c>
      <c r="BA55" s="25">
        <f t="shared" si="90"/>
        <v>0</v>
      </c>
      <c r="BB55" s="25">
        <f t="shared" si="70"/>
        <v>93.931999999999988</v>
      </c>
      <c r="BD55" s="25">
        <f t="shared" si="71"/>
        <v>0.86574567243675105</v>
      </c>
      <c r="BE55" s="25">
        <f t="shared" si="72"/>
        <v>1.6778103323066137E-3</v>
      </c>
      <c r="BF55" s="25">
        <f t="shared" si="73"/>
        <v>6.7065515888583768E-2</v>
      </c>
      <c r="BG55" s="25">
        <f t="shared" si="74"/>
        <v>6.5530627014935188E-3</v>
      </c>
      <c r="BH55" s="25">
        <f t="shared" si="75"/>
        <v>8.3472523801570067E-2</v>
      </c>
      <c r="BI55" s="25">
        <f t="shared" si="76"/>
        <v>0</v>
      </c>
      <c r="BJ55" s="25">
        <f t="shared" si="77"/>
        <v>0.75897420629013213</v>
      </c>
      <c r="BK55" s="25">
        <f t="shared" si="78"/>
        <v>1.7992988262651263E-2</v>
      </c>
      <c r="BL55" s="25">
        <f t="shared" si="79"/>
        <v>2.3400914045341387E-3</v>
      </c>
      <c r="BM55" s="25">
        <f t="shared" si="80"/>
        <v>1.0175010175010174E-3</v>
      </c>
      <c r="BN55" s="25">
        <f t="shared" si="81"/>
        <v>9.3580234563698291E-4</v>
      </c>
      <c r="BO55" s="25">
        <f t="shared" si="82"/>
        <v>0</v>
      </c>
      <c r="BP55" s="25">
        <f t="shared" si="83"/>
        <v>1.8057751744811605</v>
      </c>
      <c r="BQ55" s="25">
        <f t="shared" si="84"/>
        <v>2.2143979788183104</v>
      </c>
    </row>
    <row r="56" spans="1:69" s="25" customFormat="1" x14ac:dyDescent="0.15">
      <c r="A56" s="25" t="s">
        <v>121</v>
      </c>
      <c r="B56" s="25">
        <v>679</v>
      </c>
      <c r="C56" s="25">
        <f t="shared" si="46"/>
        <v>10.049875621111608</v>
      </c>
      <c r="D56" s="26">
        <v>55.055999999999997</v>
      </c>
      <c r="E56" s="26">
        <v>0.156</v>
      </c>
      <c r="F56" s="26">
        <v>3.835</v>
      </c>
      <c r="G56" s="26">
        <v>0.50700000000000001</v>
      </c>
      <c r="H56" s="26">
        <v>6.0739999999999998</v>
      </c>
      <c r="I56" s="26">
        <v>32.737000000000002</v>
      </c>
      <c r="J56" s="26">
        <v>1.597</v>
      </c>
      <c r="K56" s="26">
        <v>0.161</v>
      </c>
      <c r="L56" s="26">
        <v>8.4000000000000005E-2</v>
      </c>
      <c r="M56" s="26">
        <v>2.5999999999999999E-2</v>
      </c>
      <c r="N56" s="26"/>
      <c r="O56" s="25">
        <f t="shared" si="48"/>
        <v>100.233</v>
      </c>
      <c r="Q56" s="26">
        <v>42.658999999999999</v>
      </c>
      <c r="R56" s="26">
        <v>81.311999999999998</v>
      </c>
      <c r="S56" s="26">
        <v>11.04</v>
      </c>
      <c r="U56" s="26"/>
      <c r="V56" s="27">
        <v>12</v>
      </c>
      <c r="W56" s="27">
        <v>4</v>
      </c>
      <c r="X56" s="14">
        <v>0</v>
      </c>
      <c r="Z56" s="28">
        <f t="shared" si="49"/>
        <v>1.9034446800014191</v>
      </c>
      <c r="AA56" s="28">
        <f t="shared" si="50"/>
        <v>4.0572165899358881E-3</v>
      </c>
      <c r="AB56" s="28">
        <f t="shared" si="51"/>
        <v>0.15625397173840525</v>
      </c>
      <c r="AC56" s="28">
        <f t="shared" si="52"/>
        <v>1.3857614258285593E-2</v>
      </c>
      <c r="AD56" s="28">
        <f t="shared" si="53"/>
        <v>0</v>
      </c>
      <c r="AE56" s="28">
        <f t="shared" si="54"/>
        <v>0.17561022991799474</v>
      </c>
      <c r="AF56" s="28">
        <f t="shared" si="55"/>
        <v>1.6871432013029659</v>
      </c>
      <c r="AG56" s="28">
        <f t="shared" si="56"/>
        <v>5.9153789923688346E-2</v>
      </c>
      <c r="AH56" s="28">
        <f t="shared" si="57"/>
        <v>4.7142882937363916E-3</v>
      </c>
      <c r="AI56" s="28">
        <f t="shared" si="58"/>
        <v>2.3359636158965971E-3</v>
      </c>
      <c r="AJ56" s="28">
        <f t="shared" si="59"/>
        <v>1.7427095359432516E-3</v>
      </c>
      <c r="AK56" s="28">
        <f t="shared" si="60"/>
        <v>0</v>
      </c>
      <c r="AL56" s="28">
        <f t="shared" si="61"/>
        <v>4.0083136651782709</v>
      </c>
      <c r="AM56" s="28">
        <f t="shared" si="62"/>
        <v>0.90572545621194256</v>
      </c>
      <c r="AN56" s="29">
        <f t="shared" si="63"/>
        <v>0</v>
      </c>
      <c r="AP56" s="25">
        <f t="shared" si="64"/>
        <v>55.055999999999997</v>
      </c>
      <c r="AQ56" s="25">
        <f t="shared" si="65"/>
        <v>0.156</v>
      </c>
      <c r="AR56" s="25">
        <f t="shared" si="66"/>
        <v>3.835</v>
      </c>
      <c r="AS56" s="25">
        <f t="shared" si="67"/>
        <v>0.50700000000000001</v>
      </c>
      <c r="AT56" s="25">
        <f t="shared" si="68"/>
        <v>0</v>
      </c>
      <c r="AU56" s="25">
        <f t="shared" si="69"/>
        <v>6.0739999999999998</v>
      </c>
      <c r="AV56" s="25">
        <f t="shared" si="85"/>
        <v>32.737000000000002</v>
      </c>
      <c r="AW56" s="25">
        <f t="shared" si="86"/>
        <v>1.597</v>
      </c>
      <c r="AX56" s="25">
        <f t="shared" si="87"/>
        <v>0.161</v>
      </c>
      <c r="AY56" s="25">
        <f t="shared" si="88"/>
        <v>8.4000000000000005E-2</v>
      </c>
      <c r="AZ56" s="25">
        <f t="shared" si="89"/>
        <v>2.5999999999999999E-2</v>
      </c>
      <c r="BA56" s="25">
        <f t="shared" si="90"/>
        <v>0</v>
      </c>
      <c r="BB56" s="25">
        <f t="shared" si="70"/>
        <v>100.233</v>
      </c>
      <c r="BD56" s="25">
        <f t="shared" si="71"/>
        <v>0.91637816245006654</v>
      </c>
      <c r="BE56" s="25">
        <f t="shared" si="72"/>
        <v>1.953271730147998E-3</v>
      </c>
      <c r="BF56" s="25">
        <f t="shared" si="73"/>
        <v>7.5225578658297376E-2</v>
      </c>
      <c r="BG56" s="25">
        <f t="shared" si="74"/>
        <v>6.6714915454964135E-3</v>
      </c>
      <c r="BH56" s="25">
        <f t="shared" si="75"/>
        <v>8.4544290406992934E-2</v>
      </c>
      <c r="BI56" s="25">
        <f t="shared" si="76"/>
        <v>0</v>
      </c>
      <c r="BJ56" s="25">
        <f t="shared" si="77"/>
        <v>0.81224382449558863</v>
      </c>
      <c r="BK56" s="25">
        <f t="shared" si="78"/>
        <v>2.847849579331424E-2</v>
      </c>
      <c r="BL56" s="25">
        <f t="shared" si="79"/>
        <v>2.2696067236746766E-3</v>
      </c>
      <c r="BM56" s="25">
        <f t="shared" si="80"/>
        <v>1.1246063877642825E-3</v>
      </c>
      <c r="BN56" s="25">
        <f t="shared" si="81"/>
        <v>8.3899520643315696E-4</v>
      </c>
      <c r="BO56" s="25">
        <f t="shared" si="82"/>
        <v>0</v>
      </c>
      <c r="BP56" s="25">
        <f t="shared" si="83"/>
        <v>1.9297283233977762</v>
      </c>
      <c r="BQ56" s="25">
        <f t="shared" si="84"/>
        <v>2.0771388472552541</v>
      </c>
    </row>
    <row r="57" spans="1:69" s="25" customFormat="1" x14ac:dyDescent="0.15">
      <c r="A57" s="25" t="s">
        <v>122</v>
      </c>
      <c r="B57" s="25">
        <v>680</v>
      </c>
      <c r="C57" s="25">
        <f t="shared" si="46"/>
        <v>10.000000000005116</v>
      </c>
      <c r="D57" s="26">
        <v>55.253999999999998</v>
      </c>
      <c r="E57" s="26">
        <v>0.13900000000000001</v>
      </c>
      <c r="F57" s="26">
        <v>3.7759999999999998</v>
      </c>
      <c r="G57" s="26">
        <v>0.495</v>
      </c>
      <c r="H57" s="26">
        <v>6.2329999999999997</v>
      </c>
      <c r="I57" s="26">
        <v>33.319000000000003</v>
      </c>
      <c r="J57" s="26">
        <v>0.72099999999999997</v>
      </c>
      <c r="K57" s="26">
        <v>0.16500000000000001</v>
      </c>
      <c r="L57" s="26">
        <v>7.0999999999999994E-2</v>
      </c>
      <c r="M57" s="26">
        <v>6.0000000000000001E-3</v>
      </c>
      <c r="N57" s="26"/>
      <c r="O57" s="25">
        <f t="shared" si="48"/>
        <v>100.179</v>
      </c>
      <c r="Q57" s="26">
        <v>42.658999999999999</v>
      </c>
      <c r="R57" s="26">
        <v>81.322000000000003</v>
      </c>
      <c r="S57" s="26">
        <v>11.04</v>
      </c>
      <c r="U57" s="26"/>
      <c r="V57" s="27">
        <v>12</v>
      </c>
      <c r="W57" s="27">
        <v>4</v>
      </c>
      <c r="X57" s="14">
        <v>0</v>
      </c>
      <c r="Z57" s="28">
        <f t="shared" si="49"/>
        <v>1.9071313818146558</v>
      </c>
      <c r="AA57" s="28">
        <f t="shared" si="50"/>
        <v>3.6091063494586885E-3</v>
      </c>
      <c r="AB57" s="28">
        <f t="shared" si="51"/>
        <v>0.15359566820919418</v>
      </c>
      <c r="AC57" s="28">
        <f t="shared" si="52"/>
        <v>1.3507251699577401E-2</v>
      </c>
      <c r="AD57" s="28">
        <f t="shared" si="53"/>
        <v>0</v>
      </c>
      <c r="AE57" s="28">
        <f t="shared" si="54"/>
        <v>0.1799092262923257</v>
      </c>
      <c r="AF57" s="28">
        <f t="shared" si="55"/>
        <v>1.7142979718357334</v>
      </c>
      <c r="AG57" s="28">
        <f t="shared" si="56"/>
        <v>2.6662091117989277E-2</v>
      </c>
      <c r="AH57" s="28">
        <f t="shared" si="57"/>
        <v>4.8234245635794589E-3</v>
      </c>
      <c r="AI57" s="28">
        <f t="shared" si="58"/>
        <v>1.9711806251082225E-3</v>
      </c>
      <c r="AJ57" s="28">
        <f t="shared" si="59"/>
        <v>4.0149874775443256E-4</v>
      </c>
      <c r="AK57" s="28">
        <f t="shared" si="60"/>
        <v>0</v>
      </c>
      <c r="AL57" s="28">
        <f t="shared" si="61"/>
        <v>4.0059088012553765</v>
      </c>
      <c r="AM57" s="28">
        <f t="shared" si="62"/>
        <v>0.9050213585556427</v>
      </c>
      <c r="AN57" s="29">
        <f t="shared" si="63"/>
        <v>0</v>
      </c>
      <c r="AP57" s="25">
        <f t="shared" si="64"/>
        <v>55.253999999999998</v>
      </c>
      <c r="AQ57" s="25">
        <f t="shared" si="65"/>
        <v>0.13900000000000001</v>
      </c>
      <c r="AR57" s="25">
        <f t="shared" si="66"/>
        <v>3.7759999999999998</v>
      </c>
      <c r="AS57" s="25">
        <f t="shared" si="67"/>
        <v>0.495</v>
      </c>
      <c r="AT57" s="25">
        <f t="shared" si="68"/>
        <v>0</v>
      </c>
      <c r="AU57" s="25">
        <f t="shared" si="69"/>
        <v>6.2329999999999997</v>
      </c>
      <c r="AV57" s="25">
        <f t="shared" si="85"/>
        <v>33.319000000000003</v>
      </c>
      <c r="AW57" s="25">
        <f t="shared" si="86"/>
        <v>0.72099999999999997</v>
      </c>
      <c r="AX57" s="25">
        <f t="shared" si="87"/>
        <v>0.16500000000000001</v>
      </c>
      <c r="AY57" s="25">
        <f t="shared" si="88"/>
        <v>7.0999999999999994E-2</v>
      </c>
      <c r="AZ57" s="25">
        <f t="shared" si="89"/>
        <v>6.0000000000000001E-3</v>
      </c>
      <c r="BA57" s="25">
        <f t="shared" si="90"/>
        <v>0</v>
      </c>
      <c r="BB57" s="25">
        <f t="shared" si="70"/>
        <v>100.179</v>
      </c>
      <c r="BD57" s="25">
        <f t="shared" si="71"/>
        <v>0.91967376830892145</v>
      </c>
      <c r="BE57" s="25">
        <f t="shared" si="72"/>
        <v>1.7404151954523829E-3</v>
      </c>
      <c r="BF57" s="25">
        <f t="shared" si="73"/>
        <v>7.4068262063554338E-2</v>
      </c>
      <c r="BG57" s="25">
        <f t="shared" si="74"/>
        <v>6.5135864201592208E-3</v>
      </c>
      <c r="BH57" s="25">
        <f t="shared" si="75"/>
        <v>8.6757418851957022E-2</v>
      </c>
      <c r="BI57" s="25">
        <f t="shared" si="76"/>
        <v>0</v>
      </c>
      <c r="BJ57" s="25">
        <f t="shared" si="77"/>
        <v>0.82668393525272676</v>
      </c>
      <c r="BK57" s="25">
        <f t="shared" si="78"/>
        <v>1.2857229472122459E-2</v>
      </c>
      <c r="BL57" s="25">
        <f t="shared" si="79"/>
        <v>2.3259944683622462E-3</v>
      </c>
      <c r="BM57" s="25">
        <f t="shared" si="80"/>
        <v>9.5056016108647676E-4</v>
      </c>
      <c r="BN57" s="25">
        <f t="shared" si="81"/>
        <v>1.9361427840765164E-4</v>
      </c>
      <c r="BO57" s="25">
        <f t="shared" si="82"/>
        <v>0</v>
      </c>
      <c r="BP57" s="25">
        <f t="shared" si="83"/>
        <v>1.9317647844727501</v>
      </c>
      <c r="BQ57" s="25">
        <f t="shared" si="84"/>
        <v>2.0737042280997668</v>
      </c>
    </row>
    <row r="58" spans="1:69" s="25" customFormat="1" x14ac:dyDescent="0.15">
      <c r="A58" s="25" t="s">
        <v>123</v>
      </c>
      <c r="B58" s="25">
        <v>681</v>
      </c>
      <c r="C58" s="25">
        <f t="shared" si="46"/>
        <v>10.049875621111608</v>
      </c>
      <c r="D58" s="26">
        <v>55.24</v>
      </c>
      <c r="E58" s="26">
        <v>0.13</v>
      </c>
      <c r="F58" s="26">
        <v>3.8079999999999998</v>
      </c>
      <c r="G58" s="26">
        <v>0.49</v>
      </c>
      <c r="H58" s="26">
        <v>6.21</v>
      </c>
      <c r="I58" s="26">
        <v>33.281999999999996</v>
      </c>
      <c r="J58" s="26">
        <v>0.71299999999999997</v>
      </c>
      <c r="K58" s="26">
        <v>0.16900000000000001</v>
      </c>
      <c r="L58" s="26">
        <v>0.09</v>
      </c>
      <c r="M58" s="26">
        <v>5.0000000000000001E-3</v>
      </c>
      <c r="N58" s="26"/>
      <c r="O58" s="25">
        <f t="shared" si="48"/>
        <v>100.13699999999999</v>
      </c>
      <c r="Q58" s="26">
        <v>42.658000000000001</v>
      </c>
      <c r="R58" s="26">
        <v>81.331999999999994</v>
      </c>
      <c r="S58" s="26">
        <v>11.04</v>
      </c>
      <c r="U58" s="26"/>
      <c r="V58" s="27">
        <v>12</v>
      </c>
      <c r="W58" s="27">
        <v>4</v>
      </c>
      <c r="X58" s="14">
        <v>0</v>
      </c>
      <c r="Z58" s="28">
        <f t="shared" si="49"/>
        <v>1.9072643345696725</v>
      </c>
      <c r="AA58" s="28">
        <f t="shared" si="50"/>
        <v>3.3765140423394763E-3</v>
      </c>
      <c r="AB58" s="28">
        <f t="shared" si="51"/>
        <v>0.15494738468854835</v>
      </c>
      <c r="AC58" s="28">
        <f t="shared" si="52"/>
        <v>1.3375135869028575E-2</v>
      </c>
      <c r="AD58" s="28">
        <f t="shared" si="53"/>
        <v>0</v>
      </c>
      <c r="AE58" s="28">
        <f t="shared" si="54"/>
        <v>0.17930328145159163</v>
      </c>
      <c r="AF58" s="28">
        <f t="shared" si="55"/>
        <v>1.7129476781240027</v>
      </c>
      <c r="AG58" s="28">
        <f t="shared" si="56"/>
        <v>2.6374777343513747E-2</v>
      </c>
      <c r="AH58" s="28">
        <f t="shared" si="57"/>
        <v>4.9419526463773695E-3</v>
      </c>
      <c r="AI58" s="28">
        <f t="shared" si="58"/>
        <v>2.4994871656349132E-3</v>
      </c>
      <c r="AJ58" s="28">
        <f t="shared" si="59"/>
        <v>3.3469041698121904E-4</v>
      </c>
      <c r="AK58" s="28">
        <f t="shared" si="60"/>
        <v>0</v>
      </c>
      <c r="AL58" s="28">
        <f t="shared" si="61"/>
        <v>4.0053652363176901</v>
      </c>
      <c r="AM58" s="28">
        <f t="shared" si="62"/>
        <v>0.90524339250867292</v>
      </c>
      <c r="AN58" s="29">
        <f t="shared" si="63"/>
        <v>0</v>
      </c>
      <c r="AP58" s="25">
        <f t="shared" si="64"/>
        <v>55.24</v>
      </c>
      <c r="AQ58" s="25">
        <f t="shared" si="65"/>
        <v>0.13</v>
      </c>
      <c r="AR58" s="25">
        <f t="shared" si="66"/>
        <v>3.8079999999999998</v>
      </c>
      <c r="AS58" s="25">
        <f t="shared" si="67"/>
        <v>0.49</v>
      </c>
      <c r="AT58" s="25">
        <f t="shared" si="68"/>
        <v>0</v>
      </c>
      <c r="AU58" s="25">
        <f t="shared" si="69"/>
        <v>6.21</v>
      </c>
      <c r="AV58" s="25">
        <f t="shared" si="85"/>
        <v>33.281999999999996</v>
      </c>
      <c r="AW58" s="25">
        <f t="shared" si="86"/>
        <v>0.71299999999999997</v>
      </c>
      <c r="AX58" s="25">
        <f t="shared" si="87"/>
        <v>0.16900000000000001</v>
      </c>
      <c r="AY58" s="25">
        <f t="shared" si="88"/>
        <v>0.09</v>
      </c>
      <c r="AZ58" s="25">
        <f t="shared" si="89"/>
        <v>5.0000000000000001E-3</v>
      </c>
      <c r="BA58" s="25">
        <f t="shared" si="90"/>
        <v>0</v>
      </c>
      <c r="BB58" s="25">
        <f t="shared" si="70"/>
        <v>100.13699999999999</v>
      </c>
      <c r="BD58" s="25">
        <f t="shared" si="71"/>
        <v>0.91944074567243683</v>
      </c>
      <c r="BE58" s="25">
        <f t="shared" si="72"/>
        <v>1.6277264417899984E-3</v>
      </c>
      <c r="BF58" s="25">
        <f t="shared" si="73"/>
        <v>7.4695959199686149E-2</v>
      </c>
      <c r="BG58" s="25">
        <f t="shared" si="74"/>
        <v>6.4477926179353903E-3</v>
      </c>
      <c r="BH58" s="25">
        <f t="shared" si="75"/>
        <v>8.6437280775012532E-2</v>
      </c>
      <c r="BI58" s="25">
        <f t="shared" si="76"/>
        <v>0</v>
      </c>
      <c r="BJ58" s="25">
        <f t="shared" si="77"/>
        <v>0.82576592133861304</v>
      </c>
      <c r="BK58" s="25">
        <f t="shared" si="78"/>
        <v>1.2714569505718882E-2</v>
      </c>
      <c r="BL58" s="25">
        <f t="shared" si="79"/>
        <v>2.3823822130498162E-3</v>
      </c>
      <c r="BM58" s="25">
        <f t="shared" si="80"/>
        <v>1.2049354154617311E-3</v>
      </c>
      <c r="BN58" s="25">
        <f t="shared" si="81"/>
        <v>1.6134523200637637E-4</v>
      </c>
      <c r="BO58" s="25">
        <f t="shared" si="82"/>
        <v>0</v>
      </c>
      <c r="BP58" s="25">
        <f t="shared" si="83"/>
        <v>1.9308786584117108</v>
      </c>
      <c r="BQ58" s="25">
        <f t="shared" si="84"/>
        <v>2.0743743885037276</v>
      </c>
    </row>
    <row r="59" spans="1:69" s="25" customFormat="1" x14ac:dyDescent="0.15">
      <c r="A59" s="25" t="s">
        <v>124</v>
      </c>
      <c r="B59" s="25">
        <v>682</v>
      </c>
      <c r="C59" s="25">
        <f t="shared" si="46"/>
        <v>10.000000000005116</v>
      </c>
      <c r="D59" s="26">
        <v>55.372</v>
      </c>
      <c r="E59" s="26">
        <v>0.128</v>
      </c>
      <c r="F59" s="26">
        <v>3.7959999999999998</v>
      </c>
      <c r="G59" s="26">
        <v>0.499</v>
      </c>
      <c r="H59" s="26">
        <v>6.21</v>
      </c>
      <c r="I59" s="26">
        <v>33.558</v>
      </c>
      <c r="J59" s="26">
        <v>0.50900000000000001</v>
      </c>
      <c r="K59" s="26">
        <v>0.16</v>
      </c>
      <c r="L59" s="26">
        <v>8.4000000000000005E-2</v>
      </c>
      <c r="M59" s="26">
        <v>1.4E-2</v>
      </c>
      <c r="N59" s="26"/>
      <c r="O59" s="25">
        <f t="shared" si="48"/>
        <v>100.32999999999998</v>
      </c>
      <c r="Q59" s="26">
        <v>42.658000000000001</v>
      </c>
      <c r="R59" s="26">
        <v>81.341999999999999</v>
      </c>
      <c r="S59" s="26">
        <v>11.04</v>
      </c>
      <c r="U59" s="26"/>
      <c r="V59" s="27">
        <v>12</v>
      </c>
      <c r="W59" s="27">
        <v>4</v>
      </c>
      <c r="X59" s="14">
        <v>0</v>
      </c>
      <c r="Z59" s="28">
        <f t="shared" si="49"/>
        <v>1.9069979549223792</v>
      </c>
      <c r="AA59" s="28">
        <f t="shared" si="50"/>
        <v>3.3161790926982222E-3</v>
      </c>
      <c r="AB59" s="28">
        <f t="shared" si="51"/>
        <v>0.15406937247888081</v>
      </c>
      <c r="AC59" s="28">
        <f t="shared" si="52"/>
        <v>1.3586433497814479E-2</v>
      </c>
      <c r="AD59" s="28">
        <f t="shared" si="53"/>
        <v>0</v>
      </c>
      <c r="AE59" s="28">
        <f t="shared" si="54"/>
        <v>0.17885086176105944</v>
      </c>
      <c r="AF59" s="28">
        <f t="shared" si="55"/>
        <v>1.7227947929790084</v>
      </c>
      <c r="AG59" s="28">
        <f t="shared" si="56"/>
        <v>1.8781049348684117E-2</v>
      </c>
      <c r="AH59" s="28">
        <f t="shared" si="57"/>
        <v>4.6669662162948638E-3</v>
      </c>
      <c r="AI59" s="28">
        <f t="shared" si="58"/>
        <v>2.3269684074996855E-3</v>
      </c>
      <c r="AJ59" s="28">
        <f t="shared" si="59"/>
        <v>9.3476858451124766E-4</v>
      </c>
      <c r="AK59" s="28">
        <f t="shared" si="60"/>
        <v>0</v>
      </c>
      <c r="AL59" s="28">
        <f t="shared" si="61"/>
        <v>4.0063253472888309</v>
      </c>
      <c r="AM59" s="28">
        <f t="shared" si="62"/>
        <v>0.90594942789932853</v>
      </c>
      <c r="AN59" s="29">
        <f t="shared" si="63"/>
        <v>0</v>
      </c>
      <c r="AP59" s="25">
        <f t="shared" si="64"/>
        <v>55.372</v>
      </c>
      <c r="AQ59" s="25">
        <f t="shared" si="65"/>
        <v>0.128</v>
      </c>
      <c r="AR59" s="25">
        <f t="shared" si="66"/>
        <v>3.7959999999999998</v>
      </c>
      <c r="AS59" s="25">
        <f t="shared" si="67"/>
        <v>0.499</v>
      </c>
      <c r="AT59" s="25">
        <f t="shared" si="68"/>
        <v>0</v>
      </c>
      <c r="AU59" s="25">
        <f t="shared" si="69"/>
        <v>6.21</v>
      </c>
      <c r="AV59" s="25">
        <f t="shared" si="85"/>
        <v>33.558</v>
      </c>
      <c r="AW59" s="25">
        <f t="shared" si="86"/>
        <v>0.50900000000000001</v>
      </c>
      <c r="AX59" s="25">
        <f t="shared" si="87"/>
        <v>0.16</v>
      </c>
      <c r="AY59" s="25">
        <f t="shared" si="88"/>
        <v>8.4000000000000005E-2</v>
      </c>
      <c r="AZ59" s="25">
        <f t="shared" si="89"/>
        <v>1.4E-2</v>
      </c>
      <c r="BA59" s="25">
        <f t="shared" si="90"/>
        <v>0</v>
      </c>
      <c r="BB59" s="25">
        <f t="shared" si="70"/>
        <v>100.32999999999998</v>
      </c>
      <c r="BD59" s="25">
        <f t="shared" si="71"/>
        <v>0.92163781624500674</v>
      </c>
      <c r="BE59" s="25">
        <f t="shared" si="72"/>
        <v>1.6026844965316906E-3</v>
      </c>
      <c r="BF59" s="25">
        <f t="shared" si="73"/>
        <v>7.4460572773636727E-2</v>
      </c>
      <c r="BG59" s="25">
        <f t="shared" si="74"/>
        <v>6.5662214619382851E-3</v>
      </c>
      <c r="BH59" s="25">
        <f t="shared" si="75"/>
        <v>8.6437280775012532E-2</v>
      </c>
      <c r="BI59" s="25">
        <f t="shared" si="76"/>
        <v>0</v>
      </c>
      <c r="BJ59" s="25">
        <f t="shared" si="77"/>
        <v>0.83261380891416314</v>
      </c>
      <c r="BK59" s="25">
        <f t="shared" si="78"/>
        <v>9.076740362427645E-3</v>
      </c>
      <c r="BL59" s="25">
        <f t="shared" si="79"/>
        <v>2.2555097875027845E-3</v>
      </c>
      <c r="BM59" s="25">
        <f t="shared" si="80"/>
        <v>1.1246063877642825E-3</v>
      </c>
      <c r="BN59" s="25">
        <f t="shared" si="81"/>
        <v>4.517666496178538E-4</v>
      </c>
      <c r="BO59" s="25">
        <f t="shared" si="82"/>
        <v>0</v>
      </c>
      <c r="BP59" s="25">
        <f t="shared" si="83"/>
        <v>1.9362270078536017</v>
      </c>
      <c r="BQ59" s="25">
        <f t="shared" si="84"/>
        <v>2.0691403079487203</v>
      </c>
    </row>
    <row r="60" spans="1:69" s="25" customFormat="1" x14ac:dyDescent="0.15">
      <c r="A60" s="25" t="s">
        <v>125</v>
      </c>
      <c r="B60" s="25">
        <v>683</v>
      </c>
      <c r="C60" s="25">
        <f t="shared" si="46"/>
        <v>10.000000000005116</v>
      </c>
      <c r="D60" s="26">
        <v>55.374000000000002</v>
      </c>
      <c r="E60" s="26">
        <v>0.125</v>
      </c>
      <c r="F60" s="26">
        <v>3.758</v>
      </c>
      <c r="G60" s="26">
        <v>0.48699999999999999</v>
      </c>
      <c r="H60" s="26">
        <v>6.242</v>
      </c>
      <c r="I60" s="26">
        <v>33.479999999999997</v>
      </c>
      <c r="J60" s="26">
        <v>0.49199999999999999</v>
      </c>
      <c r="K60" s="26">
        <v>0.16300000000000001</v>
      </c>
      <c r="L60" s="26">
        <v>7.5999999999999998E-2</v>
      </c>
      <c r="M60" s="26">
        <v>2.1000000000000001E-2</v>
      </c>
      <c r="N60" s="26"/>
      <c r="O60" s="25">
        <f t="shared" si="48"/>
        <v>100.218</v>
      </c>
      <c r="Q60" s="26">
        <v>42.658000000000001</v>
      </c>
      <c r="R60" s="26">
        <v>81.352000000000004</v>
      </c>
      <c r="S60" s="26">
        <v>11.04</v>
      </c>
      <c r="U60" s="26"/>
      <c r="V60" s="27">
        <v>12</v>
      </c>
      <c r="W60" s="27">
        <v>4</v>
      </c>
      <c r="X60" s="14">
        <v>0</v>
      </c>
      <c r="Z60" s="28">
        <f t="shared" si="49"/>
        <v>1.9091132999753462</v>
      </c>
      <c r="AA60" s="28">
        <f t="shared" si="50"/>
        <v>3.2419313191359824E-3</v>
      </c>
      <c r="AB60" s="28">
        <f t="shared" si="51"/>
        <v>0.1526907314157398</v>
      </c>
      <c r="AC60" s="28">
        <f t="shared" si="52"/>
        <v>1.3273934573539174E-2</v>
      </c>
      <c r="AD60" s="28">
        <f t="shared" si="53"/>
        <v>0</v>
      </c>
      <c r="AE60" s="28">
        <f t="shared" si="54"/>
        <v>0.17996538961019343</v>
      </c>
      <c r="AF60" s="28">
        <f t="shared" si="55"/>
        <v>1.7206348694153786</v>
      </c>
      <c r="AG60" s="28">
        <f t="shared" si="56"/>
        <v>1.8173265190352516E-2</v>
      </c>
      <c r="AH60" s="28">
        <f t="shared" si="57"/>
        <v>4.7595738369503983E-3</v>
      </c>
      <c r="AI60" s="28">
        <f t="shared" si="58"/>
        <v>2.1076116136273045E-3</v>
      </c>
      <c r="AJ60" s="28">
        <f t="shared" si="59"/>
        <v>1.4036575212316195E-3</v>
      </c>
      <c r="AK60" s="28">
        <f t="shared" si="60"/>
        <v>0</v>
      </c>
      <c r="AL60" s="28">
        <f t="shared" si="61"/>
        <v>4.0053642644714955</v>
      </c>
      <c r="AM60" s="28">
        <f t="shared" si="62"/>
        <v>0.90531128849658227</v>
      </c>
      <c r="AN60" s="29">
        <f t="shared" si="63"/>
        <v>0</v>
      </c>
      <c r="AP60" s="25">
        <f t="shared" si="64"/>
        <v>55.374000000000002</v>
      </c>
      <c r="AQ60" s="25">
        <f t="shared" si="65"/>
        <v>0.125</v>
      </c>
      <c r="AR60" s="25">
        <f t="shared" si="66"/>
        <v>3.758</v>
      </c>
      <c r="AS60" s="25">
        <f t="shared" si="67"/>
        <v>0.48699999999999999</v>
      </c>
      <c r="AT60" s="25">
        <f t="shared" si="68"/>
        <v>0</v>
      </c>
      <c r="AU60" s="25">
        <f t="shared" si="69"/>
        <v>6.242</v>
      </c>
      <c r="AV60" s="25">
        <f t="shared" si="85"/>
        <v>33.479999999999997</v>
      </c>
      <c r="AW60" s="25">
        <f t="shared" si="86"/>
        <v>0.49199999999999999</v>
      </c>
      <c r="AX60" s="25">
        <f t="shared" si="87"/>
        <v>0.16300000000000001</v>
      </c>
      <c r="AY60" s="25">
        <f t="shared" si="88"/>
        <v>7.5999999999999998E-2</v>
      </c>
      <c r="AZ60" s="25">
        <f t="shared" si="89"/>
        <v>2.1000000000000001E-2</v>
      </c>
      <c r="BA60" s="25">
        <f t="shared" si="90"/>
        <v>0</v>
      </c>
      <c r="BB60" s="25">
        <f t="shared" si="70"/>
        <v>100.218</v>
      </c>
      <c r="BD60" s="25">
        <f t="shared" si="71"/>
        <v>0.92167110519307593</v>
      </c>
      <c r="BE60" s="25">
        <f t="shared" si="72"/>
        <v>1.5651215786442292E-3</v>
      </c>
      <c r="BF60" s="25">
        <f t="shared" si="73"/>
        <v>7.3715182424480191E-2</v>
      </c>
      <c r="BG60" s="25">
        <f t="shared" si="74"/>
        <v>6.4083163366010915E-3</v>
      </c>
      <c r="BH60" s="25">
        <f t="shared" si="75"/>
        <v>8.6882690273370089E-2</v>
      </c>
      <c r="BI60" s="25">
        <f t="shared" si="76"/>
        <v>0</v>
      </c>
      <c r="BJ60" s="25">
        <f t="shared" si="77"/>
        <v>0.83067853633846422</v>
      </c>
      <c r="BK60" s="25">
        <f t="shared" si="78"/>
        <v>8.7735879338200415E-3</v>
      </c>
      <c r="BL60" s="25">
        <f t="shared" si="79"/>
        <v>2.2978005960184616E-3</v>
      </c>
      <c r="BM60" s="25">
        <f t="shared" si="80"/>
        <v>1.0175010175010174E-3</v>
      </c>
      <c r="BN60" s="25">
        <f t="shared" si="81"/>
        <v>6.776499744267807E-4</v>
      </c>
      <c r="BO60" s="25">
        <f t="shared" si="82"/>
        <v>0</v>
      </c>
      <c r="BP60" s="25">
        <f t="shared" si="83"/>
        <v>1.933687491666402</v>
      </c>
      <c r="BQ60" s="25">
        <f t="shared" si="84"/>
        <v>2.071360693872915</v>
      </c>
    </row>
    <row r="61" spans="1:69" s="25" customFormat="1" x14ac:dyDescent="0.15">
      <c r="A61" s="25" t="s">
        <v>126</v>
      </c>
      <c r="B61" s="25">
        <v>684</v>
      </c>
      <c r="C61" s="25">
        <f t="shared" si="46"/>
        <v>10.049875621112315</v>
      </c>
      <c r="D61" s="26">
        <v>55.302999999999997</v>
      </c>
      <c r="E61" s="26">
        <v>0.129</v>
      </c>
      <c r="F61" s="26">
        <v>3.7970000000000002</v>
      </c>
      <c r="G61" s="26">
        <v>0.49299999999999999</v>
      </c>
      <c r="H61" s="26">
        <v>6.2279999999999998</v>
      </c>
      <c r="I61" s="26">
        <v>33.375999999999998</v>
      </c>
      <c r="J61" s="26">
        <v>0.60599999999999998</v>
      </c>
      <c r="K61" s="26">
        <v>0.17100000000000001</v>
      </c>
      <c r="L61" s="26">
        <v>9.7000000000000003E-2</v>
      </c>
      <c r="M61" s="26">
        <v>6.0000000000000001E-3</v>
      </c>
      <c r="N61" s="26"/>
      <c r="O61" s="25">
        <f t="shared" si="48"/>
        <v>100.20599999999999</v>
      </c>
      <c r="Q61" s="26">
        <v>42.656999999999996</v>
      </c>
      <c r="R61" s="26">
        <v>81.361999999999995</v>
      </c>
      <c r="S61" s="26">
        <v>11.04</v>
      </c>
      <c r="U61" s="26"/>
      <c r="V61" s="27">
        <v>12</v>
      </c>
      <c r="W61" s="27">
        <v>4</v>
      </c>
      <c r="X61" s="14">
        <v>0</v>
      </c>
      <c r="Z61" s="28">
        <f t="shared" si="49"/>
        <v>1.9077111848211092</v>
      </c>
      <c r="AA61" s="28">
        <f t="shared" si="50"/>
        <v>3.3475080918085169E-3</v>
      </c>
      <c r="AB61" s="28">
        <f t="shared" si="51"/>
        <v>0.15435994850475776</v>
      </c>
      <c r="AC61" s="28">
        <f t="shared" si="52"/>
        <v>1.3444843735778908E-2</v>
      </c>
      <c r="AD61" s="28">
        <f t="shared" si="53"/>
        <v>0</v>
      </c>
      <c r="AE61" s="28">
        <f t="shared" si="54"/>
        <v>0.17966023305551784</v>
      </c>
      <c r="AF61" s="28">
        <f t="shared" si="55"/>
        <v>1.7162307753011998</v>
      </c>
      <c r="AG61" s="28">
        <f t="shared" si="56"/>
        <v>2.2396420534789314E-2</v>
      </c>
      <c r="AH61" s="28">
        <f t="shared" si="57"/>
        <v>4.9959111121432266E-3</v>
      </c>
      <c r="AI61" s="28">
        <f t="shared" si="58"/>
        <v>2.691453327948254E-3</v>
      </c>
      <c r="AJ61" s="28">
        <f t="shared" si="59"/>
        <v>4.0126496351947381E-4</v>
      </c>
      <c r="AK61" s="28">
        <f t="shared" si="60"/>
        <v>0</v>
      </c>
      <c r="AL61" s="28">
        <f t="shared" si="61"/>
        <v>4.0052395434485728</v>
      </c>
      <c r="AM61" s="28">
        <f t="shared" si="62"/>
        <v>0.90523704566158569</v>
      </c>
      <c r="AN61" s="29">
        <f t="shared" si="63"/>
        <v>0</v>
      </c>
      <c r="AP61" s="25">
        <f t="shared" si="64"/>
        <v>55.302999999999997</v>
      </c>
      <c r="AQ61" s="25">
        <f t="shared" si="65"/>
        <v>0.129</v>
      </c>
      <c r="AR61" s="25">
        <f t="shared" si="66"/>
        <v>3.7970000000000002</v>
      </c>
      <c r="AS61" s="25">
        <f t="shared" si="67"/>
        <v>0.49299999999999999</v>
      </c>
      <c r="AT61" s="25">
        <f t="shared" si="68"/>
        <v>0</v>
      </c>
      <c r="AU61" s="25">
        <f t="shared" si="69"/>
        <v>6.2279999999999998</v>
      </c>
      <c r="AV61" s="25">
        <f t="shared" si="85"/>
        <v>33.375999999999998</v>
      </c>
      <c r="AW61" s="25">
        <f t="shared" si="86"/>
        <v>0.60599999999999998</v>
      </c>
      <c r="AX61" s="25">
        <f t="shared" si="87"/>
        <v>0.17100000000000001</v>
      </c>
      <c r="AY61" s="25">
        <f t="shared" si="88"/>
        <v>9.7000000000000003E-2</v>
      </c>
      <c r="AZ61" s="25">
        <f t="shared" si="89"/>
        <v>6.0000000000000001E-3</v>
      </c>
      <c r="BA61" s="25">
        <f t="shared" si="90"/>
        <v>0</v>
      </c>
      <c r="BB61" s="25">
        <f t="shared" si="70"/>
        <v>100.20599999999999</v>
      </c>
      <c r="BD61" s="25">
        <f t="shared" si="71"/>
        <v>0.92048934753661782</v>
      </c>
      <c r="BE61" s="25">
        <f t="shared" si="72"/>
        <v>1.6152054691608445E-3</v>
      </c>
      <c r="BF61" s="25">
        <f t="shared" si="73"/>
        <v>7.4480188309140841E-2</v>
      </c>
      <c r="BG61" s="25">
        <f t="shared" si="74"/>
        <v>6.4872688992696883E-3</v>
      </c>
      <c r="BH61" s="25">
        <f t="shared" si="75"/>
        <v>8.6687823617838652E-2</v>
      </c>
      <c r="BI61" s="25">
        <f t="shared" si="76"/>
        <v>0</v>
      </c>
      <c r="BJ61" s="25">
        <f t="shared" si="77"/>
        <v>0.82809817290419896</v>
      </c>
      <c r="BK61" s="25">
        <f t="shared" si="78"/>
        <v>1.0806492455071027E-2</v>
      </c>
      <c r="BL61" s="25">
        <f t="shared" si="79"/>
        <v>2.4105760853936008E-3</v>
      </c>
      <c r="BM61" s="25">
        <f t="shared" si="80"/>
        <v>1.2986526144420881E-3</v>
      </c>
      <c r="BN61" s="25">
        <f t="shared" si="81"/>
        <v>1.9361427840765164E-4</v>
      </c>
      <c r="BO61" s="25">
        <f t="shared" si="82"/>
        <v>0</v>
      </c>
      <c r="BP61" s="25">
        <f t="shared" si="83"/>
        <v>1.9325673421695411</v>
      </c>
      <c r="BQ61" s="25">
        <f t="shared" si="84"/>
        <v>2.0724967539564263</v>
      </c>
    </row>
    <row r="62" spans="1:69" s="25" customFormat="1" x14ac:dyDescent="0.15">
      <c r="A62" s="25" t="s">
        <v>127</v>
      </c>
      <c r="B62" s="25">
        <v>685</v>
      </c>
      <c r="C62" s="25">
        <f t="shared" si="46"/>
        <v>10.000000000005116</v>
      </c>
      <c r="D62" s="26">
        <v>55.235999999999997</v>
      </c>
      <c r="E62" s="26">
        <v>0.13800000000000001</v>
      </c>
      <c r="F62" s="26">
        <v>3.81</v>
      </c>
      <c r="G62" s="26">
        <v>0.48799999999999999</v>
      </c>
      <c r="H62" s="26">
        <v>6.26</v>
      </c>
      <c r="I62" s="26">
        <v>33.348999999999997</v>
      </c>
      <c r="J62" s="26">
        <v>0.67300000000000004</v>
      </c>
      <c r="K62" s="26">
        <v>0.16400000000000001</v>
      </c>
      <c r="L62" s="26">
        <v>8.8999999999999996E-2</v>
      </c>
      <c r="M62" s="26">
        <v>1.2E-2</v>
      </c>
      <c r="N62" s="26"/>
      <c r="O62" s="25">
        <f t="shared" si="48"/>
        <v>100.21900000000001</v>
      </c>
      <c r="Q62" s="26">
        <v>42.656999999999996</v>
      </c>
      <c r="R62" s="26">
        <v>81.372</v>
      </c>
      <c r="S62" s="26">
        <v>11.04</v>
      </c>
      <c r="U62" s="26"/>
      <c r="V62" s="27">
        <v>12</v>
      </c>
      <c r="W62" s="27">
        <v>4</v>
      </c>
      <c r="X62" s="14">
        <v>0</v>
      </c>
      <c r="Z62" s="28">
        <f t="shared" si="49"/>
        <v>1.9059660696781666</v>
      </c>
      <c r="AA62" s="28">
        <f t="shared" si="50"/>
        <v>3.5821190937521822E-3</v>
      </c>
      <c r="AB62" s="28">
        <f t="shared" si="51"/>
        <v>0.15493445635025113</v>
      </c>
      <c r="AC62" s="28">
        <f t="shared" si="52"/>
        <v>1.3312440224262135E-2</v>
      </c>
      <c r="AD62" s="28">
        <f t="shared" si="53"/>
        <v>0</v>
      </c>
      <c r="AE62" s="28">
        <f t="shared" si="54"/>
        <v>0.18063699381777362</v>
      </c>
      <c r="AF62" s="28">
        <f t="shared" si="55"/>
        <v>1.7153518824264034</v>
      </c>
      <c r="AG62" s="28">
        <f t="shared" si="56"/>
        <v>2.4879982049590663E-2</v>
      </c>
      <c r="AH62" s="28">
        <f t="shared" si="57"/>
        <v>4.7928236482707711E-3</v>
      </c>
      <c r="AI62" s="28">
        <f t="shared" si="58"/>
        <v>2.4702114736553623E-3</v>
      </c>
      <c r="AJ62" s="28">
        <f t="shared" si="59"/>
        <v>8.0276835739852205E-4</v>
      </c>
      <c r="AK62" s="28">
        <f t="shared" si="60"/>
        <v>0</v>
      </c>
      <c r="AL62" s="28">
        <f t="shared" si="61"/>
        <v>4.0067297471195245</v>
      </c>
      <c r="AM62" s="28">
        <f t="shared" si="62"/>
        <v>0.90472676497153137</v>
      </c>
      <c r="AN62" s="29">
        <f t="shared" si="63"/>
        <v>0</v>
      </c>
      <c r="AP62" s="25">
        <f t="shared" si="64"/>
        <v>55.235999999999997</v>
      </c>
      <c r="AQ62" s="25">
        <f t="shared" si="65"/>
        <v>0.13800000000000001</v>
      </c>
      <c r="AR62" s="25">
        <f t="shared" si="66"/>
        <v>3.81</v>
      </c>
      <c r="AS62" s="25">
        <f t="shared" si="67"/>
        <v>0.48799999999999999</v>
      </c>
      <c r="AT62" s="25">
        <f t="shared" si="68"/>
        <v>0</v>
      </c>
      <c r="AU62" s="25">
        <f t="shared" si="69"/>
        <v>6.26</v>
      </c>
      <c r="AV62" s="25">
        <f t="shared" si="85"/>
        <v>33.348999999999997</v>
      </c>
      <c r="AW62" s="25">
        <f t="shared" si="86"/>
        <v>0.67300000000000004</v>
      </c>
      <c r="AX62" s="25">
        <f t="shared" si="87"/>
        <v>0.16400000000000001</v>
      </c>
      <c r="AY62" s="25">
        <f t="shared" si="88"/>
        <v>8.8999999999999996E-2</v>
      </c>
      <c r="AZ62" s="25">
        <f t="shared" si="89"/>
        <v>1.2E-2</v>
      </c>
      <c r="BA62" s="25">
        <f t="shared" si="90"/>
        <v>0</v>
      </c>
      <c r="BB62" s="25">
        <f t="shared" si="70"/>
        <v>100.21900000000001</v>
      </c>
      <c r="BD62" s="25">
        <f t="shared" si="71"/>
        <v>0.91937416777629821</v>
      </c>
      <c r="BE62" s="25">
        <f t="shared" si="72"/>
        <v>1.7278942228232291E-3</v>
      </c>
      <c r="BF62" s="25">
        <f t="shared" si="73"/>
        <v>7.473519027069439E-2</v>
      </c>
      <c r="BG62" s="25">
        <f t="shared" si="74"/>
        <v>6.4214750970458577E-3</v>
      </c>
      <c r="BH62" s="25">
        <f t="shared" si="75"/>
        <v>8.713323311619621E-2</v>
      </c>
      <c r="BI62" s="25">
        <f t="shared" si="76"/>
        <v>0</v>
      </c>
      <c r="BJ62" s="25">
        <f t="shared" si="77"/>
        <v>0.82742827085876469</v>
      </c>
      <c r="BK62" s="25">
        <f t="shared" si="78"/>
        <v>1.2001269673700993E-2</v>
      </c>
      <c r="BL62" s="25">
        <f t="shared" si="79"/>
        <v>2.3118975321903541E-3</v>
      </c>
      <c r="BM62" s="25">
        <f t="shared" si="80"/>
        <v>1.191547244178823E-3</v>
      </c>
      <c r="BN62" s="25">
        <f t="shared" si="81"/>
        <v>3.8722855681530327E-4</v>
      </c>
      <c r="BO62" s="25">
        <f t="shared" si="82"/>
        <v>0</v>
      </c>
      <c r="BP62" s="25">
        <f t="shared" si="83"/>
        <v>1.9327121743487081</v>
      </c>
      <c r="BQ62" s="25">
        <f t="shared" si="84"/>
        <v>2.0731124894319692</v>
      </c>
    </row>
    <row r="63" spans="1:69" s="25" customFormat="1" x14ac:dyDescent="0.15">
      <c r="A63" s="25" t="s">
        <v>128</v>
      </c>
      <c r="B63" s="25">
        <v>686</v>
      </c>
      <c r="C63" s="25">
        <f t="shared" si="46"/>
        <v>10.049875621125748</v>
      </c>
      <c r="D63" s="26">
        <v>55.792000000000002</v>
      </c>
      <c r="E63" s="26">
        <v>0.13300000000000001</v>
      </c>
      <c r="F63" s="26">
        <v>3.855</v>
      </c>
      <c r="G63" s="26">
        <v>0.503</v>
      </c>
      <c r="H63" s="26">
        <v>6.3</v>
      </c>
      <c r="I63" s="26">
        <v>33.686</v>
      </c>
      <c r="J63" s="26">
        <v>0.498</v>
      </c>
      <c r="K63" s="26">
        <v>0.16500000000000001</v>
      </c>
      <c r="L63" s="26">
        <v>7.5999999999999998E-2</v>
      </c>
      <c r="M63" s="26">
        <v>4.0000000000000001E-3</v>
      </c>
      <c r="N63" s="26"/>
      <c r="O63" s="25">
        <f t="shared" si="48"/>
        <v>101.01200000000001</v>
      </c>
      <c r="Q63" s="26">
        <v>42.655999999999999</v>
      </c>
      <c r="R63" s="26">
        <v>81.382000000000005</v>
      </c>
      <c r="S63" s="26">
        <v>11.04</v>
      </c>
      <c r="U63" s="26"/>
      <c r="V63" s="27">
        <v>12</v>
      </c>
      <c r="W63" s="27">
        <v>4</v>
      </c>
      <c r="X63" s="14">
        <v>0</v>
      </c>
      <c r="Z63" s="28">
        <f t="shared" si="49"/>
        <v>1.9083296550760742</v>
      </c>
      <c r="AA63" s="28">
        <f t="shared" si="50"/>
        <v>3.422166221803431E-3</v>
      </c>
      <c r="AB63" s="28">
        <f t="shared" si="51"/>
        <v>0.15539460770388819</v>
      </c>
      <c r="AC63" s="28">
        <f t="shared" si="52"/>
        <v>1.3601736552482731E-2</v>
      </c>
      <c r="AD63" s="28">
        <f t="shared" si="53"/>
        <v>0</v>
      </c>
      <c r="AE63" s="28">
        <f t="shared" si="54"/>
        <v>0.18020276001768271</v>
      </c>
      <c r="AF63" s="28">
        <f t="shared" si="55"/>
        <v>1.717545999301153</v>
      </c>
      <c r="AG63" s="28">
        <f t="shared" si="56"/>
        <v>1.8249579680074204E-2</v>
      </c>
      <c r="AH63" s="28">
        <f t="shared" si="57"/>
        <v>4.7799138663040652E-3</v>
      </c>
      <c r="AI63" s="28">
        <f t="shared" si="58"/>
        <v>2.0909625060097801E-3</v>
      </c>
      <c r="AJ63" s="28">
        <f t="shared" si="59"/>
        <v>2.6525129692929846E-4</v>
      </c>
      <c r="AK63" s="28">
        <f t="shared" si="60"/>
        <v>0</v>
      </c>
      <c r="AL63" s="28">
        <f t="shared" si="61"/>
        <v>4.0038826322224015</v>
      </c>
      <c r="AM63" s="28">
        <f t="shared" si="62"/>
        <v>0.90504393211545908</v>
      </c>
      <c r="AN63" s="29">
        <f t="shared" si="63"/>
        <v>0</v>
      </c>
      <c r="AP63" s="25">
        <f t="shared" si="64"/>
        <v>55.792000000000002</v>
      </c>
      <c r="AQ63" s="25">
        <f t="shared" si="65"/>
        <v>0.13300000000000001</v>
      </c>
      <c r="AR63" s="25">
        <f t="shared" si="66"/>
        <v>3.855</v>
      </c>
      <c r="AS63" s="25">
        <f t="shared" si="67"/>
        <v>0.503</v>
      </c>
      <c r="AT63" s="25">
        <f t="shared" si="68"/>
        <v>0</v>
      </c>
      <c r="AU63" s="25">
        <f t="shared" si="69"/>
        <v>6.3</v>
      </c>
      <c r="AV63" s="25">
        <f t="shared" si="85"/>
        <v>33.686</v>
      </c>
      <c r="AW63" s="25">
        <f t="shared" si="86"/>
        <v>0.498</v>
      </c>
      <c r="AX63" s="25">
        <f t="shared" si="87"/>
        <v>0.16500000000000001</v>
      </c>
      <c r="AY63" s="25">
        <f t="shared" si="88"/>
        <v>7.5999999999999998E-2</v>
      </c>
      <c r="AZ63" s="25">
        <f t="shared" si="89"/>
        <v>4.0000000000000001E-3</v>
      </c>
      <c r="BA63" s="25">
        <f t="shared" si="90"/>
        <v>0</v>
      </c>
      <c r="BB63" s="25">
        <f t="shared" si="70"/>
        <v>101.01200000000001</v>
      </c>
      <c r="BD63" s="25">
        <f t="shared" si="71"/>
        <v>0.92862849533954728</v>
      </c>
      <c r="BE63" s="25">
        <f t="shared" si="72"/>
        <v>1.6652893596774598E-3</v>
      </c>
      <c r="BF63" s="25">
        <f t="shared" si="73"/>
        <v>7.5617889368379765E-2</v>
      </c>
      <c r="BG63" s="25">
        <f t="shared" si="74"/>
        <v>6.6188565037173493E-3</v>
      </c>
      <c r="BH63" s="25">
        <f t="shared" si="75"/>
        <v>8.768999498914315E-2</v>
      </c>
      <c r="BI63" s="25">
        <f t="shared" si="76"/>
        <v>0</v>
      </c>
      <c r="BJ63" s="25">
        <f t="shared" si="77"/>
        <v>0.83578964083325891</v>
      </c>
      <c r="BK63" s="25">
        <f t="shared" si="78"/>
        <v>8.8805829086227254E-3</v>
      </c>
      <c r="BL63" s="25">
        <f t="shared" si="79"/>
        <v>2.3259944683622462E-3</v>
      </c>
      <c r="BM63" s="25">
        <f t="shared" si="80"/>
        <v>1.0175010175010174E-3</v>
      </c>
      <c r="BN63" s="25">
        <f t="shared" si="81"/>
        <v>1.2907618560510108E-4</v>
      </c>
      <c r="BO63" s="25">
        <f t="shared" si="82"/>
        <v>0</v>
      </c>
      <c r="BP63" s="25">
        <f t="shared" si="83"/>
        <v>1.9483633209738154</v>
      </c>
      <c r="BQ63" s="25">
        <f t="shared" si="84"/>
        <v>2.054997950906412</v>
      </c>
    </row>
    <row r="64" spans="1:69" s="25" customFormat="1" x14ac:dyDescent="0.15">
      <c r="A64" s="25" t="s">
        <v>129</v>
      </c>
      <c r="B64" s="25">
        <v>687</v>
      </c>
      <c r="C64" s="25">
        <f t="shared" si="46"/>
        <v>10.049875621111608</v>
      </c>
      <c r="D64" s="26">
        <v>55.058</v>
      </c>
      <c r="E64" s="26">
        <v>0.123</v>
      </c>
      <c r="F64" s="26">
        <v>3.855</v>
      </c>
      <c r="G64" s="26">
        <v>0.49399999999999999</v>
      </c>
      <c r="H64" s="26">
        <v>6.2389999999999999</v>
      </c>
      <c r="I64" s="26">
        <v>33.283000000000001</v>
      </c>
      <c r="J64" s="26">
        <v>0.48399999999999999</v>
      </c>
      <c r="K64" s="26">
        <v>0.16200000000000001</v>
      </c>
      <c r="L64" s="26">
        <v>8.5999999999999993E-2</v>
      </c>
      <c r="M64" s="26">
        <v>0.01</v>
      </c>
      <c r="N64" s="26"/>
      <c r="O64" s="25">
        <f t="shared" si="48"/>
        <v>99.793999999999997</v>
      </c>
      <c r="Q64" s="26">
        <v>42.655000000000001</v>
      </c>
      <c r="R64" s="26">
        <v>81.391999999999996</v>
      </c>
      <c r="S64" s="26">
        <v>11.04</v>
      </c>
      <c r="U64" s="26"/>
      <c r="V64" s="27">
        <v>12</v>
      </c>
      <c r="W64" s="27">
        <v>4</v>
      </c>
      <c r="X64" s="14">
        <v>0</v>
      </c>
      <c r="Z64" s="28">
        <f t="shared" si="49"/>
        <v>1.9065825023562633</v>
      </c>
      <c r="AA64" s="28">
        <f t="shared" si="50"/>
        <v>3.2041163134409294E-3</v>
      </c>
      <c r="AB64" s="28">
        <f t="shared" si="51"/>
        <v>0.15732206806768614</v>
      </c>
      <c r="AC64" s="28">
        <f t="shared" si="52"/>
        <v>1.3524058014482232E-2</v>
      </c>
      <c r="AD64" s="28">
        <f t="shared" si="53"/>
        <v>0</v>
      </c>
      <c r="AE64" s="28">
        <f t="shared" si="54"/>
        <v>0.18067146950954441</v>
      </c>
      <c r="AF64" s="28">
        <f t="shared" si="55"/>
        <v>1.7180472361393782</v>
      </c>
      <c r="AG64" s="28">
        <f t="shared" si="56"/>
        <v>1.7956537117326352E-2</v>
      </c>
      <c r="AH64" s="28">
        <f t="shared" si="57"/>
        <v>4.7512167507156111E-3</v>
      </c>
      <c r="AI64" s="28">
        <f t="shared" si="58"/>
        <v>2.3954372938197132E-3</v>
      </c>
      <c r="AJ64" s="28">
        <f t="shared" si="59"/>
        <v>6.7135345310809301E-4</v>
      </c>
      <c r="AK64" s="28">
        <f t="shared" si="60"/>
        <v>0</v>
      </c>
      <c r="AL64" s="28">
        <f t="shared" si="61"/>
        <v>4.0051259950157654</v>
      </c>
      <c r="AM64" s="28">
        <f t="shared" si="62"/>
        <v>0.9048455840393711</v>
      </c>
      <c r="AN64" s="29">
        <f t="shared" si="63"/>
        <v>0</v>
      </c>
      <c r="AP64" s="25">
        <f t="shared" si="64"/>
        <v>55.058</v>
      </c>
      <c r="AQ64" s="25">
        <f t="shared" si="65"/>
        <v>0.123</v>
      </c>
      <c r="AR64" s="25">
        <f t="shared" si="66"/>
        <v>3.855</v>
      </c>
      <c r="AS64" s="25">
        <f t="shared" si="67"/>
        <v>0.49399999999999999</v>
      </c>
      <c r="AT64" s="25">
        <f t="shared" si="68"/>
        <v>0</v>
      </c>
      <c r="AU64" s="25">
        <f t="shared" si="69"/>
        <v>6.2389999999999999</v>
      </c>
      <c r="AV64" s="25">
        <f t="shared" si="85"/>
        <v>33.283000000000001</v>
      </c>
      <c r="AW64" s="25">
        <f t="shared" si="86"/>
        <v>0.48399999999999999</v>
      </c>
      <c r="AX64" s="25">
        <f t="shared" si="87"/>
        <v>0.16200000000000001</v>
      </c>
      <c r="AY64" s="25">
        <f t="shared" si="88"/>
        <v>8.5999999999999993E-2</v>
      </c>
      <c r="AZ64" s="25">
        <f t="shared" si="89"/>
        <v>0.01</v>
      </c>
      <c r="BA64" s="25">
        <f t="shared" si="90"/>
        <v>0</v>
      </c>
      <c r="BB64" s="25">
        <f t="shared" si="70"/>
        <v>99.793999999999997</v>
      </c>
      <c r="BD64" s="25">
        <f t="shared" si="71"/>
        <v>0.91641145139813585</v>
      </c>
      <c r="BE64" s="25">
        <f t="shared" si="72"/>
        <v>1.5400796333859214E-3</v>
      </c>
      <c r="BF64" s="25">
        <f t="shared" si="73"/>
        <v>7.5617889368379765E-2</v>
      </c>
      <c r="BG64" s="25">
        <f t="shared" si="74"/>
        <v>6.5004276597144545E-3</v>
      </c>
      <c r="BH64" s="25">
        <f t="shared" si="75"/>
        <v>8.6840933132899062E-2</v>
      </c>
      <c r="BI64" s="25">
        <f t="shared" si="76"/>
        <v>0</v>
      </c>
      <c r="BJ64" s="25">
        <f t="shared" si="77"/>
        <v>0.82579073252548107</v>
      </c>
      <c r="BK64" s="25">
        <f t="shared" si="78"/>
        <v>8.6309279674164647E-3</v>
      </c>
      <c r="BL64" s="25">
        <f t="shared" si="79"/>
        <v>2.2837036598465691E-3</v>
      </c>
      <c r="BM64" s="25">
        <f t="shared" si="80"/>
        <v>1.1513827303300985E-3</v>
      </c>
      <c r="BN64" s="25">
        <f t="shared" si="81"/>
        <v>3.2269046401275274E-4</v>
      </c>
      <c r="BO64" s="25">
        <f t="shared" si="82"/>
        <v>0</v>
      </c>
      <c r="BP64" s="25">
        <f t="shared" si="83"/>
        <v>1.9250902185396017</v>
      </c>
      <c r="BQ64" s="25">
        <f t="shared" si="84"/>
        <v>2.0804874267420592</v>
      </c>
    </row>
    <row r="65" spans="1:69" s="25" customFormat="1" x14ac:dyDescent="0.15">
      <c r="A65" s="25" t="s">
        <v>130</v>
      </c>
      <c r="B65" s="25">
        <v>688</v>
      </c>
      <c r="C65" s="25">
        <f t="shared" si="46"/>
        <v>10.000000000005116</v>
      </c>
      <c r="D65" s="26">
        <v>55.078000000000003</v>
      </c>
      <c r="E65" s="26">
        <v>0.125</v>
      </c>
      <c r="F65" s="26">
        <v>3.8180000000000001</v>
      </c>
      <c r="G65" s="26">
        <v>0.48899999999999999</v>
      </c>
      <c r="H65" s="26">
        <v>6.2240000000000002</v>
      </c>
      <c r="I65" s="26">
        <v>33.201000000000001</v>
      </c>
      <c r="J65" s="26">
        <v>0.53400000000000003</v>
      </c>
      <c r="K65" s="26">
        <v>0.17100000000000001</v>
      </c>
      <c r="L65" s="26">
        <v>8.1000000000000003E-2</v>
      </c>
      <c r="M65" s="26">
        <v>8.9999999999999993E-3</v>
      </c>
      <c r="N65" s="26"/>
      <c r="O65" s="25">
        <f t="shared" ref="O65:O71" si="91">SUM(D65:N65)</f>
        <v>99.730000000000018</v>
      </c>
      <c r="Q65" s="26">
        <v>42.655000000000001</v>
      </c>
      <c r="R65" s="26">
        <v>81.402000000000001</v>
      </c>
      <c r="S65" s="26">
        <v>11.04</v>
      </c>
      <c r="U65" s="26"/>
      <c r="V65" s="27">
        <v>12</v>
      </c>
      <c r="W65" s="27">
        <v>4</v>
      </c>
      <c r="X65" s="14">
        <v>0</v>
      </c>
      <c r="Z65" s="28">
        <f t="shared" ref="Z65:Z71" si="92">IFERROR(BD65*$BQ65,"NA")</f>
        <v>1.9084525771051339</v>
      </c>
      <c r="AA65" s="28">
        <f t="shared" ref="AA65:AA71" si="93">IFERROR(BE65*$BQ65,"NA")</f>
        <v>3.2582260692037798E-3</v>
      </c>
      <c r="AB65" s="28">
        <f t="shared" ref="AB65:AB71" si="94">IFERROR(BF65*$BQ65,"NA")</f>
        <v>0.15590829706110396</v>
      </c>
      <c r="AC65" s="28">
        <f t="shared" ref="AC65:AC71" si="95">IFERROR(BG65*$BQ65,"NA")</f>
        <v>1.3395439732176192E-2</v>
      </c>
      <c r="AD65" s="28">
        <f t="shared" ref="AD65:AD71" si="96">IFERROR(IF(OR($X65="spinel", $X65="Spinel", $X65="SPINEL"),((BH65+BI65)*BQ65-AE65),BI65*$BQ65),"NA")</f>
        <v>0</v>
      </c>
      <c r="AE65" s="28">
        <f t="shared" ref="AE65:AE71" si="97">IFERROR(IF(OR($X65="spinel", $X65="Spinel", $X65="SPINEL"),(1-AF65-AG65-AH65-AI65),BH65*$BQ65),"NA")</f>
        <v>0.18034836720723937</v>
      </c>
      <c r="AF65" s="28">
        <f t="shared" ref="AF65:AF71" si="98">IFERROR(BJ65*$BQ65,"NA")</f>
        <v>1.7148725132048726</v>
      </c>
      <c r="AG65" s="28">
        <f t="shared" ref="AG65:AG71" si="99">IFERROR(BK65*$BQ65,"NA")</f>
        <v>1.9823782422405824E-2</v>
      </c>
      <c r="AH65" s="28">
        <f t="shared" ref="AH65:AH71" si="100">IFERROR(BL65*$BQ65,"NA")</f>
        <v>5.0182694752903805E-3</v>
      </c>
      <c r="AI65" s="28">
        <f t="shared" ref="AI65:AI71" si="101">IFERROR(BM65*$BQ65,"NA")</f>
        <v>2.2575605833692514E-3</v>
      </c>
      <c r="AJ65" s="28">
        <f t="shared" ref="AJ65:AJ71" si="102">IFERROR(BN65*$BQ65,"NA")</f>
        <v>6.0459113645121461E-4</v>
      </c>
      <c r="AK65" s="28">
        <f t="shared" ref="AK65:AK71" si="103">IFERROR(BO65*$BQ65,"NA")</f>
        <v>0</v>
      </c>
      <c r="AL65" s="28">
        <f t="shared" ref="AL65:AL71" si="104">IFERROR(SUM(Z65:AK65),"NA")</f>
        <v>4.0039396239972458</v>
      </c>
      <c r="AM65" s="28">
        <f t="shared" ref="AM65:AM71" si="105">IFERROR(AF65/(AF65+AE65),"NA")</f>
        <v>0.90484044943192954</v>
      </c>
      <c r="AN65" s="29">
        <f t="shared" ref="AN65:AN71" si="106">IFERROR(AD65/(AD65+AE65),"NA")</f>
        <v>0</v>
      </c>
      <c r="AP65" s="25">
        <f t="shared" ref="AP65:AP71" si="107">D65</f>
        <v>55.078000000000003</v>
      </c>
      <c r="AQ65" s="25">
        <f t="shared" ref="AQ65:AQ71" si="108">E65</f>
        <v>0.125</v>
      </c>
      <c r="AR65" s="25">
        <f t="shared" ref="AR65:AR71" si="109">F65</f>
        <v>3.8180000000000001</v>
      </c>
      <c r="AS65" s="25">
        <f t="shared" ref="AS65:AS71" si="110">G65</f>
        <v>0.48899999999999999</v>
      </c>
      <c r="AT65" s="25">
        <f t="shared" ref="AT65:AT71" si="111">BI65*AT$1/2</f>
        <v>0</v>
      </c>
      <c r="AU65" s="25">
        <f t="shared" ref="AU65:AU71" si="112">BH65*AU$1</f>
        <v>6.2240000000000002</v>
      </c>
      <c r="AV65" s="25">
        <f t="shared" ref="AV65:AV71" si="113">I65</f>
        <v>33.201000000000001</v>
      </c>
      <c r="AW65" s="25">
        <f t="shared" ref="AW65:AW71" si="114">J65</f>
        <v>0.53400000000000003</v>
      </c>
      <c r="AX65" s="25">
        <f t="shared" ref="AX65:AX71" si="115">K65</f>
        <v>0.17100000000000001</v>
      </c>
      <c r="AY65" s="25">
        <f t="shared" ref="AY65:AY71" si="116">L65</f>
        <v>8.1000000000000003E-2</v>
      </c>
      <c r="AZ65" s="25">
        <f t="shared" ref="AZ65:AZ71" si="117">M65</f>
        <v>8.9999999999999993E-3</v>
      </c>
      <c r="BA65" s="25">
        <f t="shared" ref="BA65:BA71" si="118">N65</f>
        <v>0</v>
      </c>
      <c r="BB65" s="25">
        <f t="shared" ref="BB65:BB71" si="119">SUM(AP65:BA65)</f>
        <v>99.730000000000018</v>
      </c>
      <c r="BD65" s="25">
        <f t="shared" ref="BD65:BD71" si="120">D65/AP$1</f>
        <v>0.91674434087882828</v>
      </c>
      <c r="BE65" s="25">
        <f t="shared" ref="BE65:BE71" si="121">E65/AQ$1</f>
        <v>1.5651215786442292E-3</v>
      </c>
      <c r="BF65" s="25">
        <f t="shared" ref="BF65:BF71" si="122">F65/AR$1*2</f>
        <v>7.4892114554727343E-2</v>
      </c>
      <c r="BG65" s="25">
        <f t="shared" ref="BG65:BG71" si="123">G65/AS$1*2</f>
        <v>6.434633857490624E-3</v>
      </c>
      <c r="BH65" s="25">
        <f t="shared" ref="BH65:BH71" si="124">IF(OR($X65="spinel", $X65="Spinel", $X65="SPINEL"),H65/AU$1,H65/AU$1*(1-$X65))</f>
        <v>8.6632147430543968E-2</v>
      </c>
      <c r="BI65" s="25">
        <f t="shared" ref="BI65:BI71" si="125">IF(OR($X65="spinel", $X65="Spinel", $X65="SPINEL"),0,H65/AU$1*$X65)</f>
        <v>0</v>
      </c>
      <c r="BJ65" s="25">
        <f t="shared" ref="BJ65:BJ71" si="126">I65/AV$1</f>
        <v>0.82375621520231046</v>
      </c>
      <c r="BK65" s="25">
        <f t="shared" ref="BK65:BK71" si="127">J65/AW$1</f>
        <v>9.522552757438827E-3</v>
      </c>
      <c r="BL65" s="25">
        <f t="shared" ref="BL65:BL71" si="128">K65/AX$1</f>
        <v>2.4105760853936008E-3</v>
      </c>
      <c r="BM65" s="25">
        <f t="shared" ref="BM65:BM71" si="129">L65/AY$1</f>
        <v>1.084441873915558E-3</v>
      </c>
      <c r="BN65" s="25">
        <f t="shared" ref="BN65:BN71" si="130">M65/AZ$1*2</f>
        <v>2.9042141761147743E-4</v>
      </c>
      <c r="BO65" s="25">
        <f t="shared" ref="BO65:BO71" si="131">N65/BA$1*2</f>
        <v>0</v>
      </c>
      <c r="BP65" s="25">
        <f t="shared" ref="BP65:BP71" si="132">SUM(BD65:BO65)</f>
        <v>1.9233325656369042</v>
      </c>
      <c r="BQ65" s="25">
        <f t="shared" ref="BQ65:BQ71" si="133">IFERROR(IF(OR($U65="Total",$U65="total", $U65="TOTAL"),$W65/$BP65,V65/(BD65*4+BE65*4+BF65*3+BG65*3+BH65*2+BI65*3+BJ65*2+BK65*2+BL65*2+BM65*2+BN65+BO65)),"NA")</f>
        <v>2.0817718659442326</v>
      </c>
    </row>
    <row r="66" spans="1:69" s="25" customFormat="1" x14ac:dyDescent="0.15">
      <c r="A66" s="25" t="s">
        <v>131</v>
      </c>
      <c r="B66" s="25">
        <v>689</v>
      </c>
      <c r="C66" s="25">
        <f t="shared" si="46"/>
        <v>10.000000000005116</v>
      </c>
      <c r="D66" s="26">
        <v>55.125999999999998</v>
      </c>
      <c r="E66" s="26">
        <v>0.11799999999999999</v>
      </c>
      <c r="F66" s="26">
        <v>3.8140000000000001</v>
      </c>
      <c r="G66" s="26">
        <v>0.49</v>
      </c>
      <c r="H66" s="26">
        <v>6.2110000000000003</v>
      </c>
      <c r="I66" s="26">
        <v>33.351999999999997</v>
      </c>
      <c r="J66" s="26">
        <v>0.49199999999999999</v>
      </c>
      <c r="K66" s="26">
        <v>0.16600000000000001</v>
      </c>
      <c r="L66" s="26">
        <v>7.5999999999999998E-2</v>
      </c>
      <c r="M66" s="26">
        <v>1.7000000000000001E-2</v>
      </c>
      <c r="N66" s="26"/>
      <c r="O66" s="25">
        <f t="shared" si="91"/>
        <v>99.861999999999981</v>
      </c>
      <c r="Q66" s="26">
        <v>42.655000000000001</v>
      </c>
      <c r="R66" s="26">
        <v>81.412000000000006</v>
      </c>
      <c r="S66" s="26">
        <v>11.04</v>
      </c>
      <c r="U66" s="26"/>
      <c r="V66" s="27">
        <v>12</v>
      </c>
      <c r="W66" s="27">
        <v>4</v>
      </c>
      <c r="X66" s="14">
        <v>0</v>
      </c>
      <c r="Z66" s="28">
        <f t="shared" si="92"/>
        <v>1.9073807052157772</v>
      </c>
      <c r="AA66" s="28">
        <f t="shared" si="93"/>
        <v>3.071361257872632E-3</v>
      </c>
      <c r="AB66" s="28">
        <f t="shared" si="94"/>
        <v>0.15552194745295084</v>
      </c>
      <c r="AC66" s="28">
        <f t="shared" si="95"/>
        <v>1.3403613276120448E-2</v>
      </c>
      <c r="AD66" s="28">
        <f t="shared" si="96"/>
        <v>0</v>
      </c>
      <c r="AE66" s="28">
        <f t="shared" si="97"/>
        <v>0.17971397629093488</v>
      </c>
      <c r="AF66" s="28">
        <f t="shared" si="98"/>
        <v>1.7202051759742507</v>
      </c>
      <c r="AG66" s="28">
        <f t="shared" si="99"/>
        <v>1.8238455650984597E-2</v>
      </c>
      <c r="AH66" s="28">
        <f t="shared" si="100"/>
        <v>4.8645609553107103E-3</v>
      </c>
      <c r="AI66" s="28">
        <f t="shared" si="101"/>
        <v>2.1151719595798209E-3</v>
      </c>
      <c r="AJ66" s="28">
        <f t="shared" si="102"/>
        <v>1.1403702560670104E-3</v>
      </c>
      <c r="AK66" s="28">
        <f t="shared" si="103"/>
        <v>0</v>
      </c>
      <c r="AL66" s="28">
        <f t="shared" si="104"/>
        <v>4.0056553382898485</v>
      </c>
      <c r="AM66" s="28">
        <f t="shared" si="105"/>
        <v>0.90540967173436293</v>
      </c>
      <c r="AN66" s="29">
        <f t="shared" si="106"/>
        <v>0</v>
      </c>
      <c r="AP66" s="25">
        <f t="shared" si="107"/>
        <v>55.125999999999998</v>
      </c>
      <c r="AQ66" s="25">
        <f t="shared" si="108"/>
        <v>0.11799999999999999</v>
      </c>
      <c r="AR66" s="25">
        <f t="shared" si="109"/>
        <v>3.8140000000000001</v>
      </c>
      <c r="AS66" s="25">
        <f t="shared" si="110"/>
        <v>0.49</v>
      </c>
      <c r="AT66" s="25">
        <f t="shared" si="111"/>
        <v>0</v>
      </c>
      <c r="AU66" s="25">
        <f t="shared" si="112"/>
        <v>6.2110000000000003</v>
      </c>
      <c r="AV66" s="25">
        <f t="shared" si="113"/>
        <v>33.351999999999997</v>
      </c>
      <c r="AW66" s="25">
        <f t="shared" si="114"/>
        <v>0.49199999999999999</v>
      </c>
      <c r="AX66" s="25">
        <f t="shared" si="115"/>
        <v>0.16600000000000001</v>
      </c>
      <c r="AY66" s="25">
        <f t="shared" si="116"/>
        <v>7.5999999999999998E-2</v>
      </c>
      <c r="AZ66" s="25">
        <f t="shared" si="117"/>
        <v>1.7000000000000001E-2</v>
      </c>
      <c r="BA66" s="25">
        <f t="shared" si="118"/>
        <v>0</v>
      </c>
      <c r="BB66" s="25">
        <f t="shared" si="119"/>
        <v>99.861999999999981</v>
      </c>
      <c r="BD66" s="25">
        <f t="shared" si="120"/>
        <v>0.91754327563249005</v>
      </c>
      <c r="BE66" s="25">
        <f t="shared" si="121"/>
        <v>1.4774747702401521E-3</v>
      </c>
      <c r="BF66" s="25">
        <f t="shared" si="122"/>
        <v>7.4813652412710874E-2</v>
      </c>
      <c r="BG66" s="25">
        <f t="shared" si="123"/>
        <v>6.4477926179353903E-3</v>
      </c>
      <c r="BH66" s="25">
        <f t="shared" si="124"/>
        <v>8.6451199821836217E-2</v>
      </c>
      <c r="BI66" s="25">
        <f t="shared" si="125"/>
        <v>0</v>
      </c>
      <c r="BJ66" s="25">
        <f t="shared" si="126"/>
        <v>0.82750270441936846</v>
      </c>
      <c r="BK66" s="25">
        <f t="shared" si="127"/>
        <v>8.7735879338200415E-3</v>
      </c>
      <c r="BL66" s="25">
        <f t="shared" si="128"/>
        <v>2.3400914045341387E-3</v>
      </c>
      <c r="BM66" s="25">
        <f t="shared" si="129"/>
        <v>1.0175010175010174E-3</v>
      </c>
      <c r="BN66" s="25">
        <f t="shared" si="130"/>
        <v>5.4857378882167964E-4</v>
      </c>
      <c r="BO66" s="25">
        <f t="shared" si="131"/>
        <v>0</v>
      </c>
      <c r="BP66" s="25">
        <f t="shared" si="132"/>
        <v>1.9269158538192583</v>
      </c>
      <c r="BQ66" s="25">
        <f t="shared" si="133"/>
        <v>2.078791001875048</v>
      </c>
    </row>
    <row r="67" spans="1:69" s="25" customFormat="1" x14ac:dyDescent="0.15">
      <c r="A67" s="25" t="s">
        <v>132</v>
      </c>
      <c r="B67" s="25">
        <v>690</v>
      </c>
      <c r="C67" s="25">
        <f t="shared" si="46"/>
        <v>10.049875621111608</v>
      </c>
      <c r="D67" s="26">
        <v>55.197000000000003</v>
      </c>
      <c r="E67" s="26">
        <v>0.14499999999999999</v>
      </c>
      <c r="F67" s="26">
        <v>3.919</v>
      </c>
      <c r="G67" s="26">
        <v>0.496</v>
      </c>
      <c r="H67" s="26">
        <v>6.069</v>
      </c>
      <c r="I67" s="26">
        <v>32.795999999999999</v>
      </c>
      <c r="J67" s="26">
        <v>1.288</v>
      </c>
      <c r="K67" s="26">
        <v>0.16200000000000001</v>
      </c>
      <c r="L67" s="26">
        <v>7.2999999999999995E-2</v>
      </c>
      <c r="M67" s="26">
        <v>2.8000000000000001E-2</v>
      </c>
      <c r="N67" s="26"/>
      <c r="O67" s="25">
        <f t="shared" si="91"/>
        <v>100.17300000000002</v>
      </c>
      <c r="Q67" s="26">
        <v>42.654000000000003</v>
      </c>
      <c r="R67" s="26">
        <v>81.421999999999997</v>
      </c>
      <c r="S67" s="26">
        <v>11.04</v>
      </c>
      <c r="U67" s="26"/>
      <c r="V67" s="27">
        <v>12</v>
      </c>
      <c r="W67" s="27">
        <v>4</v>
      </c>
      <c r="X67" s="14">
        <v>0</v>
      </c>
      <c r="Z67" s="28">
        <f t="shared" si="92"/>
        <v>1.9066984082050717</v>
      </c>
      <c r="AA67" s="28">
        <f t="shared" si="93"/>
        <v>3.7679273654703631E-3</v>
      </c>
      <c r="AB67" s="28">
        <f t="shared" si="94"/>
        <v>0.15954084436601251</v>
      </c>
      <c r="AC67" s="28">
        <f t="shared" si="95"/>
        <v>1.3545439816816024E-2</v>
      </c>
      <c r="AD67" s="28">
        <f t="shared" si="96"/>
        <v>0</v>
      </c>
      <c r="AE67" s="28">
        <f t="shared" si="97"/>
        <v>0.17531661920990801</v>
      </c>
      <c r="AF67" s="28">
        <f t="shared" si="98"/>
        <v>1.6887480917612887</v>
      </c>
      <c r="AG67" s="28">
        <f t="shared" si="99"/>
        <v>4.7667727427744271E-2</v>
      </c>
      <c r="AH67" s="28">
        <f t="shared" si="100"/>
        <v>4.7395400966200388E-3</v>
      </c>
      <c r="AI67" s="28">
        <f t="shared" si="101"/>
        <v>2.0283391529274377E-3</v>
      </c>
      <c r="AJ67" s="28">
        <f t="shared" si="102"/>
        <v>1.8751698723672131E-3</v>
      </c>
      <c r="AK67" s="28">
        <f t="shared" si="103"/>
        <v>0</v>
      </c>
      <c r="AL67" s="28">
        <f t="shared" si="104"/>
        <v>4.0039281072742252</v>
      </c>
      <c r="AM67" s="28">
        <f t="shared" si="105"/>
        <v>0.90594928481932036</v>
      </c>
      <c r="AN67" s="29">
        <f t="shared" si="106"/>
        <v>0</v>
      </c>
      <c r="AP67" s="25">
        <f t="shared" si="107"/>
        <v>55.197000000000003</v>
      </c>
      <c r="AQ67" s="25">
        <f t="shared" si="108"/>
        <v>0.14499999999999999</v>
      </c>
      <c r="AR67" s="25">
        <f t="shared" si="109"/>
        <v>3.919</v>
      </c>
      <c r="AS67" s="25">
        <f t="shared" si="110"/>
        <v>0.496</v>
      </c>
      <c r="AT67" s="25">
        <f t="shared" si="111"/>
        <v>0</v>
      </c>
      <c r="AU67" s="25">
        <f t="shared" si="112"/>
        <v>6.069</v>
      </c>
      <c r="AV67" s="25">
        <f t="shared" si="113"/>
        <v>32.795999999999999</v>
      </c>
      <c r="AW67" s="25">
        <f t="shared" si="114"/>
        <v>1.288</v>
      </c>
      <c r="AX67" s="25">
        <f t="shared" si="115"/>
        <v>0.16200000000000001</v>
      </c>
      <c r="AY67" s="25">
        <f t="shared" si="116"/>
        <v>7.2999999999999995E-2</v>
      </c>
      <c r="AZ67" s="25">
        <f t="shared" si="117"/>
        <v>2.8000000000000001E-2</v>
      </c>
      <c r="BA67" s="25">
        <f t="shared" si="118"/>
        <v>0</v>
      </c>
      <c r="BB67" s="25">
        <f t="shared" si="119"/>
        <v>100.17300000000002</v>
      </c>
      <c r="BD67" s="25">
        <f t="shared" si="120"/>
        <v>0.91872503328894817</v>
      </c>
      <c r="BE67" s="25">
        <f t="shared" si="121"/>
        <v>1.8155410312273056E-3</v>
      </c>
      <c r="BF67" s="25">
        <f t="shared" si="122"/>
        <v>7.68732836406434E-2</v>
      </c>
      <c r="BG67" s="25">
        <f t="shared" si="123"/>
        <v>6.5267451806039871E-3</v>
      </c>
      <c r="BH67" s="25">
        <f t="shared" si="124"/>
        <v>8.4474695172874564E-2</v>
      </c>
      <c r="BI67" s="25">
        <f t="shared" si="125"/>
        <v>0</v>
      </c>
      <c r="BJ67" s="25">
        <f t="shared" si="126"/>
        <v>0.81370768452079667</v>
      </c>
      <c r="BK67" s="25">
        <f t="shared" si="127"/>
        <v>2.2968254590976046E-2</v>
      </c>
      <c r="BL67" s="25">
        <f t="shared" si="128"/>
        <v>2.2837036598465691E-3</v>
      </c>
      <c r="BM67" s="25">
        <f t="shared" si="129"/>
        <v>9.7733650365229292E-4</v>
      </c>
      <c r="BN67" s="25">
        <f t="shared" si="130"/>
        <v>9.0353329923570759E-4</v>
      </c>
      <c r="BO67" s="25">
        <f t="shared" si="131"/>
        <v>0</v>
      </c>
      <c r="BP67" s="25">
        <f t="shared" si="132"/>
        <v>1.9292558108888047</v>
      </c>
      <c r="BQ67" s="25">
        <f t="shared" si="133"/>
        <v>2.0753743929010762</v>
      </c>
    </row>
    <row r="68" spans="1:69" s="25" customFormat="1" x14ac:dyDescent="0.15">
      <c r="A68" s="25" t="s">
        <v>133</v>
      </c>
      <c r="B68" s="25">
        <v>691</v>
      </c>
      <c r="C68" s="25">
        <f t="shared" si="46"/>
        <v>11.000000000009891</v>
      </c>
      <c r="D68" s="26">
        <v>55.353999999999999</v>
      </c>
      <c r="E68" s="26">
        <v>0.128</v>
      </c>
      <c r="F68" s="26">
        <v>3.8170000000000002</v>
      </c>
      <c r="G68" s="26">
        <v>0.47899999999999998</v>
      </c>
      <c r="H68" s="26">
        <v>6.1790000000000003</v>
      </c>
      <c r="I68" s="26">
        <v>33.283000000000001</v>
      </c>
      <c r="J68" s="26">
        <v>0.62</v>
      </c>
      <c r="K68" s="26">
        <v>0.16800000000000001</v>
      </c>
      <c r="L68" s="26">
        <v>7.9000000000000001E-2</v>
      </c>
      <c r="M68" s="26">
        <v>6.0000000000000001E-3</v>
      </c>
      <c r="N68" s="26"/>
      <c r="O68" s="25">
        <f t="shared" si="91"/>
        <v>100.113</v>
      </c>
      <c r="Q68" s="26">
        <v>42.654000000000003</v>
      </c>
      <c r="R68" s="26">
        <v>81.433000000000007</v>
      </c>
      <c r="S68" s="26">
        <v>11.04</v>
      </c>
      <c r="U68" s="26"/>
      <c r="V68" s="27">
        <v>12</v>
      </c>
      <c r="W68" s="27">
        <v>4</v>
      </c>
      <c r="X68" s="14">
        <v>0</v>
      </c>
      <c r="Z68" s="28">
        <f t="shared" si="92"/>
        <v>1.9101555104450609</v>
      </c>
      <c r="AA68" s="28">
        <f t="shared" si="93"/>
        <v>3.3227500719568053E-3</v>
      </c>
      <c r="AB68" s="28">
        <f t="shared" si="94"/>
        <v>0.15522868165386944</v>
      </c>
      <c r="AC68" s="28">
        <f t="shared" si="95"/>
        <v>1.3067729447791195E-2</v>
      </c>
      <c r="AD68" s="28">
        <f t="shared" si="96"/>
        <v>0</v>
      </c>
      <c r="AE68" s="28">
        <f t="shared" si="97"/>
        <v>0.17831066975719626</v>
      </c>
      <c r="AF68" s="28">
        <f t="shared" si="98"/>
        <v>1.7120626185991492</v>
      </c>
      <c r="AG68" s="28">
        <f t="shared" si="99"/>
        <v>2.2922050245101997E-2</v>
      </c>
      <c r="AH68" s="28">
        <f t="shared" si="100"/>
        <v>4.9100244565850907E-3</v>
      </c>
      <c r="AI68" s="28">
        <f t="shared" si="101"/>
        <v>2.192794793987137E-3</v>
      </c>
      <c r="AJ68" s="28">
        <f t="shared" si="102"/>
        <v>4.0140892290597415E-4</v>
      </c>
      <c r="AK68" s="28">
        <f t="shared" si="103"/>
        <v>0</v>
      </c>
      <c r="AL68" s="28">
        <f t="shared" si="104"/>
        <v>4.0025742383936045</v>
      </c>
      <c r="AM68" s="28">
        <f t="shared" si="105"/>
        <v>0.90567436026762993</v>
      </c>
      <c r="AN68" s="29">
        <f t="shared" si="106"/>
        <v>0</v>
      </c>
      <c r="AP68" s="25">
        <f t="shared" si="107"/>
        <v>55.353999999999999</v>
      </c>
      <c r="AQ68" s="25">
        <f t="shared" si="108"/>
        <v>0.128</v>
      </c>
      <c r="AR68" s="25">
        <f t="shared" si="109"/>
        <v>3.8170000000000002</v>
      </c>
      <c r="AS68" s="25">
        <f t="shared" si="110"/>
        <v>0.47899999999999998</v>
      </c>
      <c r="AT68" s="25">
        <f t="shared" si="111"/>
        <v>0</v>
      </c>
      <c r="AU68" s="25">
        <f t="shared" si="112"/>
        <v>6.1790000000000003</v>
      </c>
      <c r="AV68" s="25">
        <f t="shared" si="113"/>
        <v>33.283000000000001</v>
      </c>
      <c r="AW68" s="25">
        <f t="shared" si="114"/>
        <v>0.62</v>
      </c>
      <c r="AX68" s="25">
        <f t="shared" si="115"/>
        <v>0.16800000000000001</v>
      </c>
      <c r="AY68" s="25">
        <f t="shared" si="116"/>
        <v>7.9000000000000001E-2</v>
      </c>
      <c r="AZ68" s="25">
        <f t="shared" si="117"/>
        <v>6.0000000000000001E-3</v>
      </c>
      <c r="BA68" s="25">
        <f t="shared" si="118"/>
        <v>0</v>
      </c>
      <c r="BB68" s="25">
        <f t="shared" si="119"/>
        <v>100.113</v>
      </c>
      <c r="BD68" s="25">
        <f t="shared" si="120"/>
        <v>0.9213382157123835</v>
      </c>
      <c r="BE68" s="25">
        <f t="shared" si="121"/>
        <v>1.6026844965316906E-3</v>
      </c>
      <c r="BF68" s="25">
        <f t="shared" si="122"/>
        <v>7.4872499019223229E-2</v>
      </c>
      <c r="BG68" s="25">
        <f t="shared" si="123"/>
        <v>6.303046253042963E-3</v>
      </c>
      <c r="BH68" s="25">
        <f t="shared" si="124"/>
        <v>8.6005790323478659E-2</v>
      </c>
      <c r="BI68" s="25">
        <f t="shared" si="125"/>
        <v>0</v>
      </c>
      <c r="BJ68" s="25">
        <f t="shared" si="126"/>
        <v>0.82579073252548107</v>
      </c>
      <c r="BK68" s="25">
        <f t="shared" si="127"/>
        <v>1.1056147396277289E-2</v>
      </c>
      <c r="BL68" s="25">
        <f t="shared" si="128"/>
        <v>2.3682852768779237E-3</v>
      </c>
      <c r="BM68" s="25">
        <f t="shared" si="129"/>
        <v>1.0576655313497417E-3</v>
      </c>
      <c r="BN68" s="25">
        <f t="shared" si="130"/>
        <v>1.9361427840765164E-4</v>
      </c>
      <c r="BO68" s="25">
        <f t="shared" si="131"/>
        <v>0</v>
      </c>
      <c r="BP68" s="25">
        <f t="shared" si="132"/>
        <v>1.9305886808130535</v>
      </c>
      <c r="BQ68" s="25">
        <f t="shared" si="133"/>
        <v>2.0732402909914236</v>
      </c>
    </row>
    <row r="69" spans="1:69" s="25" customFormat="1" x14ac:dyDescent="0.15">
      <c r="A69" s="25" t="s">
        <v>134</v>
      </c>
      <c r="B69" s="25">
        <v>692</v>
      </c>
      <c r="C69" s="25">
        <f t="shared" si="46"/>
        <v>9.0553851381241586</v>
      </c>
      <c r="D69" s="26">
        <v>55.31</v>
      </c>
      <c r="E69" s="26">
        <v>0.11600000000000001</v>
      </c>
      <c r="F69" s="26">
        <v>3.8170000000000002</v>
      </c>
      <c r="G69" s="26">
        <v>0.47099999999999997</v>
      </c>
      <c r="H69" s="26">
        <v>6.2030000000000003</v>
      </c>
      <c r="I69" s="26">
        <v>33.494999999999997</v>
      </c>
      <c r="J69" s="26">
        <v>0.48699999999999999</v>
      </c>
      <c r="K69" s="26">
        <v>0.16400000000000001</v>
      </c>
      <c r="L69" s="26">
        <v>7.6999999999999999E-2</v>
      </c>
      <c r="M69" s="26">
        <v>6.0000000000000001E-3</v>
      </c>
      <c r="N69" s="26"/>
      <c r="O69" s="25">
        <f t="shared" si="91"/>
        <v>100.146</v>
      </c>
      <c r="Q69" s="26">
        <v>42.652999999999999</v>
      </c>
      <c r="R69" s="26">
        <v>81.441999999999993</v>
      </c>
      <c r="S69" s="26">
        <v>11.04</v>
      </c>
      <c r="U69" s="26"/>
      <c r="V69" s="27">
        <v>12</v>
      </c>
      <c r="W69" s="27">
        <v>4</v>
      </c>
      <c r="X69" s="14">
        <v>0</v>
      </c>
      <c r="Z69" s="28">
        <f t="shared" si="92"/>
        <v>1.9078355171384165</v>
      </c>
      <c r="AA69" s="28">
        <f t="shared" si="93"/>
        <v>3.0099775089470903E-3</v>
      </c>
      <c r="AB69" s="28">
        <f t="shared" si="94"/>
        <v>0.15516348447257244</v>
      </c>
      <c r="AC69" s="28">
        <f t="shared" si="95"/>
        <v>1.2844082393876487E-2</v>
      </c>
      <c r="AD69" s="28">
        <f t="shared" si="96"/>
        <v>0</v>
      </c>
      <c r="AE69" s="28">
        <f t="shared" si="97"/>
        <v>0.17892806777166048</v>
      </c>
      <c r="AF69" s="28">
        <f t="shared" si="98"/>
        <v>1.7222441446073589</v>
      </c>
      <c r="AG69" s="28">
        <f t="shared" si="99"/>
        <v>1.7997338567073456E-2</v>
      </c>
      <c r="AH69" s="28">
        <f t="shared" si="100"/>
        <v>4.7911059673071158E-3</v>
      </c>
      <c r="AI69" s="28">
        <f t="shared" si="101"/>
        <v>2.136383328086181E-3</v>
      </c>
      <c r="AJ69" s="28">
        <f t="shared" si="102"/>
        <v>4.0124032822332859E-4</v>
      </c>
      <c r="AK69" s="28">
        <f t="shared" si="103"/>
        <v>0</v>
      </c>
      <c r="AL69" s="28">
        <f t="shared" si="104"/>
        <v>4.0053513420835216</v>
      </c>
      <c r="AM69" s="28">
        <f t="shared" si="105"/>
        <v>0.90588539712151583</v>
      </c>
      <c r="AN69" s="29">
        <f t="shared" si="106"/>
        <v>0</v>
      </c>
      <c r="AP69" s="25">
        <f t="shared" si="107"/>
        <v>55.31</v>
      </c>
      <c r="AQ69" s="25">
        <f t="shared" si="108"/>
        <v>0.11600000000000001</v>
      </c>
      <c r="AR69" s="25">
        <f t="shared" si="109"/>
        <v>3.8170000000000002</v>
      </c>
      <c r="AS69" s="25">
        <f t="shared" si="110"/>
        <v>0.47099999999999997</v>
      </c>
      <c r="AT69" s="25">
        <f t="shared" si="111"/>
        <v>0</v>
      </c>
      <c r="AU69" s="25">
        <f t="shared" si="112"/>
        <v>6.2030000000000003</v>
      </c>
      <c r="AV69" s="25">
        <f t="shared" si="113"/>
        <v>33.494999999999997</v>
      </c>
      <c r="AW69" s="25">
        <f t="shared" si="114"/>
        <v>0.48699999999999999</v>
      </c>
      <c r="AX69" s="25">
        <f t="shared" si="115"/>
        <v>0.16400000000000001</v>
      </c>
      <c r="AY69" s="25">
        <f t="shared" si="116"/>
        <v>7.6999999999999999E-2</v>
      </c>
      <c r="AZ69" s="25">
        <f t="shared" si="117"/>
        <v>6.0000000000000001E-3</v>
      </c>
      <c r="BA69" s="25">
        <f t="shared" si="118"/>
        <v>0</v>
      </c>
      <c r="BB69" s="25">
        <f t="shared" si="119"/>
        <v>100.146</v>
      </c>
      <c r="BD69" s="25">
        <f t="shared" si="120"/>
        <v>0.92060585885486024</v>
      </c>
      <c r="BE69" s="25">
        <f t="shared" si="121"/>
        <v>1.4524328249818446E-3</v>
      </c>
      <c r="BF69" s="25">
        <f t="shared" si="122"/>
        <v>7.4872499019223229E-2</v>
      </c>
      <c r="BG69" s="25">
        <f t="shared" si="123"/>
        <v>6.1977761694848336E-3</v>
      </c>
      <c r="BH69" s="25">
        <f t="shared" si="124"/>
        <v>8.633984744724682E-2</v>
      </c>
      <c r="BI69" s="25">
        <f t="shared" si="125"/>
        <v>0</v>
      </c>
      <c r="BJ69" s="25">
        <f t="shared" si="126"/>
        <v>0.83105070414148319</v>
      </c>
      <c r="BK69" s="25">
        <f t="shared" si="127"/>
        <v>8.6844254548178058E-3</v>
      </c>
      <c r="BL69" s="25">
        <f t="shared" si="128"/>
        <v>2.3118975321903541E-3</v>
      </c>
      <c r="BM69" s="25">
        <f t="shared" si="129"/>
        <v>1.0308891887839255E-3</v>
      </c>
      <c r="BN69" s="25">
        <f t="shared" si="130"/>
        <v>1.9361427840765164E-4</v>
      </c>
      <c r="BO69" s="25">
        <f t="shared" si="131"/>
        <v>0</v>
      </c>
      <c r="BP69" s="25">
        <f t="shared" si="132"/>
        <v>1.9327399449114797</v>
      </c>
      <c r="BQ69" s="25">
        <f t="shared" si="133"/>
        <v>2.0723695149100716</v>
      </c>
    </row>
    <row r="70" spans="1:69" s="25" customFormat="1" x14ac:dyDescent="0.15">
      <c r="A70" s="25" t="s">
        <v>135</v>
      </c>
      <c r="B70" s="25">
        <v>693</v>
      </c>
      <c r="C70" s="25">
        <f t="shared" ref="C70:C130" si="134">SQRT((Q69-Q70)^2+(R69-R70)^2)*1000</f>
        <v>10.000000000005116</v>
      </c>
      <c r="D70" s="26">
        <v>55.107999999999997</v>
      </c>
      <c r="E70" s="26">
        <v>0.125</v>
      </c>
      <c r="F70" s="26">
        <v>3.8370000000000002</v>
      </c>
      <c r="G70" s="26">
        <v>0.46100000000000002</v>
      </c>
      <c r="H70" s="26">
        <v>6.085</v>
      </c>
      <c r="I70" s="26">
        <v>32.896000000000001</v>
      </c>
      <c r="J70" s="26">
        <v>1.2070000000000001</v>
      </c>
      <c r="K70" s="26">
        <v>0.16500000000000001</v>
      </c>
      <c r="L70" s="26">
        <v>7.9000000000000001E-2</v>
      </c>
      <c r="M70" s="26">
        <v>1.0999999999999999E-2</v>
      </c>
      <c r="N70" s="26"/>
      <c r="O70" s="25">
        <f t="shared" si="91"/>
        <v>99.97399999999999</v>
      </c>
      <c r="Q70" s="26">
        <v>42.652999999999999</v>
      </c>
      <c r="R70" s="26">
        <v>81.451999999999998</v>
      </c>
      <c r="S70" s="26">
        <v>11.04</v>
      </c>
      <c r="U70" s="26"/>
      <c r="V70" s="27">
        <v>12</v>
      </c>
      <c r="W70" s="27">
        <v>4</v>
      </c>
      <c r="X70" s="14">
        <v>0</v>
      </c>
      <c r="Z70" s="28">
        <f t="shared" si="92"/>
        <v>1.9072255927763593</v>
      </c>
      <c r="AA70" s="28">
        <f t="shared" si="93"/>
        <v>3.2543586962012127E-3</v>
      </c>
      <c r="AB70" s="28">
        <f t="shared" si="94"/>
        <v>0.15649818608511618</v>
      </c>
      <c r="AC70" s="28">
        <f t="shared" si="95"/>
        <v>1.2613431300669947E-2</v>
      </c>
      <c r="AD70" s="28">
        <f t="shared" si="96"/>
        <v>0</v>
      </c>
      <c r="AE70" s="28">
        <f t="shared" si="97"/>
        <v>0.1761113792966377</v>
      </c>
      <c r="AF70" s="28">
        <f t="shared" si="98"/>
        <v>1.6971021074040542</v>
      </c>
      <c r="AG70" s="28">
        <f t="shared" si="99"/>
        <v>4.4754503202842202E-2</v>
      </c>
      <c r="AH70" s="28">
        <f t="shared" si="100"/>
        <v>4.8364423752867173E-3</v>
      </c>
      <c r="AI70" s="28">
        <f t="shared" si="101"/>
        <v>2.1992048838799642E-3</v>
      </c>
      <c r="AJ70" s="28">
        <f t="shared" si="102"/>
        <v>7.3806762699921841E-4</v>
      </c>
      <c r="AK70" s="28">
        <f t="shared" si="103"/>
        <v>0</v>
      </c>
      <c r="AL70" s="28">
        <f t="shared" si="104"/>
        <v>4.0053332736480467</v>
      </c>
      <c r="AM70" s="28">
        <f t="shared" si="105"/>
        <v>0.90598435226578244</v>
      </c>
      <c r="AN70" s="29">
        <f t="shared" si="106"/>
        <v>0</v>
      </c>
      <c r="AP70" s="25">
        <f t="shared" si="107"/>
        <v>55.107999999999997</v>
      </c>
      <c r="AQ70" s="25">
        <f t="shared" si="108"/>
        <v>0.125</v>
      </c>
      <c r="AR70" s="25">
        <f t="shared" si="109"/>
        <v>3.8370000000000002</v>
      </c>
      <c r="AS70" s="25">
        <f t="shared" si="110"/>
        <v>0.46100000000000002</v>
      </c>
      <c r="AT70" s="25">
        <f t="shared" si="111"/>
        <v>0</v>
      </c>
      <c r="AU70" s="25">
        <f t="shared" si="112"/>
        <v>6.085</v>
      </c>
      <c r="AV70" s="25">
        <f t="shared" si="113"/>
        <v>32.896000000000001</v>
      </c>
      <c r="AW70" s="25">
        <f t="shared" si="114"/>
        <v>1.2070000000000001</v>
      </c>
      <c r="AX70" s="25">
        <f t="shared" si="115"/>
        <v>0.16500000000000001</v>
      </c>
      <c r="AY70" s="25">
        <f t="shared" si="116"/>
        <v>7.9000000000000001E-2</v>
      </c>
      <c r="AZ70" s="25">
        <f t="shared" si="117"/>
        <v>1.0999999999999999E-2</v>
      </c>
      <c r="BA70" s="25">
        <f t="shared" si="118"/>
        <v>0</v>
      </c>
      <c r="BB70" s="25">
        <f t="shared" si="119"/>
        <v>99.97399999999999</v>
      </c>
      <c r="BD70" s="25">
        <f t="shared" si="120"/>
        <v>0.91724367509986682</v>
      </c>
      <c r="BE70" s="25">
        <f t="shared" si="121"/>
        <v>1.5651215786442292E-3</v>
      </c>
      <c r="BF70" s="25">
        <f t="shared" si="122"/>
        <v>7.5264809729305618E-2</v>
      </c>
      <c r="BG70" s="25">
        <f t="shared" si="123"/>
        <v>6.0661885650371734E-3</v>
      </c>
      <c r="BH70" s="25">
        <f t="shared" si="124"/>
        <v>8.4697399922053343E-2</v>
      </c>
      <c r="BI70" s="25">
        <f t="shared" si="125"/>
        <v>0</v>
      </c>
      <c r="BJ70" s="25">
        <f t="shared" si="126"/>
        <v>0.81618880320759024</v>
      </c>
      <c r="BK70" s="25">
        <f t="shared" si="127"/>
        <v>2.152382243113982E-2</v>
      </c>
      <c r="BL70" s="25">
        <f t="shared" si="128"/>
        <v>2.3259944683622462E-3</v>
      </c>
      <c r="BM70" s="25">
        <f t="shared" si="129"/>
        <v>1.0576655313497417E-3</v>
      </c>
      <c r="BN70" s="25">
        <f t="shared" si="130"/>
        <v>3.5495951041402795E-4</v>
      </c>
      <c r="BO70" s="25">
        <f t="shared" si="131"/>
        <v>0</v>
      </c>
      <c r="BP70" s="25">
        <f t="shared" si="132"/>
        <v>1.926288440043763</v>
      </c>
      <c r="BQ70" s="25">
        <f t="shared" si="133"/>
        <v>2.0793008930464483</v>
      </c>
    </row>
    <row r="71" spans="1:69" s="25" customFormat="1" x14ac:dyDescent="0.15">
      <c r="A71" s="25" t="s">
        <v>136</v>
      </c>
      <c r="B71" s="25">
        <v>694</v>
      </c>
      <c r="C71" s="25">
        <f t="shared" si="134"/>
        <v>10.99999999999568</v>
      </c>
      <c r="D71" s="26">
        <v>55.320999999999998</v>
      </c>
      <c r="E71" s="26">
        <v>0.11700000000000001</v>
      </c>
      <c r="F71" s="26">
        <v>3.7919999999999998</v>
      </c>
      <c r="G71" s="26">
        <v>0.45300000000000001</v>
      </c>
      <c r="H71" s="26">
        <v>6.1950000000000003</v>
      </c>
      <c r="I71" s="26">
        <v>33.348999999999997</v>
      </c>
      <c r="J71" s="26">
        <v>0.58699999999999997</v>
      </c>
      <c r="K71" s="26">
        <v>0.17</v>
      </c>
      <c r="L71" s="26">
        <v>8.3000000000000004E-2</v>
      </c>
      <c r="M71" s="26">
        <v>1.2E-2</v>
      </c>
      <c r="N71" s="26"/>
      <c r="O71" s="25">
        <f t="shared" si="91"/>
        <v>100.07900000000001</v>
      </c>
      <c r="Q71" s="26">
        <v>42.652999999999999</v>
      </c>
      <c r="R71" s="26">
        <v>81.462999999999994</v>
      </c>
      <c r="S71" s="26">
        <v>11.04</v>
      </c>
      <c r="U71" s="26"/>
      <c r="V71" s="27">
        <v>12</v>
      </c>
      <c r="W71" s="27">
        <v>4</v>
      </c>
      <c r="X71" s="14">
        <v>0</v>
      </c>
      <c r="Z71" s="28">
        <f t="shared" si="92"/>
        <v>1.9097904547387714</v>
      </c>
      <c r="AA71" s="28">
        <f t="shared" si="93"/>
        <v>3.038432189240845E-3</v>
      </c>
      <c r="AB71" s="28">
        <f t="shared" si="94"/>
        <v>0.15427448948584632</v>
      </c>
      <c r="AC71" s="28">
        <f t="shared" si="95"/>
        <v>1.2363425127197068E-2</v>
      </c>
      <c r="AD71" s="28">
        <f t="shared" si="96"/>
        <v>0</v>
      </c>
      <c r="AE71" s="28">
        <f t="shared" si="97"/>
        <v>0.17884484513151103</v>
      </c>
      <c r="AF71" s="28">
        <f t="shared" si="98"/>
        <v>1.7161528893027584</v>
      </c>
      <c r="AG71" s="28">
        <f t="shared" si="99"/>
        <v>2.1710801271894193E-2</v>
      </c>
      <c r="AH71" s="28">
        <f t="shared" si="100"/>
        <v>4.9704908098223049E-3</v>
      </c>
      <c r="AI71" s="28">
        <f t="shared" si="101"/>
        <v>2.304756097928737E-3</v>
      </c>
      <c r="AJ71" s="28">
        <f t="shared" si="102"/>
        <v>8.0314322099414007E-4</v>
      </c>
      <c r="AK71" s="28">
        <f t="shared" si="103"/>
        <v>0</v>
      </c>
      <c r="AL71" s="28">
        <f t="shared" si="104"/>
        <v>4.004253727375966</v>
      </c>
      <c r="AM71" s="28">
        <f t="shared" si="105"/>
        <v>0.90562266018491933</v>
      </c>
      <c r="AN71" s="29">
        <f t="shared" si="106"/>
        <v>0</v>
      </c>
      <c r="AP71" s="25">
        <f t="shared" si="107"/>
        <v>55.320999999999998</v>
      </c>
      <c r="AQ71" s="25">
        <f t="shared" si="108"/>
        <v>0.11700000000000001</v>
      </c>
      <c r="AR71" s="25">
        <f t="shared" si="109"/>
        <v>3.7919999999999998</v>
      </c>
      <c r="AS71" s="25">
        <f t="shared" si="110"/>
        <v>0.45300000000000001</v>
      </c>
      <c r="AT71" s="25">
        <f t="shared" si="111"/>
        <v>0</v>
      </c>
      <c r="AU71" s="25">
        <f t="shared" si="112"/>
        <v>6.1950000000000003</v>
      </c>
      <c r="AV71" s="25">
        <f t="shared" si="113"/>
        <v>33.348999999999997</v>
      </c>
      <c r="AW71" s="25">
        <f t="shared" si="114"/>
        <v>0.58699999999999997</v>
      </c>
      <c r="AX71" s="25">
        <f t="shared" si="115"/>
        <v>0.17</v>
      </c>
      <c r="AY71" s="25">
        <f t="shared" si="116"/>
        <v>8.3000000000000004E-2</v>
      </c>
      <c r="AZ71" s="25">
        <f t="shared" si="117"/>
        <v>1.2E-2</v>
      </c>
      <c r="BA71" s="25">
        <f t="shared" si="118"/>
        <v>0</v>
      </c>
      <c r="BB71" s="25">
        <f t="shared" si="119"/>
        <v>100.07900000000001</v>
      </c>
      <c r="BD71" s="25">
        <f t="shared" si="120"/>
        <v>0.92078894806924105</v>
      </c>
      <c r="BE71" s="25">
        <f t="shared" si="121"/>
        <v>1.4649537976109985E-3</v>
      </c>
      <c r="BF71" s="25">
        <f t="shared" si="122"/>
        <v>7.4382110631620244E-2</v>
      </c>
      <c r="BG71" s="25">
        <f t="shared" si="123"/>
        <v>5.9609184814790441E-3</v>
      </c>
      <c r="BH71" s="25">
        <f t="shared" si="124"/>
        <v>8.6228495072657438E-2</v>
      </c>
      <c r="BI71" s="25">
        <f t="shared" si="125"/>
        <v>0</v>
      </c>
      <c r="BJ71" s="25">
        <f t="shared" si="126"/>
        <v>0.82742827085876469</v>
      </c>
      <c r="BK71" s="25">
        <f t="shared" si="127"/>
        <v>1.0467675034862529E-2</v>
      </c>
      <c r="BL71" s="25">
        <f t="shared" si="128"/>
        <v>2.3964791492217083E-3</v>
      </c>
      <c r="BM71" s="25">
        <f t="shared" si="129"/>
        <v>1.1112182164813742E-3</v>
      </c>
      <c r="BN71" s="25">
        <f t="shared" si="130"/>
        <v>3.8722855681530327E-4</v>
      </c>
      <c r="BO71" s="25">
        <f t="shared" si="131"/>
        <v>0</v>
      </c>
      <c r="BP71" s="25">
        <f t="shared" si="132"/>
        <v>1.9306162978687547</v>
      </c>
      <c r="BQ71" s="25">
        <f t="shared" si="133"/>
        <v>2.0740805574864045</v>
      </c>
    </row>
    <row r="72" spans="1:69" s="25" customFormat="1" x14ac:dyDescent="0.15">
      <c r="A72" s="25" t="s">
        <v>137</v>
      </c>
      <c r="B72" s="25">
        <v>695</v>
      </c>
      <c r="C72" s="25">
        <f t="shared" si="134"/>
        <v>10.000000000005116</v>
      </c>
      <c r="D72" s="26">
        <v>55.363999999999997</v>
      </c>
      <c r="E72" s="26">
        <v>0.11700000000000001</v>
      </c>
      <c r="F72" s="26">
        <v>3.7450000000000001</v>
      </c>
      <c r="G72" s="26">
        <v>0.44800000000000001</v>
      </c>
      <c r="H72" s="26">
        <v>6.2220000000000004</v>
      </c>
      <c r="I72" s="26">
        <v>33.505000000000003</v>
      </c>
      <c r="J72" s="26">
        <v>0.52700000000000002</v>
      </c>
      <c r="K72" s="26">
        <v>0.16700000000000001</v>
      </c>
      <c r="L72" s="26">
        <v>7.3999999999999996E-2</v>
      </c>
      <c r="M72" s="26">
        <v>8.9999999999999993E-3</v>
      </c>
      <c r="N72" s="26"/>
      <c r="O72" s="25">
        <f t="shared" ref="O72:O99" si="135">SUM(D72:N72)</f>
        <v>100.17799999999998</v>
      </c>
      <c r="Q72" s="26">
        <v>42.652999999999999</v>
      </c>
      <c r="R72" s="26">
        <v>81.472999999999999</v>
      </c>
      <c r="S72" s="26">
        <v>11.04</v>
      </c>
      <c r="U72" s="26"/>
      <c r="V72" s="27">
        <v>12</v>
      </c>
      <c r="W72" s="27">
        <v>4</v>
      </c>
      <c r="X72" s="14">
        <v>0</v>
      </c>
      <c r="Z72" s="28">
        <f t="shared" ref="Z72:Z99" si="136">IFERROR(BD72*$BQ72,"NA")</f>
        <v>1.9093508882210051</v>
      </c>
      <c r="AA72" s="28">
        <f t="shared" ref="AA72:AA99" si="137">IFERROR(BE72*$BQ72,"NA")</f>
        <v>3.0353735089056312E-3</v>
      </c>
      <c r="AB72" s="28">
        <f t="shared" ref="AB72:AB99" si="138">IFERROR(BF72*$BQ72,"NA")</f>
        <v>0.1522089543712723</v>
      </c>
      <c r="AC72" s="28">
        <f t="shared" ref="AC72:AC99" si="139">IFERROR(BG72*$BQ72,"NA")</f>
        <v>1.2214655037099401E-2</v>
      </c>
      <c r="AD72" s="28">
        <f t="shared" ref="AD72:AD99" si="140">IFERROR(IF(OR($X72="spinel", $X72="Spinel", $X72="SPINEL"),((BH72+BI72)*BQ72-AE72),BI72*$BQ72),"NA")</f>
        <v>0</v>
      </c>
      <c r="AE72" s="28">
        <f t="shared" ref="AE72:AE99" si="141">IFERROR(IF(OR($X72="spinel", $X72="Spinel", $X72="SPINEL"),(1-AF72-AG72-AH72-AI72),BH72*$BQ72),"NA")</f>
        <v>0.17944349285757366</v>
      </c>
      <c r="AF72" s="28">
        <f t="shared" ref="AF72:AF99" si="142">IFERROR(BJ72*$BQ72,"NA")</f>
        <v>1.7224450410769188</v>
      </c>
      <c r="AG72" s="28">
        <f t="shared" ref="AG72:AG99" si="143">IFERROR(BK72*$BQ72,"NA")</f>
        <v>1.947201777022069E-2</v>
      </c>
      <c r="AH72" s="28">
        <f t="shared" ref="AH72:AH99" si="144">IFERROR(BL72*$BQ72,"NA")</f>
        <v>4.8778609509779816E-3</v>
      </c>
      <c r="AI72" s="28">
        <f t="shared" ref="AI72:AI99" si="145">IFERROR(BM72*$BQ72,"NA")</f>
        <v>2.0527742498238056E-3</v>
      </c>
      <c r="AJ72" s="28">
        <f t="shared" ref="AJ72:AJ99" si="146">IFERROR(BN72*$BQ72,"NA")</f>
        <v>6.0175104421332742E-4</v>
      </c>
      <c r="AK72" s="28">
        <f t="shared" ref="AK72:AK99" si="147">IFERROR(BO72*$BQ72,"NA")</f>
        <v>0</v>
      </c>
      <c r="AL72" s="28">
        <f t="shared" ref="AL72:AL99" si="148">IFERROR(SUM(Z72:AK72),"NA")</f>
        <v>4.0057028090880102</v>
      </c>
      <c r="AM72" s="28">
        <f t="shared" ref="AM72:AM99" si="149">IFERROR(AF72/(AF72+AE72),"NA")</f>
        <v>0.90564983717192216</v>
      </c>
      <c r="AN72" s="29">
        <f t="shared" ref="AN72:AN99" si="150">IFERROR(AD72/(AD72+AE72),"NA")</f>
        <v>0</v>
      </c>
      <c r="AP72" s="25">
        <f t="shared" ref="AP72:AP99" si="151">D72</f>
        <v>55.363999999999997</v>
      </c>
      <c r="AQ72" s="25">
        <f t="shared" ref="AQ72:AQ99" si="152">E72</f>
        <v>0.11700000000000001</v>
      </c>
      <c r="AR72" s="25">
        <f t="shared" ref="AR72:AR99" si="153">F72</f>
        <v>3.7450000000000001</v>
      </c>
      <c r="AS72" s="25">
        <f t="shared" ref="AS72:AS99" si="154">G72</f>
        <v>0.44800000000000001</v>
      </c>
      <c r="AT72" s="25">
        <f t="shared" ref="AT72:AT99" si="155">BI72*AT$1/2</f>
        <v>0</v>
      </c>
      <c r="AU72" s="25">
        <f t="shared" ref="AU72:AU99" si="156">BH72*AU$1</f>
        <v>6.2220000000000004</v>
      </c>
      <c r="AV72" s="25">
        <f t="shared" ref="AV72:AV99" si="157">I72</f>
        <v>33.505000000000003</v>
      </c>
      <c r="AW72" s="25">
        <f t="shared" ref="AW72:AW99" si="158">J72</f>
        <v>0.52700000000000002</v>
      </c>
      <c r="AX72" s="25">
        <f t="shared" ref="AX72:AX99" si="159">K72</f>
        <v>0.16700000000000001</v>
      </c>
      <c r="AY72" s="25">
        <f t="shared" ref="AY72:AY99" si="160">L72</f>
        <v>7.3999999999999996E-2</v>
      </c>
      <c r="AZ72" s="25">
        <f t="shared" ref="AZ72:AZ99" si="161">M72</f>
        <v>8.9999999999999993E-3</v>
      </c>
      <c r="BA72" s="25">
        <f t="shared" ref="BA72:BA99" si="162">N72</f>
        <v>0</v>
      </c>
      <c r="BB72" s="25">
        <f t="shared" ref="BB72:BB99" si="163">SUM(AP72:BA72)</f>
        <v>100.17799999999998</v>
      </c>
      <c r="BD72" s="25">
        <f t="shared" ref="BD72:BD99" si="164">D72/AP$1</f>
        <v>0.92150466045272972</v>
      </c>
      <c r="BE72" s="25">
        <f t="shared" ref="BE72:BE99" si="165">E72/AQ$1</f>
        <v>1.4649537976109985E-3</v>
      </c>
      <c r="BF72" s="25">
        <f t="shared" ref="BF72:BF99" si="166">F72/AR$1*2</f>
        <v>7.3460180462926641E-2</v>
      </c>
      <c r="BG72" s="25">
        <f t="shared" ref="BG72:BG99" si="167">G72/AS$1*2</f>
        <v>5.8951246792552136E-3</v>
      </c>
      <c r="BH72" s="25">
        <f t="shared" ref="BH72:BH99" si="168">IF(OR($X72="spinel", $X72="Spinel", $X72="SPINEL"),H72/AU$1,H72/AU$1*(1-$X72))</f>
        <v>8.6604309336896626E-2</v>
      </c>
      <c r="BI72" s="25">
        <f t="shared" ref="BI72:BI99" si="169">IF(OR($X72="spinel", $X72="Spinel", $X72="SPINEL"),0,H72/AU$1*$X72)</f>
        <v>0</v>
      </c>
      <c r="BJ72" s="25">
        <f t="shared" ref="BJ72:BJ99" si="170">I72/AV$1</f>
        <v>0.83129881601016276</v>
      </c>
      <c r="BK72" s="25">
        <f t="shared" ref="BK72:BK99" si="171">J72/AW$1</f>
        <v>9.3977252868356967E-3</v>
      </c>
      <c r="BL72" s="25">
        <f t="shared" ref="BL72:BL99" si="172">K72/AX$1</f>
        <v>2.3541883407060312E-3</v>
      </c>
      <c r="BM72" s="25">
        <f t="shared" ref="BM72:BM99" si="173">L72/AY$1</f>
        <v>9.9072467493520116E-4</v>
      </c>
      <c r="BN72" s="25">
        <f t="shared" ref="BN72:BN99" si="174">M72/AZ$1*2</f>
        <v>2.9042141761147743E-4</v>
      </c>
      <c r="BO72" s="25">
        <f t="shared" ref="BO72:BO99" si="175">N72/BA$1*2</f>
        <v>0</v>
      </c>
      <c r="BP72" s="25">
        <f t="shared" ref="BP72:BP99" si="176">SUM(BD72:BO72)</f>
        <v>1.9332611044596706</v>
      </c>
      <c r="BQ72" s="25">
        <f t="shared" ref="BQ72:BQ99" si="177">IFERROR(IF(OR($U72="Total",$U72="total", $U72="TOTAL"),$W72/$BP72,V72/(BD72*4+BE72*4+BF72*3+BG72*3+BH72*2+BI72*3+BJ72*2+BK72*2+BL72*2+BM72*2+BN72+BO72)),"NA")</f>
        <v>2.0719926552329668</v>
      </c>
    </row>
    <row r="73" spans="1:69" s="25" customFormat="1" x14ac:dyDescent="0.15">
      <c r="A73" s="25" t="s">
        <v>138</v>
      </c>
      <c r="B73" s="25">
        <v>696</v>
      </c>
      <c r="C73" s="25">
        <f t="shared" si="134"/>
        <v>9.055385138137499</v>
      </c>
      <c r="D73" s="26">
        <v>55.356000000000002</v>
      </c>
      <c r="E73" s="26">
        <v>0.11</v>
      </c>
      <c r="F73" s="26">
        <v>3.7429999999999999</v>
      </c>
      <c r="G73" s="26">
        <v>0.436</v>
      </c>
      <c r="H73" s="26">
        <v>6.1890000000000001</v>
      </c>
      <c r="I73" s="26">
        <v>33.53</v>
      </c>
      <c r="J73" s="26">
        <v>0.51300000000000001</v>
      </c>
      <c r="K73" s="26">
        <v>0.16800000000000001</v>
      </c>
      <c r="L73" s="26">
        <v>7.6999999999999999E-2</v>
      </c>
      <c r="M73" s="26">
        <v>6.0000000000000001E-3</v>
      </c>
      <c r="N73" s="26"/>
      <c r="O73" s="25">
        <f t="shared" si="135"/>
        <v>100.12800000000001</v>
      </c>
      <c r="Q73" s="26">
        <v>42.652000000000001</v>
      </c>
      <c r="R73" s="26">
        <v>81.481999999999999</v>
      </c>
      <c r="S73" s="26">
        <v>11.04</v>
      </c>
      <c r="U73" s="26"/>
      <c r="V73" s="27">
        <v>12</v>
      </c>
      <c r="W73" s="27">
        <v>4</v>
      </c>
      <c r="X73" s="14">
        <v>0</v>
      </c>
      <c r="Z73" s="28">
        <f t="shared" si="136"/>
        <v>1.9096158432629564</v>
      </c>
      <c r="AA73" s="28">
        <f t="shared" si="137"/>
        <v>2.8545784564887357E-3</v>
      </c>
      <c r="AB73" s="28">
        <f t="shared" si="138"/>
        <v>0.15217076659852236</v>
      </c>
      <c r="AC73" s="28">
        <f t="shared" si="139"/>
        <v>1.1890844573576635E-2</v>
      </c>
      <c r="AD73" s="28">
        <f t="shared" si="140"/>
        <v>0</v>
      </c>
      <c r="AE73" s="28">
        <f t="shared" si="141"/>
        <v>0.17854233531789801</v>
      </c>
      <c r="AF73" s="28">
        <f t="shared" si="142"/>
        <v>1.7242185995458226</v>
      </c>
      <c r="AG73" s="28">
        <f t="shared" si="143"/>
        <v>1.8960104560359556E-2</v>
      </c>
      <c r="AH73" s="28">
        <f t="shared" si="144"/>
        <v>4.9084599026742578E-3</v>
      </c>
      <c r="AI73" s="28">
        <f t="shared" si="145"/>
        <v>2.1365999681917202E-3</v>
      </c>
      <c r="AJ73" s="28">
        <f t="shared" si="146"/>
        <v>4.0128101602776432E-4</v>
      </c>
      <c r="AK73" s="28">
        <f t="shared" si="147"/>
        <v>0</v>
      </c>
      <c r="AL73" s="28">
        <f t="shared" si="148"/>
        <v>4.0056994132025174</v>
      </c>
      <c r="AM73" s="28">
        <f t="shared" si="149"/>
        <v>0.90616670121478737</v>
      </c>
      <c r="AN73" s="29">
        <f t="shared" si="150"/>
        <v>0</v>
      </c>
      <c r="AP73" s="25">
        <f t="shared" si="151"/>
        <v>55.356000000000002</v>
      </c>
      <c r="AQ73" s="25">
        <f t="shared" si="152"/>
        <v>0.11</v>
      </c>
      <c r="AR73" s="25">
        <f t="shared" si="153"/>
        <v>3.7429999999999999</v>
      </c>
      <c r="AS73" s="25">
        <f t="shared" si="154"/>
        <v>0.436</v>
      </c>
      <c r="AT73" s="25">
        <f t="shared" si="155"/>
        <v>0</v>
      </c>
      <c r="AU73" s="25">
        <f t="shared" si="156"/>
        <v>6.1890000000000009</v>
      </c>
      <c r="AV73" s="25">
        <f t="shared" si="157"/>
        <v>33.53</v>
      </c>
      <c r="AW73" s="25">
        <f t="shared" si="158"/>
        <v>0.51300000000000001</v>
      </c>
      <c r="AX73" s="25">
        <f t="shared" si="159"/>
        <v>0.16800000000000001</v>
      </c>
      <c r="AY73" s="25">
        <f t="shared" si="160"/>
        <v>7.6999999999999999E-2</v>
      </c>
      <c r="AZ73" s="25">
        <f t="shared" si="161"/>
        <v>6.0000000000000001E-3</v>
      </c>
      <c r="BA73" s="25">
        <f t="shared" si="162"/>
        <v>0</v>
      </c>
      <c r="BB73" s="25">
        <f t="shared" si="163"/>
        <v>100.12800000000001</v>
      </c>
      <c r="BD73" s="25">
        <f t="shared" si="164"/>
        <v>0.92137150466045281</v>
      </c>
      <c r="BE73" s="25">
        <f t="shared" si="165"/>
        <v>1.3773069892069217E-3</v>
      </c>
      <c r="BF73" s="25">
        <f t="shared" si="166"/>
        <v>7.34209493919184E-2</v>
      </c>
      <c r="BG73" s="25">
        <f t="shared" si="167"/>
        <v>5.7372195539180208E-3</v>
      </c>
      <c r="BH73" s="25">
        <f t="shared" si="168"/>
        <v>8.6144980791715398E-2</v>
      </c>
      <c r="BI73" s="25">
        <f t="shared" si="169"/>
        <v>0</v>
      </c>
      <c r="BJ73" s="25">
        <f t="shared" si="170"/>
        <v>0.83191909568186106</v>
      </c>
      <c r="BK73" s="25">
        <f t="shared" si="171"/>
        <v>9.1480703456294343E-3</v>
      </c>
      <c r="BL73" s="25">
        <f t="shared" si="172"/>
        <v>2.3682852768779237E-3</v>
      </c>
      <c r="BM73" s="25">
        <f t="shared" si="173"/>
        <v>1.0308891887839255E-3</v>
      </c>
      <c r="BN73" s="25">
        <f t="shared" si="174"/>
        <v>1.9361427840765164E-4</v>
      </c>
      <c r="BO73" s="25">
        <f t="shared" si="175"/>
        <v>0</v>
      </c>
      <c r="BP73" s="25">
        <f t="shared" si="176"/>
        <v>1.9327119161587714</v>
      </c>
      <c r="BQ73" s="25">
        <f t="shared" si="177"/>
        <v>2.0725796636902669</v>
      </c>
    </row>
    <row r="74" spans="1:69" s="25" customFormat="1" x14ac:dyDescent="0.15">
      <c r="A74" s="25" t="s">
        <v>139</v>
      </c>
      <c r="B74" s="25">
        <v>697</v>
      </c>
      <c r="C74" s="25">
        <f t="shared" si="134"/>
        <v>10.99999999999568</v>
      </c>
      <c r="D74" s="26">
        <v>55.36</v>
      </c>
      <c r="E74" s="26">
        <v>0.10299999999999999</v>
      </c>
      <c r="F74" s="26">
        <v>3.726</v>
      </c>
      <c r="G74" s="26">
        <v>0.432</v>
      </c>
      <c r="H74" s="26">
        <v>6.2220000000000004</v>
      </c>
      <c r="I74" s="26">
        <v>33.49</v>
      </c>
      <c r="J74" s="26">
        <v>0.49199999999999999</v>
      </c>
      <c r="K74" s="26">
        <v>0.16600000000000001</v>
      </c>
      <c r="L74" s="26">
        <v>7.8E-2</v>
      </c>
      <c r="M74" s="26">
        <v>0.01</v>
      </c>
      <c r="N74" s="26"/>
      <c r="O74" s="25">
        <f t="shared" si="135"/>
        <v>100.07900000000001</v>
      </c>
      <c r="Q74" s="26">
        <v>42.652000000000001</v>
      </c>
      <c r="R74" s="26">
        <v>81.492999999999995</v>
      </c>
      <c r="S74" s="26">
        <v>11.04</v>
      </c>
      <c r="U74" s="26"/>
      <c r="V74" s="27">
        <v>12</v>
      </c>
      <c r="W74" s="27">
        <v>4</v>
      </c>
      <c r="X74" s="14">
        <v>0</v>
      </c>
      <c r="Z74" s="28">
        <f t="shared" si="136"/>
        <v>1.9107301084851391</v>
      </c>
      <c r="AA74" s="28">
        <f t="shared" si="137"/>
        <v>2.6742898777716213E-3</v>
      </c>
      <c r="AB74" s="28">
        <f t="shared" si="138"/>
        <v>0.15155707294671653</v>
      </c>
      <c r="AC74" s="28">
        <f t="shared" si="139"/>
        <v>1.1787777157457701E-2</v>
      </c>
      <c r="AD74" s="28">
        <f t="shared" si="140"/>
        <v>0</v>
      </c>
      <c r="AE74" s="28">
        <f t="shared" si="141"/>
        <v>0.17958608886170715</v>
      </c>
      <c r="AF74" s="28">
        <f t="shared" si="142"/>
        <v>1.7230420521223895</v>
      </c>
      <c r="AG74" s="28">
        <f t="shared" si="143"/>
        <v>1.8193255674954476E-2</v>
      </c>
      <c r="AH74" s="28">
        <f t="shared" si="144"/>
        <v>4.8525052175451486E-3</v>
      </c>
      <c r="AI74" s="28">
        <f t="shared" si="145"/>
        <v>2.1654544469801966E-3</v>
      </c>
      <c r="AJ74" s="28">
        <f t="shared" si="146"/>
        <v>6.6914358868203094E-4</v>
      </c>
      <c r="AK74" s="28">
        <f t="shared" si="147"/>
        <v>0</v>
      </c>
      <c r="AL74" s="28">
        <f t="shared" si="148"/>
        <v>4.0052577483793428</v>
      </c>
      <c r="AM74" s="28">
        <f t="shared" si="149"/>
        <v>0.90561156697239864</v>
      </c>
      <c r="AN74" s="29">
        <f t="shared" si="150"/>
        <v>0</v>
      </c>
      <c r="AP74" s="25">
        <f t="shared" si="151"/>
        <v>55.36</v>
      </c>
      <c r="AQ74" s="25">
        <f t="shared" si="152"/>
        <v>0.10299999999999999</v>
      </c>
      <c r="AR74" s="25">
        <f t="shared" si="153"/>
        <v>3.726</v>
      </c>
      <c r="AS74" s="25">
        <f t="shared" si="154"/>
        <v>0.432</v>
      </c>
      <c r="AT74" s="25">
        <f t="shared" si="155"/>
        <v>0</v>
      </c>
      <c r="AU74" s="25">
        <f t="shared" si="156"/>
        <v>6.2220000000000004</v>
      </c>
      <c r="AV74" s="25">
        <f t="shared" si="157"/>
        <v>33.49</v>
      </c>
      <c r="AW74" s="25">
        <f t="shared" si="158"/>
        <v>0.49199999999999999</v>
      </c>
      <c r="AX74" s="25">
        <f t="shared" si="159"/>
        <v>0.16600000000000001</v>
      </c>
      <c r="AY74" s="25">
        <f t="shared" si="160"/>
        <v>7.8E-2</v>
      </c>
      <c r="AZ74" s="25">
        <f t="shared" si="161"/>
        <v>0.01</v>
      </c>
      <c r="BA74" s="25">
        <f t="shared" si="162"/>
        <v>0</v>
      </c>
      <c r="BB74" s="25">
        <f t="shared" si="163"/>
        <v>100.07900000000001</v>
      </c>
      <c r="BD74" s="25">
        <f t="shared" si="164"/>
        <v>0.92143808255659121</v>
      </c>
      <c r="BE74" s="25">
        <f t="shared" si="165"/>
        <v>1.2896601808028447E-3</v>
      </c>
      <c r="BF74" s="25">
        <f t="shared" si="166"/>
        <v>7.3087485288348381E-2</v>
      </c>
      <c r="BG74" s="25">
        <f t="shared" si="167"/>
        <v>5.6845845121389557E-3</v>
      </c>
      <c r="BH74" s="25">
        <f t="shared" si="168"/>
        <v>8.6604309336896626E-2</v>
      </c>
      <c r="BI74" s="25">
        <f t="shared" si="169"/>
        <v>0</v>
      </c>
      <c r="BJ74" s="25">
        <f t="shared" si="170"/>
        <v>0.83092664820714368</v>
      </c>
      <c r="BK74" s="25">
        <f t="shared" si="171"/>
        <v>8.7735879338200415E-3</v>
      </c>
      <c r="BL74" s="25">
        <f t="shared" si="172"/>
        <v>2.3400914045341387E-3</v>
      </c>
      <c r="BM74" s="25">
        <f t="shared" si="173"/>
        <v>1.0442773600668337E-3</v>
      </c>
      <c r="BN74" s="25">
        <f t="shared" si="174"/>
        <v>3.2269046401275274E-4</v>
      </c>
      <c r="BO74" s="25">
        <f t="shared" si="175"/>
        <v>0</v>
      </c>
      <c r="BP74" s="25">
        <f t="shared" si="176"/>
        <v>1.9315114172443557</v>
      </c>
      <c r="BQ74" s="25">
        <f t="shared" si="177"/>
        <v>2.0736391784282362</v>
      </c>
    </row>
    <row r="75" spans="1:69" s="25" customFormat="1" x14ac:dyDescent="0.15">
      <c r="A75" s="25" t="s">
        <v>140</v>
      </c>
      <c r="B75" s="25">
        <v>698</v>
      </c>
      <c r="C75" s="25">
        <f t="shared" si="134"/>
        <v>10.049875621125748</v>
      </c>
      <c r="D75" s="26">
        <v>55.411999999999999</v>
      </c>
      <c r="E75" s="26">
        <v>0.112</v>
      </c>
      <c r="F75" s="26">
        <v>3.7029999999999998</v>
      </c>
      <c r="G75" s="26">
        <v>0.42099999999999999</v>
      </c>
      <c r="H75" s="26">
        <v>6.1849999999999996</v>
      </c>
      <c r="I75" s="26">
        <v>33.545000000000002</v>
      </c>
      <c r="J75" s="26">
        <v>0.51800000000000002</v>
      </c>
      <c r="K75" s="26">
        <v>0.16700000000000001</v>
      </c>
      <c r="L75" s="26">
        <v>8.4000000000000005E-2</v>
      </c>
      <c r="M75" s="26">
        <v>8.0000000000000002E-3</v>
      </c>
      <c r="N75" s="26"/>
      <c r="O75" s="25">
        <f t="shared" si="135"/>
        <v>100.155</v>
      </c>
      <c r="Q75" s="26">
        <v>42.651000000000003</v>
      </c>
      <c r="R75" s="26">
        <v>81.503</v>
      </c>
      <c r="S75" s="26">
        <v>11.04</v>
      </c>
      <c r="U75" s="26"/>
      <c r="V75" s="27">
        <v>12</v>
      </c>
      <c r="W75" s="27">
        <v>4</v>
      </c>
      <c r="X75" s="14">
        <v>0</v>
      </c>
      <c r="Z75" s="28">
        <f t="shared" si="136"/>
        <v>1.9109147808428271</v>
      </c>
      <c r="AA75" s="28">
        <f t="shared" si="137"/>
        <v>2.9055175765297994E-3</v>
      </c>
      <c r="AB75" s="28">
        <f t="shared" si="138"/>
        <v>0.15049473239482547</v>
      </c>
      <c r="AC75" s="28">
        <f t="shared" si="139"/>
        <v>1.1477954389499461E-2</v>
      </c>
      <c r="AD75" s="28">
        <f t="shared" si="140"/>
        <v>0</v>
      </c>
      <c r="AE75" s="28">
        <f t="shared" si="141"/>
        <v>0.1783678666071494</v>
      </c>
      <c r="AF75" s="28">
        <f t="shared" si="142"/>
        <v>1.7244188200347457</v>
      </c>
      <c r="AG75" s="28">
        <f t="shared" si="143"/>
        <v>1.9138562215758423E-2</v>
      </c>
      <c r="AH75" s="28">
        <f t="shared" si="144"/>
        <v>4.8776274108920763E-3</v>
      </c>
      <c r="AI75" s="28">
        <f t="shared" si="145"/>
        <v>2.3300646123233662E-3</v>
      </c>
      <c r="AJ75" s="28">
        <f t="shared" si="146"/>
        <v>5.3486420785859364E-4</v>
      </c>
      <c r="AK75" s="28">
        <f t="shared" si="147"/>
        <v>0</v>
      </c>
      <c r="AL75" s="28">
        <f t="shared" si="148"/>
        <v>4.0054607902924086</v>
      </c>
      <c r="AM75" s="28">
        <f t="shared" si="149"/>
        <v>0.90625966228408961</v>
      </c>
      <c r="AN75" s="29">
        <f t="shared" si="150"/>
        <v>0</v>
      </c>
      <c r="AP75" s="25">
        <f t="shared" si="151"/>
        <v>55.411999999999999</v>
      </c>
      <c r="AQ75" s="25">
        <f t="shared" si="152"/>
        <v>0.112</v>
      </c>
      <c r="AR75" s="25">
        <f t="shared" si="153"/>
        <v>3.7029999999999998</v>
      </c>
      <c r="AS75" s="25">
        <f t="shared" si="154"/>
        <v>0.42099999999999999</v>
      </c>
      <c r="AT75" s="25">
        <f t="shared" si="155"/>
        <v>0</v>
      </c>
      <c r="AU75" s="25">
        <f t="shared" si="156"/>
        <v>6.1849999999999996</v>
      </c>
      <c r="AV75" s="25">
        <f t="shared" si="157"/>
        <v>33.545000000000002</v>
      </c>
      <c r="AW75" s="25">
        <f t="shared" si="158"/>
        <v>0.51800000000000002</v>
      </c>
      <c r="AX75" s="25">
        <f t="shared" si="159"/>
        <v>0.16700000000000001</v>
      </c>
      <c r="AY75" s="25">
        <f t="shared" si="160"/>
        <v>8.4000000000000005E-2</v>
      </c>
      <c r="AZ75" s="25">
        <f t="shared" si="161"/>
        <v>8.0000000000000002E-3</v>
      </c>
      <c r="BA75" s="25">
        <f t="shared" si="162"/>
        <v>0</v>
      </c>
      <c r="BB75" s="25">
        <f t="shared" si="163"/>
        <v>100.155</v>
      </c>
      <c r="BD75" s="25">
        <f t="shared" si="164"/>
        <v>0.92230359520639149</v>
      </c>
      <c r="BE75" s="25">
        <f t="shared" si="165"/>
        <v>1.4023489344652292E-3</v>
      </c>
      <c r="BF75" s="25">
        <f t="shared" si="166"/>
        <v>7.2636327971753636E-2</v>
      </c>
      <c r="BG75" s="25">
        <f t="shared" si="167"/>
        <v>5.5398381472465293E-3</v>
      </c>
      <c r="BH75" s="25">
        <f t="shared" si="168"/>
        <v>8.6089304604420686E-2</v>
      </c>
      <c r="BI75" s="25">
        <f t="shared" si="169"/>
        <v>0</v>
      </c>
      <c r="BJ75" s="25">
        <f t="shared" si="170"/>
        <v>0.83229126348488003</v>
      </c>
      <c r="BK75" s="25">
        <f t="shared" si="171"/>
        <v>9.23723282463167E-3</v>
      </c>
      <c r="BL75" s="25">
        <f t="shared" si="172"/>
        <v>2.3541883407060312E-3</v>
      </c>
      <c r="BM75" s="25">
        <f t="shared" si="173"/>
        <v>1.1246063877642825E-3</v>
      </c>
      <c r="BN75" s="25">
        <f t="shared" si="174"/>
        <v>2.5815237121020216E-4</v>
      </c>
      <c r="BO75" s="25">
        <f t="shared" si="175"/>
        <v>0</v>
      </c>
      <c r="BP75" s="25">
        <f t="shared" si="176"/>
        <v>1.93323685827347</v>
      </c>
      <c r="BQ75" s="25">
        <f t="shared" si="177"/>
        <v>2.0718934532779372</v>
      </c>
    </row>
    <row r="76" spans="1:69" s="25" customFormat="1" x14ac:dyDescent="0.15">
      <c r="A76" s="25" t="s">
        <v>141</v>
      </c>
      <c r="B76" s="25">
        <v>699</v>
      </c>
      <c r="C76" s="25">
        <f t="shared" si="134"/>
        <v>9.0000000000003411</v>
      </c>
      <c r="D76" s="26">
        <v>55.41</v>
      </c>
      <c r="E76" s="26">
        <v>9.0999999999999998E-2</v>
      </c>
      <c r="F76" s="26">
        <v>3.6859999999999999</v>
      </c>
      <c r="G76" s="26">
        <v>0.41599999999999998</v>
      </c>
      <c r="H76" s="26">
        <v>6.1749999999999998</v>
      </c>
      <c r="I76" s="26">
        <v>33.491999999999997</v>
      </c>
      <c r="J76" s="26">
        <v>0.52500000000000002</v>
      </c>
      <c r="K76" s="26">
        <v>0.158</v>
      </c>
      <c r="L76" s="26">
        <v>0.08</v>
      </c>
      <c r="M76" s="26">
        <v>5.0000000000000001E-3</v>
      </c>
      <c r="N76" s="26"/>
      <c r="O76" s="25">
        <f t="shared" si="135"/>
        <v>100.03799999999998</v>
      </c>
      <c r="Q76" s="26">
        <v>42.651000000000003</v>
      </c>
      <c r="R76" s="26">
        <v>81.512</v>
      </c>
      <c r="S76" s="26">
        <v>11.04</v>
      </c>
      <c r="U76" s="26"/>
      <c r="V76" s="27">
        <v>12</v>
      </c>
      <c r="W76" s="27">
        <v>4</v>
      </c>
      <c r="X76" s="14">
        <v>0</v>
      </c>
      <c r="Z76" s="28">
        <f t="shared" si="136"/>
        <v>1.9126617971416682</v>
      </c>
      <c r="AA76" s="28">
        <f t="shared" si="137"/>
        <v>2.3629765722674588E-3</v>
      </c>
      <c r="AB76" s="28">
        <f t="shared" si="138"/>
        <v>0.14994619755856589</v>
      </c>
      <c r="AC76" s="28">
        <f t="shared" si="139"/>
        <v>1.1352415255633004E-2</v>
      </c>
      <c r="AD76" s="28">
        <f t="shared" si="140"/>
        <v>0</v>
      </c>
      <c r="AE76" s="28">
        <f t="shared" si="141"/>
        <v>0.17824871803061121</v>
      </c>
      <c r="AF76" s="28">
        <f t="shared" si="142"/>
        <v>1.7233305206577165</v>
      </c>
      <c r="AG76" s="28">
        <f t="shared" si="143"/>
        <v>1.9415625709429452E-2</v>
      </c>
      <c r="AH76" s="28">
        <f t="shared" si="144"/>
        <v>4.6191469379227995E-3</v>
      </c>
      <c r="AI76" s="28">
        <f t="shared" si="145"/>
        <v>2.2212181025578984E-3</v>
      </c>
      <c r="AJ76" s="28">
        <f t="shared" si="146"/>
        <v>3.3460782518473343E-4</v>
      </c>
      <c r="AK76" s="28">
        <f t="shared" si="147"/>
        <v>0</v>
      </c>
      <c r="AL76" s="28">
        <f t="shared" si="148"/>
        <v>4.0044932237915578</v>
      </c>
      <c r="AM76" s="28">
        <f t="shared" si="149"/>
        <v>0.90626279757157868</v>
      </c>
      <c r="AN76" s="29">
        <f t="shared" si="150"/>
        <v>0</v>
      </c>
      <c r="AP76" s="25">
        <f t="shared" si="151"/>
        <v>55.41</v>
      </c>
      <c r="AQ76" s="25">
        <f t="shared" si="152"/>
        <v>9.0999999999999998E-2</v>
      </c>
      <c r="AR76" s="25">
        <f t="shared" si="153"/>
        <v>3.6859999999999999</v>
      </c>
      <c r="AS76" s="25">
        <f t="shared" si="154"/>
        <v>0.41599999999999998</v>
      </c>
      <c r="AT76" s="25">
        <f t="shared" si="155"/>
        <v>0</v>
      </c>
      <c r="AU76" s="25">
        <f t="shared" si="156"/>
        <v>6.1749999999999998</v>
      </c>
      <c r="AV76" s="25">
        <f t="shared" si="157"/>
        <v>33.491999999999997</v>
      </c>
      <c r="AW76" s="25">
        <f t="shared" si="158"/>
        <v>0.52500000000000002</v>
      </c>
      <c r="AX76" s="25">
        <f t="shared" si="159"/>
        <v>0.158</v>
      </c>
      <c r="AY76" s="25">
        <f t="shared" si="160"/>
        <v>0.08</v>
      </c>
      <c r="AZ76" s="25">
        <f t="shared" si="161"/>
        <v>5.0000000000000001E-3</v>
      </c>
      <c r="BA76" s="25">
        <f t="shared" si="162"/>
        <v>0</v>
      </c>
      <c r="BB76" s="25">
        <f t="shared" si="163"/>
        <v>100.03799999999998</v>
      </c>
      <c r="BD76" s="25">
        <f t="shared" si="164"/>
        <v>0.92227030625832218</v>
      </c>
      <c r="BE76" s="25">
        <f t="shared" si="165"/>
        <v>1.1394085092529987E-3</v>
      </c>
      <c r="BF76" s="25">
        <f t="shared" si="166"/>
        <v>7.2302863868183603E-2</v>
      </c>
      <c r="BG76" s="25">
        <f t="shared" si="167"/>
        <v>5.4740443450226979E-3</v>
      </c>
      <c r="BH76" s="25">
        <f t="shared" si="168"/>
        <v>8.5950114136183961E-2</v>
      </c>
      <c r="BI76" s="25">
        <f t="shared" si="169"/>
        <v>0</v>
      </c>
      <c r="BJ76" s="25">
        <f t="shared" si="170"/>
        <v>0.83097627058087942</v>
      </c>
      <c r="BK76" s="25">
        <f t="shared" si="171"/>
        <v>9.3620602952348021E-3</v>
      </c>
      <c r="BL76" s="25">
        <f t="shared" si="172"/>
        <v>2.2273159151589995E-3</v>
      </c>
      <c r="BM76" s="25">
        <f t="shared" si="173"/>
        <v>1.07105370263265E-3</v>
      </c>
      <c r="BN76" s="25">
        <f t="shared" si="174"/>
        <v>1.6134523200637637E-4</v>
      </c>
      <c r="BO76" s="25">
        <f t="shared" si="175"/>
        <v>0</v>
      </c>
      <c r="BP76" s="25">
        <f t="shared" si="176"/>
        <v>1.9309347828428778</v>
      </c>
      <c r="BQ76" s="25">
        <f t="shared" si="177"/>
        <v>2.0738624936342074</v>
      </c>
    </row>
    <row r="77" spans="1:69" s="25" customFormat="1" x14ac:dyDescent="0.15">
      <c r="A77" s="25" t="s">
        <v>142</v>
      </c>
      <c r="B77" s="25">
        <v>700</v>
      </c>
      <c r="C77" s="25">
        <f t="shared" si="134"/>
        <v>10.000000000005116</v>
      </c>
      <c r="D77" s="26">
        <v>55.691000000000003</v>
      </c>
      <c r="E77" s="26">
        <v>9.8000000000000004E-2</v>
      </c>
      <c r="F77" s="26">
        <v>3.5710000000000002</v>
      </c>
      <c r="G77" s="26">
        <v>0.40899999999999997</v>
      </c>
      <c r="H77" s="26">
        <v>6.2370000000000001</v>
      </c>
      <c r="I77" s="26">
        <v>33.408999999999999</v>
      </c>
      <c r="J77" s="26">
        <v>0.52400000000000002</v>
      </c>
      <c r="K77" s="26">
        <v>0.161</v>
      </c>
      <c r="L77" s="26">
        <v>8.3000000000000004E-2</v>
      </c>
      <c r="M77" s="26">
        <v>6.0000000000000001E-3</v>
      </c>
      <c r="N77" s="26"/>
      <c r="O77" s="25">
        <f t="shared" si="135"/>
        <v>100.18899999999999</v>
      </c>
      <c r="Q77" s="26">
        <v>42.651000000000003</v>
      </c>
      <c r="R77" s="26">
        <v>81.522000000000006</v>
      </c>
      <c r="S77" s="26">
        <v>11.04</v>
      </c>
      <c r="U77" s="26"/>
      <c r="V77" s="27">
        <v>12</v>
      </c>
      <c r="W77" s="27">
        <v>4</v>
      </c>
      <c r="X77" s="14">
        <v>0</v>
      </c>
      <c r="Z77" s="28">
        <f t="shared" si="136"/>
        <v>1.9191164065992974</v>
      </c>
      <c r="AA77" s="28">
        <f t="shared" si="137"/>
        <v>2.5404483394909417E-3</v>
      </c>
      <c r="AB77" s="28">
        <f t="shared" si="138"/>
        <v>0.14502278635260107</v>
      </c>
      <c r="AC77" s="28">
        <f t="shared" si="139"/>
        <v>1.1142548026984785E-2</v>
      </c>
      <c r="AD77" s="28">
        <f t="shared" si="140"/>
        <v>0</v>
      </c>
      <c r="AE77" s="28">
        <f t="shared" si="141"/>
        <v>0.17973450745451369</v>
      </c>
      <c r="AF77" s="28">
        <f t="shared" si="142"/>
        <v>1.7161578934196746</v>
      </c>
      <c r="AG77" s="28">
        <f t="shared" si="143"/>
        <v>1.9345931397961872E-2</v>
      </c>
      <c r="AH77" s="28">
        <f t="shared" si="144"/>
        <v>4.6989068459162798E-3</v>
      </c>
      <c r="AI77" s="28">
        <f t="shared" si="145"/>
        <v>2.3006236412082708E-3</v>
      </c>
      <c r="AJ77" s="28">
        <f t="shared" si="146"/>
        <v>4.008515875401774E-4</v>
      </c>
      <c r="AK77" s="28">
        <f t="shared" si="147"/>
        <v>0</v>
      </c>
      <c r="AL77" s="28">
        <f t="shared" si="148"/>
        <v>4.0004609036651892</v>
      </c>
      <c r="AM77" s="28">
        <f t="shared" si="149"/>
        <v>0.90519793877983845</v>
      </c>
      <c r="AN77" s="29">
        <f t="shared" si="150"/>
        <v>0</v>
      </c>
      <c r="AP77" s="25">
        <f t="shared" si="151"/>
        <v>55.691000000000003</v>
      </c>
      <c r="AQ77" s="25">
        <f t="shared" si="152"/>
        <v>9.8000000000000004E-2</v>
      </c>
      <c r="AR77" s="25">
        <f t="shared" si="153"/>
        <v>3.5710000000000002</v>
      </c>
      <c r="AS77" s="25">
        <f t="shared" si="154"/>
        <v>0.40899999999999997</v>
      </c>
      <c r="AT77" s="25">
        <f t="shared" si="155"/>
        <v>0</v>
      </c>
      <c r="AU77" s="25">
        <f t="shared" si="156"/>
        <v>6.2370000000000001</v>
      </c>
      <c r="AV77" s="25">
        <f t="shared" si="157"/>
        <v>33.408999999999999</v>
      </c>
      <c r="AW77" s="25">
        <f t="shared" si="158"/>
        <v>0.52400000000000002</v>
      </c>
      <c r="AX77" s="25">
        <f t="shared" si="159"/>
        <v>0.161</v>
      </c>
      <c r="AY77" s="25">
        <f t="shared" si="160"/>
        <v>8.3000000000000004E-2</v>
      </c>
      <c r="AZ77" s="25">
        <f t="shared" si="161"/>
        <v>6.0000000000000001E-3</v>
      </c>
      <c r="BA77" s="25">
        <f t="shared" si="162"/>
        <v>0</v>
      </c>
      <c r="BB77" s="25">
        <f t="shared" si="163"/>
        <v>100.18899999999999</v>
      </c>
      <c r="BD77" s="25">
        <f t="shared" si="164"/>
        <v>0.92694740346205062</v>
      </c>
      <c r="BE77" s="25">
        <f t="shared" si="165"/>
        <v>1.2270553176570757E-3</v>
      </c>
      <c r="BF77" s="25">
        <f t="shared" si="166"/>
        <v>7.0047077285209897E-2</v>
      </c>
      <c r="BG77" s="25">
        <f t="shared" si="167"/>
        <v>5.3819330219093357E-3</v>
      </c>
      <c r="BH77" s="25">
        <f t="shared" si="168"/>
        <v>8.681309503925172E-2</v>
      </c>
      <c r="BI77" s="25">
        <f t="shared" si="169"/>
        <v>0</v>
      </c>
      <c r="BJ77" s="25">
        <f t="shared" si="170"/>
        <v>0.82891694207084088</v>
      </c>
      <c r="BK77" s="25">
        <f t="shared" si="171"/>
        <v>9.3442277994343539E-3</v>
      </c>
      <c r="BL77" s="25">
        <f t="shared" si="172"/>
        <v>2.2696067236746766E-3</v>
      </c>
      <c r="BM77" s="25">
        <f t="shared" si="173"/>
        <v>1.1112182164813742E-3</v>
      </c>
      <c r="BN77" s="25">
        <f t="shared" si="174"/>
        <v>1.9361427840765164E-4</v>
      </c>
      <c r="BO77" s="25">
        <f t="shared" si="175"/>
        <v>0</v>
      </c>
      <c r="BP77" s="25">
        <f t="shared" si="176"/>
        <v>1.9322521732149176</v>
      </c>
      <c r="BQ77" s="25">
        <f t="shared" si="177"/>
        <v>2.0703617049161585</v>
      </c>
    </row>
    <row r="78" spans="1:69" s="25" customFormat="1" x14ac:dyDescent="0.15">
      <c r="A78" s="25" t="s">
        <v>143</v>
      </c>
      <c r="B78" s="25">
        <v>701</v>
      </c>
      <c r="C78" s="25">
        <f t="shared" si="134"/>
        <v>11.04536101718339</v>
      </c>
      <c r="D78" s="26">
        <v>55.508000000000003</v>
      </c>
      <c r="E78" s="26">
        <v>8.6999999999999994E-2</v>
      </c>
      <c r="F78" s="26">
        <v>3.605</v>
      </c>
      <c r="G78" s="26">
        <v>0.40300000000000002</v>
      </c>
      <c r="H78" s="26">
        <v>6.0739999999999998</v>
      </c>
      <c r="I78" s="26">
        <v>33.33</v>
      </c>
      <c r="J78" s="26">
        <v>0.90400000000000003</v>
      </c>
      <c r="K78" s="26">
        <v>0.161</v>
      </c>
      <c r="L78" s="26">
        <v>8.4000000000000005E-2</v>
      </c>
      <c r="M78" s="26">
        <v>1.4E-2</v>
      </c>
      <c r="N78" s="26"/>
      <c r="O78" s="25">
        <f t="shared" si="135"/>
        <v>100.17</v>
      </c>
      <c r="Q78" s="26">
        <v>42.65</v>
      </c>
      <c r="R78" s="26">
        <v>81.533000000000001</v>
      </c>
      <c r="S78" s="26">
        <v>11.04</v>
      </c>
      <c r="U78" s="26"/>
      <c r="V78" s="27">
        <v>12</v>
      </c>
      <c r="W78" s="27">
        <v>4</v>
      </c>
      <c r="X78" s="14">
        <v>0</v>
      </c>
      <c r="Z78" s="28">
        <f t="shared" si="136"/>
        <v>1.9146570882354141</v>
      </c>
      <c r="AA78" s="28">
        <f t="shared" si="137"/>
        <v>2.2574735318762989E-3</v>
      </c>
      <c r="AB78" s="28">
        <f t="shared" si="138"/>
        <v>0.14654492608191658</v>
      </c>
      <c r="AC78" s="28">
        <f t="shared" si="139"/>
        <v>1.098968830859615E-2</v>
      </c>
      <c r="AD78" s="28">
        <f t="shared" si="140"/>
        <v>0</v>
      </c>
      <c r="AE78" s="28">
        <f t="shared" si="141"/>
        <v>0.17520626504011577</v>
      </c>
      <c r="AF78" s="28">
        <f t="shared" si="142"/>
        <v>1.7137528956244779</v>
      </c>
      <c r="AG78" s="28">
        <f t="shared" si="143"/>
        <v>3.3407648622176635E-2</v>
      </c>
      <c r="AH78" s="28">
        <f t="shared" si="144"/>
        <v>4.7034437837340142E-3</v>
      </c>
      <c r="AI78" s="28">
        <f t="shared" si="145"/>
        <v>2.3305900835160175E-3</v>
      </c>
      <c r="AJ78" s="28">
        <f t="shared" si="146"/>
        <v>9.3622345126080631E-4</v>
      </c>
      <c r="AK78" s="28">
        <f t="shared" si="147"/>
        <v>0</v>
      </c>
      <c r="AL78" s="28">
        <f t="shared" si="148"/>
        <v>4.0047862427630845</v>
      </c>
      <c r="AM78" s="28">
        <f t="shared" si="149"/>
        <v>0.907247192692894</v>
      </c>
      <c r="AN78" s="29">
        <f t="shared" si="150"/>
        <v>0</v>
      </c>
      <c r="AP78" s="25">
        <f t="shared" si="151"/>
        <v>55.508000000000003</v>
      </c>
      <c r="AQ78" s="25">
        <f t="shared" si="152"/>
        <v>8.6999999999999994E-2</v>
      </c>
      <c r="AR78" s="25">
        <f t="shared" si="153"/>
        <v>3.605</v>
      </c>
      <c r="AS78" s="25">
        <f t="shared" si="154"/>
        <v>0.40300000000000002</v>
      </c>
      <c r="AT78" s="25">
        <f t="shared" si="155"/>
        <v>0</v>
      </c>
      <c r="AU78" s="25">
        <f t="shared" si="156"/>
        <v>6.0739999999999998</v>
      </c>
      <c r="AV78" s="25">
        <f t="shared" si="157"/>
        <v>33.33</v>
      </c>
      <c r="AW78" s="25">
        <f t="shared" si="158"/>
        <v>0.90400000000000003</v>
      </c>
      <c r="AX78" s="25">
        <f t="shared" si="159"/>
        <v>0.161</v>
      </c>
      <c r="AY78" s="25">
        <f t="shared" si="160"/>
        <v>8.4000000000000005E-2</v>
      </c>
      <c r="AZ78" s="25">
        <f t="shared" si="161"/>
        <v>1.4E-2</v>
      </c>
      <c r="BA78" s="25">
        <f t="shared" si="162"/>
        <v>0</v>
      </c>
      <c r="BB78" s="25">
        <f t="shared" si="163"/>
        <v>100.17</v>
      </c>
      <c r="BD78" s="25">
        <f t="shared" si="164"/>
        <v>0.92390146471371515</v>
      </c>
      <c r="BE78" s="25">
        <f t="shared" si="165"/>
        <v>1.0893246187363833E-3</v>
      </c>
      <c r="BF78" s="25">
        <f t="shared" si="166"/>
        <v>7.0714005492349949E-2</v>
      </c>
      <c r="BG78" s="25">
        <f t="shared" si="167"/>
        <v>5.3029804592407397E-3</v>
      </c>
      <c r="BH78" s="25">
        <f t="shared" si="168"/>
        <v>8.4544290406992934E-2</v>
      </c>
      <c r="BI78" s="25">
        <f t="shared" si="169"/>
        <v>0</v>
      </c>
      <c r="BJ78" s="25">
        <f t="shared" si="170"/>
        <v>0.82695685830827392</v>
      </c>
      <c r="BK78" s="25">
        <f t="shared" si="171"/>
        <v>1.6120576203604305E-2</v>
      </c>
      <c r="BL78" s="25">
        <f t="shared" si="172"/>
        <v>2.2696067236746766E-3</v>
      </c>
      <c r="BM78" s="25">
        <f t="shared" si="173"/>
        <v>1.1246063877642825E-3</v>
      </c>
      <c r="BN78" s="25">
        <f t="shared" si="174"/>
        <v>4.517666496178538E-4</v>
      </c>
      <c r="BO78" s="25">
        <f t="shared" si="175"/>
        <v>0</v>
      </c>
      <c r="BP78" s="25">
        <f t="shared" si="176"/>
        <v>1.9324754799639701</v>
      </c>
      <c r="BQ78" s="25">
        <f t="shared" si="177"/>
        <v>2.0723607022624426</v>
      </c>
    </row>
    <row r="79" spans="1:69" s="25" customFormat="1" x14ac:dyDescent="0.15">
      <c r="A79" s="25" t="s">
        <v>144</v>
      </c>
      <c r="B79" s="25">
        <v>702</v>
      </c>
      <c r="C79" s="25">
        <f t="shared" si="134"/>
        <v>10.000000000005116</v>
      </c>
      <c r="D79" s="26">
        <v>55.595999999999997</v>
      </c>
      <c r="E79" s="26">
        <v>7.6999999999999999E-2</v>
      </c>
      <c r="F79" s="26">
        <v>3.54</v>
      </c>
      <c r="G79" s="26">
        <v>0.38300000000000001</v>
      </c>
      <c r="H79" s="26">
        <v>6.1349999999999998</v>
      </c>
      <c r="I79" s="26">
        <v>33.573</v>
      </c>
      <c r="J79" s="26">
        <v>0.55400000000000005</v>
      </c>
      <c r="K79" s="26">
        <v>0.16</v>
      </c>
      <c r="L79" s="26">
        <v>8.1000000000000003E-2</v>
      </c>
      <c r="M79" s="26">
        <v>8.9999999999999993E-3</v>
      </c>
      <c r="N79" s="26"/>
      <c r="O79" s="25">
        <f t="shared" si="135"/>
        <v>100.108</v>
      </c>
      <c r="Q79" s="26">
        <v>42.65</v>
      </c>
      <c r="R79" s="26">
        <v>81.543000000000006</v>
      </c>
      <c r="S79" s="26">
        <v>11.04</v>
      </c>
      <c r="U79" s="26"/>
      <c r="V79" s="27">
        <v>12</v>
      </c>
      <c r="W79" s="27">
        <v>4</v>
      </c>
      <c r="X79" s="14">
        <v>0</v>
      </c>
      <c r="Z79" s="28">
        <f t="shared" si="136"/>
        <v>1.9171140395299375</v>
      </c>
      <c r="AA79" s="28">
        <f t="shared" si="137"/>
        <v>1.9973911291682241E-3</v>
      </c>
      <c r="AB79" s="28">
        <f t="shared" si="138"/>
        <v>0.14385923823562305</v>
      </c>
      <c r="AC79" s="28">
        <f t="shared" si="139"/>
        <v>1.0441143870569615E-2</v>
      </c>
      <c r="AD79" s="28">
        <f t="shared" si="140"/>
        <v>0</v>
      </c>
      <c r="AE79" s="28">
        <f t="shared" si="141"/>
        <v>0.17691244646994653</v>
      </c>
      <c r="AF79" s="28">
        <f t="shared" si="142"/>
        <v>1.72572668844197</v>
      </c>
      <c r="AG79" s="28">
        <f t="shared" si="143"/>
        <v>2.0467095714246986E-2</v>
      </c>
      <c r="AH79" s="28">
        <f t="shared" si="144"/>
        <v>4.6728198854867255E-3</v>
      </c>
      <c r="AI79" s="28">
        <f t="shared" si="145"/>
        <v>2.2466768183247582E-3</v>
      </c>
      <c r="AJ79" s="28">
        <f t="shared" si="146"/>
        <v>6.0167638504848701E-4</v>
      </c>
      <c r="AK79" s="28">
        <f t="shared" si="147"/>
        <v>0</v>
      </c>
      <c r="AL79" s="28">
        <f t="shared" si="148"/>
        <v>4.0040392164803214</v>
      </c>
      <c r="AM79" s="28">
        <f t="shared" si="149"/>
        <v>0.90701734069075757</v>
      </c>
      <c r="AN79" s="29">
        <f t="shared" si="150"/>
        <v>0</v>
      </c>
      <c r="AP79" s="25">
        <f t="shared" si="151"/>
        <v>55.595999999999997</v>
      </c>
      <c r="AQ79" s="25">
        <f t="shared" si="152"/>
        <v>7.6999999999999999E-2</v>
      </c>
      <c r="AR79" s="25">
        <f t="shared" si="153"/>
        <v>3.54</v>
      </c>
      <c r="AS79" s="25">
        <f t="shared" si="154"/>
        <v>0.38300000000000001</v>
      </c>
      <c r="AT79" s="25">
        <f t="shared" si="155"/>
        <v>0</v>
      </c>
      <c r="AU79" s="25">
        <f t="shared" si="156"/>
        <v>6.1349999999999998</v>
      </c>
      <c r="AV79" s="25">
        <f t="shared" si="157"/>
        <v>33.573</v>
      </c>
      <c r="AW79" s="25">
        <f t="shared" si="158"/>
        <v>0.55400000000000005</v>
      </c>
      <c r="AX79" s="25">
        <f t="shared" si="159"/>
        <v>0.16</v>
      </c>
      <c r="AY79" s="25">
        <f t="shared" si="160"/>
        <v>8.1000000000000003E-2</v>
      </c>
      <c r="AZ79" s="25">
        <f t="shared" si="161"/>
        <v>8.9999999999999993E-3</v>
      </c>
      <c r="BA79" s="25">
        <f t="shared" si="162"/>
        <v>0</v>
      </c>
      <c r="BB79" s="25">
        <f t="shared" si="163"/>
        <v>100.108</v>
      </c>
      <c r="BD79" s="25">
        <f t="shared" si="164"/>
        <v>0.92536617842876157</v>
      </c>
      <c r="BE79" s="25">
        <f t="shared" si="165"/>
        <v>9.6411489244484509E-4</v>
      </c>
      <c r="BF79" s="25">
        <f t="shared" si="166"/>
        <v>6.94389956845822E-2</v>
      </c>
      <c r="BG79" s="25">
        <f t="shared" si="167"/>
        <v>5.0398052503454176E-3</v>
      </c>
      <c r="BH79" s="25">
        <f t="shared" si="168"/>
        <v>8.5393352263237021E-2</v>
      </c>
      <c r="BI79" s="25">
        <f t="shared" si="169"/>
        <v>0</v>
      </c>
      <c r="BJ79" s="25">
        <f t="shared" si="170"/>
        <v>0.83298597671718222</v>
      </c>
      <c r="BK79" s="25">
        <f t="shared" si="171"/>
        <v>9.8792026734477716E-3</v>
      </c>
      <c r="BL79" s="25">
        <f t="shared" si="172"/>
        <v>2.2555097875027845E-3</v>
      </c>
      <c r="BM79" s="25">
        <f t="shared" si="173"/>
        <v>1.084441873915558E-3</v>
      </c>
      <c r="BN79" s="25">
        <f t="shared" si="174"/>
        <v>2.9042141761147743E-4</v>
      </c>
      <c r="BO79" s="25">
        <f t="shared" si="175"/>
        <v>0</v>
      </c>
      <c r="BP79" s="25">
        <f t="shared" si="176"/>
        <v>1.9326979989890309</v>
      </c>
      <c r="BQ79" s="25">
        <f t="shared" si="177"/>
        <v>2.0717355834045375</v>
      </c>
    </row>
    <row r="80" spans="1:69" s="25" customFormat="1" x14ac:dyDescent="0.15">
      <c r="A80" s="25" t="s">
        <v>145</v>
      </c>
      <c r="B80" s="25">
        <v>703</v>
      </c>
      <c r="C80" s="25">
        <f t="shared" si="134"/>
        <v>9.055385138137499</v>
      </c>
      <c r="D80" s="26">
        <v>56.021999999999998</v>
      </c>
      <c r="E80" s="26">
        <v>7.1999999999999995E-2</v>
      </c>
      <c r="F80" s="26">
        <v>3.4489999999999998</v>
      </c>
      <c r="G80" s="26">
        <v>0.36699999999999999</v>
      </c>
      <c r="H80" s="26">
        <v>6.1639999999999997</v>
      </c>
      <c r="I80" s="26">
        <v>33.920999999999999</v>
      </c>
      <c r="J80" s="26">
        <v>0.55700000000000005</v>
      </c>
      <c r="K80" s="26">
        <v>0.161</v>
      </c>
      <c r="L80" s="26">
        <v>7.5999999999999998E-2</v>
      </c>
      <c r="M80" s="26">
        <v>3.0000000000000001E-3</v>
      </c>
      <c r="N80" s="26"/>
      <c r="O80" s="25">
        <f t="shared" si="135"/>
        <v>100.792</v>
      </c>
      <c r="Q80" s="26">
        <v>42.649000000000001</v>
      </c>
      <c r="R80" s="26">
        <v>81.552000000000007</v>
      </c>
      <c r="S80" s="26">
        <v>11.04</v>
      </c>
      <c r="U80" s="26"/>
      <c r="V80" s="27">
        <v>12</v>
      </c>
      <c r="W80" s="27">
        <v>4</v>
      </c>
      <c r="X80" s="14">
        <v>0</v>
      </c>
      <c r="Z80" s="28">
        <f t="shared" si="136"/>
        <v>1.9185517920135253</v>
      </c>
      <c r="AA80" s="28">
        <f t="shared" si="137"/>
        <v>1.854878234057564E-3</v>
      </c>
      <c r="AB80" s="28">
        <f t="shared" si="138"/>
        <v>0.13919966999238309</v>
      </c>
      <c r="AC80" s="28">
        <f t="shared" si="139"/>
        <v>9.9363272711902838E-3</v>
      </c>
      <c r="AD80" s="28">
        <f t="shared" si="140"/>
        <v>0</v>
      </c>
      <c r="AE80" s="28">
        <f t="shared" si="141"/>
        <v>0.17652936877784045</v>
      </c>
      <c r="AF80" s="28">
        <f t="shared" si="142"/>
        <v>1.7316536355225449</v>
      </c>
      <c r="AG80" s="28">
        <f t="shared" si="143"/>
        <v>2.043676579849445E-2</v>
      </c>
      <c r="AH80" s="28">
        <f t="shared" si="144"/>
        <v>4.6697695808087811E-3</v>
      </c>
      <c r="AI80" s="28">
        <f t="shared" si="145"/>
        <v>2.0935324390805384E-3</v>
      </c>
      <c r="AJ80" s="28">
        <f t="shared" si="146"/>
        <v>1.9918298141416058E-4</v>
      </c>
      <c r="AK80" s="28">
        <f t="shared" si="147"/>
        <v>0</v>
      </c>
      <c r="AL80" s="28">
        <f t="shared" si="148"/>
        <v>4.0051249226113406</v>
      </c>
      <c r="AM80" s="28">
        <f t="shared" si="149"/>
        <v>0.90748823966044967</v>
      </c>
      <c r="AN80" s="29">
        <f t="shared" si="150"/>
        <v>0</v>
      </c>
      <c r="AP80" s="25">
        <f t="shared" si="151"/>
        <v>56.021999999999998</v>
      </c>
      <c r="AQ80" s="25">
        <f t="shared" si="152"/>
        <v>7.1999999999999995E-2</v>
      </c>
      <c r="AR80" s="25">
        <f t="shared" si="153"/>
        <v>3.4489999999999998</v>
      </c>
      <c r="AS80" s="25">
        <f t="shared" si="154"/>
        <v>0.36699999999999999</v>
      </c>
      <c r="AT80" s="25">
        <f t="shared" si="155"/>
        <v>0</v>
      </c>
      <c r="AU80" s="25">
        <f t="shared" si="156"/>
        <v>6.1639999999999997</v>
      </c>
      <c r="AV80" s="25">
        <f t="shared" si="157"/>
        <v>33.920999999999999</v>
      </c>
      <c r="AW80" s="25">
        <f t="shared" si="158"/>
        <v>0.55700000000000005</v>
      </c>
      <c r="AX80" s="25">
        <f t="shared" si="159"/>
        <v>0.161</v>
      </c>
      <c r="AY80" s="25">
        <f t="shared" si="160"/>
        <v>7.5999999999999998E-2</v>
      </c>
      <c r="AZ80" s="25">
        <f t="shared" si="161"/>
        <v>3.0000000000000001E-3</v>
      </c>
      <c r="BA80" s="25">
        <f t="shared" si="162"/>
        <v>0</v>
      </c>
      <c r="BB80" s="25">
        <f t="shared" si="163"/>
        <v>100.792</v>
      </c>
      <c r="BD80" s="25">
        <f t="shared" si="164"/>
        <v>0.93245672436751004</v>
      </c>
      <c r="BE80" s="25">
        <f t="shared" si="165"/>
        <v>9.0151002929907587E-4</v>
      </c>
      <c r="BF80" s="25">
        <f t="shared" si="166"/>
        <v>6.7653981953707337E-2</v>
      </c>
      <c r="BG80" s="25">
        <f t="shared" si="167"/>
        <v>4.8292650832291598E-3</v>
      </c>
      <c r="BH80" s="25">
        <f t="shared" si="168"/>
        <v>8.5797004621123552E-2</v>
      </c>
      <c r="BI80" s="25">
        <f t="shared" si="169"/>
        <v>0</v>
      </c>
      <c r="BJ80" s="25">
        <f t="shared" si="170"/>
        <v>0.84162026974722359</v>
      </c>
      <c r="BK80" s="25">
        <f t="shared" si="171"/>
        <v>9.9327001608491127E-3</v>
      </c>
      <c r="BL80" s="25">
        <f t="shared" si="172"/>
        <v>2.2696067236746766E-3</v>
      </c>
      <c r="BM80" s="25">
        <f t="shared" si="173"/>
        <v>1.0175010175010174E-3</v>
      </c>
      <c r="BN80" s="25">
        <f t="shared" si="174"/>
        <v>9.6807139203825818E-5</v>
      </c>
      <c r="BO80" s="25">
        <f t="shared" si="175"/>
        <v>0</v>
      </c>
      <c r="BP80" s="25">
        <f t="shared" si="176"/>
        <v>1.9465753708433216</v>
      </c>
      <c r="BQ80" s="25">
        <f t="shared" si="177"/>
        <v>2.057523681128353</v>
      </c>
    </row>
    <row r="81" spans="1:69" s="25" customFormat="1" x14ac:dyDescent="0.15">
      <c r="A81" s="25" t="s">
        <v>146</v>
      </c>
      <c r="B81" s="25">
        <v>704</v>
      </c>
      <c r="C81" s="25">
        <f t="shared" si="134"/>
        <v>10.049875621111608</v>
      </c>
      <c r="D81" s="26">
        <v>55.64</v>
      </c>
      <c r="E81" s="26">
        <v>5.6000000000000001E-2</v>
      </c>
      <c r="F81" s="26">
        <v>3.387</v>
      </c>
      <c r="G81" s="26">
        <v>0.34799999999999998</v>
      </c>
      <c r="H81" s="26">
        <v>6.1260000000000003</v>
      </c>
      <c r="I81" s="26">
        <v>33.594000000000001</v>
      </c>
      <c r="J81" s="26">
        <v>0.54600000000000004</v>
      </c>
      <c r="K81" s="26">
        <v>0.16500000000000001</v>
      </c>
      <c r="L81" s="26">
        <v>8.1000000000000003E-2</v>
      </c>
      <c r="M81" s="26">
        <v>1.0999999999999999E-2</v>
      </c>
      <c r="N81" s="26"/>
      <c r="O81" s="25">
        <f t="shared" si="135"/>
        <v>99.954000000000022</v>
      </c>
      <c r="Q81" s="26">
        <v>42.648000000000003</v>
      </c>
      <c r="R81" s="26">
        <v>81.561999999999998</v>
      </c>
      <c r="S81" s="26">
        <v>11.04</v>
      </c>
      <c r="U81" s="26"/>
      <c r="V81" s="27">
        <v>12</v>
      </c>
      <c r="W81" s="27">
        <v>4</v>
      </c>
      <c r="X81" s="14">
        <v>0</v>
      </c>
      <c r="Z81" s="28">
        <f t="shared" si="136"/>
        <v>1.9212170679105296</v>
      </c>
      <c r="AA81" s="28">
        <f t="shared" si="137"/>
        <v>1.4546058574792366E-3</v>
      </c>
      <c r="AB81" s="28">
        <f t="shared" si="138"/>
        <v>0.1378270955827601</v>
      </c>
      <c r="AC81" s="28">
        <f t="shared" si="139"/>
        <v>9.499778155488605E-3</v>
      </c>
      <c r="AD81" s="28">
        <f t="shared" si="140"/>
        <v>0</v>
      </c>
      <c r="AE81" s="28">
        <f t="shared" si="141"/>
        <v>0.17689099595719132</v>
      </c>
      <c r="AF81" s="28">
        <f t="shared" si="142"/>
        <v>1.7291333869711285</v>
      </c>
      <c r="AG81" s="28">
        <f t="shared" si="143"/>
        <v>2.0198727585105727E-2</v>
      </c>
      <c r="AH81" s="28">
        <f t="shared" si="144"/>
        <v>4.825339963529479E-3</v>
      </c>
      <c r="AI81" s="28">
        <f t="shared" si="145"/>
        <v>2.2497047106109416E-3</v>
      </c>
      <c r="AJ81" s="28">
        <f t="shared" si="146"/>
        <v>7.363733380852214E-4</v>
      </c>
      <c r="AK81" s="28">
        <f t="shared" si="147"/>
        <v>0</v>
      </c>
      <c r="AL81" s="28">
        <f t="shared" si="148"/>
        <v>4.0040330760319085</v>
      </c>
      <c r="AM81" s="28">
        <f t="shared" si="149"/>
        <v>0.90719373920840141</v>
      </c>
      <c r="AN81" s="29">
        <f t="shared" si="150"/>
        <v>0</v>
      </c>
      <c r="AP81" s="25">
        <f t="shared" si="151"/>
        <v>55.64</v>
      </c>
      <c r="AQ81" s="25">
        <f t="shared" si="152"/>
        <v>5.6000000000000001E-2</v>
      </c>
      <c r="AR81" s="25">
        <f t="shared" si="153"/>
        <v>3.387</v>
      </c>
      <c r="AS81" s="25">
        <f t="shared" si="154"/>
        <v>0.34799999999999998</v>
      </c>
      <c r="AT81" s="25">
        <f t="shared" si="155"/>
        <v>0</v>
      </c>
      <c r="AU81" s="25">
        <f t="shared" si="156"/>
        <v>6.1260000000000003</v>
      </c>
      <c r="AV81" s="25">
        <f t="shared" si="157"/>
        <v>33.594000000000001</v>
      </c>
      <c r="AW81" s="25">
        <f t="shared" si="158"/>
        <v>0.54600000000000004</v>
      </c>
      <c r="AX81" s="25">
        <f t="shared" si="159"/>
        <v>0.16500000000000001</v>
      </c>
      <c r="AY81" s="25">
        <f t="shared" si="160"/>
        <v>8.1000000000000003E-2</v>
      </c>
      <c r="AZ81" s="25">
        <f t="shared" si="161"/>
        <v>1.0999999999999999E-2</v>
      </c>
      <c r="BA81" s="25">
        <f t="shared" si="162"/>
        <v>0</v>
      </c>
      <c r="BB81" s="25">
        <f t="shared" si="163"/>
        <v>99.954000000000022</v>
      </c>
      <c r="BD81" s="25">
        <f t="shared" si="164"/>
        <v>0.92609853528628494</v>
      </c>
      <c r="BE81" s="25">
        <f t="shared" si="165"/>
        <v>7.0117446723261462E-4</v>
      </c>
      <c r="BF81" s="25">
        <f t="shared" si="166"/>
        <v>6.6437818752451944E-2</v>
      </c>
      <c r="BG81" s="25">
        <f t="shared" si="167"/>
        <v>4.5792486347786031E-3</v>
      </c>
      <c r="BH81" s="25">
        <f t="shared" si="168"/>
        <v>8.5268080841823968E-2</v>
      </c>
      <c r="BI81" s="25">
        <f t="shared" si="169"/>
        <v>0</v>
      </c>
      <c r="BJ81" s="25">
        <f t="shared" si="170"/>
        <v>0.83350701164140883</v>
      </c>
      <c r="BK81" s="25">
        <f t="shared" si="171"/>
        <v>9.7365427070441931E-3</v>
      </c>
      <c r="BL81" s="25">
        <f t="shared" si="172"/>
        <v>2.3259944683622462E-3</v>
      </c>
      <c r="BM81" s="25">
        <f t="shared" si="173"/>
        <v>1.084441873915558E-3</v>
      </c>
      <c r="BN81" s="25">
        <f t="shared" si="174"/>
        <v>3.5495951041402795E-4</v>
      </c>
      <c r="BO81" s="25">
        <f t="shared" si="175"/>
        <v>0</v>
      </c>
      <c r="BP81" s="25">
        <f t="shared" si="176"/>
        <v>1.9300938081837167</v>
      </c>
      <c r="BQ81" s="25">
        <f t="shared" si="177"/>
        <v>2.0745277038113699</v>
      </c>
    </row>
    <row r="82" spans="1:69" s="25" customFormat="1" x14ac:dyDescent="0.15">
      <c r="A82" s="25" t="s">
        <v>147</v>
      </c>
      <c r="B82" s="25">
        <v>705</v>
      </c>
      <c r="C82" s="25">
        <f t="shared" si="134"/>
        <v>10.99999999999568</v>
      </c>
      <c r="D82" s="26">
        <v>55.820999999999998</v>
      </c>
      <c r="E82" s="26">
        <v>6.9000000000000006E-2</v>
      </c>
      <c r="F82" s="26">
        <v>3.3149999999999999</v>
      </c>
      <c r="G82" s="26">
        <v>0.32600000000000001</v>
      </c>
      <c r="H82" s="26">
        <v>6.1349999999999998</v>
      </c>
      <c r="I82" s="26">
        <v>33.664000000000001</v>
      </c>
      <c r="J82" s="26">
        <v>0.504</v>
      </c>
      <c r="K82" s="26">
        <v>0.16400000000000001</v>
      </c>
      <c r="L82" s="26">
        <v>7.9000000000000001E-2</v>
      </c>
      <c r="M82" s="26">
        <v>1.0999999999999999E-2</v>
      </c>
      <c r="N82" s="26"/>
      <c r="O82" s="25">
        <f t="shared" si="135"/>
        <v>100.08799999999999</v>
      </c>
      <c r="Q82" s="26">
        <v>42.648000000000003</v>
      </c>
      <c r="R82" s="26">
        <v>81.572999999999993</v>
      </c>
      <c r="S82" s="26">
        <v>11.04</v>
      </c>
      <c r="U82" s="26"/>
      <c r="V82" s="27">
        <v>12</v>
      </c>
      <c r="W82" s="27">
        <v>4</v>
      </c>
      <c r="X82" s="14">
        <v>0</v>
      </c>
      <c r="Z82" s="28">
        <f t="shared" si="136"/>
        <v>1.9242266034430073</v>
      </c>
      <c r="AA82" s="28">
        <f t="shared" si="137"/>
        <v>1.7892691880478278E-3</v>
      </c>
      <c r="AB82" s="28">
        <f t="shared" si="138"/>
        <v>0.13467042415163125</v>
      </c>
      <c r="AC82" s="28">
        <f t="shared" si="139"/>
        <v>8.8842568759913958E-3</v>
      </c>
      <c r="AD82" s="28">
        <f t="shared" si="140"/>
        <v>0</v>
      </c>
      <c r="AE82" s="28">
        <f t="shared" si="141"/>
        <v>0.17685306432598158</v>
      </c>
      <c r="AF82" s="28">
        <f t="shared" si="142"/>
        <v>1.7298234656548241</v>
      </c>
      <c r="AG82" s="28">
        <f t="shared" si="143"/>
        <v>1.8613634989435777E-2</v>
      </c>
      <c r="AH82" s="28">
        <f t="shared" si="144"/>
        <v>4.7880326997252814E-3</v>
      </c>
      <c r="AI82" s="28">
        <f t="shared" si="145"/>
        <v>2.1904678208973121E-3</v>
      </c>
      <c r="AJ82" s="28">
        <f t="shared" si="146"/>
        <v>7.3513541118348596E-4</v>
      </c>
      <c r="AK82" s="28">
        <f t="shared" si="147"/>
        <v>0</v>
      </c>
      <c r="AL82" s="28">
        <f t="shared" si="148"/>
        <v>4.0025743545607249</v>
      </c>
      <c r="AM82" s="28">
        <f t="shared" si="149"/>
        <v>0.90724537615839751</v>
      </c>
      <c r="AN82" s="29">
        <f t="shared" si="150"/>
        <v>0</v>
      </c>
      <c r="AP82" s="25">
        <f t="shared" si="151"/>
        <v>55.820999999999998</v>
      </c>
      <c r="AQ82" s="25">
        <f t="shared" si="152"/>
        <v>6.9000000000000006E-2</v>
      </c>
      <c r="AR82" s="25">
        <f t="shared" si="153"/>
        <v>3.3149999999999999</v>
      </c>
      <c r="AS82" s="25">
        <f t="shared" si="154"/>
        <v>0.32600000000000001</v>
      </c>
      <c r="AT82" s="25">
        <f t="shared" si="155"/>
        <v>0</v>
      </c>
      <c r="AU82" s="25">
        <f t="shared" si="156"/>
        <v>6.1349999999999998</v>
      </c>
      <c r="AV82" s="25">
        <f t="shared" si="157"/>
        <v>33.664000000000001</v>
      </c>
      <c r="AW82" s="25">
        <f t="shared" si="158"/>
        <v>0.504</v>
      </c>
      <c r="AX82" s="25">
        <f t="shared" si="159"/>
        <v>0.16400000000000001</v>
      </c>
      <c r="AY82" s="25">
        <f t="shared" si="160"/>
        <v>7.9000000000000001E-2</v>
      </c>
      <c r="AZ82" s="25">
        <f t="shared" si="161"/>
        <v>1.0999999999999999E-2</v>
      </c>
      <c r="BA82" s="25">
        <f t="shared" si="162"/>
        <v>0</v>
      </c>
      <c r="BB82" s="25">
        <f t="shared" si="163"/>
        <v>100.08799999999999</v>
      </c>
      <c r="BD82" s="25">
        <f t="shared" si="164"/>
        <v>0.92911118508655122</v>
      </c>
      <c r="BE82" s="25">
        <f t="shared" si="165"/>
        <v>8.6394711141161453E-4</v>
      </c>
      <c r="BF82" s="25">
        <f t="shared" si="166"/>
        <v>6.5025500196155356E-2</v>
      </c>
      <c r="BG82" s="25">
        <f t="shared" si="167"/>
        <v>4.2897559049937493E-3</v>
      </c>
      <c r="BH82" s="25">
        <f t="shared" si="168"/>
        <v>8.5393352263237021E-2</v>
      </c>
      <c r="BI82" s="25">
        <f t="shared" si="169"/>
        <v>0</v>
      </c>
      <c r="BJ82" s="25">
        <f t="shared" si="170"/>
        <v>0.83524379472216437</v>
      </c>
      <c r="BK82" s="25">
        <f t="shared" si="171"/>
        <v>8.9875778834254093E-3</v>
      </c>
      <c r="BL82" s="25">
        <f t="shared" si="172"/>
        <v>2.3118975321903541E-3</v>
      </c>
      <c r="BM82" s="25">
        <f t="shared" si="173"/>
        <v>1.0576655313497417E-3</v>
      </c>
      <c r="BN82" s="25">
        <f t="shared" si="174"/>
        <v>3.5495951041402795E-4</v>
      </c>
      <c r="BO82" s="25">
        <f t="shared" si="175"/>
        <v>0</v>
      </c>
      <c r="BP82" s="25">
        <f t="shared" si="176"/>
        <v>1.9326396357418925</v>
      </c>
      <c r="BQ82" s="25">
        <f t="shared" si="177"/>
        <v>2.0710401880090985</v>
      </c>
    </row>
    <row r="83" spans="1:69" s="25" customFormat="1" x14ac:dyDescent="0.15">
      <c r="A83" s="25" t="s">
        <v>148</v>
      </c>
      <c r="B83" s="25">
        <v>706</v>
      </c>
      <c r="C83" s="25">
        <f t="shared" si="134"/>
        <v>10.000000000005116</v>
      </c>
      <c r="D83" s="26">
        <v>55.920999999999999</v>
      </c>
      <c r="E83" s="26">
        <v>4.2999999999999997E-2</v>
      </c>
      <c r="F83" s="26">
        <v>3.226</v>
      </c>
      <c r="G83" s="26">
        <v>0.27</v>
      </c>
      <c r="H83" s="26">
        <v>6.1180000000000003</v>
      </c>
      <c r="I83" s="26">
        <v>33.9</v>
      </c>
      <c r="J83" s="26">
        <v>0.46100000000000002</v>
      </c>
      <c r="K83" s="26">
        <v>0.16200000000000001</v>
      </c>
      <c r="L83" s="26">
        <v>8.5000000000000006E-2</v>
      </c>
      <c r="M83" s="26">
        <v>8.0000000000000002E-3</v>
      </c>
      <c r="N83" s="26"/>
      <c r="O83" s="25">
        <f t="shared" si="135"/>
        <v>100.194</v>
      </c>
      <c r="Q83" s="26">
        <v>42.648000000000003</v>
      </c>
      <c r="R83" s="26">
        <v>81.582999999999998</v>
      </c>
      <c r="S83" s="26">
        <v>11.04</v>
      </c>
      <c r="U83" s="26"/>
      <c r="V83" s="27">
        <v>12</v>
      </c>
      <c r="W83" s="27">
        <v>4</v>
      </c>
      <c r="X83" s="14">
        <v>0</v>
      </c>
      <c r="Z83" s="28">
        <f t="shared" si="136"/>
        <v>1.9251422684526309</v>
      </c>
      <c r="AA83" s="28">
        <f t="shared" si="137"/>
        <v>1.1135874971281963E-3</v>
      </c>
      <c r="AB83" s="28">
        <f t="shared" si="138"/>
        <v>0.13088273340262777</v>
      </c>
      <c r="AC83" s="28">
        <f t="shared" si="139"/>
        <v>7.3484639724837909E-3</v>
      </c>
      <c r="AD83" s="28">
        <f t="shared" si="140"/>
        <v>0</v>
      </c>
      <c r="AE83" s="28">
        <f t="shared" si="141"/>
        <v>0.17613140234112828</v>
      </c>
      <c r="AF83" s="28">
        <f t="shared" si="142"/>
        <v>1.7396627419103494</v>
      </c>
      <c r="AG83" s="28">
        <f t="shared" si="143"/>
        <v>1.700320849730878E-2</v>
      </c>
      <c r="AH83" s="28">
        <f t="shared" si="144"/>
        <v>4.7234309652361582E-3</v>
      </c>
      <c r="AI83" s="28">
        <f t="shared" si="145"/>
        <v>2.3537374104111671E-3</v>
      </c>
      <c r="AJ83" s="28">
        <f t="shared" si="146"/>
        <v>5.3394182676281708E-4</v>
      </c>
      <c r="AK83" s="28">
        <f t="shared" si="147"/>
        <v>0</v>
      </c>
      <c r="AL83" s="28">
        <f t="shared" si="148"/>
        <v>4.0048955162760675</v>
      </c>
      <c r="AM83" s="28">
        <f t="shared" si="149"/>
        <v>0.90806350313282502</v>
      </c>
      <c r="AN83" s="29">
        <f t="shared" si="150"/>
        <v>0</v>
      </c>
      <c r="AP83" s="25">
        <f t="shared" si="151"/>
        <v>55.920999999999999</v>
      </c>
      <c r="AQ83" s="25">
        <f t="shared" si="152"/>
        <v>4.2999999999999997E-2</v>
      </c>
      <c r="AR83" s="25">
        <f t="shared" si="153"/>
        <v>3.226</v>
      </c>
      <c r="AS83" s="25">
        <f t="shared" si="154"/>
        <v>0.27</v>
      </c>
      <c r="AT83" s="25">
        <f t="shared" si="155"/>
        <v>0</v>
      </c>
      <c r="AU83" s="25">
        <f t="shared" si="156"/>
        <v>6.1180000000000003</v>
      </c>
      <c r="AV83" s="25">
        <f t="shared" si="157"/>
        <v>33.9</v>
      </c>
      <c r="AW83" s="25">
        <f t="shared" si="158"/>
        <v>0.46100000000000002</v>
      </c>
      <c r="AX83" s="25">
        <f t="shared" si="159"/>
        <v>0.16200000000000001</v>
      </c>
      <c r="AY83" s="25">
        <f t="shared" si="160"/>
        <v>8.5000000000000006E-2</v>
      </c>
      <c r="AZ83" s="25">
        <f t="shared" si="161"/>
        <v>8.0000000000000002E-3</v>
      </c>
      <c r="BA83" s="25">
        <f t="shared" si="162"/>
        <v>0</v>
      </c>
      <c r="BB83" s="25">
        <f t="shared" si="163"/>
        <v>100.194</v>
      </c>
      <c r="BD83" s="25">
        <f t="shared" si="164"/>
        <v>0.93077563249001338</v>
      </c>
      <c r="BE83" s="25">
        <f t="shared" si="165"/>
        <v>5.3840182305361472E-4</v>
      </c>
      <c r="BF83" s="25">
        <f t="shared" si="166"/>
        <v>6.3279717536288749E-2</v>
      </c>
      <c r="BG83" s="25">
        <f t="shared" si="167"/>
        <v>3.5528653200868478E-3</v>
      </c>
      <c r="BH83" s="25">
        <f t="shared" si="168"/>
        <v>8.5156728467234571E-2</v>
      </c>
      <c r="BI83" s="25">
        <f t="shared" si="169"/>
        <v>0</v>
      </c>
      <c r="BJ83" s="25">
        <f t="shared" si="170"/>
        <v>0.84109923482299698</v>
      </c>
      <c r="BK83" s="25">
        <f t="shared" si="171"/>
        <v>8.2207805640061773E-3</v>
      </c>
      <c r="BL83" s="25">
        <f t="shared" si="172"/>
        <v>2.2837036598465691E-3</v>
      </c>
      <c r="BM83" s="25">
        <f t="shared" si="173"/>
        <v>1.1379945590471907E-3</v>
      </c>
      <c r="BN83" s="25">
        <f t="shared" si="174"/>
        <v>2.5815237121020216E-4</v>
      </c>
      <c r="BO83" s="25">
        <f t="shared" si="175"/>
        <v>0</v>
      </c>
      <c r="BP83" s="25">
        <f t="shared" si="176"/>
        <v>1.9363032116137846</v>
      </c>
      <c r="BQ83" s="25">
        <f t="shared" si="177"/>
        <v>2.0683204429218729</v>
      </c>
    </row>
    <row r="84" spans="1:69" s="25" customFormat="1" x14ac:dyDescent="0.15">
      <c r="A84" s="25" t="s">
        <v>149</v>
      </c>
      <c r="B84" s="25">
        <v>707</v>
      </c>
      <c r="C84" s="25">
        <f t="shared" si="134"/>
        <v>10.049875621126455</v>
      </c>
      <c r="D84" s="26">
        <v>56.212000000000003</v>
      </c>
      <c r="E84" s="26">
        <v>0.05</v>
      </c>
      <c r="F84" s="26">
        <v>3.125</v>
      </c>
      <c r="G84" s="26">
        <v>0.20799999999999999</v>
      </c>
      <c r="H84" s="26">
        <v>6.133</v>
      </c>
      <c r="I84" s="26">
        <v>34.106000000000002</v>
      </c>
      <c r="J84" s="26">
        <v>0.42</v>
      </c>
      <c r="K84" s="26">
        <v>0.159</v>
      </c>
      <c r="L84" s="26">
        <v>8.8999999999999996E-2</v>
      </c>
      <c r="M84" s="26">
        <v>1.4999999999999999E-2</v>
      </c>
      <c r="N84" s="26"/>
      <c r="O84" s="25">
        <f t="shared" si="135"/>
        <v>100.51700000000001</v>
      </c>
      <c r="Q84" s="26">
        <v>42.646999999999998</v>
      </c>
      <c r="R84" s="26">
        <v>81.593000000000004</v>
      </c>
      <c r="S84" s="26">
        <v>11.04</v>
      </c>
      <c r="U84" s="26"/>
      <c r="V84" s="27">
        <v>12</v>
      </c>
      <c r="W84" s="27">
        <v>4</v>
      </c>
      <c r="X84" s="14">
        <v>0</v>
      </c>
      <c r="Z84" s="28">
        <f t="shared" si="136"/>
        <v>1.9282606929969084</v>
      </c>
      <c r="AA84" s="28">
        <f t="shared" si="137"/>
        <v>1.2902524883316377E-3</v>
      </c>
      <c r="AB84" s="28">
        <f t="shared" si="138"/>
        <v>0.12633300465022385</v>
      </c>
      <c r="AC84" s="28">
        <f t="shared" si="139"/>
        <v>5.6408551848104926E-3</v>
      </c>
      <c r="AD84" s="28">
        <f t="shared" si="140"/>
        <v>0</v>
      </c>
      <c r="AE84" s="28">
        <f t="shared" si="141"/>
        <v>0.17593372390027537</v>
      </c>
      <c r="AF84" s="28">
        <f t="shared" si="142"/>
        <v>1.7439939025416202</v>
      </c>
      <c r="AG84" s="28">
        <f t="shared" si="143"/>
        <v>1.5435761357659138E-2</v>
      </c>
      <c r="AH84" s="28">
        <f t="shared" si="144"/>
        <v>4.6194310848895054E-3</v>
      </c>
      <c r="AI84" s="28">
        <f t="shared" si="145"/>
        <v>2.4557146514109572E-3</v>
      </c>
      <c r="AJ84" s="28">
        <f t="shared" si="146"/>
        <v>9.9757148222793146E-4</v>
      </c>
      <c r="AK84" s="28">
        <f t="shared" si="147"/>
        <v>0</v>
      </c>
      <c r="AL84" s="28">
        <f t="shared" si="148"/>
        <v>4.0049609103383581</v>
      </c>
      <c r="AM84" s="28">
        <f t="shared" si="149"/>
        <v>0.90836439797143587</v>
      </c>
      <c r="AN84" s="29">
        <f t="shared" si="150"/>
        <v>0</v>
      </c>
      <c r="AP84" s="25">
        <f t="shared" si="151"/>
        <v>56.212000000000003</v>
      </c>
      <c r="AQ84" s="25">
        <f t="shared" si="152"/>
        <v>0.05</v>
      </c>
      <c r="AR84" s="25">
        <f t="shared" si="153"/>
        <v>3.125</v>
      </c>
      <c r="AS84" s="25">
        <f t="shared" si="154"/>
        <v>0.20799999999999999</v>
      </c>
      <c r="AT84" s="25">
        <f t="shared" si="155"/>
        <v>0</v>
      </c>
      <c r="AU84" s="25">
        <f t="shared" si="156"/>
        <v>6.133</v>
      </c>
      <c r="AV84" s="25">
        <f t="shared" si="157"/>
        <v>34.106000000000002</v>
      </c>
      <c r="AW84" s="25">
        <f t="shared" si="158"/>
        <v>0.42</v>
      </c>
      <c r="AX84" s="25">
        <f t="shared" si="159"/>
        <v>0.159</v>
      </c>
      <c r="AY84" s="25">
        <f t="shared" si="160"/>
        <v>8.8999999999999996E-2</v>
      </c>
      <c r="AZ84" s="25">
        <f t="shared" si="161"/>
        <v>1.4999999999999999E-2</v>
      </c>
      <c r="BA84" s="25">
        <f t="shared" si="162"/>
        <v>0</v>
      </c>
      <c r="BB84" s="25">
        <f t="shared" si="163"/>
        <v>100.51700000000001</v>
      </c>
      <c r="BD84" s="25">
        <f t="shared" si="164"/>
        <v>0.93561917443408793</v>
      </c>
      <c r="BE84" s="25">
        <f t="shared" si="165"/>
        <v>6.2604863145769162E-4</v>
      </c>
      <c r="BF84" s="25">
        <f t="shared" si="166"/>
        <v>6.1298548450372699E-2</v>
      </c>
      <c r="BG84" s="25">
        <f t="shared" si="167"/>
        <v>2.7370221725113489E-3</v>
      </c>
      <c r="BH84" s="25">
        <f t="shared" si="168"/>
        <v>8.5365514169589679E-2</v>
      </c>
      <c r="BI84" s="25">
        <f t="shared" si="169"/>
        <v>0</v>
      </c>
      <c r="BJ84" s="25">
        <f t="shared" si="170"/>
        <v>0.84621033931779166</v>
      </c>
      <c r="BK84" s="25">
        <f t="shared" si="171"/>
        <v>7.4896482361878408E-3</v>
      </c>
      <c r="BL84" s="25">
        <f t="shared" si="172"/>
        <v>2.241412851330892E-3</v>
      </c>
      <c r="BM84" s="25">
        <f t="shared" si="173"/>
        <v>1.191547244178823E-3</v>
      </c>
      <c r="BN84" s="25">
        <f t="shared" si="174"/>
        <v>4.8403569601912906E-4</v>
      </c>
      <c r="BO84" s="25">
        <f t="shared" si="175"/>
        <v>0</v>
      </c>
      <c r="BP84" s="25">
        <f t="shared" si="176"/>
        <v>1.9432632912035277</v>
      </c>
      <c r="BQ84" s="25">
        <f t="shared" si="177"/>
        <v>2.0609461046618915</v>
      </c>
    </row>
    <row r="85" spans="1:69" s="3" customFormat="1" x14ac:dyDescent="0.15">
      <c r="A85" s="3" t="s">
        <v>150</v>
      </c>
      <c r="B85" s="3">
        <v>708</v>
      </c>
      <c r="C85" s="3">
        <f t="shared" si="134"/>
        <v>9.9999999999909051</v>
      </c>
      <c r="D85" s="4">
        <v>56.616</v>
      </c>
      <c r="E85" s="4">
        <v>4.1000000000000002E-2</v>
      </c>
      <c r="F85" s="4">
        <v>2.9830000000000001</v>
      </c>
      <c r="G85" s="4">
        <v>0.16900000000000001</v>
      </c>
      <c r="H85" s="4">
        <v>6.0949999999999998</v>
      </c>
      <c r="I85" s="4">
        <v>34.466999999999999</v>
      </c>
      <c r="J85" s="4">
        <v>0.39500000000000002</v>
      </c>
      <c r="K85" s="4">
        <v>0.16800000000000001</v>
      </c>
      <c r="L85" s="4">
        <v>8.5999999999999993E-2</v>
      </c>
      <c r="M85" s="4">
        <v>8.0000000000000002E-3</v>
      </c>
      <c r="N85" s="4"/>
      <c r="O85" s="3">
        <f t="shared" si="135"/>
        <v>101.02799999999999</v>
      </c>
      <c r="Q85" s="4">
        <v>42.646999999999998</v>
      </c>
      <c r="R85" s="4">
        <v>81.602999999999994</v>
      </c>
      <c r="S85" s="4">
        <v>11.04</v>
      </c>
      <c r="U85" s="4"/>
      <c r="V85" s="30">
        <v>12</v>
      </c>
      <c r="W85" s="30">
        <v>4</v>
      </c>
      <c r="X85" s="31">
        <v>0</v>
      </c>
      <c r="Z85" s="32">
        <f t="shared" si="136"/>
        <v>1.9313513581185746</v>
      </c>
      <c r="AA85" s="32">
        <f t="shared" si="137"/>
        <v>1.0521410218805251E-3</v>
      </c>
      <c r="AB85" s="32">
        <f t="shared" si="138"/>
        <v>0.11992381974185017</v>
      </c>
      <c r="AC85" s="32">
        <f t="shared" si="139"/>
        <v>4.5577837535021376E-3</v>
      </c>
      <c r="AD85" s="32">
        <f t="shared" si="140"/>
        <v>0</v>
      </c>
      <c r="AE85" s="32">
        <f t="shared" si="141"/>
        <v>0.17387423670396412</v>
      </c>
      <c r="AF85" s="32">
        <f t="shared" si="142"/>
        <v>1.7526817096989042</v>
      </c>
      <c r="AG85" s="32">
        <f t="shared" si="143"/>
        <v>1.4436478113019426E-2</v>
      </c>
      <c r="AH85" s="32">
        <f t="shared" si="144"/>
        <v>4.8538465881287447E-3</v>
      </c>
      <c r="AI85" s="32">
        <f t="shared" si="145"/>
        <v>2.3597812272896971E-3</v>
      </c>
      <c r="AJ85" s="32">
        <f t="shared" si="146"/>
        <v>5.2908828951039161E-4</v>
      </c>
      <c r="AK85" s="32">
        <f t="shared" si="147"/>
        <v>0</v>
      </c>
      <c r="AL85" s="32">
        <f t="shared" si="148"/>
        <v>4.0056202432566232</v>
      </c>
      <c r="AM85" s="32">
        <f t="shared" si="149"/>
        <v>0.90974866988492598</v>
      </c>
      <c r="AN85" s="33">
        <f t="shared" si="150"/>
        <v>0</v>
      </c>
      <c r="AP85" s="3">
        <f t="shared" si="151"/>
        <v>56.616</v>
      </c>
      <c r="AQ85" s="3">
        <f t="shared" si="152"/>
        <v>4.1000000000000002E-2</v>
      </c>
      <c r="AR85" s="3">
        <f t="shared" si="153"/>
        <v>2.9830000000000001</v>
      </c>
      <c r="AS85" s="3">
        <f t="shared" si="154"/>
        <v>0.16900000000000001</v>
      </c>
      <c r="AT85" s="3">
        <f t="shared" si="155"/>
        <v>0</v>
      </c>
      <c r="AU85" s="3">
        <f t="shared" si="156"/>
        <v>6.0949999999999998</v>
      </c>
      <c r="AV85" s="3">
        <f t="shared" si="157"/>
        <v>34.466999999999999</v>
      </c>
      <c r="AW85" s="3">
        <f t="shared" si="158"/>
        <v>0.39500000000000002</v>
      </c>
      <c r="AX85" s="3">
        <f t="shared" si="159"/>
        <v>0.16800000000000001</v>
      </c>
      <c r="AY85" s="3">
        <f t="shared" si="160"/>
        <v>8.5999999999999993E-2</v>
      </c>
      <c r="AZ85" s="3">
        <f t="shared" si="161"/>
        <v>8.0000000000000002E-3</v>
      </c>
      <c r="BA85" s="3">
        <f t="shared" si="162"/>
        <v>0</v>
      </c>
      <c r="BB85" s="3">
        <f t="shared" si="163"/>
        <v>101.02799999999999</v>
      </c>
      <c r="BD85" s="3">
        <f t="shared" si="164"/>
        <v>0.94234354194407455</v>
      </c>
      <c r="BE85" s="3">
        <f t="shared" si="165"/>
        <v>5.1335987779530716E-4</v>
      </c>
      <c r="BF85" s="3">
        <f t="shared" si="166"/>
        <v>5.8513142408787765E-2</v>
      </c>
      <c r="BG85" s="3">
        <f t="shared" si="167"/>
        <v>2.2238305151654715E-3</v>
      </c>
      <c r="BH85" s="3">
        <f t="shared" si="168"/>
        <v>8.4836590390290081E-2</v>
      </c>
      <c r="BI85" s="3">
        <f t="shared" si="169"/>
        <v>0</v>
      </c>
      <c r="BJ85" s="3">
        <f t="shared" si="170"/>
        <v>0.85516717777711604</v>
      </c>
      <c r="BK85" s="3">
        <f t="shared" si="171"/>
        <v>7.0438358411766605E-3</v>
      </c>
      <c r="BL85" s="3">
        <f t="shared" si="172"/>
        <v>2.3682852768779237E-3</v>
      </c>
      <c r="BM85" s="3">
        <f t="shared" si="173"/>
        <v>1.1513827303300985E-3</v>
      </c>
      <c r="BN85" s="3">
        <f t="shared" si="174"/>
        <v>2.5815237121020216E-4</v>
      </c>
      <c r="BO85" s="3">
        <f t="shared" si="175"/>
        <v>0</v>
      </c>
      <c r="BP85" s="3">
        <f t="shared" si="176"/>
        <v>1.954419299132824</v>
      </c>
      <c r="BQ85" s="3">
        <f t="shared" si="177"/>
        <v>2.0495193866709758</v>
      </c>
    </row>
    <row r="86" spans="1:69" s="25" customFormat="1" x14ac:dyDescent="0.15">
      <c r="A86" s="25" t="s">
        <v>151</v>
      </c>
      <c r="B86" s="25">
        <v>709</v>
      </c>
      <c r="C86" s="25">
        <f t="shared" si="134"/>
        <v>10.049875621125748</v>
      </c>
      <c r="D86" s="26">
        <v>14.164999999999999</v>
      </c>
      <c r="E86" s="26">
        <v>0.09</v>
      </c>
      <c r="F86" s="26">
        <v>3.8460000000000001</v>
      </c>
      <c r="G86" s="26">
        <v>1.4E-2</v>
      </c>
      <c r="H86" s="26">
        <v>3.9009999999999998</v>
      </c>
      <c r="I86" s="26">
        <v>6.69</v>
      </c>
      <c r="J86" s="26">
        <v>0.15</v>
      </c>
      <c r="K86" s="26">
        <v>4.2000000000000003E-2</v>
      </c>
      <c r="L86" s="26">
        <v>0.13700000000000001</v>
      </c>
      <c r="M86" s="26">
        <v>0.113</v>
      </c>
      <c r="N86" s="26"/>
      <c r="O86" s="25">
        <f t="shared" si="135"/>
        <v>29.148</v>
      </c>
      <c r="Q86" s="26">
        <v>42.646000000000001</v>
      </c>
      <c r="R86" s="26">
        <v>81.613</v>
      </c>
      <c r="S86" s="26">
        <v>11.04</v>
      </c>
      <c r="U86" s="26"/>
      <c r="V86" s="27">
        <v>12</v>
      </c>
      <c r="W86" s="27">
        <v>4</v>
      </c>
      <c r="X86" s="14">
        <v>0</v>
      </c>
      <c r="Z86" s="28">
        <f t="shared" si="136"/>
        <v>1.7369171480184911</v>
      </c>
      <c r="AA86" s="28">
        <f t="shared" si="137"/>
        <v>8.3018144721437575E-3</v>
      </c>
      <c r="AB86" s="28">
        <f t="shared" si="138"/>
        <v>0.55577869763209309</v>
      </c>
      <c r="AC86" s="28">
        <f t="shared" si="139"/>
        <v>1.357173791382659E-3</v>
      </c>
      <c r="AD86" s="28">
        <f t="shared" si="140"/>
        <v>0</v>
      </c>
      <c r="AE86" s="28">
        <f t="shared" si="141"/>
        <v>0.40001648939683238</v>
      </c>
      <c r="AF86" s="28">
        <f t="shared" si="142"/>
        <v>1.2228300579505633</v>
      </c>
      <c r="AG86" s="28">
        <f t="shared" si="143"/>
        <v>1.9705880165397389E-2</v>
      </c>
      <c r="AH86" s="28">
        <f t="shared" si="144"/>
        <v>4.3618072670886668E-3</v>
      </c>
      <c r="AI86" s="28">
        <f t="shared" si="145"/>
        <v>1.351245544782778E-2</v>
      </c>
      <c r="AJ86" s="28">
        <f t="shared" si="146"/>
        <v>2.6863155311616753E-2</v>
      </c>
      <c r="AK86" s="28">
        <f t="shared" si="147"/>
        <v>0</v>
      </c>
      <c r="AL86" s="28">
        <f t="shared" si="148"/>
        <v>3.9896446794534368</v>
      </c>
      <c r="AM86" s="28">
        <f t="shared" si="149"/>
        <v>0.7535093567221901</v>
      </c>
      <c r="AN86" s="29">
        <f t="shared" si="150"/>
        <v>0</v>
      </c>
      <c r="AP86" s="25">
        <f t="shared" si="151"/>
        <v>14.164999999999999</v>
      </c>
      <c r="AQ86" s="25">
        <f t="shared" si="152"/>
        <v>0.09</v>
      </c>
      <c r="AR86" s="25">
        <f t="shared" si="153"/>
        <v>3.8460000000000001</v>
      </c>
      <c r="AS86" s="25">
        <f t="shared" si="154"/>
        <v>1.4E-2</v>
      </c>
      <c r="AT86" s="25">
        <f t="shared" si="155"/>
        <v>0</v>
      </c>
      <c r="AU86" s="25">
        <f t="shared" si="156"/>
        <v>3.9009999999999998</v>
      </c>
      <c r="AV86" s="25">
        <f t="shared" si="157"/>
        <v>6.69</v>
      </c>
      <c r="AW86" s="25">
        <f t="shared" si="158"/>
        <v>0.15</v>
      </c>
      <c r="AX86" s="25">
        <f t="shared" si="159"/>
        <v>4.2000000000000003E-2</v>
      </c>
      <c r="AY86" s="25">
        <f t="shared" si="160"/>
        <v>0.13700000000000001</v>
      </c>
      <c r="AZ86" s="25">
        <f t="shared" si="161"/>
        <v>0.113</v>
      </c>
      <c r="BA86" s="25">
        <f t="shared" si="162"/>
        <v>0</v>
      </c>
      <c r="BB86" s="25">
        <f t="shared" si="163"/>
        <v>29.148</v>
      </c>
      <c r="BD86" s="25">
        <f t="shared" si="164"/>
        <v>0.23576897470039945</v>
      </c>
      <c r="BE86" s="25">
        <f t="shared" si="165"/>
        <v>1.126887536623845E-3</v>
      </c>
      <c r="BF86" s="25">
        <f t="shared" si="166"/>
        <v>7.5441349548842684E-2</v>
      </c>
      <c r="BG86" s="25">
        <f t="shared" si="167"/>
        <v>1.8422264622672542E-4</v>
      </c>
      <c r="BH86" s="25">
        <f t="shared" si="168"/>
        <v>5.4298201659150384E-2</v>
      </c>
      <c r="BI86" s="25">
        <f t="shared" si="169"/>
        <v>0</v>
      </c>
      <c r="BJ86" s="25">
        <f t="shared" si="170"/>
        <v>0.16598684014648526</v>
      </c>
      <c r="BK86" s="25">
        <f t="shared" si="171"/>
        <v>2.6748743700670857E-3</v>
      </c>
      <c r="BL86" s="25">
        <f t="shared" si="172"/>
        <v>5.9207131921948093E-4</v>
      </c>
      <c r="BM86" s="25">
        <f t="shared" si="173"/>
        <v>1.8341794657584132E-3</v>
      </c>
      <c r="BN86" s="25">
        <f t="shared" si="174"/>
        <v>3.6464022433441057E-3</v>
      </c>
      <c r="BO86" s="25">
        <f t="shared" si="175"/>
        <v>0</v>
      </c>
      <c r="BP86" s="25">
        <f t="shared" si="176"/>
        <v>0.54155400363611739</v>
      </c>
      <c r="BQ86" s="25">
        <f t="shared" si="177"/>
        <v>7.3670301625803702</v>
      </c>
    </row>
    <row r="87" spans="1:69" s="25" customFormat="1" x14ac:dyDescent="0.15">
      <c r="A87" s="25" t="s">
        <v>152</v>
      </c>
      <c r="B87" s="25">
        <v>710</v>
      </c>
      <c r="C87" s="25">
        <f t="shared" si="134"/>
        <v>10.000000000005116</v>
      </c>
      <c r="D87" s="26">
        <v>39.704000000000001</v>
      </c>
      <c r="E87" s="26">
        <v>7.0000000000000001E-3</v>
      </c>
      <c r="F87" s="26">
        <v>5.0000000000000001E-3</v>
      </c>
      <c r="G87" s="26">
        <v>8.9999999999999993E-3</v>
      </c>
      <c r="H87" s="26">
        <v>9.0410000000000004</v>
      </c>
      <c r="I87" s="26">
        <v>48.521000000000001</v>
      </c>
      <c r="J87" s="26">
        <v>4.7E-2</v>
      </c>
      <c r="K87" s="26">
        <v>0.154</v>
      </c>
      <c r="L87" s="26">
        <v>0.38800000000000001</v>
      </c>
      <c r="M87" s="26">
        <v>1E-3</v>
      </c>
      <c r="N87" s="26"/>
      <c r="O87" s="25">
        <f t="shared" si="135"/>
        <v>97.87700000000001</v>
      </c>
      <c r="Q87" s="26">
        <v>42.646000000000001</v>
      </c>
      <c r="R87" s="26">
        <v>81.623000000000005</v>
      </c>
      <c r="S87" s="26">
        <v>11.04</v>
      </c>
      <c r="U87" s="26"/>
      <c r="V87" s="27">
        <v>12</v>
      </c>
      <c r="W87" s="27">
        <v>4</v>
      </c>
      <c r="X87" s="14">
        <v>0</v>
      </c>
      <c r="Z87" s="28">
        <f t="shared" si="136"/>
        <v>1.4905712350212559</v>
      </c>
      <c r="AA87" s="28">
        <f t="shared" si="137"/>
        <v>1.9768991013066828E-4</v>
      </c>
      <c r="AB87" s="28">
        <f t="shared" si="138"/>
        <v>2.2121703696822219E-4</v>
      </c>
      <c r="AC87" s="28">
        <f t="shared" si="139"/>
        <v>2.6711968129945307E-4</v>
      </c>
      <c r="AD87" s="28">
        <f t="shared" si="140"/>
        <v>0</v>
      </c>
      <c r="AE87" s="28">
        <f t="shared" si="141"/>
        <v>0.28384049977197806</v>
      </c>
      <c r="AF87" s="28">
        <f t="shared" si="142"/>
        <v>2.7153491477380922</v>
      </c>
      <c r="AG87" s="28">
        <f t="shared" si="143"/>
        <v>1.890420360423552E-3</v>
      </c>
      <c r="AH87" s="28">
        <f t="shared" si="144"/>
        <v>4.8965912477044685E-3</v>
      </c>
      <c r="AI87" s="28">
        <f t="shared" si="145"/>
        <v>1.1716594058116196E-2</v>
      </c>
      <c r="AJ87" s="28">
        <f t="shared" si="146"/>
        <v>7.2783767021615192E-5</v>
      </c>
      <c r="AK87" s="28">
        <f t="shared" si="147"/>
        <v>0</v>
      </c>
      <c r="AL87" s="28">
        <f t="shared" si="148"/>
        <v>4.5090232985929903</v>
      </c>
      <c r="AM87" s="28">
        <f t="shared" si="149"/>
        <v>0.90536093640906545</v>
      </c>
      <c r="AN87" s="29">
        <f t="shared" si="150"/>
        <v>0</v>
      </c>
      <c r="AP87" s="25">
        <f t="shared" si="151"/>
        <v>39.704000000000001</v>
      </c>
      <c r="AQ87" s="25">
        <f t="shared" si="152"/>
        <v>7.0000000000000001E-3</v>
      </c>
      <c r="AR87" s="25">
        <f t="shared" si="153"/>
        <v>5.0000000000000001E-3</v>
      </c>
      <c r="AS87" s="25">
        <f t="shared" si="154"/>
        <v>8.9999999999999993E-3</v>
      </c>
      <c r="AT87" s="25">
        <f t="shared" si="155"/>
        <v>0</v>
      </c>
      <c r="AU87" s="25">
        <f t="shared" si="156"/>
        <v>9.0410000000000004</v>
      </c>
      <c r="AV87" s="25">
        <f t="shared" si="157"/>
        <v>48.521000000000001</v>
      </c>
      <c r="AW87" s="25">
        <f t="shared" si="158"/>
        <v>4.7E-2</v>
      </c>
      <c r="AX87" s="25">
        <f t="shared" si="159"/>
        <v>0.154</v>
      </c>
      <c r="AY87" s="25">
        <f t="shared" si="160"/>
        <v>0.38800000000000001</v>
      </c>
      <c r="AZ87" s="25">
        <f t="shared" si="161"/>
        <v>1E-3</v>
      </c>
      <c r="BA87" s="25">
        <f t="shared" si="162"/>
        <v>0</v>
      </c>
      <c r="BB87" s="25">
        <f t="shared" si="163"/>
        <v>97.87700000000001</v>
      </c>
      <c r="BD87" s="25">
        <f t="shared" si="164"/>
        <v>0.66085219707057263</v>
      </c>
      <c r="BE87" s="25">
        <f t="shared" si="165"/>
        <v>8.7646808404076828E-5</v>
      </c>
      <c r="BF87" s="25">
        <f t="shared" si="166"/>
        <v>9.8077677520596324E-5</v>
      </c>
      <c r="BG87" s="25">
        <f t="shared" si="167"/>
        <v>1.1842884400289492E-4</v>
      </c>
      <c r="BH87" s="25">
        <f t="shared" si="168"/>
        <v>0.12584210233283227</v>
      </c>
      <c r="BI87" s="25">
        <f t="shared" si="169"/>
        <v>0</v>
      </c>
      <c r="BJ87" s="25">
        <f t="shared" si="170"/>
        <v>1.2038635980190748</v>
      </c>
      <c r="BK87" s="25">
        <f t="shared" si="171"/>
        <v>8.3812730262102029E-4</v>
      </c>
      <c r="BL87" s="25">
        <f t="shared" si="172"/>
        <v>2.1709281704714299E-3</v>
      </c>
      <c r="BM87" s="25">
        <f t="shared" si="173"/>
        <v>5.1946104577683524E-3</v>
      </c>
      <c r="BN87" s="25">
        <f t="shared" si="174"/>
        <v>3.226904640127527E-5</v>
      </c>
      <c r="BO87" s="25">
        <f t="shared" si="175"/>
        <v>0</v>
      </c>
      <c r="BP87" s="25">
        <f t="shared" si="176"/>
        <v>1.9990979857296691</v>
      </c>
      <c r="BQ87" s="25">
        <f t="shared" si="177"/>
        <v>2.2555289089279933</v>
      </c>
    </row>
    <row r="88" spans="1:69" s="25" customFormat="1" x14ac:dyDescent="0.15">
      <c r="A88" s="25" t="s">
        <v>153</v>
      </c>
      <c r="B88" s="25">
        <v>711</v>
      </c>
      <c r="C88" s="25">
        <f t="shared" si="134"/>
        <v>9.9999999999909051</v>
      </c>
      <c r="D88" s="26">
        <v>39.887</v>
      </c>
      <c r="E88" s="26">
        <v>7.0000000000000001E-3</v>
      </c>
      <c r="F88" s="26">
        <v>0</v>
      </c>
      <c r="G88" s="26">
        <v>1E-3</v>
      </c>
      <c r="H88" s="26">
        <v>9.0679999999999996</v>
      </c>
      <c r="I88" s="26">
        <v>48.609000000000002</v>
      </c>
      <c r="J88" s="26">
        <v>3.6999999999999998E-2</v>
      </c>
      <c r="K88" s="26">
        <v>0.155</v>
      </c>
      <c r="L88" s="26">
        <v>0.39800000000000002</v>
      </c>
      <c r="M88" s="26">
        <v>1E-3</v>
      </c>
      <c r="N88" s="26"/>
      <c r="O88" s="25">
        <f t="shared" si="135"/>
        <v>98.163000000000011</v>
      </c>
      <c r="Q88" s="26">
        <v>42.646000000000001</v>
      </c>
      <c r="R88" s="26">
        <v>81.632999999999996</v>
      </c>
      <c r="S88" s="26">
        <v>11.04</v>
      </c>
      <c r="U88" s="26"/>
      <c r="V88" s="27">
        <v>12</v>
      </c>
      <c r="W88" s="27">
        <v>4</v>
      </c>
      <c r="X88" s="14">
        <v>0</v>
      </c>
      <c r="Z88" s="28">
        <f t="shared" si="136"/>
        <v>1.4927749437429347</v>
      </c>
      <c r="AA88" s="28">
        <f t="shared" si="137"/>
        <v>1.9707384676304022E-4</v>
      </c>
      <c r="AB88" s="28">
        <f t="shared" si="138"/>
        <v>0</v>
      </c>
      <c r="AC88" s="28">
        <f t="shared" si="139"/>
        <v>2.9587472569768632E-5</v>
      </c>
      <c r="AD88" s="28">
        <f t="shared" si="140"/>
        <v>0</v>
      </c>
      <c r="AE88" s="28">
        <f t="shared" si="141"/>
        <v>0.28380098268409326</v>
      </c>
      <c r="AF88" s="28">
        <f t="shared" si="142"/>
        <v>2.7117966134631564</v>
      </c>
      <c r="AG88" s="28">
        <f t="shared" si="143"/>
        <v>1.4835655573147827E-3</v>
      </c>
      <c r="AH88" s="28">
        <f t="shared" si="144"/>
        <v>4.9130289040849109E-3</v>
      </c>
      <c r="AI88" s="28">
        <f t="shared" si="145"/>
        <v>1.1981114528039486E-2</v>
      </c>
      <c r="AJ88" s="28">
        <f t="shared" si="146"/>
        <v>7.255695012139832E-5</v>
      </c>
      <c r="AK88" s="28">
        <f t="shared" si="147"/>
        <v>0</v>
      </c>
      <c r="AL88" s="28">
        <f t="shared" si="148"/>
        <v>4.5070494671490771</v>
      </c>
      <c r="AM88" s="28">
        <f t="shared" si="149"/>
        <v>0.90526064547217544</v>
      </c>
      <c r="AN88" s="29">
        <f t="shared" si="150"/>
        <v>0</v>
      </c>
      <c r="AP88" s="25">
        <f t="shared" si="151"/>
        <v>39.887</v>
      </c>
      <c r="AQ88" s="25">
        <f t="shared" si="152"/>
        <v>7.0000000000000001E-3</v>
      </c>
      <c r="AR88" s="25">
        <f t="shared" si="153"/>
        <v>0</v>
      </c>
      <c r="AS88" s="25">
        <f t="shared" si="154"/>
        <v>1E-3</v>
      </c>
      <c r="AT88" s="25">
        <f t="shared" si="155"/>
        <v>0</v>
      </c>
      <c r="AU88" s="25">
        <f t="shared" si="156"/>
        <v>9.0679999999999996</v>
      </c>
      <c r="AV88" s="25">
        <f t="shared" si="157"/>
        <v>48.609000000000002</v>
      </c>
      <c r="AW88" s="25">
        <f t="shared" si="158"/>
        <v>3.6999999999999998E-2</v>
      </c>
      <c r="AX88" s="25">
        <f t="shared" si="159"/>
        <v>0.155</v>
      </c>
      <c r="AY88" s="25">
        <f t="shared" si="160"/>
        <v>0.39800000000000002</v>
      </c>
      <c r="AZ88" s="25">
        <f t="shared" si="161"/>
        <v>1E-3</v>
      </c>
      <c r="BA88" s="25">
        <f t="shared" si="162"/>
        <v>0</v>
      </c>
      <c r="BB88" s="25">
        <f t="shared" si="163"/>
        <v>98.163000000000011</v>
      </c>
      <c r="BD88" s="25">
        <f t="shared" si="164"/>
        <v>0.66389813581890811</v>
      </c>
      <c r="BE88" s="25">
        <f t="shared" si="165"/>
        <v>8.7646808404076828E-5</v>
      </c>
      <c r="BF88" s="25">
        <f t="shared" si="166"/>
        <v>0</v>
      </c>
      <c r="BG88" s="25">
        <f t="shared" si="167"/>
        <v>1.3158760444766102E-5</v>
      </c>
      <c r="BH88" s="25">
        <f t="shared" si="168"/>
        <v>0.12621791659707143</v>
      </c>
      <c r="BI88" s="25">
        <f t="shared" si="169"/>
        <v>0</v>
      </c>
      <c r="BJ88" s="25">
        <f t="shared" si="170"/>
        <v>1.2060469824634532</v>
      </c>
      <c r="BK88" s="25">
        <f t="shared" si="171"/>
        <v>6.5980234461654789E-4</v>
      </c>
      <c r="BL88" s="25">
        <f t="shared" si="172"/>
        <v>2.1850251066433224E-3</v>
      </c>
      <c r="BM88" s="25">
        <f t="shared" si="173"/>
        <v>5.3284921705974335E-3</v>
      </c>
      <c r="BN88" s="25">
        <f t="shared" si="174"/>
        <v>3.226904640127527E-5</v>
      </c>
      <c r="BO88" s="25">
        <f t="shared" si="175"/>
        <v>0</v>
      </c>
      <c r="BP88" s="25">
        <f t="shared" si="176"/>
        <v>2.0044694291165399</v>
      </c>
      <c r="BQ88" s="25">
        <f t="shared" si="177"/>
        <v>2.2484999779395674</v>
      </c>
    </row>
    <row r="89" spans="1:69" s="25" customFormat="1" x14ac:dyDescent="0.15">
      <c r="A89" s="25" t="s">
        <v>154</v>
      </c>
      <c r="B89" s="25">
        <v>712</v>
      </c>
      <c r="C89" s="25">
        <f t="shared" si="134"/>
        <v>10.000000000005116</v>
      </c>
      <c r="D89" s="26">
        <v>39.978000000000002</v>
      </c>
      <c r="E89" s="26">
        <v>0</v>
      </c>
      <c r="F89" s="26">
        <v>0</v>
      </c>
      <c r="G89" s="26">
        <v>8.0000000000000002E-3</v>
      </c>
      <c r="H89" s="26">
        <v>9.0649999999999995</v>
      </c>
      <c r="I89" s="26">
        <v>48.551000000000002</v>
      </c>
      <c r="J89" s="26">
        <v>3.3000000000000002E-2</v>
      </c>
      <c r="K89" s="26">
        <v>0.157</v>
      </c>
      <c r="L89" s="26">
        <v>0.38600000000000001</v>
      </c>
      <c r="M89" s="26">
        <v>1E-3</v>
      </c>
      <c r="N89" s="26"/>
      <c r="O89" s="25">
        <f t="shared" si="135"/>
        <v>98.179000000000002</v>
      </c>
      <c r="Q89" s="26">
        <v>42.646000000000001</v>
      </c>
      <c r="R89" s="26">
        <v>81.643000000000001</v>
      </c>
      <c r="S89" s="26">
        <v>11.04</v>
      </c>
      <c r="U89" s="26"/>
      <c r="V89" s="27">
        <v>12</v>
      </c>
      <c r="W89" s="27">
        <v>4</v>
      </c>
      <c r="X89" s="14">
        <v>0</v>
      </c>
      <c r="Z89" s="28">
        <f t="shared" si="136"/>
        <v>1.4954478420323984</v>
      </c>
      <c r="AA89" s="28">
        <f t="shared" si="137"/>
        <v>0</v>
      </c>
      <c r="AB89" s="28">
        <f t="shared" si="138"/>
        <v>0</v>
      </c>
      <c r="AC89" s="28">
        <f t="shared" si="139"/>
        <v>2.3658385188847481E-4</v>
      </c>
      <c r="AD89" s="28">
        <f t="shared" si="140"/>
        <v>0</v>
      </c>
      <c r="AE89" s="28">
        <f t="shared" si="141"/>
        <v>0.28356814027086291</v>
      </c>
      <c r="AF89" s="28">
        <f t="shared" si="142"/>
        <v>2.7072343378076362</v>
      </c>
      <c r="AG89" s="28">
        <f t="shared" si="143"/>
        <v>1.3225320365261525E-3</v>
      </c>
      <c r="AH89" s="28">
        <f t="shared" si="144"/>
        <v>4.9739855182342977E-3</v>
      </c>
      <c r="AI89" s="28">
        <f t="shared" si="145"/>
        <v>1.161418381719214E-2</v>
      </c>
      <c r="AJ89" s="28">
        <f t="shared" si="146"/>
        <v>7.2521413837066496E-5</v>
      </c>
      <c r="AK89" s="28">
        <f t="shared" si="147"/>
        <v>0</v>
      </c>
      <c r="AL89" s="28">
        <f t="shared" si="148"/>
        <v>4.5044701267485765</v>
      </c>
      <c r="AM89" s="28">
        <f t="shared" si="149"/>
        <v>0.90518660381308536</v>
      </c>
      <c r="AN89" s="29">
        <f t="shared" si="150"/>
        <v>0</v>
      </c>
      <c r="AP89" s="25">
        <f t="shared" si="151"/>
        <v>39.978000000000002</v>
      </c>
      <c r="AQ89" s="25">
        <f t="shared" si="152"/>
        <v>0</v>
      </c>
      <c r="AR89" s="25">
        <f t="shared" si="153"/>
        <v>0</v>
      </c>
      <c r="AS89" s="25">
        <f t="shared" si="154"/>
        <v>8.0000000000000002E-3</v>
      </c>
      <c r="AT89" s="25">
        <f t="shared" si="155"/>
        <v>0</v>
      </c>
      <c r="AU89" s="25">
        <f t="shared" si="156"/>
        <v>9.0649999999999995</v>
      </c>
      <c r="AV89" s="25">
        <f t="shared" si="157"/>
        <v>48.551000000000002</v>
      </c>
      <c r="AW89" s="25">
        <f t="shared" si="158"/>
        <v>3.3000000000000002E-2</v>
      </c>
      <c r="AX89" s="25">
        <f t="shared" si="159"/>
        <v>0.157</v>
      </c>
      <c r="AY89" s="25">
        <f t="shared" si="160"/>
        <v>0.38600000000000001</v>
      </c>
      <c r="AZ89" s="25">
        <f t="shared" si="161"/>
        <v>1E-3</v>
      </c>
      <c r="BA89" s="25">
        <f t="shared" si="162"/>
        <v>0</v>
      </c>
      <c r="BB89" s="25">
        <f t="shared" si="163"/>
        <v>98.179000000000002</v>
      </c>
      <c r="BD89" s="25">
        <f t="shared" si="164"/>
        <v>0.66541278295605866</v>
      </c>
      <c r="BE89" s="25">
        <f t="shared" si="165"/>
        <v>0</v>
      </c>
      <c r="BF89" s="25">
        <f t="shared" si="166"/>
        <v>0</v>
      </c>
      <c r="BG89" s="25">
        <f t="shared" si="167"/>
        <v>1.0527008355812881E-4</v>
      </c>
      <c r="BH89" s="25">
        <f t="shared" si="168"/>
        <v>0.12617615945660041</v>
      </c>
      <c r="BI89" s="25">
        <f t="shared" si="169"/>
        <v>0</v>
      </c>
      <c r="BJ89" s="25">
        <f t="shared" si="170"/>
        <v>1.204607933625113</v>
      </c>
      <c r="BK89" s="25">
        <f t="shared" si="171"/>
        <v>5.8847236141475895E-4</v>
      </c>
      <c r="BL89" s="25">
        <f t="shared" si="172"/>
        <v>2.213218978987107E-3</v>
      </c>
      <c r="BM89" s="25">
        <f t="shared" si="173"/>
        <v>5.1678341152025364E-3</v>
      </c>
      <c r="BN89" s="25">
        <f t="shared" si="174"/>
        <v>3.226904640127527E-5</v>
      </c>
      <c r="BO89" s="25">
        <f t="shared" si="175"/>
        <v>0</v>
      </c>
      <c r="BP89" s="25">
        <f t="shared" si="176"/>
        <v>2.0043039406233358</v>
      </c>
      <c r="BQ89" s="25">
        <f t="shared" si="177"/>
        <v>2.2473987280330805</v>
      </c>
    </row>
    <row r="90" spans="1:69" s="25" customFormat="1" x14ac:dyDescent="0.15"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5">
        <f t="shared" si="135"/>
        <v>0</v>
      </c>
      <c r="Q90" s="26"/>
      <c r="R90" s="26"/>
      <c r="S90" s="26"/>
      <c r="U90" s="26"/>
      <c r="V90" s="27">
        <v>12</v>
      </c>
      <c r="W90" s="27">
        <v>4</v>
      </c>
      <c r="X90" s="14">
        <v>0</v>
      </c>
      <c r="Z90" s="28" t="str">
        <f t="shared" si="136"/>
        <v>NA</v>
      </c>
      <c r="AA90" s="28" t="str">
        <f t="shared" si="137"/>
        <v>NA</v>
      </c>
      <c r="AB90" s="28" t="str">
        <f t="shared" si="138"/>
        <v>NA</v>
      </c>
      <c r="AC90" s="28" t="str">
        <f t="shared" si="139"/>
        <v>NA</v>
      </c>
      <c r="AD90" s="28" t="str">
        <f t="shared" si="140"/>
        <v>NA</v>
      </c>
      <c r="AE90" s="28" t="str">
        <f t="shared" si="141"/>
        <v>NA</v>
      </c>
      <c r="AF90" s="28" t="str">
        <f t="shared" si="142"/>
        <v>NA</v>
      </c>
      <c r="AG90" s="28" t="str">
        <f t="shared" si="143"/>
        <v>NA</v>
      </c>
      <c r="AH90" s="28" t="str">
        <f t="shared" si="144"/>
        <v>NA</v>
      </c>
      <c r="AI90" s="28" t="str">
        <f t="shared" si="145"/>
        <v>NA</v>
      </c>
      <c r="AJ90" s="28" t="str">
        <f t="shared" si="146"/>
        <v>NA</v>
      </c>
      <c r="AK90" s="28" t="str">
        <f t="shared" si="147"/>
        <v>NA</v>
      </c>
      <c r="AL90" s="28">
        <f t="shared" si="148"/>
        <v>0</v>
      </c>
      <c r="AM90" s="28" t="str">
        <f t="shared" si="149"/>
        <v>NA</v>
      </c>
      <c r="AN90" s="29" t="str">
        <f t="shared" si="150"/>
        <v>NA</v>
      </c>
      <c r="AP90" s="25">
        <f t="shared" si="151"/>
        <v>0</v>
      </c>
      <c r="AQ90" s="25">
        <f t="shared" si="152"/>
        <v>0</v>
      </c>
      <c r="AR90" s="25">
        <f t="shared" si="153"/>
        <v>0</v>
      </c>
      <c r="AS90" s="25">
        <f t="shared" si="154"/>
        <v>0</v>
      </c>
      <c r="AT90" s="25">
        <f t="shared" si="155"/>
        <v>0</v>
      </c>
      <c r="AU90" s="25">
        <f t="shared" si="156"/>
        <v>0</v>
      </c>
      <c r="AV90" s="25">
        <f t="shared" si="157"/>
        <v>0</v>
      </c>
      <c r="AW90" s="25">
        <f t="shared" si="158"/>
        <v>0</v>
      </c>
      <c r="AX90" s="25">
        <f t="shared" si="159"/>
        <v>0</v>
      </c>
      <c r="AY90" s="25">
        <f t="shared" si="160"/>
        <v>0</v>
      </c>
      <c r="AZ90" s="25">
        <f t="shared" si="161"/>
        <v>0</v>
      </c>
      <c r="BA90" s="25">
        <f t="shared" si="162"/>
        <v>0</v>
      </c>
      <c r="BB90" s="25">
        <f t="shared" si="163"/>
        <v>0</v>
      </c>
      <c r="BD90" s="25">
        <f t="shared" si="164"/>
        <v>0</v>
      </c>
      <c r="BE90" s="25">
        <f t="shared" si="165"/>
        <v>0</v>
      </c>
      <c r="BF90" s="25">
        <f t="shared" si="166"/>
        <v>0</v>
      </c>
      <c r="BG90" s="25">
        <f t="shared" si="167"/>
        <v>0</v>
      </c>
      <c r="BH90" s="25">
        <f t="shared" si="168"/>
        <v>0</v>
      </c>
      <c r="BI90" s="25">
        <f t="shared" si="169"/>
        <v>0</v>
      </c>
      <c r="BJ90" s="25">
        <f t="shared" si="170"/>
        <v>0</v>
      </c>
      <c r="BK90" s="25">
        <f t="shared" si="171"/>
        <v>0</v>
      </c>
      <c r="BL90" s="25">
        <f t="shared" si="172"/>
        <v>0</v>
      </c>
      <c r="BM90" s="25">
        <f t="shared" si="173"/>
        <v>0</v>
      </c>
      <c r="BN90" s="25">
        <f t="shared" si="174"/>
        <v>0</v>
      </c>
      <c r="BO90" s="25">
        <f t="shared" si="175"/>
        <v>0</v>
      </c>
      <c r="BP90" s="25">
        <f t="shared" si="176"/>
        <v>0</v>
      </c>
      <c r="BQ90" s="25" t="str">
        <f t="shared" si="177"/>
        <v>NA</v>
      </c>
    </row>
    <row r="91" spans="1:69" s="25" customFormat="1" x14ac:dyDescent="0.15"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5">
        <f t="shared" si="135"/>
        <v>0</v>
      </c>
      <c r="Q91" s="26"/>
      <c r="R91" s="26"/>
      <c r="S91" s="26"/>
      <c r="U91" s="26"/>
      <c r="V91" s="27">
        <v>12</v>
      </c>
      <c r="W91" s="27">
        <v>4</v>
      </c>
      <c r="X91" s="14">
        <v>0</v>
      </c>
      <c r="Z91" s="28" t="str">
        <f t="shared" si="136"/>
        <v>NA</v>
      </c>
      <c r="AA91" s="28" t="str">
        <f t="shared" si="137"/>
        <v>NA</v>
      </c>
      <c r="AB91" s="28" t="str">
        <f t="shared" si="138"/>
        <v>NA</v>
      </c>
      <c r="AC91" s="28" t="str">
        <f t="shared" si="139"/>
        <v>NA</v>
      </c>
      <c r="AD91" s="28" t="str">
        <f t="shared" si="140"/>
        <v>NA</v>
      </c>
      <c r="AE91" s="28" t="str">
        <f t="shared" si="141"/>
        <v>NA</v>
      </c>
      <c r="AF91" s="28" t="str">
        <f t="shared" si="142"/>
        <v>NA</v>
      </c>
      <c r="AG91" s="28" t="str">
        <f t="shared" si="143"/>
        <v>NA</v>
      </c>
      <c r="AH91" s="28" t="str">
        <f t="shared" si="144"/>
        <v>NA</v>
      </c>
      <c r="AI91" s="28" t="str">
        <f t="shared" si="145"/>
        <v>NA</v>
      </c>
      <c r="AJ91" s="28" t="str">
        <f t="shared" si="146"/>
        <v>NA</v>
      </c>
      <c r="AK91" s="28" t="str">
        <f t="shared" si="147"/>
        <v>NA</v>
      </c>
      <c r="AL91" s="28">
        <f t="shared" si="148"/>
        <v>0</v>
      </c>
      <c r="AM91" s="28" t="str">
        <f t="shared" si="149"/>
        <v>NA</v>
      </c>
      <c r="AN91" s="29" t="str">
        <f t="shared" si="150"/>
        <v>NA</v>
      </c>
      <c r="AP91" s="25">
        <f t="shared" si="151"/>
        <v>0</v>
      </c>
      <c r="AQ91" s="25">
        <f t="shared" si="152"/>
        <v>0</v>
      </c>
      <c r="AR91" s="25">
        <f t="shared" si="153"/>
        <v>0</v>
      </c>
      <c r="AS91" s="25">
        <f t="shared" si="154"/>
        <v>0</v>
      </c>
      <c r="AT91" s="25">
        <f t="shared" si="155"/>
        <v>0</v>
      </c>
      <c r="AU91" s="25">
        <f t="shared" si="156"/>
        <v>0</v>
      </c>
      <c r="AV91" s="25">
        <f t="shared" si="157"/>
        <v>0</v>
      </c>
      <c r="AW91" s="25">
        <f t="shared" si="158"/>
        <v>0</v>
      </c>
      <c r="AX91" s="25">
        <f t="shared" si="159"/>
        <v>0</v>
      </c>
      <c r="AY91" s="25">
        <f t="shared" si="160"/>
        <v>0</v>
      </c>
      <c r="AZ91" s="25">
        <f t="shared" si="161"/>
        <v>0</v>
      </c>
      <c r="BA91" s="25">
        <f t="shared" si="162"/>
        <v>0</v>
      </c>
      <c r="BB91" s="25">
        <f t="shared" si="163"/>
        <v>0</v>
      </c>
      <c r="BD91" s="25">
        <f t="shared" si="164"/>
        <v>0</v>
      </c>
      <c r="BE91" s="25">
        <f t="shared" si="165"/>
        <v>0</v>
      </c>
      <c r="BF91" s="25">
        <f t="shared" si="166"/>
        <v>0</v>
      </c>
      <c r="BG91" s="25">
        <f t="shared" si="167"/>
        <v>0</v>
      </c>
      <c r="BH91" s="25">
        <f t="shared" si="168"/>
        <v>0</v>
      </c>
      <c r="BI91" s="25">
        <f t="shared" si="169"/>
        <v>0</v>
      </c>
      <c r="BJ91" s="25">
        <f t="shared" si="170"/>
        <v>0</v>
      </c>
      <c r="BK91" s="25">
        <f t="shared" si="171"/>
        <v>0</v>
      </c>
      <c r="BL91" s="25">
        <f t="shared" si="172"/>
        <v>0</v>
      </c>
      <c r="BM91" s="25">
        <f t="shared" si="173"/>
        <v>0</v>
      </c>
      <c r="BN91" s="25">
        <f t="shared" si="174"/>
        <v>0</v>
      </c>
      <c r="BO91" s="25">
        <f t="shared" si="175"/>
        <v>0</v>
      </c>
      <c r="BP91" s="25">
        <f t="shared" si="176"/>
        <v>0</v>
      </c>
      <c r="BQ91" s="25" t="str">
        <f t="shared" si="177"/>
        <v>NA</v>
      </c>
    </row>
    <row r="92" spans="1:69" s="25" customFormat="1" x14ac:dyDescent="0.15"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5">
        <f t="shared" si="135"/>
        <v>0</v>
      </c>
      <c r="Q92" s="26"/>
      <c r="R92" s="26"/>
      <c r="S92" s="26"/>
      <c r="U92" s="26"/>
      <c r="V92" s="27">
        <v>12</v>
      </c>
      <c r="W92" s="27">
        <v>4</v>
      </c>
      <c r="X92" s="14">
        <v>0</v>
      </c>
      <c r="Z92" s="28" t="str">
        <f t="shared" si="136"/>
        <v>NA</v>
      </c>
      <c r="AA92" s="28" t="str">
        <f t="shared" si="137"/>
        <v>NA</v>
      </c>
      <c r="AB92" s="28" t="str">
        <f t="shared" si="138"/>
        <v>NA</v>
      </c>
      <c r="AC92" s="28" t="str">
        <f t="shared" si="139"/>
        <v>NA</v>
      </c>
      <c r="AD92" s="28" t="str">
        <f t="shared" si="140"/>
        <v>NA</v>
      </c>
      <c r="AE92" s="28" t="str">
        <f t="shared" si="141"/>
        <v>NA</v>
      </c>
      <c r="AF92" s="28" t="str">
        <f t="shared" si="142"/>
        <v>NA</v>
      </c>
      <c r="AG92" s="28" t="str">
        <f t="shared" si="143"/>
        <v>NA</v>
      </c>
      <c r="AH92" s="28" t="str">
        <f t="shared" si="144"/>
        <v>NA</v>
      </c>
      <c r="AI92" s="28" t="str">
        <f t="shared" si="145"/>
        <v>NA</v>
      </c>
      <c r="AJ92" s="28" t="str">
        <f t="shared" si="146"/>
        <v>NA</v>
      </c>
      <c r="AK92" s="28" t="str">
        <f t="shared" si="147"/>
        <v>NA</v>
      </c>
      <c r="AL92" s="28">
        <f t="shared" si="148"/>
        <v>0</v>
      </c>
      <c r="AM92" s="28" t="str">
        <f t="shared" si="149"/>
        <v>NA</v>
      </c>
      <c r="AN92" s="29" t="str">
        <f t="shared" si="150"/>
        <v>NA</v>
      </c>
      <c r="AP92" s="25">
        <f t="shared" si="151"/>
        <v>0</v>
      </c>
      <c r="AQ92" s="25">
        <f t="shared" si="152"/>
        <v>0</v>
      </c>
      <c r="AR92" s="25">
        <f t="shared" si="153"/>
        <v>0</v>
      </c>
      <c r="AS92" s="25">
        <f t="shared" si="154"/>
        <v>0</v>
      </c>
      <c r="AT92" s="25">
        <f t="shared" si="155"/>
        <v>0</v>
      </c>
      <c r="AU92" s="25">
        <f t="shared" si="156"/>
        <v>0</v>
      </c>
      <c r="AV92" s="25">
        <f t="shared" si="157"/>
        <v>0</v>
      </c>
      <c r="AW92" s="25">
        <f t="shared" si="158"/>
        <v>0</v>
      </c>
      <c r="AX92" s="25">
        <f t="shared" si="159"/>
        <v>0</v>
      </c>
      <c r="AY92" s="25">
        <f t="shared" si="160"/>
        <v>0</v>
      </c>
      <c r="AZ92" s="25">
        <f t="shared" si="161"/>
        <v>0</v>
      </c>
      <c r="BA92" s="25">
        <f t="shared" si="162"/>
        <v>0</v>
      </c>
      <c r="BB92" s="25">
        <f t="shared" si="163"/>
        <v>0</v>
      </c>
      <c r="BD92" s="25">
        <f t="shared" si="164"/>
        <v>0</v>
      </c>
      <c r="BE92" s="25">
        <f t="shared" si="165"/>
        <v>0</v>
      </c>
      <c r="BF92" s="25">
        <f t="shared" si="166"/>
        <v>0</v>
      </c>
      <c r="BG92" s="25">
        <f t="shared" si="167"/>
        <v>0</v>
      </c>
      <c r="BH92" s="25">
        <f t="shared" si="168"/>
        <v>0</v>
      </c>
      <c r="BI92" s="25">
        <f t="shared" si="169"/>
        <v>0</v>
      </c>
      <c r="BJ92" s="25">
        <f t="shared" si="170"/>
        <v>0</v>
      </c>
      <c r="BK92" s="25">
        <f t="shared" si="171"/>
        <v>0</v>
      </c>
      <c r="BL92" s="25">
        <f t="shared" si="172"/>
        <v>0</v>
      </c>
      <c r="BM92" s="25">
        <f t="shared" si="173"/>
        <v>0</v>
      </c>
      <c r="BN92" s="25">
        <f t="shared" si="174"/>
        <v>0</v>
      </c>
      <c r="BO92" s="25">
        <f t="shared" si="175"/>
        <v>0</v>
      </c>
      <c r="BP92" s="25">
        <f t="shared" si="176"/>
        <v>0</v>
      </c>
      <c r="BQ92" s="25" t="str">
        <f t="shared" si="177"/>
        <v>NA</v>
      </c>
    </row>
    <row r="93" spans="1:69" s="25" customFormat="1" x14ac:dyDescent="0.15"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5">
        <f t="shared" si="135"/>
        <v>0</v>
      </c>
      <c r="Q93" s="26"/>
      <c r="R93" s="26"/>
      <c r="S93" s="26"/>
      <c r="U93" s="26"/>
      <c r="V93" s="27">
        <v>12</v>
      </c>
      <c r="W93" s="27">
        <v>4</v>
      </c>
      <c r="X93" s="14">
        <v>0</v>
      </c>
      <c r="Z93" s="28" t="str">
        <f t="shared" si="136"/>
        <v>NA</v>
      </c>
      <c r="AA93" s="28" t="str">
        <f t="shared" si="137"/>
        <v>NA</v>
      </c>
      <c r="AB93" s="28" t="str">
        <f t="shared" si="138"/>
        <v>NA</v>
      </c>
      <c r="AC93" s="28" t="str">
        <f t="shared" si="139"/>
        <v>NA</v>
      </c>
      <c r="AD93" s="28" t="str">
        <f t="shared" si="140"/>
        <v>NA</v>
      </c>
      <c r="AE93" s="28" t="str">
        <f t="shared" si="141"/>
        <v>NA</v>
      </c>
      <c r="AF93" s="28" t="str">
        <f t="shared" si="142"/>
        <v>NA</v>
      </c>
      <c r="AG93" s="28" t="str">
        <f t="shared" si="143"/>
        <v>NA</v>
      </c>
      <c r="AH93" s="28" t="str">
        <f t="shared" si="144"/>
        <v>NA</v>
      </c>
      <c r="AI93" s="28" t="str">
        <f t="shared" si="145"/>
        <v>NA</v>
      </c>
      <c r="AJ93" s="28" t="str">
        <f t="shared" si="146"/>
        <v>NA</v>
      </c>
      <c r="AK93" s="28" t="str">
        <f t="shared" si="147"/>
        <v>NA</v>
      </c>
      <c r="AL93" s="28">
        <f t="shared" si="148"/>
        <v>0</v>
      </c>
      <c r="AM93" s="28" t="str">
        <f t="shared" si="149"/>
        <v>NA</v>
      </c>
      <c r="AN93" s="29" t="str">
        <f t="shared" si="150"/>
        <v>NA</v>
      </c>
      <c r="AP93" s="25">
        <f t="shared" si="151"/>
        <v>0</v>
      </c>
      <c r="AQ93" s="25">
        <f t="shared" si="152"/>
        <v>0</v>
      </c>
      <c r="AR93" s="25">
        <f t="shared" si="153"/>
        <v>0</v>
      </c>
      <c r="AS93" s="25">
        <f t="shared" si="154"/>
        <v>0</v>
      </c>
      <c r="AT93" s="25">
        <f t="shared" si="155"/>
        <v>0</v>
      </c>
      <c r="AU93" s="25">
        <f t="shared" si="156"/>
        <v>0</v>
      </c>
      <c r="AV93" s="25">
        <f t="shared" si="157"/>
        <v>0</v>
      </c>
      <c r="AW93" s="25">
        <f t="shared" si="158"/>
        <v>0</v>
      </c>
      <c r="AX93" s="25">
        <f t="shared" si="159"/>
        <v>0</v>
      </c>
      <c r="AY93" s="25">
        <f t="shared" si="160"/>
        <v>0</v>
      </c>
      <c r="AZ93" s="25">
        <f t="shared" si="161"/>
        <v>0</v>
      </c>
      <c r="BA93" s="25">
        <f t="shared" si="162"/>
        <v>0</v>
      </c>
      <c r="BB93" s="25">
        <f t="shared" si="163"/>
        <v>0</v>
      </c>
      <c r="BD93" s="25">
        <f t="shared" si="164"/>
        <v>0</v>
      </c>
      <c r="BE93" s="25">
        <f t="shared" si="165"/>
        <v>0</v>
      </c>
      <c r="BF93" s="25">
        <f t="shared" si="166"/>
        <v>0</v>
      </c>
      <c r="BG93" s="25">
        <f t="shared" si="167"/>
        <v>0</v>
      </c>
      <c r="BH93" s="25">
        <f t="shared" si="168"/>
        <v>0</v>
      </c>
      <c r="BI93" s="25">
        <f t="shared" si="169"/>
        <v>0</v>
      </c>
      <c r="BJ93" s="25">
        <f t="shared" si="170"/>
        <v>0</v>
      </c>
      <c r="BK93" s="25">
        <f t="shared" si="171"/>
        <v>0</v>
      </c>
      <c r="BL93" s="25">
        <f t="shared" si="172"/>
        <v>0</v>
      </c>
      <c r="BM93" s="25">
        <f t="shared" si="173"/>
        <v>0</v>
      </c>
      <c r="BN93" s="25">
        <f t="shared" si="174"/>
        <v>0</v>
      </c>
      <c r="BO93" s="25">
        <f t="shared" si="175"/>
        <v>0</v>
      </c>
      <c r="BP93" s="25">
        <f t="shared" si="176"/>
        <v>0</v>
      </c>
      <c r="BQ93" s="25" t="str">
        <f t="shared" si="177"/>
        <v>NA</v>
      </c>
    </row>
    <row r="94" spans="1:69" s="25" customFormat="1" x14ac:dyDescent="0.15"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5">
        <f t="shared" si="135"/>
        <v>0</v>
      </c>
      <c r="Q94" s="26"/>
      <c r="R94" s="26"/>
      <c r="S94" s="26"/>
      <c r="U94" s="26"/>
      <c r="V94" s="27">
        <v>12</v>
      </c>
      <c r="W94" s="27">
        <v>4</v>
      </c>
      <c r="X94" s="14">
        <v>0</v>
      </c>
      <c r="Z94" s="28" t="str">
        <f t="shared" si="136"/>
        <v>NA</v>
      </c>
      <c r="AA94" s="28" t="str">
        <f t="shared" si="137"/>
        <v>NA</v>
      </c>
      <c r="AB94" s="28" t="str">
        <f t="shared" si="138"/>
        <v>NA</v>
      </c>
      <c r="AC94" s="28" t="str">
        <f t="shared" si="139"/>
        <v>NA</v>
      </c>
      <c r="AD94" s="28" t="str">
        <f t="shared" si="140"/>
        <v>NA</v>
      </c>
      <c r="AE94" s="28" t="str">
        <f t="shared" si="141"/>
        <v>NA</v>
      </c>
      <c r="AF94" s="28" t="str">
        <f t="shared" si="142"/>
        <v>NA</v>
      </c>
      <c r="AG94" s="28" t="str">
        <f t="shared" si="143"/>
        <v>NA</v>
      </c>
      <c r="AH94" s="28" t="str">
        <f t="shared" si="144"/>
        <v>NA</v>
      </c>
      <c r="AI94" s="28" t="str">
        <f t="shared" si="145"/>
        <v>NA</v>
      </c>
      <c r="AJ94" s="28" t="str">
        <f t="shared" si="146"/>
        <v>NA</v>
      </c>
      <c r="AK94" s="28" t="str">
        <f t="shared" si="147"/>
        <v>NA</v>
      </c>
      <c r="AL94" s="28">
        <f t="shared" si="148"/>
        <v>0</v>
      </c>
      <c r="AM94" s="28" t="str">
        <f t="shared" si="149"/>
        <v>NA</v>
      </c>
      <c r="AN94" s="29" t="str">
        <f t="shared" si="150"/>
        <v>NA</v>
      </c>
      <c r="AP94" s="25">
        <f t="shared" si="151"/>
        <v>0</v>
      </c>
      <c r="AQ94" s="25">
        <f t="shared" si="152"/>
        <v>0</v>
      </c>
      <c r="AR94" s="25">
        <f t="shared" si="153"/>
        <v>0</v>
      </c>
      <c r="AS94" s="25">
        <f t="shared" si="154"/>
        <v>0</v>
      </c>
      <c r="AT94" s="25">
        <f t="shared" si="155"/>
        <v>0</v>
      </c>
      <c r="AU94" s="25">
        <f t="shared" si="156"/>
        <v>0</v>
      </c>
      <c r="AV94" s="25">
        <f t="shared" si="157"/>
        <v>0</v>
      </c>
      <c r="AW94" s="25">
        <f t="shared" si="158"/>
        <v>0</v>
      </c>
      <c r="AX94" s="25">
        <f t="shared" si="159"/>
        <v>0</v>
      </c>
      <c r="AY94" s="25">
        <f t="shared" si="160"/>
        <v>0</v>
      </c>
      <c r="AZ94" s="25">
        <f t="shared" si="161"/>
        <v>0</v>
      </c>
      <c r="BA94" s="25">
        <f t="shared" si="162"/>
        <v>0</v>
      </c>
      <c r="BB94" s="25">
        <f t="shared" si="163"/>
        <v>0</v>
      </c>
      <c r="BD94" s="25">
        <f t="shared" si="164"/>
        <v>0</v>
      </c>
      <c r="BE94" s="25">
        <f t="shared" si="165"/>
        <v>0</v>
      </c>
      <c r="BF94" s="25">
        <f t="shared" si="166"/>
        <v>0</v>
      </c>
      <c r="BG94" s="25">
        <f t="shared" si="167"/>
        <v>0</v>
      </c>
      <c r="BH94" s="25">
        <f t="shared" si="168"/>
        <v>0</v>
      </c>
      <c r="BI94" s="25">
        <f t="shared" si="169"/>
        <v>0</v>
      </c>
      <c r="BJ94" s="25">
        <f t="shared" si="170"/>
        <v>0</v>
      </c>
      <c r="BK94" s="25">
        <f t="shared" si="171"/>
        <v>0</v>
      </c>
      <c r="BL94" s="25">
        <f t="shared" si="172"/>
        <v>0</v>
      </c>
      <c r="BM94" s="25">
        <f t="shared" si="173"/>
        <v>0</v>
      </c>
      <c r="BN94" s="25">
        <f t="shared" si="174"/>
        <v>0</v>
      </c>
      <c r="BO94" s="25">
        <f t="shared" si="175"/>
        <v>0</v>
      </c>
      <c r="BP94" s="25">
        <f t="shared" si="176"/>
        <v>0</v>
      </c>
      <c r="BQ94" s="25" t="str">
        <f t="shared" si="177"/>
        <v>NA</v>
      </c>
    </row>
    <row r="95" spans="1:69" s="25" customFormat="1" x14ac:dyDescent="0.15"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5">
        <f t="shared" si="135"/>
        <v>0</v>
      </c>
      <c r="Q95" s="26"/>
      <c r="R95" s="26"/>
      <c r="S95" s="26"/>
      <c r="U95" s="26"/>
      <c r="V95" s="27">
        <v>12</v>
      </c>
      <c r="W95" s="27">
        <v>4</v>
      </c>
      <c r="X95" s="14">
        <v>0</v>
      </c>
      <c r="Z95" s="28" t="str">
        <f t="shared" si="136"/>
        <v>NA</v>
      </c>
      <c r="AA95" s="28" t="str">
        <f t="shared" si="137"/>
        <v>NA</v>
      </c>
      <c r="AB95" s="28" t="str">
        <f t="shared" si="138"/>
        <v>NA</v>
      </c>
      <c r="AC95" s="28" t="str">
        <f t="shared" si="139"/>
        <v>NA</v>
      </c>
      <c r="AD95" s="28" t="str">
        <f t="shared" si="140"/>
        <v>NA</v>
      </c>
      <c r="AE95" s="28" t="str">
        <f t="shared" si="141"/>
        <v>NA</v>
      </c>
      <c r="AF95" s="28" t="str">
        <f t="shared" si="142"/>
        <v>NA</v>
      </c>
      <c r="AG95" s="28" t="str">
        <f t="shared" si="143"/>
        <v>NA</v>
      </c>
      <c r="AH95" s="28" t="str">
        <f t="shared" si="144"/>
        <v>NA</v>
      </c>
      <c r="AI95" s="28" t="str">
        <f t="shared" si="145"/>
        <v>NA</v>
      </c>
      <c r="AJ95" s="28" t="str">
        <f t="shared" si="146"/>
        <v>NA</v>
      </c>
      <c r="AK95" s="28" t="str">
        <f t="shared" si="147"/>
        <v>NA</v>
      </c>
      <c r="AL95" s="28">
        <f t="shared" si="148"/>
        <v>0</v>
      </c>
      <c r="AM95" s="28" t="str">
        <f t="shared" si="149"/>
        <v>NA</v>
      </c>
      <c r="AN95" s="29" t="str">
        <f t="shared" si="150"/>
        <v>NA</v>
      </c>
      <c r="AP95" s="25">
        <f t="shared" si="151"/>
        <v>0</v>
      </c>
      <c r="AQ95" s="25">
        <f t="shared" si="152"/>
        <v>0</v>
      </c>
      <c r="AR95" s="25">
        <f t="shared" si="153"/>
        <v>0</v>
      </c>
      <c r="AS95" s="25">
        <f t="shared" si="154"/>
        <v>0</v>
      </c>
      <c r="AT95" s="25">
        <f t="shared" si="155"/>
        <v>0</v>
      </c>
      <c r="AU95" s="25">
        <f t="shared" si="156"/>
        <v>0</v>
      </c>
      <c r="AV95" s="25">
        <f t="shared" si="157"/>
        <v>0</v>
      </c>
      <c r="AW95" s="25">
        <f t="shared" si="158"/>
        <v>0</v>
      </c>
      <c r="AX95" s="25">
        <f t="shared" si="159"/>
        <v>0</v>
      </c>
      <c r="AY95" s="25">
        <f t="shared" si="160"/>
        <v>0</v>
      </c>
      <c r="AZ95" s="25">
        <f t="shared" si="161"/>
        <v>0</v>
      </c>
      <c r="BA95" s="25">
        <f t="shared" si="162"/>
        <v>0</v>
      </c>
      <c r="BB95" s="25">
        <f t="shared" si="163"/>
        <v>0</v>
      </c>
      <c r="BD95" s="25">
        <f t="shared" si="164"/>
        <v>0</v>
      </c>
      <c r="BE95" s="25">
        <f t="shared" si="165"/>
        <v>0</v>
      </c>
      <c r="BF95" s="25">
        <f t="shared" si="166"/>
        <v>0</v>
      </c>
      <c r="BG95" s="25">
        <f t="shared" si="167"/>
        <v>0</v>
      </c>
      <c r="BH95" s="25">
        <f t="shared" si="168"/>
        <v>0</v>
      </c>
      <c r="BI95" s="25">
        <f t="shared" si="169"/>
        <v>0</v>
      </c>
      <c r="BJ95" s="25">
        <f t="shared" si="170"/>
        <v>0</v>
      </c>
      <c r="BK95" s="25">
        <f t="shared" si="171"/>
        <v>0</v>
      </c>
      <c r="BL95" s="25">
        <f t="shared" si="172"/>
        <v>0</v>
      </c>
      <c r="BM95" s="25">
        <f t="shared" si="173"/>
        <v>0</v>
      </c>
      <c r="BN95" s="25">
        <f t="shared" si="174"/>
        <v>0</v>
      </c>
      <c r="BO95" s="25">
        <f t="shared" si="175"/>
        <v>0</v>
      </c>
      <c r="BP95" s="25">
        <f t="shared" si="176"/>
        <v>0</v>
      </c>
      <c r="BQ95" s="25" t="str">
        <f t="shared" si="177"/>
        <v>NA</v>
      </c>
    </row>
    <row r="96" spans="1:69" s="25" customFormat="1" x14ac:dyDescent="0.15"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5">
        <f t="shared" si="135"/>
        <v>0</v>
      </c>
      <c r="Q96" s="26"/>
      <c r="R96" s="26"/>
      <c r="S96" s="26"/>
      <c r="U96" s="26"/>
      <c r="V96" s="27">
        <v>12</v>
      </c>
      <c r="W96" s="27">
        <v>4</v>
      </c>
      <c r="X96" s="14">
        <v>0</v>
      </c>
      <c r="Z96" s="28" t="str">
        <f t="shared" si="136"/>
        <v>NA</v>
      </c>
      <c r="AA96" s="28" t="str">
        <f t="shared" si="137"/>
        <v>NA</v>
      </c>
      <c r="AB96" s="28" t="str">
        <f t="shared" si="138"/>
        <v>NA</v>
      </c>
      <c r="AC96" s="28" t="str">
        <f t="shared" si="139"/>
        <v>NA</v>
      </c>
      <c r="AD96" s="28" t="str">
        <f t="shared" si="140"/>
        <v>NA</v>
      </c>
      <c r="AE96" s="28" t="str">
        <f t="shared" si="141"/>
        <v>NA</v>
      </c>
      <c r="AF96" s="28" t="str">
        <f t="shared" si="142"/>
        <v>NA</v>
      </c>
      <c r="AG96" s="28" t="str">
        <f t="shared" si="143"/>
        <v>NA</v>
      </c>
      <c r="AH96" s="28" t="str">
        <f t="shared" si="144"/>
        <v>NA</v>
      </c>
      <c r="AI96" s="28" t="str">
        <f t="shared" si="145"/>
        <v>NA</v>
      </c>
      <c r="AJ96" s="28" t="str">
        <f t="shared" si="146"/>
        <v>NA</v>
      </c>
      <c r="AK96" s="28" t="str">
        <f t="shared" si="147"/>
        <v>NA</v>
      </c>
      <c r="AL96" s="28">
        <f t="shared" si="148"/>
        <v>0</v>
      </c>
      <c r="AM96" s="28" t="str">
        <f t="shared" si="149"/>
        <v>NA</v>
      </c>
      <c r="AN96" s="29" t="str">
        <f t="shared" si="150"/>
        <v>NA</v>
      </c>
      <c r="AP96" s="25">
        <f t="shared" si="151"/>
        <v>0</v>
      </c>
      <c r="AQ96" s="25">
        <f t="shared" si="152"/>
        <v>0</v>
      </c>
      <c r="AR96" s="25">
        <f t="shared" si="153"/>
        <v>0</v>
      </c>
      <c r="AS96" s="25">
        <f t="shared" si="154"/>
        <v>0</v>
      </c>
      <c r="AT96" s="25">
        <f t="shared" si="155"/>
        <v>0</v>
      </c>
      <c r="AU96" s="25">
        <f t="shared" si="156"/>
        <v>0</v>
      </c>
      <c r="AV96" s="25">
        <f t="shared" si="157"/>
        <v>0</v>
      </c>
      <c r="AW96" s="25">
        <f t="shared" si="158"/>
        <v>0</v>
      </c>
      <c r="AX96" s="25">
        <f t="shared" si="159"/>
        <v>0</v>
      </c>
      <c r="AY96" s="25">
        <f t="shared" si="160"/>
        <v>0</v>
      </c>
      <c r="AZ96" s="25">
        <f t="shared" si="161"/>
        <v>0</v>
      </c>
      <c r="BA96" s="25">
        <f t="shared" si="162"/>
        <v>0</v>
      </c>
      <c r="BB96" s="25">
        <f t="shared" si="163"/>
        <v>0</v>
      </c>
      <c r="BD96" s="25">
        <f t="shared" si="164"/>
        <v>0</v>
      </c>
      <c r="BE96" s="25">
        <f t="shared" si="165"/>
        <v>0</v>
      </c>
      <c r="BF96" s="25">
        <f t="shared" si="166"/>
        <v>0</v>
      </c>
      <c r="BG96" s="25">
        <f t="shared" si="167"/>
        <v>0</v>
      </c>
      <c r="BH96" s="25">
        <f t="shared" si="168"/>
        <v>0</v>
      </c>
      <c r="BI96" s="25">
        <f t="shared" si="169"/>
        <v>0</v>
      </c>
      <c r="BJ96" s="25">
        <f t="shared" si="170"/>
        <v>0</v>
      </c>
      <c r="BK96" s="25">
        <f t="shared" si="171"/>
        <v>0</v>
      </c>
      <c r="BL96" s="25">
        <f t="shared" si="172"/>
        <v>0</v>
      </c>
      <c r="BM96" s="25">
        <f t="shared" si="173"/>
        <v>0</v>
      </c>
      <c r="BN96" s="25">
        <f t="shared" si="174"/>
        <v>0</v>
      </c>
      <c r="BO96" s="25">
        <f t="shared" si="175"/>
        <v>0</v>
      </c>
      <c r="BP96" s="25">
        <f t="shared" si="176"/>
        <v>0</v>
      </c>
      <c r="BQ96" s="25" t="str">
        <f t="shared" si="177"/>
        <v>NA</v>
      </c>
    </row>
    <row r="97" spans="4:69" s="25" customFormat="1" x14ac:dyDescent="0.15"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5">
        <f t="shared" si="135"/>
        <v>0</v>
      </c>
      <c r="Q97" s="26"/>
      <c r="R97" s="26"/>
      <c r="S97" s="26"/>
      <c r="U97" s="26"/>
      <c r="V97" s="27">
        <v>12</v>
      </c>
      <c r="W97" s="27">
        <v>4</v>
      </c>
      <c r="X97" s="14">
        <v>0</v>
      </c>
      <c r="Z97" s="28" t="str">
        <f t="shared" si="136"/>
        <v>NA</v>
      </c>
      <c r="AA97" s="28" t="str">
        <f t="shared" si="137"/>
        <v>NA</v>
      </c>
      <c r="AB97" s="28" t="str">
        <f t="shared" si="138"/>
        <v>NA</v>
      </c>
      <c r="AC97" s="28" t="str">
        <f t="shared" si="139"/>
        <v>NA</v>
      </c>
      <c r="AD97" s="28" t="str">
        <f t="shared" si="140"/>
        <v>NA</v>
      </c>
      <c r="AE97" s="28" t="str">
        <f t="shared" si="141"/>
        <v>NA</v>
      </c>
      <c r="AF97" s="28" t="str">
        <f t="shared" si="142"/>
        <v>NA</v>
      </c>
      <c r="AG97" s="28" t="str">
        <f t="shared" si="143"/>
        <v>NA</v>
      </c>
      <c r="AH97" s="28" t="str">
        <f t="shared" si="144"/>
        <v>NA</v>
      </c>
      <c r="AI97" s="28" t="str">
        <f t="shared" si="145"/>
        <v>NA</v>
      </c>
      <c r="AJ97" s="28" t="str">
        <f t="shared" si="146"/>
        <v>NA</v>
      </c>
      <c r="AK97" s="28" t="str">
        <f t="shared" si="147"/>
        <v>NA</v>
      </c>
      <c r="AL97" s="28">
        <f t="shared" si="148"/>
        <v>0</v>
      </c>
      <c r="AM97" s="28" t="str">
        <f t="shared" si="149"/>
        <v>NA</v>
      </c>
      <c r="AN97" s="29" t="str">
        <f t="shared" si="150"/>
        <v>NA</v>
      </c>
      <c r="AP97" s="25">
        <f t="shared" si="151"/>
        <v>0</v>
      </c>
      <c r="AQ97" s="25">
        <f t="shared" si="152"/>
        <v>0</v>
      </c>
      <c r="AR97" s="25">
        <f t="shared" si="153"/>
        <v>0</v>
      </c>
      <c r="AS97" s="25">
        <f t="shared" si="154"/>
        <v>0</v>
      </c>
      <c r="AT97" s="25">
        <f t="shared" si="155"/>
        <v>0</v>
      </c>
      <c r="AU97" s="25">
        <f t="shared" si="156"/>
        <v>0</v>
      </c>
      <c r="AV97" s="25">
        <f t="shared" si="157"/>
        <v>0</v>
      </c>
      <c r="AW97" s="25">
        <f t="shared" si="158"/>
        <v>0</v>
      </c>
      <c r="AX97" s="25">
        <f t="shared" si="159"/>
        <v>0</v>
      </c>
      <c r="AY97" s="25">
        <f t="shared" si="160"/>
        <v>0</v>
      </c>
      <c r="AZ97" s="25">
        <f t="shared" si="161"/>
        <v>0</v>
      </c>
      <c r="BA97" s="25">
        <f t="shared" si="162"/>
        <v>0</v>
      </c>
      <c r="BB97" s="25">
        <f t="shared" si="163"/>
        <v>0</v>
      </c>
      <c r="BD97" s="25">
        <f t="shared" si="164"/>
        <v>0</v>
      </c>
      <c r="BE97" s="25">
        <f t="shared" si="165"/>
        <v>0</v>
      </c>
      <c r="BF97" s="25">
        <f t="shared" si="166"/>
        <v>0</v>
      </c>
      <c r="BG97" s="25">
        <f t="shared" si="167"/>
        <v>0</v>
      </c>
      <c r="BH97" s="25">
        <f t="shared" si="168"/>
        <v>0</v>
      </c>
      <c r="BI97" s="25">
        <f t="shared" si="169"/>
        <v>0</v>
      </c>
      <c r="BJ97" s="25">
        <f t="shared" si="170"/>
        <v>0</v>
      </c>
      <c r="BK97" s="25">
        <f t="shared" si="171"/>
        <v>0</v>
      </c>
      <c r="BL97" s="25">
        <f t="shared" si="172"/>
        <v>0</v>
      </c>
      <c r="BM97" s="25">
        <f t="shared" si="173"/>
        <v>0</v>
      </c>
      <c r="BN97" s="25">
        <f t="shared" si="174"/>
        <v>0</v>
      </c>
      <c r="BO97" s="25">
        <f t="shared" si="175"/>
        <v>0</v>
      </c>
      <c r="BP97" s="25">
        <f t="shared" si="176"/>
        <v>0</v>
      </c>
      <c r="BQ97" s="25" t="str">
        <f t="shared" si="177"/>
        <v>NA</v>
      </c>
    </row>
    <row r="98" spans="4:69" s="25" customFormat="1" x14ac:dyDescent="0.15"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5">
        <f t="shared" si="135"/>
        <v>0</v>
      </c>
      <c r="Q98" s="26"/>
      <c r="R98" s="26"/>
      <c r="S98" s="26"/>
      <c r="U98" s="26"/>
      <c r="V98" s="27">
        <v>12</v>
      </c>
      <c r="W98" s="27">
        <v>4</v>
      </c>
      <c r="X98" s="14">
        <v>0</v>
      </c>
      <c r="Z98" s="28" t="str">
        <f t="shared" si="136"/>
        <v>NA</v>
      </c>
      <c r="AA98" s="28" t="str">
        <f t="shared" si="137"/>
        <v>NA</v>
      </c>
      <c r="AB98" s="28" t="str">
        <f t="shared" si="138"/>
        <v>NA</v>
      </c>
      <c r="AC98" s="28" t="str">
        <f t="shared" si="139"/>
        <v>NA</v>
      </c>
      <c r="AD98" s="28" t="str">
        <f t="shared" si="140"/>
        <v>NA</v>
      </c>
      <c r="AE98" s="28" t="str">
        <f t="shared" si="141"/>
        <v>NA</v>
      </c>
      <c r="AF98" s="28" t="str">
        <f t="shared" si="142"/>
        <v>NA</v>
      </c>
      <c r="AG98" s="28" t="str">
        <f t="shared" si="143"/>
        <v>NA</v>
      </c>
      <c r="AH98" s="28" t="str">
        <f t="shared" si="144"/>
        <v>NA</v>
      </c>
      <c r="AI98" s="28" t="str">
        <f t="shared" si="145"/>
        <v>NA</v>
      </c>
      <c r="AJ98" s="28" t="str">
        <f t="shared" si="146"/>
        <v>NA</v>
      </c>
      <c r="AK98" s="28" t="str">
        <f t="shared" si="147"/>
        <v>NA</v>
      </c>
      <c r="AL98" s="28">
        <f t="shared" si="148"/>
        <v>0</v>
      </c>
      <c r="AM98" s="28" t="str">
        <f t="shared" si="149"/>
        <v>NA</v>
      </c>
      <c r="AN98" s="29" t="str">
        <f t="shared" si="150"/>
        <v>NA</v>
      </c>
      <c r="AP98" s="25">
        <f t="shared" si="151"/>
        <v>0</v>
      </c>
      <c r="AQ98" s="25">
        <f t="shared" si="152"/>
        <v>0</v>
      </c>
      <c r="AR98" s="25">
        <f t="shared" si="153"/>
        <v>0</v>
      </c>
      <c r="AS98" s="25">
        <f t="shared" si="154"/>
        <v>0</v>
      </c>
      <c r="AT98" s="25">
        <f t="shared" si="155"/>
        <v>0</v>
      </c>
      <c r="AU98" s="25">
        <f t="shared" si="156"/>
        <v>0</v>
      </c>
      <c r="AV98" s="25">
        <f t="shared" si="157"/>
        <v>0</v>
      </c>
      <c r="AW98" s="25">
        <f t="shared" si="158"/>
        <v>0</v>
      </c>
      <c r="AX98" s="25">
        <f t="shared" si="159"/>
        <v>0</v>
      </c>
      <c r="AY98" s="25">
        <f t="shared" si="160"/>
        <v>0</v>
      </c>
      <c r="AZ98" s="25">
        <f t="shared" si="161"/>
        <v>0</v>
      </c>
      <c r="BA98" s="25">
        <f t="shared" si="162"/>
        <v>0</v>
      </c>
      <c r="BB98" s="25">
        <f t="shared" si="163"/>
        <v>0</v>
      </c>
      <c r="BD98" s="25">
        <f t="shared" si="164"/>
        <v>0</v>
      </c>
      <c r="BE98" s="25">
        <f t="shared" si="165"/>
        <v>0</v>
      </c>
      <c r="BF98" s="25">
        <f t="shared" si="166"/>
        <v>0</v>
      </c>
      <c r="BG98" s="25">
        <f t="shared" si="167"/>
        <v>0</v>
      </c>
      <c r="BH98" s="25">
        <f t="shared" si="168"/>
        <v>0</v>
      </c>
      <c r="BI98" s="25">
        <f t="shared" si="169"/>
        <v>0</v>
      </c>
      <c r="BJ98" s="25">
        <f t="shared" si="170"/>
        <v>0</v>
      </c>
      <c r="BK98" s="25">
        <f t="shared" si="171"/>
        <v>0</v>
      </c>
      <c r="BL98" s="25">
        <f t="shared" si="172"/>
        <v>0</v>
      </c>
      <c r="BM98" s="25">
        <f t="shared" si="173"/>
        <v>0</v>
      </c>
      <c r="BN98" s="25">
        <f t="shared" si="174"/>
        <v>0</v>
      </c>
      <c r="BO98" s="25">
        <f t="shared" si="175"/>
        <v>0</v>
      </c>
      <c r="BP98" s="25">
        <f t="shared" si="176"/>
        <v>0</v>
      </c>
      <c r="BQ98" s="25" t="str">
        <f t="shared" si="177"/>
        <v>NA</v>
      </c>
    </row>
    <row r="99" spans="4:69" s="25" customFormat="1" x14ac:dyDescent="0.15"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5">
        <f t="shared" si="135"/>
        <v>0</v>
      </c>
      <c r="Q99" s="26"/>
      <c r="R99" s="26"/>
      <c r="S99" s="26"/>
      <c r="U99" s="26"/>
      <c r="V99" s="27">
        <v>12</v>
      </c>
      <c r="W99" s="27">
        <v>4</v>
      </c>
      <c r="X99" s="14">
        <v>0</v>
      </c>
      <c r="Z99" s="28" t="str">
        <f t="shared" si="136"/>
        <v>NA</v>
      </c>
      <c r="AA99" s="28" t="str">
        <f t="shared" si="137"/>
        <v>NA</v>
      </c>
      <c r="AB99" s="28" t="str">
        <f t="shared" si="138"/>
        <v>NA</v>
      </c>
      <c r="AC99" s="28" t="str">
        <f t="shared" si="139"/>
        <v>NA</v>
      </c>
      <c r="AD99" s="28" t="str">
        <f t="shared" si="140"/>
        <v>NA</v>
      </c>
      <c r="AE99" s="28" t="str">
        <f t="shared" si="141"/>
        <v>NA</v>
      </c>
      <c r="AF99" s="28" t="str">
        <f t="shared" si="142"/>
        <v>NA</v>
      </c>
      <c r="AG99" s="28" t="str">
        <f t="shared" si="143"/>
        <v>NA</v>
      </c>
      <c r="AH99" s="28" t="str">
        <f t="shared" si="144"/>
        <v>NA</v>
      </c>
      <c r="AI99" s="28" t="str">
        <f t="shared" si="145"/>
        <v>NA</v>
      </c>
      <c r="AJ99" s="28" t="str">
        <f t="shared" si="146"/>
        <v>NA</v>
      </c>
      <c r="AK99" s="28" t="str">
        <f t="shared" si="147"/>
        <v>NA</v>
      </c>
      <c r="AL99" s="28">
        <f t="shared" si="148"/>
        <v>0</v>
      </c>
      <c r="AM99" s="28" t="str">
        <f t="shared" si="149"/>
        <v>NA</v>
      </c>
      <c r="AN99" s="29" t="str">
        <f t="shared" si="150"/>
        <v>NA</v>
      </c>
      <c r="AP99" s="25">
        <f t="shared" si="151"/>
        <v>0</v>
      </c>
      <c r="AQ99" s="25">
        <f t="shared" si="152"/>
        <v>0</v>
      </c>
      <c r="AR99" s="25">
        <f t="shared" si="153"/>
        <v>0</v>
      </c>
      <c r="AS99" s="25">
        <f t="shared" si="154"/>
        <v>0</v>
      </c>
      <c r="AT99" s="25">
        <f t="shared" si="155"/>
        <v>0</v>
      </c>
      <c r="AU99" s="25">
        <f t="shared" si="156"/>
        <v>0</v>
      </c>
      <c r="AV99" s="25">
        <f t="shared" si="157"/>
        <v>0</v>
      </c>
      <c r="AW99" s="25">
        <f t="shared" si="158"/>
        <v>0</v>
      </c>
      <c r="AX99" s="25">
        <f t="shared" si="159"/>
        <v>0</v>
      </c>
      <c r="AY99" s="25">
        <f t="shared" si="160"/>
        <v>0</v>
      </c>
      <c r="AZ99" s="25">
        <f t="shared" si="161"/>
        <v>0</v>
      </c>
      <c r="BA99" s="25">
        <f t="shared" si="162"/>
        <v>0</v>
      </c>
      <c r="BB99" s="25">
        <f t="shared" si="163"/>
        <v>0</v>
      </c>
      <c r="BD99" s="25">
        <f t="shared" si="164"/>
        <v>0</v>
      </c>
      <c r="BE99" s="25">
        <f t="shared" si="165"/>
        <v>0</v>
      </c>
      <c r="BF99" s="25">
        <f t="shared" si="166"/>
        <v>0</v>
      </c>
      <c r="BG99" s="25">
        <f t="shared" si="167"/>
        <v>0</v>
      </c>
      <c r="BH99" s="25">
        <f t="shared" si="168"/>
        <v>0</v>
      </c>
      <c r="BI99" s="25">
        <f t="shared" si="169"/>
        <v>0</v>
      </c>
      <c r="BJ99" s="25">
        <f t="shared" si="170"/>
        <v>0</v>
      </c>
      <c r="BK99" s="25">
        <f t="shared" si="171"/>
        <v>0</v>
      </c>
      <c r="BL99" s="25">
        <f t="shared" si="172"/>
        <v>0</v>
      </c>
      <c r="BM99" s="25">
        <f t="shared" si="173"/>
        <v>0</v>
      </c>
      <c r="BN99" s="25">
        <f t="shared" si="174"/>
        <v>0</v>
      </c>
      <c r="BO99" s="25">
        <f t="shared" si="175"/>
        <v>0</v>
      </c>
      <c r="BP99" s="25">
        <f t="shared" si="176"/>
        <v>0</v>
      </c>
      <c r="BQ99" s="25" t="str">
        <f t="shared" si="177"/>
        <v>NA</v>
      </c>
    </row>
    <row r="100" spans="4:69" s="25" customFormat="1" x14ac:dyDescent="0.15"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5">
        <f t="shared" ref="O100:O135" si="178">SUM(D100:N100)</f>
        <v>0</v>
      </c>
      <c r="Q100" s="26"/>
      <c r="R100" s="26"/>
      <c r="S100" s="26"/>
      <c r="U100" s="26"/>
      <c r="V100" s="27">
        <v>12</v>
      </c>
      <c r="W100" s="27">
        <v>4</v>
      </c>
      <c r="X100" s="14">
        <v>0</v>
      </c>
      <c r="Z100" s="28" t="str">
        <f t="shared" ref="Z100:Z135" si="179">IFERROR(BD100*$BQ100,"NA")</f>
        <v>NA</v>
      </c>
      <c r="AA100" s="28" t="str">
        <f t="shared" ref="AA100:AA135" si="180">IFERROR(BE100*$BQ100,"NA")</f>
        <v>NA</v>
      </c>
      <c r="AB100" s="28" t="str">
        <f t="shared" ref="AB100:AB135" si="181">IFERROR(BF100*$BQ100,"NA")</f>
        <v>NA</v>
      </c>
      <c r="AC100" s="28" t="str">
        <f t="shared" ref="AC100:AC135" si="182">IFERROR(BG100*$BQ100,"NA")</f>
        <v>NA</v>
      </c>
      <c r="AD100" s="28" t="str">
        <f t="shared" ref="AD100:AD135" si="183">IFERROR(IF(OR($X100="spinel", $X100="Spinel", $X100="SPINEL"),((BH100+BI100)*BQ100-AE100),BI100*$BQ100),"NA")</f>
        <v>NA</v>
      </c>
      <c r="AE100" s="28" t="str">
        <f t="shared" ref="AE100:AE135" si="184">IFERROR(IF(OR($X100="spinel", $X100="Spinel", $X100="SPINEL"),(1-AF100-AG100-AH100-AI100),BH100*$BQ100),"NA")</f>
        <v>NA</v>
      </c>
      <c r="AF100" s="28" t="str">
        <f t="shared" ref="AF100:AF135" si="185">IFERROR(BJ100*$BQ100,"NA")</f>
        <v>NA</v>
      </c>
      <c r="AG100" s="28" t="str">
        <f t="shared" ref="AG100:AG135" si="186">IFERROR(BK100*$BQ100,"NA")</f>
        <v>NA</v>
      </c>
      <c r="AH100" s="28" t="str">
        <f t="shared" ref="AH100:AH135" si="187">IFERROR(BL100*$BQ100,"NA")</f>
        <v>NA</v>
      </c>
      <c r="AI100" s="28" t="str">
        <f t="shared" ref="AI100:AI135" si="188">IFERROR(BM100*$BQ100,"NA")</f>
        <v>NA</v>
      </c>
      <c r="AJ100" s="28" t="str">
        <f t="shared" ref="AJ100:AJ135" si="189">IFERROR(BN100*$BQ100,"NA")</f>
        <v>NA</v>
      </c>
      <c r="AK100" s="28" t="str">
        <f t="shared" ref="AK100:AK135" si="190">IFERROR(BO100*$BQ100,"NA")</f>
        <v>NA</v>
      </c>
      <c r="AL100" s="28">
        <f t="shared" ref="AL100:AL135" si="191">IFERROR(SUM(Z100:AK100),"NA")</f>
        <v>0</v>
      </c>
      <c r="AM100" s="28" t="str">
        <f t="shared" ref="AM100:AM135" si="192">IFERROR(AF100/(AF100+AE100),"NA")</f>
        <v>NA</v>
      </c>
      <c r="AN100" s="29" t="str">
        <f t="shared" ref="AN100:AN135" si="193">IFERROR(AD100/(AD100+AE100),"NA")</f>
        <v>NA</v>
      </c>
      <c r="AP100" s="25">
        <f t="shared" ref="AP100:AP135" si="194">D100</f>
        <v>0</v>
      </c>
      <c r="AQ100" s="25">
        <f t="shared" ref="AQ100:AQ135" si="195">E100</f>
        <v>0</v>
      </c>
      <c r="AR100" s="25">
        <f t="shared" ref="AR100:AR135" si="196">F100</f>
        <v>0</v>
      </c>
      <c r="AS100" s="25">
        <f t="shared" ref="AS100:AS135" si="197">G100</f>
        <v>0</v>
      </c>
      <c r="AT100" s="25">
        <f t="shared" ref="AT100:AT135" si="198">BI100*AT$1/2</f>
        <v>0</v>
      </c>
      <c r="AU100" s="25">
        <f t="shared" ref="AU100:AU135" si="199">BH100*AU$1</f>
        <v>0</v>
      </c>
      <c r="AV100" s="25">
        <f t="shared" ref="AV100:AV135" si="200">I100</f>
        <v>0</v>
      </c>
      <c r="AW100" s="25">
        <f t="shared" ref="AW100:AW135" si="201">J100</f>
        <v>0</v>
      </c>
      <c r="AX100" s="25">
        <f t="shared" ref="AX100:AX135" si="202">K100</f>
        <v>0</v>
      </c>
      <c r="AY100" s="25">
        <f t="shared" ref="AY100:AY135" si="203">L100</f>
        <v>0</v>
      </c>
      <c r="AZ100" s="25">
        <f t="shared" ref="AZ100:AZ135" si="204">M100</f>
        <v>0</v>
      </c>
      <c r="BA100" s="25">
        <f t="shared" ref="BA100:BA135" si="205">N100</f>
        <v>0</v>
      </c>
      <c r="BB100" s="25">
        <f t="shared" ref="BB100:BB135" si="206">SUM(AP100:BA100)</f>
        <v>0</v>
      </c>
      <c r="BD100" s="25">
        <f t="shared" ref="BD100:BD135" si="207">D100/AP$1</f>
        <v>0</v>
      </c>
      <c r="BE100" s="25">
        <f t="shared" ref="BE100:BE135" si="208">E100/AQ$1</f>
        <v>0</v>
      </c>
      <c r="BF100" s="25">
        <f t="shared" ref="BF100:BF135" si="209">F100/AR$1*2</f>
        <v>0</v>
      </c>
      <c r="BG100" s="25">
        <f t="shared" ref="BG100:BG135" si="210">G100/AS$1*2</f>
        <v>0</v>
      </c>
      <c r="BH100" s="25">
        <f t="shared" ref="BH100:BH135" si="211">IF(OR($X100="spinel", $X100="Spinel", $X100="SPINEL"),H100/AU$1,H100/AU$1*(1-$X100))</f>
        <v>0</v>
      </c>
      <c r="BI100" s="25">
        <f t="shared" ref="BI100:BI135" si="212">IF(OR($X100="spinel", $X100="Spinel", $X100="SPINEL"),0,H100/AU$1*$X100)</f>
        <v>0</v>
      </c>
      <c r="BJ100" s="25">
        <f t="shared" ref="BJ100:BJ135" si="213">I100/AV$1</f>
        <v>0</v>
      </c>
      <c r="BK100" s="25">
        <f t="shared" ref="BK100:BK135" si="214">J100/AW$1</f>
        <v>0</v>
      </c>
      <c r="BL100" s="25">
        <f t="shared" ref="BL100:BL135" si="215">K100/AX$1</f>
        <v>0</v>
      </c>
      <c r="BM100" s="25">
        <f t="shared" ref="BM100:BM135" si="216">L100/AY$1</f>
        <v>0</v>
      </c>
      <c r="BN100" s="25">
        <f t="shared" ref="BN100:BN135" si="217">M100/AZ$1*2</f>
        <v>0</v>
      </c>
      <c r="BO100" s="25">
        <f t="shared" ref="BO100:BO135" si="218">N100/BA$1*2</f>
        <v>0</v>
      </c>
      <c r="BP100" s="25">
        <f t="shared" ref="BP100:BP135" si="219">SUM(BD100:BO100)</f>
        <v>0</v>
      </c>
      <c r="BQ100" s="25" t="str">
        <f t="shared" ref="BQ100:BQ135" si="220">IFERROR(IF(OR($U100="Total",$U100="total", $U100="TOTAL"),$W100/$BP100,V100/(BD100*4+BE100*4+BF100*3+BG100*3+BH100*2+BI100*3+BJ100*2+BK100*2+BL100*2+BM100*2+BN100+BO100)),"NA")</f>
        <v>NA</v>
      </c>
    </row>
    <row r="101" spans="4:69" s="25" customFormat="1" x14ac:dyDescent="0.15"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5">
        <f t="shared" si="178"/>
        <v>0</v>
      </c>
      <c r="Q101" s="26"/>
      <c r="R101" s="26"/>
      <c r="S101" s="26"/>
      <c r="U101" s="26"/>
      <c r="V101" s="27">
        <v>12</v>
      </c>
      <c r="W101" s="27">
        <v>4</v>
      </c>
      <c r="X101" s="14">
        <v>0</v>
      </c>
      <c r="Z101" s="28" t="str">
        <f t="shared" si="179"/>
        <v>NA</v>
      </c>
      <c r="AA101" s="28" t="str">
        <f t="shared" si="180"/>
        <v>NA</v>
      </c>
      <c r="AB101" s="28" t="str">
        <f t="shared" si="181"/>
        <v>NA</v>
      </c>
      <c r="AC101" s="28" t="str">
        <f t="shared" si="182"/>
        <v>NA</v>
      </c>
      <c r="AD101" s="28" t="str">
        <f t="shared" si="183"/>
        <v>NA</v>
      </c>
      <c r="AE101" s="28" t="str">
        <f t="shared" si="184"/>
        <v>NA</v>
      </c>
      <c r="AF101" s="28" t="str">
        <f t="shared" si="185"/>
        <v>NA</v>
      </c>
      <c r="AG101" s="28" t="str">
        <f t="shared" si="186"/>
        <v>NA</v>
      </c>
      <c r="AH101" s="28" t="str">
        <f t="shared" si="187"/>
        <v>NA</v>
      </c>
      <c r="AI101" s="28" t="str">
        <f t="shared" si="188"/>
        <v>NA</v>
      </c>
      <c r="AJ101" s="28" t="str">
        <f t="shared" si="189"/>
        <v>NA</v>
      </c>
      <c r="AK101" s="28" t="str">
        <f t="shared" si="190"/>
        <v>NA</v>
      </c>
      <c r="AL101" s="28">
        <f t="shared" si="191"/>
        <v>0</v>
      </c>
      <c r="AM101" s="28" t="str">
        <f t="shared" si="192"/>
        <v>NA</v>
      </c>
      <c r="AN101" s="29" t="str">
        <f t="shared" si="193"/>
        <v>NA</v>
      </c>
      <c r="AP101" s="25">
        <f t="shared" si="194"/>
        <v>0</v>
      </c>
      <c r="AQ101" s="25">
        <f t="shared" si="195"/>
        <v>0</v>
      </c>
      <c r="AR101" s="25">
        <f t="shared" si="196"/>
        <v>0</v>
      </c>
      <c r="AS101" s="25">
        <f t="shared" si="197"/>
        <v>0</v>
      </c>
      <c r="AT101" s="25">
        <f t="shared" si="198"/>
        <v>0</v>
      </c>
      <c r="AU101" s="25">
        <f t="shared" si="199"/>
        <v>0</v>
      </c>
      <c r="AV101" s="25">
        <f t="shared" si="200"/>
        <v>0</v>
      </c>
      <c r="AW101" s="25">
        <f t="shared" si="201"/>
        <v>0</v>
      </c>
      <c r="AX101" s="25">
        <f t="shared" si="202"/>
        <v>0</v>
      </c>
      <c r="AY101" s="25">
        <f t="shared" si="203"/>
        <v>0</v>
      </c>
      <c r="AZ101" s="25">
        <f t="shared" si="204"/>
        <v>0</v>
      </c>
      <c r="BA101" s="25">
        <f t="shared" si="205"/>
        <v>0</v>
      </c>
      <c r="BB101" s="25">
        <f t="shared" si="206"/>
        <v>0</v>
      </c>
      <c r="BD101" s="25">
        <f t="shared" si="207"/>
        <v>0</v>
      </c>
      <c r="BE101" s="25">
        <f t="shared" si="208"/>
        <v>0</v>
      </c>
      <c r="BF101" s="25">
        <f t="shared" si="209"/>
        <v>0</v>
      </c>
      <c r="BG101" s="25">
        <f t="shared" si="210"/>
        <v>0</v>
      </c>
      <c r="BH101" s="25">
        <f t="shared" si="211"/>
        <v>0</v>
      </c>
      <c r="BI101" s="25">
        <f t="shared" si="212"/>
        <v>0</v>
      </c>
      <c r="BJ101" s="25">
        <f t="shared" si="213"/>
        <v>0</v>
      </c>
      <c r="BK101" s="25">
        <f t="shared" si="214"/>
        <v>0</v>
      </c>
      <c r="BL101" s="25">
        <f t="shared" si="215"/>
        <v>0</v>
      </c>
      <c r="BM101" s="25">
        <f t="shared" si="216"/>
        <v>0</v>
      </c>
      <c r="BN101" s="25">
        <f t="shared" si="217"/>
        <v>0</v>
      </c>
      <c r="BO101" s="25">
        <f t="shared" si="218"/>
        <v>0</v>
      </c>
      <c r="BP101" s="25">
        <f t="shared" si="219"/>
        <v>0</v>
      </c>
      <c r="BQ101" s="25" t="str">
        <f t="shared" si="220"/>
        <v>NA</v>
      </c>
    </row>
    <row r="102" spans="4:69" s="25" customFormat="1" x14ac:dyDescent="0.15"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5">
        <f t="shared" si="178"/>
        <v>0</v>
      </c>
      <c r="Q102" s="26"/>
      <c r="R102" s="26"/>
      <c r="S102" s="26"/>
      <c r="U102" s="26"/>
      <c r="V102" s="27">
        <v>12</v>
      </c>
      <c r="W102" s="27">
        <v>4</v>
      </c>
      <c r="X102" s="14">
        <v>0</v>
      </c>
      <c r="Z102" s="28" t="str">
        <f t="shared" si="179"/>
        <v>NA</v>
      </c>
      <c r="AA102" s="28" t="str">
        <f t="shared" si="180"/>
        <v>NA</v>
      </c>
      <c r="AB102" s="28" t="str">
        <f t="shared" si="181"/>
        <v>NA</v>
      </c>
      <c r="AC102" s="28" t="str">
        <f t="shared" si="182"/>
        <v>NA</v>
      </c>
      <c r="AD102" s="28" t="str">
        <f t="shared" si="183"/>
        <v>NA</v>
      </c>
      <c r="AE102" s="28" t="str">
        <f t="shared" si="184"/>
        <v>NA</v>
      </c>
      <c r="AF102" s="28" t="str">
        <f t="shared" si="185"/>
        <v>NA</v>
      </c>
      <c r="AG102" s="28" t="str">
        <f t="shared" si="186"/>
        <v>NA</v>
      </c>
      <c r="AH102" s="28" t="str">
        <f t="shared" si="187"/>
        <v>NA</v>
      </c>
      <c r="AI102" s="28" t="str">
        <f t="shared" si="188"/>
        <v>NA</v>
      </c>
      <c r="AJ102" s="28" t="str">
        <f t="shared" si="189"/>
        <v>NA</v>
      </c>
      <c r="AK102" s="28" t="str">
        <f t="shared" si="190"/>
        <v>NA</v>
      </c>
      <c r="AL102" s="28">
        <f t="shared" si="191"/>
        <v>0</v>
      </c>
      <c r="AM102" s="28" t="str">
        <f t="shared" si="192"/>
        <v>NA</v>
      </c>
      <c r="AN102" s="29" t="str">
        <f t="shared" si="193"/>
        <v>NA</v>
      </c>
      <c r="AP102" s="25">
        <f t="shared" si="194"/>
        <v>0</v>
      </c>
      <c r="AQ102" s="25">
        <f t="shared" si="195"/>
        <v>0</v>
      </c>
      <c r="AR102" s="25">
        <f t="shared" si="196"/>
        <v>0</v>
      </c>
      <c r="AS102" s="25">
        <f t="shared" si="197"/>
        <v>0</v>
      </c>
      <c r="AT102" s="25">
        <f t="shared" si="198"/>
        <v>0</v>
      </c>
      <c r="AU102" s="25">
        <f t="shared" si="199"/>
        <v>0</v>
      </c>
      <c r="AV102" s="25">
        <f t="shared" si="200"/>
        <v>0</v>
      </c>
      <c r="AW102" s="25">
        <f t="shared" si="201"/>
        <v>0</v>
      </c>
      <c r="AX102" s="25">
        <f t="shared" si="202"/>
        <v>0</v>
      </c>
      <c r="AY102" s="25">
        <f t="shared" si="203"/>
        <v>0</v>
      </c>
      <c r="AZ102" s="25">
        <f t="shared" si="204"/>
        <v>0</v>
      </c>
      <c r="BA102" s="25">
        <f t="shared" si="205"/>
        <v>0</v>
      </c>
      <c r="BB102" s="25">
        <f t="shared" si="206"/>
        <v>0</v>
      </c>
      <c r="BD102" s="25">
        <f t="shared" si="207"/>
        <v>0</v>
      </c>
      <c r="BE102" s="25">
        <f t="shared" si="208"/>
        <v>0</v>
      </c>
      <c r="BF102" s="25">
        <f t="shared" si="209"/>
        <v>0</v>
      </c>
      <c r="BG102" s="25">
        <f t="shared" si="210"/>
        <v>0</v>
      </c>
      <c r="BH102" s="25">
        <f t="shared" si="211"/>
        <v>0</v>
      </c>
      <c r="BI102" s="25">
        <f t="shared" si="212"/>
        <v>0</v>
      </c>
      <c r="BJ102" s="25">
        <f t="shared" si="213"/>
        <v>0</v>
      </c>
      <c r="BK102" s="25">
        <f t="shared" si="214"/>
        <v>0</v>
      </c>
      <c r="BL102" s="25">
        <f t="shared" si="215"/>
        <v>0</v>
      </c>
      <c r="BM102" s="25">
        <f t="shared" si="216"/>
        <v>0</v>
      </c>
      <c r="BN102" s="25">
        <f t="shared" si="217"/>
        <v>0</v>
      </c>
      <c r="BO102" s="25">
        <f t="shared" si="218"/>
        <v>0</v>
      </c>
      <c r="BP102" s="25">
        <f t="shared" si="219"/>
        <v>0</v>
      </c>
      <c r="BQ102" s="25" t="str">
        <f t="shared" si="220"/>
        <v>NA</v>
      </c>
    </row>
    <row r="103" spans="4:69" s="25" customFormat="1" x14ac:dyDescent="0.15"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5">
        <f t="shared" si="178"/>
        <v>0</v>
      </c>
      <c r="Q103" s="26"/>
      <c r="R103" s="26"/>
      <c r="S103" s="26"/>
      <c r="U103" s="26"/>
      <c r="V103" s="27">
        <v>12</v>
      </c>
      <c r="W103" s="27">
        <v>4</v>
      </c>
      <c r="X103" s="14">
        <v>0</v>
      </c>
      <c r="Z103" s="28" t="str">
        <f t="shared" si="179"/>
        <v>NA</v>
      </c>
      <c r="AA103" s="28" t="str">
        <f t="shared" si="180"/>
        <v>NA</v>
      </c>
      <c r="AB103" s="28" t="str">
        <f t="shared" si="181"/>
        <v>NA</v>
      </c>
      <c r="AC103" s="28" t="str">
        <f t="shared" si="182"/>
        <v>NA</v>
      </c>
      <c r="AD103" s="28" t="str">
        <f t="shared" si="183"/>
        <v>NA</v>
      </c>
      <c r="AE103" s="28" t="str">
        <f t="shared" si="184"/>
        <v>NA</v>
      </c>
      <c r="AF103" s="28" t="str">
        <f t="shared" si="185"/>
        <v>NA</v>
      </c>
      <c r="AG103" s="28" t="str">
        <f t="shared" si="186"/>
        <v>NA</v>
      </c>
      <c r="AH103" s="28" t="str">
        <f t="shared" si="187"/>
        <v>NA</v>
      </c>
      <c r="AI103" s="28" t="str">
        <f t="shared" si="188"/>
        <v>NA</v>
      </c>
      <c r="AJ103" s="28" t="str">
        <f t="shared" si="189"/>
        <v>NA</v>
      </c>
      <c r="AK103" s="28" t="str">
        <f t="shared" si="190"/>
        <v>NA</v>
      </c>
      <c r="AL103" s="28">
        <f t="shared" si="191"/>
        <v>0</v>
      </c>
      <c r="AM103" s="28" t="str">
        <f t="shared" si="192"/>
        <v>NA</v>
      </c>
      <c r="AN103" s="29" t="str">
        <f t="shared" si="193"/>
        <v>NA</v>
      </c>
      <c r="AP103" s="25">
        <f t="shared" si="194"/>
        <v>0</v>
      </c>
      <c r="AQ103" s="25">
        <f t="shared" si="195"/>
        <v>0</v>
      </c>
      <c r="AR103" s="25">
        <f t="shared" si="196"/>
        <v>0</v>
      </c>
      <c r="AS103" s="25">
        <f t="shared" si="197"/>
        <v>0</v>
      </c>
      <c r="AT103" s="25">
        <f t="shared" si="198"/>
        <v>0</v>
      </c>
      <c r="AU103" s="25">
        <f t="shared" si="199"/>
        <v>0</v>
      </c>
      <c r="AV103" s="25">
        <f t="shared" si="200"/>
        <v>0</v>
      </c>
      <c r="AW103" s="25">
        <f t="shared" si="201"/>
        <v>0</v>
      </c>
      <c r="AX103" s="25">
        <f t="shared" si="202"/>
        <v>0</v>
      </c>
      <c r="AY103" s="25">
        <f t="shared" si="203"/>
        <v>0</v>
      </c>
      <c r="AZ103" s="25">
        <f t="shared" si="204"/>
        <v>0</v>
      </c>
      <c r="BA103" s="25">
        <f t="shared" si="205"/>
        <v>0</v>
      </c>
      <c r="BB103" s="25">
        <f t="shared" si="206"/>
        <v>0</v>
      </c>
      <c r="BD103" s="25">
        <f t="shared" si="207"/>
        <v>0</v>
      </c>
      <c r="BE103" s="25">
        <f t="shared" si="208"/>
        <v>0</v>
      </c>
      <c r="BF103" s="25">
        <f t="shared" si="209"/>
        <v>0</v>
      </c>
      <c r="BG103" s="25">
        <f t="shared" si="210"/>
        <v>0</v>
      </c>
      <c r="BH103" s="25">
        <f t="shared" si="211"/>
        <v>0</v>
      </c>
      <c r="BI103" s="25">
        <f t="shared" si="212"/>
        <v>0</v>
      </c>
      <c r="BJ103" s="25">
        <f t="shared" si="213"/>
        <v>0</v>
      </c>
      <c r="BK103" s="25">
        <f t="shared" si="214"/>
        <v>0</v>
      </c>
      <c r="BL103" s="25">
        <f t="shared" si="215"/>
        <v>0</v>
      </c>
      <c r="BM103" s="25">
        <f t="shared" si="216"/>
        <v>0</v>
      </c>
      <c r="BN103" s="25">
        <f t="shared" si="217"/>
        <v>0</v>
      </c>
      <c r="BO103" s="25">
        <f t="shared" si="218"/>
        <v>0</v>
      </c>
      <c r="BP103" s="25">
        <f t="shared" si="219"/>
        <v>0</v>
      </c>
      <c r="BQ103" s="25" t="str">
        <f t="shared" si="220"/>
        <v>NA</v>
      </c>
    </row>
    <row r="104" spans="4:69" s="25" customFormat="1" x14ac:dyDescent="0.15"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5">
        <f t="shared" si="178"/>
        <v>0</v>
      </c>
      <c r="Q104" s="26"/>
      <c r="R104" s="26"/>
      <c r="S104" s="26"/>
      <c r="U104" s="26"/>
      <c r="V104" s="27">
        <v>12</v>
      </c>
      <c r="W104" s="27">
        <v>4</v>
      </c>
      <c r="X104" s="14">
        <v>0</v>
      </c>
      <c r="Z104" s="28" t="str">
        <f t="shared" si="179"/>
        <v>NA</v>
      </c>
      <c r="AA104" s="28" t="str">
        <f t="shared" si="180"/>
        <v>NA</v>
      </c>
      <c r="AB104" s="28" t="str">
        <f t="shared" si="181"/>
        <v>NA</v>
      </c>
      <c r="AC104" s="28" t="str">
        <f t="shared" si="182"/>
        <v>NA</v>
      </c>
      <c r="AD104" s="28" t="str">
        <f t="shared" si="183"/>
        <v>NA</v>
      </c>
      <c r="AE104" s="28" t="str">
        <f t="shared" si="184"/>
        <v>NA</v>
      </c>
      <c r="AF104" s="28" t="str">
        <f t="shared" si="185"/>
        <v>NA</v>
      </c>
      <c r="AG104" s="28" t="str">
        <f t="shared" si="186"/>
        <v>NA</v>
      </c>
      <c r="AH104" s="28" t="str">
        <f t="shared" si="187"/>
        <v>NA</v>
      </c>
      <c r="AI104" s="28" t="str">
        <f t="shared" si="188"/>
        <v>NA</v>
      </c>
      <c r="AJ104" s="28" t="str">
        <f t="shared" si="189"/>
        <v>NA</v>
      </c>
      <c r="AK104" s="28" t="str">
        <f t="shared" si="190"/>
        <v>NA</v>
      </c>
      <c r="AL104" s="28">
        <f t="shared" si="191"/>
        <v>0</v>
      </c>
      <c r="AM104" s="28" t="str">
        <f t="shared" si="192"/>
        <v>NA</v>
      </c>
      <c r="AN104" s="29" t="str">
        <f t="shared" si="193"/>
        <v>NA</v>
      </c>
      <c r="AP104" s="25">
        <f t="shared" si="194"/>
        <v>0</v>
      </c>
      <c r="AQ104" s="25">
        <f t="shared" si="195"/>
        <v>0</v>
      </c>
      <c r="AR104" s="25">
        <f t="shared" si="196"/>
        <v>0</v>
      </c>
      <c r="AS104" s="25">
        <f t="shared" si="197"/>
        <v>0</v>
      </c>
      <c r="AT104" s="25">
        <f t="shared" si="198"/>
        <v>0</v>
      </c>
      <c r="AU104" s="25">
        <f t="shared" si="199"/>
        <v>0</v>
      </c>
      <c r="AV104" s="25">
        <f t="shared" si="200"/>
        <v>0</v>
      </c>
      <c r="AW104" s="25">
        <f t="shared" si="201"/>
        <v>0</v>
      </c>
      <c r="AX104" s="25">
        <f t="shared" si="202"/>
        <v>0</v>
      </c>
      <c r="AY104" s="25">
        <f t="shared" si="203"/>
        <v>0</v>
      </c>
      <c r="AZ104" s="25">
        <f t="shared" si="204"/>
        <v>0</v>
      </c>
      <c r="BA104" s="25">
        <f t="shared" si="205"/>
        <v>0</v>
      </c>
      <c r="BB104" s="25">
        <f t="shared" si="206"/>
        <v>0</v>
      </c>
      <c r="BD104" s="25">
        <f t="shared" si="207"/>
        <v>0</v>
      </c>
      <c r="BE104" s="25">
        <f t="shared" si="208"/>
        <v>0</v>
      </c>
      <c r="BF104" s="25">
        <f t="shared" si="209"/>
        <v>0</v>
      </c>
      <c r="BG104" s="25">
        <f t="shared" si="210"/>
        <v>0</v>
      </c>
      <c r="BH104" s="25">
        <f t="shared" si="211"/>
        <v>0</v>
      </c>
      <c r="BI104" s="25">
        <f t="shared" si="212"/>
        <v>0</v>
      </c>
      <c r="BJ104" s="25">
        <f t="shared" si="213"/>
        <v>0</v>
      </c>
      <c r="BK104" s="25">
        <f t="shared" si="214"/>
        <v>0</v>
      </c>
      <c r="BL104" s="25">
        <f t="shared" si="215"/>
        <v>0</v>
      </c>
      <c r="BM104" s="25">
        <f t="shared" si="216"/>
        <v>0</v>
      </c>
      <c r="BN104" s="25">
        <f t="shared" si="217"/>
        <v>0</v>
      </c>
      <c r="BO104" s="25">
        <f t="shared" si="218"/>
        <v>0</v>
      </c>
      <c r="BP104" s="25">
        <f t="shared" si="219"/>
        <v>0</v>
      </c>
      <c r="BQ104" s="25" t="str">
        <f t="shared" si="220"/>
        <v>NA</v>
      </c>
    </row>
    <row r="105" spans="4:69" s="25" customFormat="1" x14ac:dyDescent="0.15"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5">
        <f t="shared" si="178"/>
        <v>0</v>
      </c>
      <c r="Q105" s="26"/>
      <c r="R105" s="26"/>
      <c r="S105" s="26"/>
      <c r="U105" s="26"/>
      <c r="V105" s="27">
        <v>12</v>
      </c>
      <c r="W105" s="27">
        <v>4</v>
      </c>
      <c r="X105" s="14">
        <v>0</v>
      </c>
      <c r="Z105" s="28" t="str">
        <f t="shared" si="179"/>
        <v>NA</v>
      </c>
      <c r="AA105" s="28" t="str">
        <f t="shared" si="180"/>
        <v>NA</v>
      </c>
      <c r="AB105" s="28" t="str">
        <f t="shared" si="181"/>
        <v>NA</v>
      </c>
      <c r="AC105" s="28" t="str">
        <f t="shared" si="182"/>
        <v>NA</v>
      </c>
      <c r="AD105" s="28" t="str">
        <f t="shared" si="183"/>
        <v>NA</v>
      </c>
      <c r="AE105" s="28" t="str">
        <f t="shared" si="184"/>
        <v>NA</v>
      </c>
      <c r="AF105" s="28" t="str">
        <f t="shared" si="185"/>
        <v>NA</v>
      </c>
      <c r="AG105" s="28" t="str">
        <f t="shared" si="186"/>
        <v>NA</v>
      </c>
      <c r="AH105" s="28" t="str">
        <f t="shared" si="187"/>
        <v>NA</v>
      </c>
      <c r="AI105" s="28" t="str">
        <f t="shared" si="188"/>
        <v>NA</v>
      </c>
      <c r="AJ105" s="28" t="str">
        <f t="shared" si="189"/>
        <v>NA</v>
      </c>
      <c r="AK105" s="28" t="str">
        <f t="shared" si="190"/>
        <v>NA</v>
      </c>
      <c r="AL105" s="28">
        <f t="shared" si="191"/>
        <v>0</v>
      </c>
      <c r="AM105" s="28" t="str">
        <f t="shared" si="192"/>
        <v>NA</v>
      </c>
      <c r="AN105" s="29" t="str">
        <f t="shared" si="193"/>
        <v>NA</v>
      </c>
      <c r="AP105" s="25">
        <f t="shared" si="194"/>
        <v>0</v>
      </c>
      <c r="AQ105" s="25">
        <f t="shared" si="195"/>
        <v>0</v>
      </c>
      <c r="AR105" s="25">
        <f t="shared" si="196"/>
        <v>0</v>
      </c>
      <c r="AS105" s="25">
        <f t="shared" si="197"/>
        <v>0</v>
      </c>
      <c r="AT105" s="25">
        <f t="shared" si="198"/>
        <v>0</v>
      </c>
      <c r="AU105" s="25">
        <f t="shared" si="199"/>
        <v>0</v>
      </c>
      <c r="AV105" s="25">
        <f t="shared" si="200"/>
        <v>0</v>
      </c>
      <c r="AW105" s="25">
        <f t="shared" si="201"/>
        <v>0</v>
      </c>
      <c r="AX105" s="25">
        <f t="shared" si="202"/>
        <v>0</v>
      </c>
      <c r="AY105" s="25">
        <f t="shared" si="203"/>
        <v>0</v>
      </c>
      <c r="AZ105" s="25">
        <f t="shared" si="204"/>
        <v>0</v>
      </c>
      <c r="BA105" s="25">
        <f t="shared" si="205"/>
        <v>0</v>
      </c>
      <c r="BB105" s="25">
        <f t="shared" si="206"/>
        <v>0</v>
      </c>
      <c r="BD105" s="25">
        <f t="shared" si="207"/>
        <v>0</v>
      </c>
      <c r="BE105" s="25">
        <f t="shared" si="208"/>
        <v>0</v>
      </c>
      <c r="BF105" s="25">
        <f t="shared" si="209"/>
        <v>0</v>
      </c>
      <c r="BG105" s="25">
        <f t="shared" si="210"/>
        <v>0</v>
      </c>
      <c r="BH105" s="25">
        <f t="shared" si="211"/>
        <v>0</v>
      </c>
      <c r="BI105" s="25">
        <f t="shared" si="212"/>
        <v>0</v>
      </c>
      <c r="BJ105" s="25">
        <f t="shared" si="213"/>
        <v>0</v>
      </c>
      <c r="BK105" s="25">
        <f t="shared" si="214"/>
        <v>0</v>
      </c>
      <c r="BL105" s="25">
        <f t="shared" si="215"/>
        <v>0</v>
      </c>
      <c r="BM105" s="25">
        <f t="shared" si="216"/>
        <v>0</v>
      </c>
      <c r="BN105" s="25">
        <f t="shared" si="217"/>
        <v>0</v>
      </c>
      <c r="BO105" s="25">
        <f t="shared" si="218"/>
        <v>0</v>
      </c>
      <c r="BP105" s="25">
        <f t="shared" si="219"/>
        <v>0</v>
      </c>
      <c r="BQ105" s="25" t="str">
        <f t="shared" si="220"/>
        <v>NA</v>
      </c>
    </row>
    <row r="106" spans="4:69" s="25" customFormat="1" x14ac:dyDescent="0.15"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5">
        <f t="shared" si="178"/>
        <v>0</v>
      </c>
      <c r="Q106" s="26"/>
      <c r="R106" s="26"/>
      <c r="S106" s="26"/>
      <c r="U106" s="26"/>
      <c r="V106" s="27">
        <v>12</v>
      </c>
      <c r="W106" s="27">
        <v>4</v>
      </c>
      <c r="X106" s="14">
        <v>0</v>
      </c>
      <c r="Z106" s="28" t="str">
        <f t="shared" si="179"/>
        <v>NA</v>
      </c>
      <c r="AA106" s="28" t="str">
        <f t="shared" si="180"/>
        <v>NA</v>
      </c>
      <c r="AB106" s="28" t="str">
        <f t="shared" si="181"/>
        <v>NA</v>
      </c>
      <c r="AC106" s="28" t="str">
        <f t="shared" si="182"/>
        <v>NA</v>
      </c>
      <c r="AD106" s="28" t="str">
        <f t="shared" si="183"/>
        <v>NA</v>
      </c>
      <c r="AE106" s="28" t="str">
        <f t="shared" si="184"/>
        <v>NA</v>
      </c>
      <c r="AF106" s="28" t="str">
        <f t="shared" si="185"/>
        <v>NA</v>
      </c>
      <c r="AG106" s="28" t="str">
        <f t="shared" si="186"/>
        <v>NA</v>
      </c>
      <c r="AH106" s="28" t="str">
        <f t="shared" si="187"/>
        <v>NA</v>
      </c>
      <c r="AI106" s="28" t="str">
        <f t="shared" si="188"/>
        <v>NA</v>
      </c>
      <c r="AJ106" s="28" t="str">
        <f t="shared" si="189"/>
        <v>NA</v>
      </c>
      <c r="AK106" s="28" t="str">
        <f t="shared" si="190"/>
        <v>NA</v>
      </c>
      <c r="AL106" s="28">
        <f t="shared" si="191"/>
        <v>0</v>
      </c>
      <c r="AM106" s="28" t="str">
        <f t="shared" si="192"/>
        <v>NA</v>
      </c>
      <c r="AN106" s="29" t="str">
        <f t="shared" si="193"/>
        <v>NA</v>
      </c>
      <c r="AP106" s="25">
        <f t="shared" si="194"/>
        <v>0</v>
      </c>
      <c r="AQ106" s="25">
        <f t="shared" si="195"/>
        <v>0</v>
      </c>
      <c r="AR106" s="25">
        <f t="shared" si="196"/>
        <v>0</v>
      </c>
      <c r="AS106" s="25">
        <f t="shared" si="197"/>
        <v>0</v>
      </c>
      <c r="AT106" s="25">
        <f t="shared" si="198"/>
        <v>0</v>
      </c>
      <c r="AU106" s="25">
        <f t="shared" si="199"/>
        <v>0</v>
      </c>
      <c r="AV106" s="25">
        <f t="shared" si="200"/>
        <v>0</v>
      </c>
      <c r="AW106" s="25">
        <f t="shared" si="201"/>
        <v>0</v>
      </c>
      <c r="AX106" s="25">
        <f t="shared" si="202"/>
        <v>0</v>
      </c>
      <c r="AY106" s="25">
        <f t="shared" si="203"/>
        <v>0</v>
      </c>
      <c r="AZ106" s="25">
        <f t="shared" si="204"/>
        <v>0</v>
      </c>
      <c r="BA106" s="25">
        <f t="shared" si="205"/>
        <v>0</v>
      </c>
      <c r="BB106" s="25">
        <f t="shared" si="206"/>
        <v>0</v>
      </c>
      <c r="BD106" s="25">
        <f t="shared" si="207"/>
        <v>0</v>
      </c>
      <c r="BE106" s="25">
        <f t="shared" si="208"/>
        <v>0</v>
      </c>
      <c r="BF106" s="25">
        <f t="shared" si="209"/>
        <v>0</v>
      </c>
      <c r="BG106" s="25">
        <f t="shared" si="210"/>
        <v>0</v>
      </c>
      <c r="BH106" s="25">
        <f t="shared" si="211"/>
        <v>0</v>
      </c>
      <c r="BI106" s="25">
        <f t="shared" si="212"/>
        <v>0</v>
      </c>
      <c r="BJ106" s="25">
        <f t="shared" si="213"/>
        <v>0</v>
      </c>
      <c r="BK106" s="25">
        <f t="shared" si="214"/>
        <v>0</v>
      </c>
      <c r="BL106" s="25">
        <f t="shared" si="215"/>
        <v>0</v>
      </c>
      <c r="BM106" s="25">
        <f t="shared" si="216"/>
        <v>0</v>
      </c>
      <c r="BN106" s="25">
        <f t="shared" si="217"/>
        <v>0</v>
      </c>
      <c r="BO106" s="25">
        <f t="shared" si="218"/>
        <v>0</v>
      </c>
      <c r="BP106" s="25">
        <f t="shared" si="219"/>
        <v>0</v>
      </c>
      <c r="BQ106" s="25" t="str">
        <f t="shared" si="220"/>
        <v>NA</v>
      </c>
    </row>
    <row r="107" spans="4:69" s="25" customFormat="1" x14ac:dyDescent="0.15"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5">
        <f t="shared" si="178"/>
        <v>0</v>
      </c>
      <c r="Q107" s="26"/>
      <c r="R107" s="26"/>
      <c r="S107" s="26"/>
      <c r="U107" s="26"/>
      <c r="V107" s="27">
        <v>12</v>
      </c>
      <c r="W107" s="27">
        <v>4</v>
      </c>
      <c r="X107" s="14">
        <v>0</v>
      </c>
      <c r="Z107" s="28" t="str">
        <f t="shared" si="179"/>
        <v>NA</v>
      </c>
      <c r="AA107" s="28" t="str">
        <f t="shared" si="180"/>
        <v>NA</v>
      </c>
      <c r="AB107" s="28" t="str">
        <f t="shared" si="181"/>
        <v>NA</v>
      </c>
      <c r="AC107" s="28" t="str">
        <f t="shared" si="182"/>
        <v>NA</v>
      </c>
      <c r="AD107" s="28" t="str">
        <f t="shared" si="183"/>
        <v>NA</v>
      </c>
      <c r="AE107" s="28" t="str">
        <f t="shared" si="184"/>
        <v>NA</v>
      </c>
      <c r="AF107" s="28" t="str">
        <f t="shared" si="185"/>
        <v>NA</v>
      </c>
      <c r="AG107" s="28" t="str">
        <f t="shared" si="186"/>
        <v>NA</v>
      </c>
      <c r="AH107" s="28" t="str">
        <f t="shared" si="187"/>
        <v>NA</v>
      </c>
      <c r="AI107" s="28" t="str">
        <f t="shared" si="188"/>
        <v>NA</v>
      </c>
      <c r="AJ107" s="28" t="str">
        <f t="shared" si="189"/>
        <v>NA</v>
      </c>
      <c r="AK107" s="28" t="str">
        <f t="shared" si="190"/>
        <v>NA</v>
      </c>
      <c r="AL107" s="28">
        <f t="shared" si="191"/>
        <v>0</v>
      </c>
      <c r="AM107" s="28" t="str">
        <f t="shared" si="192"/>
        <v>NA</v>
      </c>
      <c r="AN107" s="29" t="str">
        <f t="shared" si="193"/>
        <v>NA</v>
      </c>
      <c r="AP107" s="25">
        <f t="shared" si="194"/>
        <v>0</v>
      </c>
      <c r="AQ107" s="25">
        <f t="shared" si="195"/>
        <v>0</v>
      </c>
      <c r="AR107" s="25">
        <f t="shared" si="196"/>
        <v>0</v>
      </c>
      <c r="AS107" s="25">
        <f t="shared" si="197"/>
        <v>0</v>
      </c>
      <c r="AT107" s="25">
        <f t="shared" si="198"/>
        <v>0</v>
      </c>
      <c r="AU107" s="25">
        <f t="shared" si="199"/>
        <v>0</v>
      </c>
      <c r="AV107" s="25">
        <f t="shared" si="200"/>
        <v>0</v>
      </c>
      <c r="AW107" s="25">
        <f t="shared" si="201"/>
        <v>0</v>
      </c>
      <c r="AX107" s="25">
        <f t="shared" si="202"/>
        <v>0</v>
      </c>
      <c r="AY107" s="25">
        <f t="shared" si="203"/>
        <v>0</v>
      </c>
      <c r="AZ107" s="25">
        <f t="shared" si="204"/>
        <v>0</v>
      </c>
      <c r="BA107" s="25">
        <f t="shared" si="205"/>
        <v>0</v>
      </c>
      <c r="BB107" s="25">
        <f t="shared" si="206"/>
        <v>0</v>
      </c>
      <c r="BD107" s="25">
        <f t="shared" si="207"/>
        <v>0</v>
      </c>
      <c r="BE107" s="25">
        <f t="shared" si="208"/>
        <v>0</v>
      </c>
      <c r="BF107" s="25">
        <f t="shared" si="209"/>
        <v>0</v>
      </c>
      <c r="BG107" s="25">
        <f t="shared" si="210"/>
        <v>0</v>
      </c>
      <c r="BH107" s="25">
        <f t="shared" si="211"/>
        <v>0</v>
      </c>
      <c r="BI107" s="25">
        <f t="shared" si="212"/>
        <v>0</v>
      </c>
      <c r="BJ107" s="25">
        <f t="shared" si="213"/>
        <v>0</v>
      </c>
      <c r="BK107" s="25">
        <f t="shared" si="214"/>
        <v>0</v>
      </c>
      <c r="BL107" s="25">
        <f t="shared" si="215"/>
        <v>0</v>
      </c>
      <c r="BM107" s="25">
        <f t="shared" si="216"/>
        <v>0</v>
      </c>
      <c r="BN107" s="25">
        <f t="shared" si="217"/>
        <v>0</v>
      </c>
      <c r="BO107" s="25">
        <f t="shared" si="218"/>
        <v>0</v>
      </c>
      <c r="BP107" s="25">
        <f t="shared" si="219"/>
        <v>0</v>
      </c>
      <c r="BQ107" s="25" t="str">
        <f t="shared" si="220"/>
        <v>NA</v>
      </c>
    </row>
    <row r="108" spans="4:69" s="25" customFormat="1" x14ac:dyDescent="0.15"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5">
        <f t="shared" si="178"/>
        <v>0</v>
      </c>
      <c r="Q108" s="26"/>
      <c r="R108" s="26"/>
      <c r="S108" s="26"/>
      <c r="U108" s="26"/>
      <c r="V108" s="27">
        <v>12</v>
      </c>
      <c r="W108" s="27">
        <v>4</v>
      </c>
      <c r="X108" s="14">
        <v>0</v>
      </c>
      <c r="Z108" s="28" t="str">
        <f t="shared" si="179"/>
        <v>NA</v>
      </c>
      <c r="AA108" s="28" t="str">
        <f t="shared" si="180"/>
        <v>NA</v>
      </c>
      <c r="AB108" s="28" t="str">
        <f t="shared" si="181"/>
        <v>NA</v>
      </c>
      <c r="AC108" s="28" t="str">
        <f t="shared" si="182"/>
        <v>NA</v>
      </c>
      <c r="AD108" s="28" t="str">
        <f t="shared" si="183"/>
        <v>NA</v>
      </c>
      <c r="AE108" s="28" t="str">
        <f t="shared" si="184"/>
        <v>NA</v>
      </c>
      <c r="AF108" s="28" t="str">
        <f t="shared" si="185"/>
        <v>NA</v>
      </c>
      <c r="AG108" s="28" t="str">
        <f t="shared" si="186"/>
        <v>NA</v>
      </c>
      <c r="AH108" s="28" t="str">
        <f t="shared" si="187"/>
        <v>NA</v>
      </c>
      <c r="AI108" s="28" t="str">
        <f t="shared" si="188"/>
        <v>NA</v>
      </c>
      <c r="AJ108" s="28" t="str">
        <f t="shared" si="189"/>
        <v>NA</v>
      </c>
      <c r="AK108" s="28" t="str">
        <f t="shared" si="190"/>
        <v>NA</v>
      </c>
      <c r="AL108" s="28">
        <f t="shared" si="191"/>
        <v>0</v>
      </c>
      <c r="AM108" s="28" t="str">
        <f t="shared" si="192"/>
        <v>NA</v>
      </c>
      <c r="AN108" s="29" t="str">
        <f t="shared" si="193"/>
        <v>NA</v>
      </c>
      <c r="AP108" s="25">
        <f t="shared" si="194"/>
        <v>0</v>
      </c>
      <c r="AQ108" s="25">
        <f t="shared" si="195"/>
        <v>0</v>
      </c>
      <c r="AR108" s="25">
        <f t="shared" si="196"/>
        <v>0</v>
      </c>
      <c r="AS108" s="25">
        <f t="shared" si="197"/>
        <v>0</v>
      </c>
      <c r="AT108" s="25">
        <f t="shared" si="198"/>
        <v>0</v>
      </c>
      <c r="AU108" s="25">
        <f t="shared" si="199"/>
        <v>0</v>
      </c>
      <c r="AV108" s="25">
        <f t="shared" si="200"/>
        <v>0</v>
      </c>
      <c r="AW108" s="25">
        <f t="shared" si="201"/>
        <v>0</v>
      </c>
      <c r="AX108" s="25">
        <f t="shared" si="202"/>
        <v>0</v>
      </c>
      <c r="AY108" s="25">
        <f t="shared" si="203"/>
        <v>0</v>
      </c>
      <c r="AZ108" s="25">
        <f t="shared" si="204"/>
        <v>0</v>
      </c>
      <c r="BA108" s="25">
        <f t="shared" si="205"/>
        <v>0</v>
      </c>
      <c r="BB108" s="25">
        <f t="shared" si="206"/>
        <v>0</v>
      </c>
      <c r="BD108" s="25">
        <f t="shared" si="207"/>
        <v>0</v>
      </c>
      <c r="BE108" s="25">
        <f t="shared" si="208"/>
        <v>0</v>
      </c>
      <c r="BF108" s="25">
        <f t="shared" si="209"/>
        <v>0</v>
      </c>
      <c r="BG108" s="25">
        <f t="shared" si="210"/>
        <v>0</v>
      </c>
      <c r="BH108" s="25">
        <f t="shared" si="211"/>
        <v>0</v>
      </c>
      <c r="BI108" s="25">
        <f t="shared" si="212"/>
        <v>0</v>
      </c>
      <c r="BJ108" s="25">
        <f t="shared" si="213"/>
        <v>0</v>
      </c>
      <c r="BK108" s="25">
        <f t="shared" si="214"/>
        <v>0</v>
      </c>
      <c r="BL108" s="25">
        <f t="shared" si="215"/>
        <v>0</v>
      </c>
      <c r="BM108" s="25">
        <f t="shared" si="216"/>
        <v>0</v>
      </c>
      <c r="BN108" s="25">
        <f t="shared" si="217"/>
        <v>0</v>
      </c>
      <c r="BO108" s="25">
        <f t="shared" si="218"/>
        <v>0</v>
      </c>
      <c r="BP108" s="25">
        <f t="shared" si="219"/>
        <v>0</v>
      </c>
      <c r="BQ108" s="25" t="str">
        <f t="shared" si="220"/>
        <v>NA</v>
      </c>
    </row>
    <row r="109" spans="4:69" s="25" customFormat="1" x14ac:dyDescent="0.15"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5">
        <f t="shared" si="178"/>
        <v>0</v>
      </c>
      <c r="Q109" s="26"/>
      <c r="R109" s="26"/>
      <c r="S109" s="26"/>
      <c r="U109" s="26"/>
      <c r="V109" s="27">
        <v>12</v>
      </c>
      <c r="W109" s="27">
        <v>4</v>
      </c>
      <c r="X109" s="14">
        <v>0</v>
      </c>
      <c r="Z109" s="28" t="str">
        <f t="shared" si="179"/>
        <v>NA</v>
      </c>
      <c r="AA109" s="28" t="str">
        <f t="shared" si="180"/>
        <v>NA</v>
      </c>
      <c r="AB109" s="28" t="str">
        <f t="shared" si="181"/>
        <v>NA</v>
      </c>
      <c r="AC109" s="28" t="str">
        <f t="shared" si="182"/>
        <v>NA</v>
      </c>
      <c r="AD109" s="28" t="str">
        <f t="shared" si="183"/>
        <v>NA</v>
      </c>
      <c r="AE109" s="28" t="str">
        <f t="shared" si="184"/>
        <v>NA</v>
      </c>
      <c r="AF109" s="28" t="str">
        <f t="shared" si="185"/>
        <v>NA</v>
      </c>
      <c r="AG109" s="28" t="str">
        <f t="shared" si="186"/>
        <v>NA</v>
      </c>
      <c r="AH109" s="28" t="str">
        <f t="shared" si="187"/>
        <v>NA</v>
      </c>
      <c r="AI109" s="28" t="str">
        <f t="shared" si="188"/>
        <v>NA</v>
      </c>
      <c r="AJ109" s="28" t="str">
        <f t="shared" si="189"/>
        <v>NA</v>
      </c>
      <c r="AK109" s="28" t="str">
        <f t="shared" si="190"/>
        <v>NA</v>
      </c>
      <c r="AL109" s="28">
        <f t="shared" si="191"/>
        <v>0</v>
      </c>
      <c r="AM109" s="28" t="str">
        <f t="shared" si="192"/>
        <v>NA</v>
      </c>
      <c r="AN109" s="29" t="str">
        <f t="shared" si="193"/>
        <v>NA</v>
      </c>
      <c r="AP109" s="25">
        <f t="shared" si="194"/>
        <v>0</v>
      </c>
      <c r="AQ109" s="25">
        <f t="shared" si="195"/>
        <v>0</v>
      </c>
      <c r="AR109" s="25">
        <f t="shared" si="196"/>
        <v>0</v>
      </c>
      <c r="AS109" s="25">
        <f t="shared" si="197"/>
        <v>0</v>
      </c>
      <c r="AT109" s="25">
        <f t="shared" si="198"/>
        <v>0</v>
      </c>
      <c r="AU109" s="25">
        <f t="shared" si="199"/>
        <v>0</v>
      </c>
      <c r="AV109" s="25">
        <f t="shared" si="200"/>
        <v>0</v>
      </c>
      <c r="AW109" s="25">
        <f t="shared" si="201"/>
        <v>0</v>
      </c>
      <c r="AX109" s="25">
        <f t="shared" si="202"/>
        <v>0</v>
      </c>
      <c r="AY109" s="25">
        <f t="shared" si="203"/>
        <v>0</v>
      </c>
      <c r="AZ109" s="25">
        <f t="shared" si="204"/>
        <v>0</v>
      </c>
      <c r="BA109" s="25">
        <f t="shared" si="205"/>
        <v>0</v>
      </c>
      <c r="BB109" s="25">
        <f t="shared" si="206"/>
        <v>0</v>
      </c>
      <c r="BD109" s="25">
        <f t="shared" si="207"/>
        <v>0</v>
      </c>
      <c r="BE109" s="25">
        <f t="shared" si="208"/>
        <v>0</v>
      </c>
      <c r="BF109" s="25">
        <f t="shared" si="209"/>
        <v>0</v>
      </c>
      <c r="BG109" s="25">
        <f t="shared" si="210"/>
        <v>0</v>
      </c>
      <c r="BH109" s="25">
        <f t="shared" si="211"/>
        <v>0</v>
      </c>
      <c r="BI109" s="25">
        <f t="shared" si="212"/>
        <v>0</v>
      </c>
      <c r="BJ109" s="25">
        <f t="shared" si="213"/>
        <v>0</v>
      </c>
      <c r="BK109" s="25">
        <f t="shared" si="214"/>
        <v>0</v>
      </c>
      <c r="BL109" s="25">
        <f t="shared" si="215"/>
        <v>0</v>
      </c>
      <c r="BM109" s="25">
        <f t="shared" si="216"/>
        <v>0</v>
      </c>
      <c r="BN109" s="25">
        <f t="shared" si="217"/>
        <v>0</v>
      </c>
      <c r="BO109" s="25">
        <f t="shared" si="218"/>
        <v>0</v>
      </c>
      <c r="BP109" s="25">
        <f t="shared" si="219"/>
        <v>0</v>
      </c>
      <c r="BQ109" s="25" t="str">
        <f t="shared" si="220"/>
        <v>NA</v>
      </c>
    </row>
    <row r="110" spans="4:69" s="25" customFormat="1" x14ac:dyDescent="0.15"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5">
        <f t="shared" si="178"/>
        <v>0</v>
      </c>
      <c r="Q110" s="26"/>
      <c r="R110" s="26"/>
      <c r="S110" s="26"/>
      <c r="U110" s="26"/>
      <c r="V110" s="27">
        <v>12</v>
      </c>
      <c r="W110" s="27">
        <v>4</v>
      </c>
      <c r="X110" s="14">
        <v>0</v>
      </c>
      <c r="Z110" s="28" t="str">
        <f t="shared" si="179"/>
        <v>NA</v>
      </c>
      <c r="AA110" s="28" t="str">
        <f t="shared" si="180"/>
        <v>NA</v>
      </c>
      <c r="AB110" s="28" t="str">
        <f t="shared" si="181"/>
        <v>NA</v>
      </c>
      <c r="AC110" s="28" t="str">
        <f t="shared" si="182"/>
        <v>NA</v>
      </c>
      <c r="AD110" s="28" t="str">
        <f t="shared" si="183"/>
        <v>NA</v>
      </c>
      <c r="AE110" s="28" t="str">
        <f t="shared" si="184"/>
        <v>NA</v>
      </c>
      <c r="AF110" s="28" t="str">
        <f t="shared" si="185"/>
        <v>NA</v>
      </c>
      <c r="AG110" s="28" t="str">
        <f t="shared" si="186"/>
        <v>NA</v>
      </c>
      <c r="AH110" s="28" t="str">
        <f t="shared" si="187"/>
        <v>NA</v>
      </c>
      <c r="AI110" s="28" t="str">
        <f t="shared" si="188"/>
        <v>NA</v>
      </c>
      <c r="AJ110" s="28" t="str">
        <f t="shared" si="189"/>
        <v>NA</v>
      </c>
      <c r="AK110" s="28" t="str">
        <f t="shared" si="190"/>
        <v>NA</v>
      </c>
      <c r="AL110" s="28">
        <f t="shared" si="191"/>
        <v>0</v>
      </c>
      <c r="AM110" s="28" t="str">
        <f t="shared" si="192"/>
        <v>NA</v>
      </c>
      <c r="AN110" s="29" t="str">
        <f t="shared" si="193"/>
        <v>NA</v>
      </c>
      <c r="AP110" s="25">
        <f t="shared" si="194"/>
        <v>0</v>
      </c>
      <c r="AQ110" s="25">
        <f t="shared" si="195"/>
        <v>0</v>
      </c>
      <c r="AR110" s="25">
        <f t="shared" si="196"/>
        <v>0</v>
      </c>
      <c r="AS110" s="25">
        <f t="shared" si="197"/>
        <v>0</v>
      </c>
      <c r="AT110" s="25">
        <f t="shared" si="198"/>
        <v>0</v>
      </c>
      <c r="AU110" s="25">
        <f t="shared" si="199"/>
        <v>0</v>
      </c>
      <c r="AV110" s="25">
        <f t="shared" si="200"/>
        <v>0</v>
      </c>
      <c r="AW110" s="25">
        <f t="shared" si="201"/>
        <v>0</v>
      </c>
      <c r="AX110" s="25">
        <f t="shared" si="202"/>
        <v>0</v>
      </c>
      <c r="AY110" s="25">
        <f t="shared" si="203"/>
        <v>0</v>
      </c>
      <c r="AZ110" s="25">
        <f t="shared" si="204"/>
        <v>0</v>
      </c>
      <c r="BA110" s="25">
        <f t="shared" si="205"/>
        <v>0</v>
      </c>
      <c r="BB110" s="25">
        <f t="shared" si="206"/>
        <v>0</v>
      </c>
      <c r="BD110" s="25">
        <f t="shared" si="207"/>
        <v>0</v>
      </c>
      <c r="BE110" s="25">
        <f t="shared" si="208"/>
        <v>0</v>
      </c>
      <c r="BF110" s="25">
        <f t="shared" si="209"/>
        <v>0</v>
      </c>
      <c r="BG110" s="25">
        <f t="shared" si="210"/>
        <v>0</v>
      </c>
      <c r="BH110" s="25">
        <f t="shared" si="211"/>
        <v>0</v>
      </c>
      <c r="BI110" s="25">
        <f t="shared" si="212"/>
        <v>0</v>
      </c>
      <c r="BJ110" s="25">
        <f t="shared" si="213"/>
        <v>0</v>
      </c>
      <c r="BK110" s="25">
        <f t="shared" si="214"/>
        <v>0</v>
      </c>
      <c r="BL110" s="25">
        <f t="shared" si="215"/>
        <v>0</v>
      </c>
      <c r="BM110" s="25">
        <f t="shared" si="216"/>
        <v>0</v>
      </c>
      <c r="BN110" s="25">
        <f t="shared" si="217"/>
        <v>0</v>
      </c>
      <c r="BO110" s="25">
        <f t="shared" si="218"/>
        <v>0</v>
      </c>
      <c r="BP110" s="25">
        <f t="shared" si="219"/>
        <v>0</v>
      </c>
      <c r="BQ110" s="25" t="str">
        <f t="shared" si="220"/>
        <v>NA</v>
      </c>
    </row>
    <row r="111" spans="4:69" s="25" customFormat="1" x14ac:dyDescent="0.15"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5">
        <f t="shared" si="178"/>
        <v>0</v>
      </c>
      <c r="Q111" s="26"/>
      <c r="R111" s="26"/>
      <c r="S111" s="26"/>
      <c r="U111" s="26"/>
      <c r="V111" s="27">
        <v>12</v>
      </c>
      <c r="W111" s="27">
        <v>4</v>
      </c>
      <c r="X111" s="14">
        <v>0</v>
      </c>
      <c r="Z111" s="28" t="str">
        <f t="shared" si="179"/>
        <v>NA</v>
      </c>
      <c r="AA111" s="28" t="str">
        <f t="shared" si="180"/>
        <v>NA</v>
      </c>
      <c r="AB111" s="28" t="str">
        <f t="shared" si="181"/>
        <v>NA</v>
      </c>
      <c r="AC111" s="28" t="str">
        <f t="shared" si="182"/>
        <v>NA</v>
      </c>
      <c r="AD111" s="28" t="str">
        <f t="shared" si="183"/>
        <v>NA</v>
      </c>
      <c r="AE111" s="28" t="str">
        <f t="shared" si="184"/>
        <v>NA</v>
      </c>
      <c r="AF111" s="28" t="str">
        <f t="shared" si="185"/>
        <v>NA</v>
      </c>
      <c r="AG111" s="28" t="str">
        <f t="shared" si="186"/>
        <v>NA</v>
      </c>
      <c r="AH111" s="28" t="str">
        <f t="shared" si="187"/>
        <v>NA</v>
      </c>
      <c r="AI111" s="28" t="str">
        <f t="shared" si="188"/>
        <v>NA</v>
      </c>
      <c r="AJ111" s="28" t="str">
        <f t="shared" si="189"/>
        <v>NA</v>
      </c>
      <c r="AK111" s="28" t="str">
        <f t="shared" si="190"/>
        <v>NA</v>
      </c>
      <c r="AL111" s="28">
        <f t="shared" si="191"/>
        <v>0</v>
      </c>
      <c r="AM111" s="28" t="str">
        <f t="shared" si="192"/>
        <v>NA</v>
      </c>
      <c r="AN111" s="29" t="str">
        <f t="shared" si="193"/>
        <v>NA</v>
      </c>
      <c r="AP111" s="25">
        <f t="shared" si="194"/>
        <v>0</v>
      </c>
      <c r="AQ111" s="25">
        <f t="shared" si="195"/>
        <v>0</v>
      </c>
      <c r="AR111" s="25">
        <f t="shared" si="196"/>
        <v>0</v>
      </c>
      <c r="AS111" s="25">
        <f t="shared" si="197"/>
        <v>0</v>
      </c>
      <c r="AT111" s="25">
        <f t="shared" si="198"/>
        <v>0</v>
      </c>
      <c r="AU111" s="25">
        <f t="shared" si="199"/>
        <v>0</v>
      </c>
      <c r="AV111" s="25">
        <f t="shared" si="200"/>
        <v>0</v>
      </c>
      <c r="AW111" s="25">
        <f t="shared" si="201"/>
        <v>0</v>
      </c>
      <c r="AX111" s="25">
        <f t="shared" si="202"/>
        <v>0</v>
      </c>
      <c r="AY111" s="25">
        <f t="shared" si="203"/>
        <v>0</v>
      </c>
      <c r="AZ111" s="25">
        <f t="shared" si="204"/>
        <v>0</v>
      </c>
      <c r="BA111" s="25">
        <f t="shared" si="205"/>
        <v>0</v>
      </c>
      <c r="BB111" s="25">
        <f t="shared" si="206"/>
        <v>0</v>
      </c>
      <c r="BD111" s="25">
        <f t="shared" si="207"/>
        <v>0</v>
      </c>
      <c r="BE111" s="25">
        <f t="shared" si="208"/>
        <v>0</v>
      </c>
      <c r="BF111" s="25">
        <f t="shared" si="209"/>
        <v>0</v>
      </c>
      <c r="BG111" s="25">
        <f t="shared" si="210"/>
        <v>0</v>
      </c>
      <c r="BH111" s="25">
        <f t="shared" si="211"/>
        <v>0</v>
      </c>
      <c r="BI111" s="25">
        <f t="shared" si="212"/>
        <v>0</v>
      </c>
      <c r="BJ111" s="25">
        <f t="shared" si="213"/>
        <v>0</v>
      </c>
      <c r="BK111" s="25">
        <f t="shared" si="214"/>
        <v>0</v>
      </c>
      <c r="BL111" s="25">
        <f t="shared" si="215"/>
        <v>0</v>
      </c>
      <c r="BM111" s="25">
        <f t="shared" si="216"/>
        <v>0</v>
      </c>
      <c r="BN111" s="25">
        <f t="shared" si="217"/>
        <v>0</v>
      </c>
      <c r="BO111" s="25">
        <f t="shared" si="218"/>
        <v>0</v>
      </c>
      <c r="BP111" s="25">
        <f t="shared" si="219"/>
        <v>0</v>
      </c>
      <c r="BQ111" s="25" t="str">
        <f t="shared" si="220"/>
        <v>NA</v>
      </c>
    </row>
    <row r="112" spans="4:69" s="25" customFormat="1" x14ac:dyDescent="0.15"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5">
        <f t="shared" si="178"/>
        <v>0</v>
      </c>
      <c r="Q112" s="26"/>
      <c r="R112" s="26"/>
      <c r="S112" s="26"/>
      <c r="U112" s="26"/>
      <c r="V112" s="27">
        <v>12</v>
      </c>
      <c r="W112" s="27">
        <v>4</v>
      </c>
      <c r="X112" s="14">
        <v>0</v>
      </c>
      <c r="Z112" s="28" t="str">
        <f t="shared" si="179"/>
        <v>NA</v>
      </c>
      <c r="AA112" s="28" t="str">
        <f t="shared" si="180"/>
        <v>NA</v>
      </c>
      <c r="AB112" s="28" t="str">
        <f t="shared" si="181"/>
        <v>NA</v>
      </c>
      <c r="AC112" s="28" t="str">
        <f t="shared" si="182"/>
        <v>NA</v>
      </c>
      <c r="AD112" s="28" t="str">
        <f t="shared" si="183"/>
        <v>NA</v>
      </c>
      <c r="AE112" s="28" t="str">
        <f t="shared" si="184"/>
        <v>NA</v>
      </c>
      <c r="AF112" s="28" t="str">
        <f t="shared" si="185"/>
        <v>NA</v>
      </c>
      <c r="AG112" s="28" t="str">
        <f t="shared" si="186"/>
        <v>NA</v>
      </c>
      <c r="AH112" s="28" t="str">
        <f t="shared" si="187"/>
        <v>NA</v>
      </c>
      <c r="AI112" s="28" t="str">
        <f t="shared" si="188"/>
        <v>NA</v>
      </c>
      <c r="AJ112" s="28" t="str">
        <f t="shared" si="189"/>
        <v>NA</v>
      </c>
      <c r="AK112" s="28" t="str">
        <f t="shared" si="190"/>
        <v>NA</v>
      </c>
      <c r="AL112" s="28">
        <f t="shared" si="191"/>
        <v>0</v>
      </c>
      <c r="AM112" s="28" t="str">
        <f t="shared" si="192"/>
        <v>NA</v>
      </c>
      <c r="AN112" s="29" t="str">
        <f t="shared" si="193"/>
        <v>NA</v>
      </c>
      <c r="AP112" s="25">
        <f t="shared" si="194"/>
        <v>0</v>
      </c>
      <c r="AQ112" s="25">
        <f t="shared" si="195"/>
        <v>0</v>
      </c>
      <c r="AR112" s="25">
        <f t="shared" si="196"/>
        <v>0</v>
      </c>
      <c r="AS112" s="25">
        <f t="shared" si="197"/>
        <v>0</v>
      </c>
      <c r="AT112" s="25">
        <f t="shared" si="198"/>
        <v>0</v>
      </c>
      <c r="AU112" s="25">
        <f t="shared" si="199"/>
        <v>0</v>
      </c>
      <c r="AV112" s="25">
        <f t="shared" si="200"/>
        <v>0</v>
      </c>
      <c r="AW112" s="25">
        <f t="shared" si="201"/>
        <v>0</v>
      </c>
      <c r="AX112" s="25">
        <f t="shared" si="202"/>
        <v>0</v>
      </c>
      <c r="AY112" s="25">
        <f t="shared" si="203"/>
        <v>0</v>
      </c>
      <c r="AZ112" s="25">
        <f t="shared" si="204"/>
        <v>0</v>
      </c>
      <c r="BA112" s="25">
        <f t="shared" si="205"/>
        <v>0</v>
      </c>
      <c r="BB112" s="25">
        <f t="shared" si="206"/>
        <v>0</v>
      </c>
      <c r="BD112" s="25">
        <f t="shared" si="207"/>
        <v>0</v>
      </c>
      <c r="BE112" s="25">
        <f t="shared" si="208"/>
        <v>0</v>
      </c>
      <c r="BF112" s="25">
        <f t="shared" si="209"/>
        <v>0</v>
      </c>
      <c r="BG112" s="25">
        <f t="shared" si="210"/>
        <v>0</v>
      </c>
      <c r="BH112" s="25">
        <f t="shared" si="211"/>
        <v>0</v>
      </c>
      <c r="BI112" s="25">
        <f t="shared" si="212"/>
        <v>0</v>
      </c>
      <c r="BJ112" s="25">
        <f t="shared" si="213"/>
        <v>0</v>
      </c>
      <c r="BK112" s="25">
        <f t="shared" si="214"/>
        <v>0</v>
      </c>
      <c r="BL112" s="25">
        <f t="shared" si="215"/>
        <v>0</v>
      </c>
      <c r="BM112" s="25">
        <f t="shared" si="216"/>
        <v>0</v>
      </c>
      <c r="BN112" s="25">
        <f t="shared" si="217"/>
        <v>0</v>
      </c>
      <c r="BO112" s="25">
        <f t="shared" si="218"/>
        <v>0</v>
      </c>
      <c r="BP112" s="25">
        <f t="shared" si="219"/>
        <v>0</v>
      </c>
      <c r="BQ112" s="25" t="str">
        <f t="shared" si="220"/>
        <v>NA</v>
      </c>
    </row>
    <row r="113" spans="3:69" s="25" customFormat="1" x14ac:dyDescent="0.15"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5">
        <f t="shared" si="178"/>
        <v>0</v>
      </c>
      <c r="Q113" s="26"/>
      <c r="R113" s="26"/>
      <c r="S113" s="26"/>
      <c r="U113" s="26"/>
      <c r="V113" s="27">
        <v>12</v>
      </c>
      <c r="W113" s="27">
        <v>4</v>
      </c>
      <c r="X113" s="14">
        <v>0</v>
      </c>
      <c r="Z113" s="28" t="str">
        <f t="shared" si="179"/>
        <v>NA</v>
      </c>
      <c r="AA113" s="28" t="str">
        <f t="shared" si="180"/>
        <v>NA</v>
      </c>
      <c r="AB113" s="28" t="str">
        <f t="shared" si="181"/>
        <v>NA</v>
      </c>
      <c r="AC113" s="28" t="str">
        <f t="shared" si="182"/>
        <v>NA</v>
      </c>
      <c r="AD113" s="28" t="str">
        <f t="shared" si="183"/>
        <v>NA</v>
      </c>
      <c r="AE113" s="28" t="str">
        <f t="shared" si="184"/>
        <v>NA</v>
      </c>
      <c r="AF113" s="28" t="str">
        <f t="shared" si="185"/>
        <v>NA</v>
      </c>
      <c r="AG113" s="28" t="str">
        <f t="shared" si="186"/>
        <v>NA</v>
      </c>
      <c r="AH113" s="28" t="str">
        <f t="shared" si="187"/>
        <v>NA</v>
      </c>
      <c r="AI113" s="28" t="str">
        <f t="shared" si="188"/>
        <v>NA</v>
      </c>
      <c r="AJ113" s="28" t="str">
        <f t="shared" si="189"/>
        <v>NA</v>
      </c>
      <c r="AK113" s="28" t="str">
        <f t="shared" si="190"/>
        <v>NA</v>
      </c>
      <c r="AL113" s="28">
        <f t="shared" si="191"/>
        <v>0</v>
      </c>
      <c r="AM113" s="28" t="str">
        <f t="shared" si="192"/>
        <v>NA</v>
      </c>
      <c r="AN113" s="29" t="str">
        <f t="shared" si="193"/>
        <v>NA</v>
      </c>
      <c r="AP113" s="25">
        <f t="shared" si="194"/>
        <v>0</v>
      </c>
      <c r="AQ113" s="25">
        <f t="shared" si="195"/>
        <v>0</v>
      </c>
      <c r="AR113" s="25">
        <f t="shared" si="196"/>
        <v>0</v>
      </c>
      <c r="AS113" s="25">
        <f t="shared" si="197"/>
        <v>0</v>
      </c>
      <c r="AT113" s="25">
        <f t="shared" si="198"/>
        <v>0</v>
      </c>
      <c r="AU113" s="25">
        <f t="shared" si="199"/>
        <v>0</v>
      </c>
      <c r="AV113" s="25">
        <f t="shared" si="200"/>
        <v>0</v>
      </c>
      <c r="AW113" s="25">
        <f t="shared" si="201"/>
        <v>0</v>
      </c>
      <c r="AX113" s="25">
        <f t="shared" si="202"/>
        <v>0</v>
      </c>
      <c r="AY113" s="25">
        <f t="shared" si="203"/>
        <v>0</v>
      </c>
      <c r="AZ113" s="25">
        <f t="shared" si="204"/>
        <v>0</v>
      </c>
      <c r="BA113" s="25">
        <f t="shared" si="205"/>
        <v>0</v>
      </c>
      <c r="BB113" s="25">
        <f t="shared" si="206"/>
        <v>0</v>
      </c>
      <c r="BD113" s="25">
        <f t="shared" si="207"/>
        <v>0</v>
      </c>
      <c r="BE113" s="25">
        <f t="shared" si="208"/>
        <v>0</v>
      </c>
      <c r="BF113" s="25">
        <f t="shared" si="209"/>
        <v>0</v>
      </c>
      <c r="BG113" s="25">
        <f t="shared" si="210"/>
        <v>0</v>
      </c>
      <c r="BH113" s="25">
        <f t="shared" si="211"/>
        <v>0</v>
      </c>
      <c r="BI113" s="25">
        <f t="shared" si="212"/>
        <v>0</v>
      </c>
      <c r="BJ113" s="25">
        <f t="shared" si="213"/>
        <v>0</v>
      </c>
      <c r="BK113" s="25">
        <f t="shared" si="214"/>
        <v>0</v>
      </c>
      <c r="BL113" s="25">
        <f t="shared" si="215"/>
        <v>0</v>
      </c>
      <c r="BM113" s="25">
        <f t="shared" si="216"/>
        <v>0</v>
      </c>
      <c r="BN113" s="25">
        <f t="shared" si="217"/>
        <v>0</v>
      </c>
      <c r="BO113" s="25">
        <f t="shared" si="218"/>
        <v>0</v>
      </c>
      <c r="BP113" s="25">
        <f t="shared" si="219"/>
        <v>0</v>
      </c>
      <c r="BQ113" s="25" t="str">
        <f t="shared" si="220"/>
        <v>NA</v>
      </c>
    </row>
    <row r="114" spans="3:69" s="25" customFormat="1" x14ac:dyDescent="0.15"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5">
        <f t="shared" si="178"/>
        <v>0</v>
      </c>
      <c r="Q114" s="26"/>
      <c r="R114" s="26"/>
      <c r="S114" s="26"/>
      <c r="U114" s="26"/>
      <c r="V114" s="27">
        <v>12</v>
      </c>
      <c r="W114" s="27">
        <v>4</v>
      </c>
      <c r="X114" s="14">
        <v>0</v>
      </c>
      <c r="Z114" s="28" t="str">
        <f t="shared" si="179"/>
        <v>NA</v>
      </c>
      <c r="AA114" s="28" t="str">
        <f t="shared" si="180"/>
        <v>NA</v>
      </c>
      <c r="AB114" s="28" t="str">
        <f t="shared" si="181"/>
        <v>NA</v>
      </c>
      <c r="AC114" s="28" t="str">
        <f t="shared" si="182"/>
        <v>NA</v>
      </c>
      <c r="AD114" s="28" t="str">
        <f t="shared" si="183"/>
        <v>NA</v>
      </c>
      <c r="AE114" s="28" t="str">
        <f t="shared" si="184"/>
        <v>NA</v>
      </c>
      <c r="AF114" s="28" t="str">
        <f t="shared" si="185"/>
        <v>NA</v>
      </c>
      <c r="AG114" s="28" t="str">
        <f t="shared" si="186"/>
        <v>NA</v>
      </c>
      <c r="AH114" s="28" t="str">
        <f t="shared" si="187"/>
        <v>NA</v>
      </c>
      <c r="AI114" s="28" t="str">
        <f t="shared" si="188"/>
        <v>NA</v>
      </c>
      <c r="AJ114" s="28" t="str">
        <f t="shared" si="189"/>
        <v>NA</v>
      </c>
      <c r="AK114" s="28" t="str">
        <f t="shared" si="190"/>
        <v>NA</v>
      </c>
      <c r="AL114" s="28">
        <f t="shared" si="191"/>
        <v>0</v>
      </c>
      <c r="AM114" s="28" t="str">
        <f t="shared" si="192"/>
        <v>NA</v>
      </c>
      <c r="AN114" s="29" t="str">
        <f t="shared" si="193"/>
        <v>NA</v>
      </c>
      <c r="AP114" s="25">
        <f t="shared" si="194"/>
        <v>0</v>
      </c>
      <c r="AQ114" s="25">
        <f t="shared" si="195"/>
        <v>0</v>
      </c>
      <c r="AR114" s="25">
        <f t="shared" si="196"/>
        <v>0</v>
      </c>
      <c r="AS114" s="25">
        <f t="shared" si="197"/>
        <v>0</v>
      </c>
      <c r="AT114" s="25">
        <f t="shared" si="198"/>
        <v>0</v>
      </c>
      <c r="AU114" s="25">
        <f t="shared" si="199"/>
        <v>0</v>
      </c>
      <c r="AV114" s="25">
        <f t="shared" si="200"/>
        <v>0</v>
      </c>
      <c r="AW114" s="25">
        <f t="shared" si="201"/>
        <v>0</v>
      </c>
      <c r="AX114" s="25">
        <f t="shared" si="202"/>
        <v>0</v>
      </c>
      <c r="AY114" s="25">
        <f t="shared" si="203"/>
        <v>0</v>
      </c>
      <c r="AZ114" s="25">
        <f t="shared" si="204"/>
        <v>0</v>
      </c>
      <c r="BA114" s="25">
        <f t="shared" si="205"/>
        <v>0</v>
      </c>
      <c r="BB114" s="25">
        <f t="shared" si="206"/>
        <v>0</v>
      </c>
      <c r="BD114" s="25">
        <f t="shared" si="207"/>
        <v>0</v>
      </c>
      <c r="BE114" s="25">
        <f t="shared" si="208"/>
        <v>0</v>
      </c>
      <c r="BF114" s="25">
        <f t="shared" si="209"/>
        <v>0</v>
      </c>
      <c r="BG114" s="25">
        <f t="shared" si="210"/>
        <v>0</v>
      </c>
      <c r="BH114" s="25">
        <f t="shared" si="211"/>
        <v>0</v>
      </c>
      <c r="BI114" s="25">
        <f t="shared" si="212"/>
        <v>0</v>
      </c>
      <c r="BJ114" s="25">
        <f t="shared" si="213"/>
        <v>0</v>
      </c>
      <c r="BK114" s="25">
        <f t="shared" si="214"/>
        <v>0</v>
      </c>
      <c r="BL114" s="25">
        <f t="shared" si="215"/>
        <v>0</v>
      </c>
      <c r="BM114" s="25">
        <f t="shared" si="216"/>
        <v>0</v>
      </c>
      <c r="BN114" s="25">
        <f t="shared" si="217"/>
        <v>0</v>
      </c>
      <c r="BO114" s="25">
        <f t="shared" si="218"/>
        <v>0</v>
      </c>
      <c r="BP114" s="25">
        <f t="shared" si="219"/>
        <v>0</v>
      </c>
      <c r="BQ114" s="25" t="str">
        <f t="shared" si="220"/>
        <v>NA</v>
      </c>
    </row>
    <row r="115" spans="3:69" s="25" customFormat="1" x14ac:dyDescent="0.15"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5">
        <f t="shared" si="178"/>
        <v>0</v>
      </c>
      <c r="Q115" s="26"/>
      <c r="R115" s="26"/>
      <c r="S115" s="26"/>
      <c r="U115" s="26"/>
      <c r="V115" s="27">
        <v>12</v>
      </c>
      <c r="W115" s="27">
        <v>4</v>
      </c>
      <c r="X115" s="14">
        <v>0</v>
      </c>
      <c r="Z115" s="28" t="str">
        <f t="shared" si="179"/>
        <v>NA</v>
      </c>
      <c r="AA115" s="28" t="str">
        <f t="shared" si="180"/>
        <v>NA</v>
      </c>
      <c r="AB115" s="28" t="str">
        <f t="shared" si="181"/>
        <v>NA</v>
      </c>
      <c r="AC115" s="28" t="str">
        <f t="shared" si="182"/>
        <v>NA</v>
      </c>
      <c r="AD115" s="28" t="str">
        <f t="shared" si="183"/>
        <v>NA</v>
      </c>
      <c r="AE115" s="28" t="str">
        <f t="shared" si="184"/>
        <v>NA</v>
      </c>
      <c r="AF115" s="28" t="str">
        <f t="shared" si="185"/>
        <v>NA</v>
      </c>
      <c r="AG115" s="28" t="str">
        <f t="shared" si="186"/>
        <v>NA</v>
      </c>
      <c r="AH115" s="28" t="str">
        <f t="shared" si="187"/>
        <v>NA</v>
      </c>
      <c r="AI115" s="28" t="str">
        <f t="shared" si="188"/>
        <v>NA</v>
      </c>
      <c r="AJ115" s="28" t="str">
        <f t="shared" si="189"/>
        <v>NA</v>
      </c>
      <c r="AK115" s="28" t="str">
        <f t="shared" si="190"/>
        <v>NA</v>
      </c>
      <c r="AL115" s="28">
        <f t="shared" si="191"/>
        <v>0</v>
      </c>
      <c r="AM115" s="28" t="str">
        <f t="shared" si="192"/>
        <v>NA</v>
      </c>
      <c r="AN115" s="29" t="str">
        <f t="shared" si="193"/>
        <v>NA</v>
      </c>
      <c r="AP115" s="25">
        <f t="shared" si="194"/>
        <v>0</v>
      </c>
      <c r="AQ115" s="25">
        <f t="shared" si="195"/>
        <v>0</v>
      </c>
      <c r="AR115" s="25">
        <f t="shared" si="196"/>
        <v>0</v>
      </c>
      <c r="AS115" s="25">
        <f t="shared" si="197"/>
        <v>0</v>
      </c>
      <c r="AT115" s="25">
        <f t="shared" si="198"/>
        <v>0</v>
      </c>
      <c r="AU115" s="25">
        <f t="shared" si="199"/>
        <v>0</v>
      </c>
      <c r="AV115" s="25">
        <f t="shared" si="200"/>
        <v>0</v>
      </c>
      <c r="AW115" s="25">
        <f t="shared" si="201"/>
        <v>0</v>
      </c>
      <c r="AX115" s="25">
        <f t="shared" si="202"/>
        <v>0</v>
      </c>
      <c r="AY115" s="25">
        <f t="shared" si="203"/>
        <v>0</v>
      </c>
      <c r="AZ115" s="25">
        <f t="shared" si="204"/>
        <v>0</v>
      </c>
      <c r="BA115" s="25">
        <f t="shared" si="205"/>
        <v>0</v>
      </c>
      <c r="BB115" s="25">
        <f t="shared" si="206"/>
        <v>0</v>
      </c>
      <c r="BD115" s="25">
        <f t="shared" si="207"/>
        <v>0</v>
      </c>
      <c r="BE115" s="25">
        <f t="shared" si="208"/>
        <v>0</v>
      </c>
      <c r="BF115" s="25">
        <f t="shared" si="209"/>
        <v>0</v>
      </c>
      <c r="BG115" s="25">
        <f t="shared" si="210"/>
        <v>0</v>
      </c>
      <c r="BH115" s="25">
        <f t="shared" si="211"/>
        <v>0</v>
      </c>
      <c r="BI115" s="25">
        <f t="shared" si="212"/>
        <v>0</v>
      </c>
      <c r="BJ115" s="25">
        <f t="shared" si="213"/>
        <v>0</v>
      </c>
      <c r="BK115" s="25">
        <f t="shared" si="214"/>
        <v>0</v>
      </c>
      <c r="BL115" s="25">
        <f t="shared" si="215"/>
        <v>0</v>
      </c>
      <c r="BM115" s="25">
        <f t="shared" si="216"/>
        <v>0</v>
      </c>
      <c r="BN115" s="25">
        <f t="shared" si="217"/>
        <v>0</v>
      </c>
      <c r="BO115" s="25">
        <f t="shared" si="218"/>
        <v>0</v>
      </c>
      <c r="BP115" s="25">
        <f t="shared" si="219"/>
        <v>0</v>
      </c>
      <c r="BQ115" s="25" t="str">
        <f t="shared" si="220"/>
        <v>NA</v>
      </c>
    </row>
    <row r="116" spans="3:69" s="25" customFormat="1" x14ac:dyDescent="0.15"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5">
        <f t="shared" si="178"/>
        <v>0</v>
      </c>
      <c r="Q116" s="26"/>
      <c r="R116" s="26"/>
      <c r="S116" s="26"/>
      <c r="U116" s="26"/>
      <c r="V116" s="27">
        <v>12</v>
      </c>
      <c r="W116" s="27">
        <v>4</v>
      </c>
      <c r="X116" s="14">
        <v>0</v>
      </c>
      <c r="Z116" s="28" t="str">
        <f t="shared" si="179"/>
        <v>NA</v>
      </c>
      <c r="AA116" s="28" t="str">
        <f t="shared" si="180"/>
        <v>NA</v>
      </c>
      <c r="AB116" s="28" t="str">
        <f t="shared" si="181"/>
        <v>NA</v>
      </c>
      <c r="AC116" s="28" t="str">
        <f t="shared" si="182"/>
        <v>NA</v>
      </c>
      <c r="AD116" s="28" t="str">
        <f t="shared" si="183"/>
        <v>NA</v>
      </c>
      <c r="AE116" s="28" t="str">
        <f t="shared" si="184"/>
        <v>NA</v>
      </c>
      <c r="AF116" s="28" t="str">
        <f t="shared" si="185"/>
        <v>NA</v>
      </c>
      <c r="AG116" s="28" t="str">
        <f t="shared" si="186"/>
        <v>NA</v>
      </c>
      <c r="AH116" s="28" t="str">
        <f t="shared" si="187"/>
        <v>NA</v>
      </c>
      <c r="AI116" s="28" t="str">
        <f t="shared" si="188"/>
        <v>NA</v>
      </c>
      <c r="AJ116" s="28" t="str">
        <f t="shared" si="189"/>
        <v>NA</v>
      </c>
      <c r="AK116" s="28" t="str">
        <f t="shared" si="190"/>
        <v>NA</v>
      </c>
      <c r="AL116" s="28">
        <f t="shared" si="191"/>
        <v>0</v>
      </c>
      <c r="AM116" s="28" t="str">
        <f t="shared" si="192"/>
        <v>NA</v>
      </c>
      <c r="AN116" s="29" t="str">
        <f t="shared" si="193"/>
        <v>NA</v>
      </c>
      <c r="AP116" s="25">
        <f t="shared" si="194"/>
        <v>0</v>
      </c>
      <c r="AQ116" s="25">
        <f t="shared" si="195"/>
        <v>0</v>
      </c>
      <c r="AR116" s="25">
        <f t="shared" si="196"/>
        <v>0</v>
      </c>
      <c r="AS116" s="25">
        <f t="shared" si="197"/>
        <v>0</v>
      </c>
      <c r="AT116" s="25">
        <f t="shared" si="198"/>
        <v>0</v>
      </c>
      <c r="AU116" s="25">
        <f t="shared" si="199"/>
        <v>0</v>
      </c>
      <c r="AV116" s="25">
        <f t="shared" si="200"/>
        <v>0</v>
      </c>
      <c r="AW116" s="25">
        <f t="shared" si="201"/>
        <v>0</v>
      </c>
      <c r="AX116" s="25">
        <f t="shared" si="202"/>
        <v>0</v>
      </c>
      <c r="AY116" s="25">
        <f t="shared" si="203"/>
        <v>0</v>
      </c>
      <c r="AZ116" s="25">
        <f t="shared" si="204"/>
        <v>0</v>
      </c>
      <c r="BA116" s="25">
        <f t="shared" si="205"/>
        <v>0</v>
      </c>
      <c r="BB116" s="25">
        <f t="shared" si="206"/>
        <v>0</v>
      </c>
      <c r="BD116" s="25">
        <f t="shared" si="207"/>
        <v>0</v>
      </c>
      <c r="BE116" s="25">
        <f t="shared" si="208"/>
        <v>0</v>
      </c>
      <c r="BF116" s="25">
        <f t="shared" si="209"/>
        <v>0</v>
      </c>
      <c r="BG116" s="25">
        <f t="shared" si="210"/>
        <v>0</v>
      </c>
      <c r="BH116" s="25">
        <f t="shared" si="211"/>
        <v>0</v>
      </c>
      <c r="BI116" s="25">
        <f t="shared" si="212"/>
        <v>0</v>
      </c>
      <c r="BJ116" s="25">
        <f t="shared" si="213"/>
        <v>0</v>
      </c>
      <c r="BK116" s="25">
        <f t="shared" si="214"/>
        <v>0</v>
      </c>
      <c r="BL116" s="25">
        <f t="shared" si="215"/>
        <v>0</v>
      </c>
      <c r="BM116" s="25">
        <f t="shared" si="216"/>
        <v>0</v>
      </c>
      <c r="BN116" s="25">
        <f t="shared" si="217"/>
        <v>0</v>
      </c>
      <c r="BO116" s="25">
        <f t="shared" si="218"/>
        <v>0</v>
      </c>
      <c r="BP116" s="25">
        <f t="shared" si="219"/>
        <v>0</v>
      </c>
      <c r="BQ116" s="25" t="str">
        <f t="shared" si="220"/>
        <v>NA</v>
      </c>
    </row>
    <row r="117" spans="3:69" s="25" customFormat="1" x14ac:dyDescent="0.15"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5">
        <f t="shared" si="178"/>
        <v>0</v>
      </c>
      <c r="Q117" s="26"/>
      <c r="R117" s="26"/>
      <c r="S117" s="26"/>
      <c r="U117" s="26"/>
      <c r="V117" s="27">
        <v>12</v>
      </c>
      <c r="W117" s="27">
        <v>4</v>
      </c>
      <c r="X117" s="14">
        <v>0</v>
      </c>
      <c r="Z117" s="28" t="str">
        <f t="shared" si="179"/>
        <v>NA</v>
      </c>
      <c r="AA117" s="28" t="str">
        <f t="shared" si="180"/>
        <v>NA</v>
      </c>
      <c r="AB117" s="28" t="str">
        <f t="shared" si="181"/>
        <v>NA</v>
      </c>
      <c r="AC117" s="28" t="str">
        <f t="shared" si="182"/>
        <v>NA</v>
      </c>
      <c r="AD117" s="28" t="str">
        <f t="shared" si="183"/>
        <v>NA</v>
      </c>
      <c r="AE117" s="28" t="str">
        <f t="shared" si="184"/>
        <v>NA</v>
      </c>
      <c r="AF117" s="28" t="str">
        <f t="shared" si="185"/>
        <v>NA</v>
      </c>
      <c r="AG117" s="28" t="str">
        <f t="shared" si="186"/>
        <v>NA</v>
      </c>
      <c r="AH117" s="28" t="str">
        <f t="shared" si="187"/>
        <v>NA</v>
      </c>
      <c r="AI117" s="28" t="str">
        <f t="shared" si="188"/>
        <v>NA</v>
      </c>
      <c r="AJ117" s="28" t="str">
        <f t="shared" si="189"/>
        <v>NA</v>
      </c>
      <c r="AK117" s="28" t="str">
        <f t="shared" si="190"/>
        <v>NA</v>
      </c>
      <c r="AL117" s="28">
        <f t="shared" si="191"/>
        <v>0</v>
      </c>
      <c r="AM117" s="28" t="str">
        <f t="shared" si="192"/>
        <v>NA</v>
      </c>
      <c r="AN117" s="29" t="str">
        <f t="shared" si="193"/>
        <v>NA</v>
      </c>
      <c r="AP117" s="25">
        <f t="shared" si="194"/>
        <v>0</v>
      </c>
      <c r="AQ117" s="25">
        <f t="shared" si="195"/>
        <v>0</v>
      </c>
      <c r="AR117" s="25">
        <f t="shared" si="196"/>
        <v>0</v>
      </c>
      <c r="AS117" s="25">
        <f t="shared" si="197"/>
        <v>0</v>
      </c>
      <c r="AT117" s="25">
        <f t="shared" si="198"/>
        <v>0</v>
      </c>
      <c r="AU117" s="25">
        <f t="shared" si="199"/>
        <v>0</v>
      </c>
      <c r="AV117" s="25">
        <f t="shared" si="200"/>
        <v>0</v>
      </c>
      <c r="AW117" s="25">
        <f t="shared" si="201"/>
        <v>0</v>
      </c>
      <c r="AX117" s="25">
        <f t="shared" si="202"/>
        <v>0</v>
      </c>
      <c r="AY117" s="25">
        <f t="shared" si="203"/>
        <v>0</v>
      </c>
      <c r="AZ117" s="25">
        <f t="shared" si="204"/>
        <v>0</v>
      </c>
      <c r="BA117" s="25">
        <f t="shared" si="205"/>
        <v>0</v>
      </c>
      <c r="BB117" s="25">
        <f t="shared" si="206"/>
        <v>0</v>
      </c>
      <c r="BD117" s="25">
        <f t="shared" si="207"/>
        <v>0</v>
      </c>
      <c r="BE117" s="25">
        <f t="shared" si="208"/>
        <v>0</v>
      </c>
      <c r="BF117" s="25">
        <f t="shared" si="209"/>
        <v>0</v>
      </c>
      <c r="BG117" s="25">
        <f t="shared" si="210"/>
        <v>0</v>
      </c>
      <c r="BH117" s="25">
        <f t="shared" si="211"/>
        <v>0</v>
      </c>
      <c r="BI117" s="25">
        <f t="shared" si="212"/>
        <v>0</v>
      </c>
      <c r="BJ117" s="25">
        <f t="shared" si="213"/>
        <v>0</v>
      </c>
      <c r="BK117" s="25">
        <f t="shared" si="214"/>
        <v>0</v>
      </c>
      <c r="BL117" s="25">
        <f t="shared" si="215"/>
        <v>0</v>
      </c>
      <c r="BM117" s="25">
        <f t="shared" si="216"/>
        <v>0</v>
      </c>
      <c r="BN117" s="25">
        <f t="shared" si="217"/>
        <v>0</v>
      </c>
      <c r="BO117" s="25">
        <f t="shared" si="218"/>
        <v>0</v>
      </c>
      <c r="BP117" s="25">
        <f t="shared" si="219"/>
        <v>0</v>
      </c>
      <c r="BQ117" s="25" t="str">
        <f t="shared" si="220"/>
        <v>NA</v>
      </c>
    </row>
    <row r="118" spans="3:69" s="25" customFormat="1" x14ac:dyDescent="0.15"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5">
        <f t="shared" si="178"/>
        <v>0</v>
      </c>
      <c r="Q118" s="26"/>
      <c r="R118" s="26"/>
      <c r="S118" s="26"/>
      <c r="U118" s="26"/>
      <c r="V118" s="27">
        <v>12</v>
      </c>
      <c r="W118" s="27">
        <v>4</v>
      </c>
      <c r="X118" s="14">
        <v>0</v>
      </c>
      <c r="Z118" s="28" t="str">
        <f t="shared" si="179"/>
        <v>NA</v>
      </c>
      <c r="AA118" s="28" t="str">
        <f t="shared" si="180"/>
        <v>NA</v>
      </c>
      <c r="AB118" s="28" t="str">
        <f t="shared" si="181"/>
        <v>NA</v>
      </c>
      <c r="AC118" s="28" t="str">
        <f t="shared" si="182"/>
        <v>NA</v>
      </c>
      <c r="AD118" s="28" t="str">
        <f t="shared" si="183"/>
        <v>NA</v>
      </c>
      <c r="AE118" s="28" t="str">
        <f t="shared" si="184"/>
        <v>NA</v>
      </c>
      <c r="AF118" s="28" t="str">
        <f t="shared" si="185"/>
        <v>NA</v>
      </c>
      <c r="AG118" s="28" t="str">
        <f t="shared" si="186"/>
        <v>NA</v>
      </c>
      <c r="AH118" s="28" t="str">
        <f t="shared" si="187"/>
        <v>NA</v>
      </c>
      <c r="AI118" s="28" t="str">
        <f t="shared" si="188"/>
        <v>NA</v>
      </c>
      <c r="AJ118" s="28" t="str">
        <f t="shared" si="189"/>
        <v>NA</v>
      </c>
      <c r="AK118" s="28" t="str">
        <f t="shared" si="190"/>
        <v>NA</v>
      </c>
      <c r="AL118" s="28">
        <f t="shared" si="191"/>
        <v>0</v>
      </c>
      <c r="AM118" s="28" t="str">
        <f t="shared" si="192"/>
        <v>NA</v>
      </c>
      <c r="AN118" s="29" t="str">
        <f t="shared" si="193"/>
        <v>NA</v>
      </c>
      <c r="AP118" s="25">
        <f t="shared" si="194"/>
        <v>0</v>
      </c>
      <c r="AQ118" s="25">
        <f t="shared" si="195"/>
        <v>0</v>
      </c>
      <c r="AR118" s="25">
        <f t="shared" si="196"/>
        <v>0</v>
      </c>
      <c r="AS118" s="25">
        <f t="shared" si="197"/>
        <v>0</v>
      </c>
      <c r="AT118" s="25">
        <f t="shared" si="198"/>
        <v>0</v>
      </c>
      <c r="AU118" s="25">
        <f t="shared" si="199"/>
        <v>0</v>
      </c>
      <c r="AV118" s="25">
        <f t="shared" si="200"/>
        <v>0</v>
      </c>
      <c r="AW118" s="25">
        <f t="shared" si="201"/>
        <v>0</v>
      </c>
      <c r="AX118" s="25">
        <f t="shared" si="202"/>
        <v>0</v>
      </c>
      <c r="AY118" s="25">
        <f t="shared" si="203"/>
        <v>0</v>
      </c>
      <c r="AZ118" s="25">
        <f t="shared" si="204"/>
        <v>0</v>
      </c>
      <c r="BA118" s="25">
        <f t="shared" si="205"/>
        <v>0</v>
      </c>
      <c r="BB118" s="25">
        <f t="shared" si="206"/>
        <v>0</v>
      </c>
      <c r="BD118" s="25">
        <f t="shared" si="207"/>
        <v>0</v>
      </c>
      <c r="BE118" s="25">
        <f t="shared" si="208"/>
        <v>0</v>
      </c>
      <c r="BF118" s="25">
        <f t="shared" si="209"/>
        <v>0</v>
      </c>
      <c r="BG118" s="25">
        <f t="shared" si="210"/>
        <v>0</v>
      </c>
      <c r="BH118" s="25">
        <f t="shared" si="211"/>
        <v>0</v>
      </c>
      <c r="BI118" s="25">
        <f t="shared" si="212"/>
        <v>0</v>
      </c>
      <c r="BJ118" s="25">
        <f t="shared" si="213"/>
        <v>0</v>
      </c>
      <c r="BK118" s="25">
        <f t="shared" si="214"/>
        <v>0</v>
      </c>
      <c r="BL118" s="25">
        <f t="shared" si="215"/>
        <v>0</v>
      </c>
      <c r="BM118" s="25">
        <f t="shared" si="216"/>
        <v>0</v>
      </c>
      <c r="BN118" s="25">
        <f t="shared" si="217"/>
        <v>0</v>
      </c>
      <c r="BO118" s="25">
        <f t="shared" si="218"/>
        <v>0</v>
      </c>
      <c r="BP118" s="25">
        <f t="shared" si="219"/>
        <v>0</v>
      </c>
      <c r="BQ118" s="25" t="str">
        <f t="shared" si="220"/>
        <v>NA</v>
      </c>
    </row>
    <row r="119" spans="3:69" s="25" customFormat="1" x14ac:dyDescent="0.15"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5">
        <f t="shared" si="178"/>
        <v>0</v>
      </c>
      <c r="Q119" s="26"/>
      <c r="R119" s="26"/>
      <c r="S119" s="26"/>
      <c r="U119" s="26"/>
      <c r="V119" s="27">
        <v>12</v>
      </c>
      <c r="W119" s="27">
        <v>4</v>
      </c>
      <c r="X119" s="14">
        <v>0</v>
      </c>
      <c r="Z119" s="28" t="str">
        <f t="shared" si="179"/>
        <v>NA</v>
      </c>
      <c r="AA119" s="28" t="str">
        <f t="shared" si="180"/>
        <v>NA</v>
      </c>
      <c r="AB119" s="28" t="str">
        <f t="shared" si="181"/>
        <v>NA</v>
      </c>
      <c r="AC119" s="28" t="str">
        <f t="shared" si="182"/>
        <v>NA</v>
      </c>
      <c r="AD119" s="28" t="str">
        <f t="shared" si="183"/>
        <v>NA</v>
      </c>
      <c r="AE119" s="28" t="str">
        <f t="shared" si="184"/>
        <v>NA</v>
      </c>
      <c r="AF119" s="28" t="str">
        <f t="shared" si="185"/>
        <v>NA</v>
      </c>
      <c r="AG119" s="28" t="str">
        <f t="shared" si="186"/>
        <v>NA</v>
      </c>
      <c r="AH119" s="28" t="str">
        <f t="shared" si="187"/>
        <v>NA</v>
      </c>
      <c r="AI119" s="28" t="str">
        <f t="shared" si="188"/>
        <v>NA</v>
      </c>
      <c r="AJ119" s="28" t="str">
        <f t="shared" si="189"/>
        <v>NA</v>
      </c>
      <c r="AK119" s="28" t="str">
        <f t="shared" si="190"/>
        <v>NA</v>
      </c>
      <c r="AL119" s="28">
        <f t="shared" si="191"/>
        <v>0</v>
      </c>
      <c r="AM119" s="28" t="str">
        <f t="shared" si="192"/>
        <v>NA</v>
      </c>
      <c r="AN119" s="29" t="str">
        <f t="shared" si="193"/>
        <v>NA</v>
      </c>
      <c r="AP119" s="25">
        <f t="shared" si="194"/>
        <v>0</v>
      </c>
      <c r="AQ119" s="25">
        <f t="shared" si="195"/>
        <v>0</v>
      </c>
      <c r="AR119" s="25">
        <f t="shared" si="196"/>
        <v>0</v>
      </c>
      <c r="AS119" s="25">
        <f t="shared" si="197"/>
        <v>0</v>
      </c>
      <c r="AT119" s="25">
        <f t="shared" si="198"/>
        <v>0</v>
      </c>
      <c r="AU119" s="25">
        <f t="shared" si="199"/>
        <v>0</v>
      </c>
      <c r="AV119" s="25">
        <f t="shared" si="200"/>
        <v>0</v>
      </c>
      <c r="AW119" s="25">
        <f t="shared" si="201"/>
        <v>0</v>
      </c>
      <c r="AX119" s="25">
        <f t="shared" si="202"/>
        <v>0</v>
      </c>
      <c r="AY119" s="25">
        <f t="shared" si="203"/>
        <v>0</v>
      </c>
      <c r="AZ119" s="25">
        <f t="shared" si="204"/>
        <v>0</v>
      </c>
      <c r="BA119" s="25">
        <f t="shared" si="205"/>
        <v>0</v>
      </c>
      <c r="BB119" s="25">
        <f t="shared" si="206"/>
        <v>0</v>
      </c>
      <c r="BD119" s="25">
        <f t="shared" si="207"/>
        <v>0</v>
      </c>
      <c r="BE119" s="25">
        <f t="shared" si="208"/>
        <v>0</v>
      </c>
      <c r="BF119" s="25">
        <f t="shared" si="209"/>
        <v>0</v>
      </c>
      <c r="BG119" s="25">
        <f t="shared" si="210"/>
        <v>0</v>
      </c>
      <c r="BH119" s="25">
        <f t="shared" si="211"/>
        <v>0</v>
      </c>
      <c r="BI119" s="25">
        <f t="shared" si="212"/>
        <v>0</v>
      </c>
      <c r="BJ119" s="25">
        <f t="shared" si="213"/>
        <v>0</v>
      </c>
      <c r="BK119" s="25">
        <f t="shared" si="214"/>
        <v>0</v>
      </c>
      <c r="BL119" s="25">
        <f t="shared" si="215"/>
        <v>0</v>
      </c>
      <c r="BM119" s="25">
        <f t="shared" si="216"/>
        <v>0</v>
      </c>
      <c r="BN119" s="25">
        <f t="shared" si="217"/>
        <v>0</v>
      </c>
      <c r="BO119" s="25">
        <f t="shared" si="218"/>
        <v>0</v>
      </c>
      <c r="BP119" s="25">
        <f t="shared" si="219"/>
        <v>0</v>
      </c>
      <c r="BQ119" s="25" t="str">
        <f t="shared" si="220"/>
        <v>NA</v>
      </c>
    </row>
    <row r="120" spans="3:69" s="25" customFormat="1" x14ac:dyDescent="0.15"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5">
        <f t="shared" si="178"/>
        <v>0</v>
      </c>
      <c r="Q120" s="26"/>
      <c r="R120" s="26"/>
      <c r="S120" s="26"/>
      <c r="U120" s="26"/>
      <c r="V120" s="27">
        <v>12</v>
      </c>
      <c r="W120" s="27">
        <v>4</v>
      </c>
      <c r="X120" s="14">
        <v>0</v>
      </c>
      <c r="Z120" s="28" t="str">
        <f t="shared" si="179"/>
        <v>NA</v>
      </c>
      <c r="AA120" s="28" t="str">
        <f t="shared" si="180"/>
        <v>NA</v>
      </c>
      <c r="AB120" s="28" t="str">
        <f t="shared" si="181"/>
        <v>NA</v>
      </c>
      <c r="AC120" s="28" t="str">
        <f t="shared" si="182"/>
        <v>NA</v>
      </c>
      <c r="AD120" s="28" t="str">
        <f t="shared" si="183"/>
        <v>NA</v>
      </c>
      <c r="AE120" s="28" t="str">
        <f t="shared" si="184"/>
        <v>NA</v>
      </c>
      <c r="AF120" s="28" t="str">
        <f t="shared" si="185"/>
        <v>NA</v>
      </c>
      <c r="AG120" s="28" t="str">
        <f t="shared" si="186"/>
        <v>NA</v>
      </c>
      <c r="AH120" s="28" t="str">
        <f t="shared" si="187"/>
        <v>NA</v>
      </c>
      <c r="AI120" s="28" t="str">
        <f t="shared" si="188"/>
        <v>NA</v>
      </c>
      <c r="AJ120" s="28" t="str">
        <f t="shared" si="189"/>
        <v>NA</v>
      </c>
      <c r="AK120" s="28" t="str">
        <f t="shared" si="190"/>
        <v>NA</v>
      </c>
      <c r="AL120" s="28">
        <f t="shared" si="191"/>
        <v>0</v>
      </c>
      <c r="AM120" s="28" t="str">
        <f t="shared" si="192"/>
        <v>NA</v>
      </c>
      <c r="AN120" s="29" t="str">
        <f t="shared" si="193"/>
        <v>NA</v>
      </c>
      <c r="AP120" s="25">
        <f t="shared" si="194"/>
        <v>0</v>
      </c>
      <c r="AQ120" s="25">
        <f t="shared" si="195"/>
        <v>0</v>
      </c>
      <c r="AR120" s="25">
        <f t="shared" si="196"/>
        <v>0</v>
      </c>
      <c r="AS120" s="25">
        <f t="shared" si="197"/>
        <v>0</v>
      </c>
      <c r="AT120" s="25">
        <f t="shared" si="198"/>
        <v>0</v>
      </c>
      <c r="AU120" s="25">
        <f t="shared" si="199"/>
        <v>0</v>
      </c>
      <c r="AV120" s="25">
        <f t="shared" si="200"/>
        <v>0</v>
      </c>
      <c r="AW120" s="25">
        <f t="shared" si="201"/>
        <v>0</v>
      </c>
      <c r="AX120" s="25">
        <f t="shared" si="202"/>
        <v>0</v>
      </c>
      <c r="AY120" s="25">
        <f t="shared" si="203"/>
        <v>0</v>
      </c>
      <c r="AZ120" s="25">
        <f t="shared" si="204"/>
        <v>0</v>
      </c>
      <c r="BA120" s="25">
        <f t="shared" si="205"/>
        <v>0</v>
      </c>
      <c r="BB120" s="25">
        <f t="shared" si="206"/>
        <v>0</v>
      </c>
      <c r="BD120" s="25">
        <f t="shared" si="207"/>
        <v>0</v>
      </c>
      <c r="BE120" s="25">
        <f t="shared" si="208"/>
        <v>0</v>
      </c>
      <c r="BF120" s="25">
        <f t="shared" si="209"/>
        <v>0</v>
      </c>
      <c r="BG120" s="25">
        <f t="shared" si="210"/>
        <v>0</v>
      </c>
      <c r="BH120" s="25">
        <f t="shared" si="211"/>
        <v>0</v>
      </c>
      <c r="BI120" s="25">
        <f t="shared" si="212"/>
        <v>0</v>
      </c>
      <c r="BJ120" s="25">
        <f t="shared" si="213"/>
        <v>0</v>
      </c>
      <c r="BK120" s="25">
        <f t="shared" si="214"/>
        <v>0</v>
      </c>
      <c r="BL120" s="25">
        <f t="shared" si="215"/>
        <v>0</v>
      </c>
      <c r="BM120" s="25">
        <f t="shared" si="216"/>
        <v>0</v>
      </c>
      <c r="BN120" s="25">
        <f t="shared" si="217"/>
        <v>0</v>
      </c>
      <c r="BO120" s="25">
        <f t="shared" si="218"/>
        <v>0</v>
      </c>
      <c r="BP120" s="25">
        <f t="shared" si="219"/>
        <v>0</v>
      </c>
      <c r="BQ120" s="25" t="str">
        <f t="shared" si="220"/>
        <v>NA</v>
      </c>
    </row>
    <row r="121" spans="3:69" s="25" customFormat="1" x14ac:dyDescent="0.15"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5">
        <f t="shared" si="178"/>
        <v>0</v>
      </c>
      <c r="Q121" s="26"/>
      <c r="R121" s="26"/>
      <c r="S121" s="26"/>
      <c r="U121" s="26"/>
      <c r="V121" s="27">
        <v>12</v>
      </c>
      <c r="W121" s="27">
        <v>4</v>
      </c>
      <c r="X121" s="14">
        <v>0</v>
      </c>
      <c r="Z121" s="28" t="str">
        <f t="shared" si="179"/>
        <v>NA</v>
      </c>
      <c r="AA121" s="28" t="str">
        <f t="shared" si="180"/>
        <v>NA</v>
      </c>
      <c r="AB121" s="28" t="str">
        <f t="shared" si="181"/>
        <v>NA</v>
      </c>
      <c r="AC121" s="28" t="str">
        <f t="shared" si="182"/>
        <v>NA</v>
      </c>
      <c r="AD121" s="28" t="str">
        <f t="shared" si="183"/>
        <v>NA</v>
      </c>
      <c r="AE121" s="28" t="str">
        <f t="shared" si="184"/>
        <v>NA</v>
      </c>
      <c r="AF121" s="28" t="str">
        <f t="shared" si="185"/>
        <v>NA</v>
      </c>
      <c r="AG121" s="28" t="str">
        <f t="shared" si="186"/>
        <v>NA</v>
      </c>
      <c r="AH121" s="28" t="str">
        <f t="shared" si="187"/>
        <v>NA</v>
      </c>
      <c r="AI121" s="28" t="str">
        <f t="shared" si="188"/>
        <v>NA</v>
      </c>
      <c r="AJ121" s="28" t="str">
        <f t="shared" si="189"/>
        <v>NA</v>
      </c>
      <c r="AK121" s="28" t="str">
        <f t="shared" si="190"/>
        <v>NA</v>
      </c>
      <c r="AL121" s="28">
        <f t="shared" si="191"/>
        <v>0</v>
      </c>
      <c r="AM121" s="28" t="str">
        <f t="shared" si="192"/>
        <v>NA</v>
      </c>
      <c r="AN121" s="29" t="str">
        <f t="shared" si="193"/>
        <v>NA</v>
      </c>
      <c r="AP121" s="25">
        <f t="shared" si="194"/>
        <v>0</v>
      </c>
      <c r="AQ121" s="25">
        <f t="shared" si="195"/>
        <v>0</v>
      </c>
      <c r="AR121" s="25">
        <f t="shared" si="196"/>
        <v>0</v>
      </c>
      <c r="AS121" s="25">
        <f t="shared" si="197"/>
        <v>0</v>
      </c>
      <c r="AT121" s="25">
        <f t="shared" si="198"/>
        <v>0</v>
      </c>
      <c r="AU121" s="25">
        <f t="shared" si="199"/>
        <v>0</v>
      </c>
      <c r="AV121" s="25">
        <f t="shared" si="200"/>
        <v>0</v>
      </c>
      <c r="AW121" s="25">
        <f t="shared" si="201"/>
        <v>0</v>
      </c>
      <c r="AX121" s="25">
        <f t="shared" si="202"/>
        <v>0</v>
      </c>
      <c r="AY121" s="25">
        <f t="shared" si="203"/>
        <v>0</v>
      </c>
      <c r="AZ121" s="25">
        <f t="shared" si="204"/>
        <v>0</v>
      </c>
      <c r="BA121" s="25">
        <f t="shared" si="205"/>
        <v>0</v>
      </c>
      <c r="BB121" s="25">
        <f t="shared" si="206"/>
        <v>0</v>
      </c>
      <c r="BD121" s="25">
        <f t="shared" si="207"/>
        <v>0</v>
      </c>
      <c r="BE121" s="25">
        <f t="shared" si="208"/>
        <v>0</v>
      </c>
      <c r="BF121" s="25">
        <f t="shared" si="209"/>
        <v>0</v>
      </c>
      <c r="BG121" s="25">
        <f t="shared" si="210"/>
        <v>0</v>
      </c>
      <c r="BH121" s="25">
        <f t="shared" si="211"/>
        <v>0</v>
      </c>
      <c r="BI121" s="25">
        <f t="shared" si="212"/>
        <v>0</v>
      </c>
      <c r="BJ121" s="25">
        <f t="shared" si="213"/>
        <v>0</v>
      </c>
      <c r="BK121" s="25">
        <f t="shared" si="214"/>
        <v>0</v>
      </c>
      <c r="BL121" s="25">
        <f t="shared" si="215"/>
        <v>0</v>
      </c>
      <c r="BM121" s="25">
        <f t="shared" si="216"/>
        <v>0</v>
      </c>
      <c r="BN121" s="25">
        <f t="shared" si="217"/>
        <v>0</v>
      </c>
      <c r="BO121" s="25">
        <f t="shared" si="218"/>
        <v>0</v>
      </c>
      <c r="BP121" s="25">
        <f t="shared" si="219"/>
        <v>0</v>
      </c>
      <c r="BQ121" s="25" t="str">
        <f t="shared" si="220"/>
        <v>NA</v>
      </c>
    </row>
    <row r="122" spans="3:69" s="25" customFormat="1" x14ac:dyDescent="0.15"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5">
        <f t="shared" si="178"/>
        <v>0</v>
      </c>
      <c r="Q122" s="26"/>
      <c r="R122" s="26"/>
      <c r="S122" s="26"/>
      <c r="U122" s="26"/>
      <c r="V122" s="27">
        <v>12</v>
      </c>
      <c r="W122" s="27">
        <v>4</v>
      </c>
      <c r="X122" s="14">
        <v>0</v>
      </c>
      <c r="Z122" s="28" t="str">
        <f t="shared" si="179"/>
        <v>NA</v>
      </c>
      <c r="AA122" s="28" t="str">
        <f t="shared" si="180"/>
        <v>NA</v>
      </c>
      <c r="AB122" s="28" t="str">
        <f t="shared" si="181"/>
        <v>NA</v>
      </c>
      <c r="AC122" s="28" t="str">
        <f t="shared" si="182"/>
        <v>NA</v>
      </c>
      <c r="AD122" s="28" t="str">
        <f t="shared" si="183"/>
        <v>NA</v>
      </c>
      <c r="AE122" s="28" t="str">
        <f t="shared" si="184"/>
        <v>NA</v>
      </c>
      <c r="AF122" s="28" t="str">
        <f t="shared" si="185"/>
        <v>NA</v>
      </c>
      <c r="AG122" s="28" t="str">
        <f t="shared" si="186"/>
        <v>NA</v>
      </c>
      <c r="AH122" s="28" t="str">
        <f t="shared" si="187"/>
        <v>NA</v>
      </c>
      <c r="AI122" s="28" t="str">
        <f t="shared" si="188"/>
        <v>NA</v>
      </c>
      <c r="AJ122" s="28" t="str">
        <f t="shared" si="189"/>
        <v>NA</v>
      </c>
      <c r="AK122" s="28" t="str">
        <f t="shared" si="190"/>
        <v>NA</v>
      </c>
      <c r="AL122" s="28">
        <f t="shared" si="191"/>
        <v>0</v>
      </c>
      <c r="AM122" s="28" t="str">
        <f t="shared" si="192"/>
        <v>NA</v>
      </c>
      <c r="AN122" s="29" t="str">
        <f t="shared" si="193"/>
        <v>NA</v>
      </c>
      <c r="AP122" s="25">
        <f t="shared" si="194"/>
        <v>0</v>
      </c>
      <c r="AQ122" s="25">
        <f t="shared" si="195"/>
        <v>0</v>
      </c>
      <c r="AR122" s="25">
        <f t="shared" si="196"/>
        <v>0</v>
      </c>
      <c r="AS122" s="25">
        <f t="shared" si="197"/>
        <v>0</v>
      </c>
      <c r="AT122" s="25">
        <f t="shared" si="198"/>
        <v>0</v>
      </c>
      <c r="AU122" s="25">
        <f t="shared" si="199"/>
        <v>0</v>
      </c>
      <c r="AV122" s="25">
        <f t="shared" si="200"/>
        <v>0</v>
      </c>
      <c r="AW122" s="25">
        <f t="shared" si="201"/>
        <v>0</v>
      </c>
      <c r="AX122" s="25">
        <f t="shared" si="202"/>
        <v>0</v>
      </c>
      <c r="AY122" s="25">
        <f t="shared" si="203"/>
        <v>0</v>
      </c>
      <c r="AZ122" s="25">
        <f t="shared" si="204"/>
        <v>0</v>
      </c>
      <c r="BA122" s="25">
        <f t="shared" si="205"/>
        <v>0</v>
      </c>
      <c r="BB122" s="25">
        <f t="shared" si="206"/>
        <v>0</v>
      </c>
      <c r="BD122" s="25">
        <f t="shared" si="207"/>
        <v>0</v>
      </c>
      <c r="BE122" s="25">
        <f t="shared" si="208"/>
        <v>0</v>
      </c>
      <c r="BF122" s="25">
        <f t="shared" si="209"/>
        <v>0</v>
      </c>
      <c r="BG122" s="25">
        <f t="shared" si="210"/>
        <v>0</v>
      </c>
      <c r="BH122" s="25">
        <f t="shared" si="211"/>
        <v>0</v>
      </c>
      <c r="BI122" s="25">
        <f t="shared" si="212"/>
        <v>0</v>
      </c>
      <c r="BJ122" s="25">
        <f t="shared" si="213"/>
        <v>0</v>
      </c>
      <c r="BK122" s="25">
        <f t="shared" si="214"/>
        <v>0</v>
      </c>
      <c r="BL122" s="25">
        <f t="shared" si="215"/>
        <v>0</v>
      </c>
      <c r="BM122" s="25">
        <f t="shared" si="216"/>
        <v>0</v>
      </c>
      <c r="BN122" s="25">
        <f t="shared" si="217"/>
        <v>0</v>
      </c>
      <c r="BO122" s="25">
        <f t="shared" si="218"/>
        <v>0</v>
      </c>
      <c r="BP122" s="25">
        <f t="shared" si="219"/>
        <v>0</v>
      </c>
      <c r="BQ122" s="25" t="str">
        <f t="shared" si="220"/>
        <v>NA</v>
      </c>
    </row>
    <row r="123" spans="3:69" s="25" customFormat="1" x14ac:dyDescent="0.15"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5">
        <f t="shared" si="178"/>
        <v>0</v>
      </c>
      <c r="Q123" s="26"/>
      <c r="R123" s="26"/>
      <c r="S123" s="26"/>
      <c r="U123" s="26"/>
      <c r="V123" s="27">
        <v>12</v>
      </c>
      <c r="W123" s="27">
        <v>4</v>
      </c>
      <c r="X123" s="14">
        <v>0</v>
      </c>
      <c r="Z123" s="28" t="str">
        <f t="shared" si="179"/>
        <v>NA</v>
      </c>
      <c r="AA123" s="28" t="str">
        <f t="shared" si="180"/>
        <v>NA</v>
      </c>
      <c r="AB123" s="28" t="str">
        <f t="shared" si="181"/>
        <v>NA</v>
      </c>
      <c r="AC123" s="28" t="str">
        <f t="shared" si="182"/>
        <v>NA</v>
      </c>
      <c r="AD123" s="28" t="str">
        <f t="shared" si="183"/>
        <v>NA</v>
      </c>
      <c r="AE123" s="28" t="str">
        <f t="shared" si="184"/>
        <v>NA</v>
      </c>
      <c r="AF123" s="28" t="str">
        <f t="shared" si="185"/>
        <v>NA</v>
      </c>
      <c r="AG123" s="28" t="str">
        <f t="shared" si="186"/>
        <v>NA</v>
      </c>
      <c r="AH123" s="28" t="str">
        <f t="shared" si="187"/>
        <v>NA</v>
      </c>
      <c r="AI123" s="28" t="str">
        <f t="shared" si="188"/>
        <v>NA</v>
      </c>
      <c r="AJ123" s="28" t="str">
        <f t="shared" si="189"/>
        <v>NA</v>
      </c>
      <c r="AK123" s="28" t="str">
        <f t="shared" si="190"/>
        <v>NA</v>
      </c>
      <c r="AL123" s="28">
        <f t="shared" si="191"/>
        <v>0</v>
      </c>
      <c r="AM123" s="28" t="str">
        <f t="shared" si="192"/>
        <v>NA</v>
      </c>
      <c r="AN123" s="29" t="str">
        <f t="shared" si="193"/>
        <v>NA</v>
      </c>
      <c r="AP123" s="25">
        <f t="shared" si="194"/>
        <v>0</v>
      </c>
      <c r="AQ123" s="25">
        <f t="shared" si="195"/>
        <v>0</v>
      </c>
      <c r="AR123" s="25">
        <f t="shared" si="196"/>
        <v>0</v>
      </c>
      <c r="AS123" s="25">
        <f t="shared" si="197"/>
        <v>0</v>
      </c>
      <c r="AT123" s="25">
        <f t="shared" si="198"/>
        <v>0</v>
      </c>
      <c r="AU123" s="25">
        <f t="shared" si="199"/>
        <v>0</v>
      </c>
      <c r="AV123" s="25">
        <f t="shared" si="200"/>
        <v>0</v>
      </c>
      <c r="AW123" s="25">
        <f t="shared" si="201"/>
        <v>0</v>
      </c>
      <c r="AX123" s="25">
        <f t="shared" si="202"/>
        <v>0</v>
      </c>
      <c r="AY123" s="25">
        <f t="shared" si="203"/>
        <v>0</v>
      </c>
      <c r="AZ123" s="25">
        <f t="shared" si="204"/>
        <v>0</v>
      </c>
      <c r="BA123" s="25">
        <f t="shared" si="205"/>
        <v>0</v>
      </c>
      <c r="BB123" s="25">
        <f t="shared" si="206"/>
        <v>0</v>
      </c>
      <c r="BD123" s="25">
        <f t="shared" si="207"/>
        <v>0</v>
      </c>
      <c r="BE123" s="25">
        <f t="shared" si="208"/>
        <v>0</v>
      </c>
      <c r="BF123" s="25">
        <f t="shared" si="209"/>
        <v>0</v>
      </c>
      <c r="BG123" s="25">
        <f t="shared" si="210"/>
        <v>0</v>
      </c>
      <c r="BH123" s="25">
        <f t="shared" si="211"/>
        <v>0</v>
      </c>
      <c r="BI123" s="25">
        <f t="shared" si="212"/>
        <v>0</v>
      </c>
      <c r="BJ123" s="25">
        <f t="shared" si="213"/>
        <v>0</v>
      </c>
      <c r="BK123" s="25">
        <f t="shared" si="214"/>
        <v>0</v>
      </c>
      <c r="BL123" s="25">
        <f t="shared" si="215"/>
        <v>0</v>
      </c>
      <c r="BM123" s="25">
        <f t="shared" si="216"/>
        <v>0</v>
      </c>
      <c r="BN123" s="25">
        <f t="shared" si="217"/>
        <v>0</v>
      </c>
      <c r="BO123" s="25">
        <f t="shared" si="218"/>
        <v>0</v>
      </c>
      <c r="BP123" s="25">
        <f t="shared" si="219"/>
        <v>0</v>
      </c>
      <c r="BQ123" s="25" t="str">
        <f t="shared" si="220"/>
        <v>NA</v>
      </c>
    </row>
    <row r="124" spans="3:69" s="25" customFormat="1" x14ac:dyDescent="0.15"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5">
        <f t="shared" si="178"/>
        <v>0</v>
      </c>
      <c r="Q124" s="26"/>
      <c r="R124" s="26"/>
      <c r="S124" s="26"/>
      <c r="U124" s="26"/>
      <c r="V124" s="27">
        <v>12</v>
      </c>
      <c r="W124" s="27">
        <v>4</v>
      </c>
      <c r="X124" s="14">
        <v>0</v>
      </c>
      <c r="Z124" s="28" t="str">
        <f t="shared" si="179"/>
        <v>NA</v>
      </c>
      <c r="AA124" s="28" t="str">
        <f t="shared" si="180"/>
        <v>NA</v>
      </c>
      <c r="AB124" s="28" t="str">
        <f t="shared" si="181"/>
        <v>NA</v>
      </c>
      <c r="AC124" s="28" t="str">
        <f t="shared" si="182"/>
        <v>NA</v>
      </c>
      <c r="AD124" s="28" t="str">
        <f t="shared" si="183"/>
        <v>NA</v>
      </c>
      <c r="AE124" s="28" t="str">
        <f t="shared" si="184"/>
        <v>NA</v>
      </c>
      <c r="AF124" s="28" t="str">
        <f t="shared" si="185"/>
        <v>NA</v>
      </c>
      <c r="AG124" s="28" t="str">
        <f t="shared" si="186"/>
        <v>NA</v>
      </c>
      <c r="AH124" s="28" t="str">
        <f t="shared" si="187"/>
        <v>NA</v>
      </c>
      <c r="AI124" s="28" t="str">
        <f t="shared" si="188"/>
        <v>NA</v>
      </c>
      <c r="AJ124" s="28" t="str">
        <f t="shared" si="189"/>
        <v>NA</v>
      </c>
      <c r="AK124" s="28" t="str">
        <f t="shared" si="190"/>
        <v>NA</v>
      </c>
      <c r="AL124" s="28">
        <f t="shared" si="191"/>
        <v>0</v>
      </c>
      <c r="AM124" s="28" t="str">
        <f t="shared" si="192"/>
        <v>NA</v>
      </c>
      <c r="AN124" s="29" t="str">
        <f t="shared" si="193"/>
        <v>NA</v>
      </c>
      <c r="AP124" s="25">
        <f t="shared" si="194"/>
        <v>0</v>
      </c>
      <c r="AQ124" s="25">
        <f t="shared" si="195"/>
        <v>0</v>
      </c>
      <c r="AR124" s="25">
        <f t="shared" si="196"/>
        <v>0</v>
      </c>
      <c r="AS124" s="25">
        <f t="shared" si="197"/>
        <v>0</v>
      </c>
      <c r="AT124" s="25">
        <f t="shared" si="198"/>
        <v>0</v>
      </c>
      <c r="AU124" s="25">
        <f t="shared" si="199"/>
        <v>0</v>
      </c>
      <c r="AV124" s="25">
        <f t="shared" si="200"/>
        <v>0</v>
      </c>
      <c r="AW124" s="25">
        <f t="shared" si="201"/>
        <v>0</v>
      </c>
      <c r="AX124" s="25">
        <f t="shared" si="202"/>
        <v>0</v>
      </c>
      <c r="AY124" s="25">
        <f t="shared" si="203"/>
        <v>0</v>
      </c>
      <c r="AZ124" s="25">
        <f t="shared" si="204"/>
        <v>0</v>
      </c>
      <c r="BA124" s="25">
        <f t="shared" si="205"/>
        <v>0</v>
      </c>
      <c r="BB124" s="25">
        <f t="shared" si="206"/>
        <v>0</v>
      </c>
      <c r="BD124" s="25">
        <f t="shared" si="207"/>
        <v>0</v>
      </c>
      <c r="BE124" s="25">
        <f t="shared" si="208"/>
        <v>0</v>
      </c>
      <c r="BF124" s="25">
        <f t="shared" si="209"/>
        <v>0</v>
      </c>
      <c r="BG124" s="25">
        <f t="shared" si="210"/>
        <v>0</v>
      </c>
      <c r="BH124" s="25">
        <f t="shared" si="211"/>
        <v>0</v>
      </c>
      <c r="BI124" s="25">
        <f t="shared" si="212"/>
        <v>0</v>
      </c>
      <c r="BJ124" s="25">
        <f t="shared" si="213"/>
        <v>0</v>
      </c>
      <c r="BK124" s="25">
        <f t="shared" si="214"/>
        <v>0</v>
      </c>
      <c r="BL124" s="25">
        <f t="shared" si="215"/>
        <v>0</v>
      </c>
      <c r="BM124" s="25">
        <f t="shared" si="216"/>
        <v>0</v>
      </c>
      <c r="BN124" s="25">
        <f t="shared" si="217"/>
        <v>0</v>
      </c>
      <c r="BO124" s="25">
        <f t="shared" si="218"/>
        <v>0</v>
      </c>
      <c r="BP124" s="25">
        <f t="shared" si="219"/>
        <v>0</v>
      </c>
      <c r="BQ124" s="25" t="str">
        <f t="shared" si="220"/>
        <v>NA</v>
      </c>
    </row>
    <row r="125" spans="3:69" s="25" customFormat="1" x14ac:dyDescent="0.15"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5">
        <f t="shared" si="178"/>
        <v>0</v>
      </c>
      <c r="Q125" s="26"/>
      <c r="R125" s="26"/>
      <c r="S125" s="26"/>
      <c r="U125" s="26"/>
      <c r="V125" s="27">
        <v>12</v>
      </c>
      <c r="W125" s="27">
        <v>4</v>
      </c>
      <c r="X125" s="14">
        <v>0</v>
      </c>
      <c r="Z125" s="28" t="str">
        <f t="shared" si="179"/>
        <v>NA</v>
      </c>
      <c r="AA125" s="28" t="str">
        <f t="shared" si="180"/>
        <v>NA</v>
      </c>
      <c r="AB125" s="28" t="str">
        <f t="shared" si="181"/>
        <v>NA</v>
      </c>
      <c r="AC125" s="28" t="str">
        <f t="shared" si="182"/>
        <v>NA</v>
      </c>
      <c r="AD125" s="28" t="str">
        <f t="shared" si="183"/>
        <v>NA</v>
      </c>
      <c r="AE125" s="28" t="str">
        <f t="shared" si="184"/>
        <v>NA</v>
      </c>
      <c r="AF125" s="28" t="str">
        <f t="shared" si="185"/>
        <v>NA</v>
      </c>
      <c r="AG125" s="28" t="str">
        <f t="shared" si="186"/>
        <v>NA</v>
      </c>
      <c r="AH125" s="28" t="str">
        <f t="shared" si="187"/>
        <v>NA</v>
      </c>
      <c r="AI125" s="28" t="str">
        <f t="shared" si="188"/>
        <v>NA</v>
      </c>
      <c r="AJ125" s="28" t="str">
        <f t="shared" si="189"/>
        <v>NA</v>
      </c>
      <c r="AK125" s="28" t="str">
        <f t="shared" si="190"/>
        <v>NA</v>
      </c>
      <c r="AL125" s="28">
        <f t="shared" si="191"/>
        <v>0</v>
      </c>
      <c r="AM125" s="28" t="str">
        <f t="shared" si="192"/>
        <v>NA</v>
      </c>
      <c r="AN125" s="29" t="str">
        <f t="shared" si="193"/>
        <v>NA</v>
      </c>
      <c r="AP125" s="25">
        <f t="shared" si="194"/>
        <v>0</v>
      </c>
      <c r="AQ125" s="25">
        <f t="shared" si="195"/>
        <v>0</v>
      </c>
      <c r="AR125" s="25">
        <f t="shared" si="196"/>
        <v>0</v>
      </c>
      <c r="AS125" s="25">
        <f t="shared" si="197"/>
        <v>0</v>
      </c>
      <c r="AT125" s="25">
        <f t="shared" si="198"/>
        <v>0</v>
      </c>
      <c r="AU125" s="25">
        <f t="shared" si="199"/>
        <v>0</v>
      </c>
      <c r="AV125" s="25">
        <f t="shared" si="200"/>
        <v>0</v>
      </c>
      <c r="AW125" s="25">
        <f t="shared" si="201"/>
        <v>0</v>
      </c>
      <c r="AX125" s="25">
        <f t="shared" si="202"/>
        <v>0</v>
      </c>
      <c r="AY125" s="25">
        <f t="shared" si="203"/>
        <v>0</v>
      </c>
      <c r="AZ125" s="25">
        <f t="shared" si="204"/>
        <v>0</v>
      </c>
      <c r="BA125" s="25">
        <f t="shared" si="205"/>
        <v>0</v>
      </c>
      <c r="BB125" s="25">
        <f t="shared" si="206"/>
        <v>0</v>
      </c>
      <c r="BD125" s="25">
        <f t="shared" si="207"/>
        <v>0</v>
      </c>
      <c r="BE125" s="25">
        <f t="shared" si="208"/>
        <v>0</v>
      </c>
      <c r="BF125" s="25">
        <f t="shared" si="209"/>
        <v>0</v>
      </c>
      <c r="BG125" s="25">
        <f t="shared" si="210"/>
        <v>0</v>
      </c>
      <c r="BH125" s="25">
        <f t="shared" si="211"/>
        <v>0</v>
      </c>
      <c r="BI125" s="25">
        <f t="shared" si="212"/>
        <v>0</v>
      </c>
      <c r="BJ125" s="25">
        <f t="shared" si="213"/>
        <v>0</v>
      </c>
      <c r="BK125" s="25">
        <f t="shared" si="214"/>
        <v>0</v>
      </c>
      <c r="BL125" s="25">
        <f t="shared" si="215"/>
        <v>0</v>
      </c>
      <c r="BM125" s="25">
        <f t="shared" si="216"/>
        <v>0</v>
      </c>
      <c r="BN125" s="25">
        <f t="shared" si="217"/>
        <v>0</v>
      </c>
      <c r="BO125" s="25">
        <f t="shared" si="218"/>
        <v>0</v>
      </c>
      <c r="BP125" s="25">
        <f t="shared" si="219"/>
        <v>0</v>
      </c>
      <c r="BQ125" s="25" t="str">
        <f t="shared" si="220"/>
        <v>NA</v>
      </c>
    </row>
    <row r="126" spans="3:69" x14ac:dyDescent="0.15">
      <c r="C126" s="25"/>
      <c r="O126">
        <f t="shared" si="178"/>
        <v>0</v>
      </c>
      <c r="V126" s="35">
        <v>12</v>
      </c>
      <c r="W126" s="35">
        <v>4</v>
      </c>
      <c r="X126" s="14">
        <v>0</v>
      </c>
      <c r="Z126" s="13" t="str">
        <f t="shared" si="179"/>
        <v>NA</v>
      </c>
      <c r="AA126" s="13" t="str">
        <f t="shared" si="180"/>
        <v>NA</v>
      </c>
      <c r="AB126" s="13" t="str">
        <f t="shared" si="181"/>
        <v>NA</v>
      </c>
      <c r="AC126" s="13" t="str">
        <f t="shared" si="182"/>
        <v>NA</v>
      </c>
      <c r="AD126" s="13" t="str">
        <f t="shared" si="183"/>
        <v>NA</v>
      </c>
      <c r="AE126" s="13" t="str">
        <f t="shared" si="184"/>
        <v>NA</v>
      </c>
      <c r="AF126" s="13" t="str">
        <f t="shared" si="185"/>
        <v>NA</v>
      </c>
      <c r="AG126" s="13" t="str">
        <f t="shared" si="186"/>
        <v>NA</v>
      </c>
      <c r="AH126" s="13" t="str">
        <f t="shared" si="187"/>
        <v>NA</v>
      </c>
      <c r="AI126" s="13" t="str">
        <f t="shared" si="188"/>
        <v>NA</v>
      </c>
      <c r="AJ126" s="13" t="str">
        <f t="shared" si="189"/>
        <v>NA</v>
      </c>
      <c r="AK126" s="13" t="str">
        <f t="shared" si="190"/>
        <v>NA</v>
      </c>
      <c r="AL126" s="13">
        <f t="shared" si="191"/>
        <v>0</v>
      </c>
      <c r="AM126" s="13" t="str">
        <f t="shared" si="192"/>
        <v>NA</v>
      </c>
      <c r="AN126" s="10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3:69" x14ac:dyDescent="0.15">
      <c r="C127" s="25"/>
      <c r="O127">
        <f t="shared" si="178"/>
        <v>0</v>
      </c>
      <c r="V127" s="35">
        <v>12</v>
      </c>
      <c r="W127" s="35">
        <v>4</v>
      </c>
      <c r="X127" s="14">
        <v>0</v>
      </c>
      <c r="Z127" s="13" t="str">
        <f t="shared" si="179"/>
        <v>NA</v>
      </c>
      <c r="AA127" s="13" t="str">
        <f t="shared" si="180"/>
        <v>NA</v>
      </c>
      <c r="AB127" s="13" t="str">
        <f t="shared" si="181"/>
        <v>NA</v>
      </c>
      <c r="AC127" s="13" t="str">
        <f t="shared" si="182"/>
        <v>NA</v>
      </c>
      <c r="AD127" s="13" t="str">
        <f t="shared" si="183"/>
        <v>NA</v>
      </c>
      <c r="AE127" s="13" t="str">
        <f t="shared" si="184"/>
        <v>NA</v>
      </c>
      <c r="AF127" s="13" t="str">
        <f t="shared" si="185"/>
        <v>NA</v>
      </c>
      <c r="AG127" s="13" t="str">
        <f t="shared" si="186"/>
        <v>NA</v>
      </c>
      <c r="AH127" s="13" t="str">
        <f t="shared" si="187"/>
        <v>NA</v>
      </c>
      <c r="AI127" s="13" t="str">
        <f t="shared" si="188"/>
        <v>NA</v>
      </c>
      <c r="AJ127" s="13" t="str">
        <f t="shared" si="189"/>
        <v>NA</v>
      </c>
      <c r="AK127" s="13" t="str">
        <f t="shared" si="190"/>
        <v>NA</v>
      </c>
      <c r="AL127" s="13">
        <f t="shared" si="191"/>
        <v>0</v>
      </c>
      <c r="AM127" s="13" t="str">
        <f t="shared" si="192"/>
        <v>NA</v>
      </c>
      <c r="AN127" s="10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3:69" x14ac:dyDescent="0.15">
      <c r="C128" s="25"/>
      <c r="O128">
        <f t="shared" si="178"/>
        <v>0</v>
      </c>
      <c r="V128" s="35">
        <v>12</v>
      </c>
      <c r="W128" s="35">
        <v>4</v>
      </c>
      <c r="X128" s="14">
        <v>0</v>
      </c>
      <c r="Z128" s="13" t="str">
        <f t="shared" si="179"/>
        <v>NA</v>
      </c>
      <c r="AA128" s="13" t="str">
        <f t="shared" si="180"/>
        <v>NA</v>
      </c>
      <c r="AB128" s="13" t="str">
        <f t="shared" si="181"/>
        <v>NA</v>
      </c>
      <c r="AC128" s="13" t="str">
        <f t="shared" si="182"/>
        <v>NA</v>
      </c>
      <c r="AD128" s="13" t="str">
        <f t="shared" si="183"/>
        <v>NA</v>
      </c>
      <c r="AE128" s="13" t="str">
        <f t="shared" si="184"/>
        <v>NA</v>
      </c>
      <c r="AF128" s="13" t="str">
        <f t="shared" si="185"/>
        <v>NA</v>
      </c>
      <c r="AG128" s="13" t="str">
        <f t="shared" si="186"/>
        <v>NA</v>
      </c>
      <c r="AH128" s="13" t="str">
        <f t="shared" si="187"/>
        <v>NA</v>
      </c>
      <c r="AI128" s="13" t="str">
        <f t="shared" si="188"/>
        <v>NA</v>
      </c>
      <c r="AJ128" s="13" t="str">
        <f t="shared" si="189"/>
        <v>NA</v>
      </c>
      <c r="AK128" s="13" t="str">
        <f t="shared" si="190"/>
        <v>NA</v>
      </c>
      <c r="AL128" s="13">
        <f t="shared" si="191"/>
        <v>0</v>
      </c>
      <c r="AM128" s="13" t="str">
        <f t="shared" si="192"/>
        <v>NA</v>
      </c>
      <c r="AN128" s="10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3:69" x14ac:dyDescent="0.15">
      <c r="C129" s="25"/>
      <c r="O129">
        <f t="shared" si="178"/>
        <v>0</v>
      </c>
      <c r="V129" s="35">
        <v>12</v>
      </c>
      <c r="W129" s="35">
        <v>4</v>
      </c>
      <c r="X129" s="14">
        <v>0</v>
      </c>
      <c r="Z129" s="13" t="str">
        <f t="shared" si="179"/>
        <v>NA</v>
      </c>
      <c r="AA129" s="13" t="str">
        <f t="shared" si="180"/>
        <v>NA</v>
      </c>
      <c r="AB129" s="13" t="str">
        <f t="shared" si="181"/>
        <v>NA</v>
      </c>
      <c r="AC129" s="13" t="str">
        <f t="shared" si="182"/>
        <v>NA</v>
      </c>
      <c r="AD129" s="13" t="str">
        <f t="shared" si="183"/>
        <v>NA</v>
      </c>
      <c r="AE129" s="13" t="str">
        <f t="shared" si="184"/>
        <v>NA</v>
      </c>
      <c r="AF129" s="13" t="str">
        <f t="shared" si="185"/>
        <v>NA</v>
      </c>
      <c r="AG129" s="13" t="str">
        <f t="shared" si="186"/>
        <v>NA</v>
      </c>
      <c r="AH129" s="13" t="str">
        <f t="shared" si="187"/>
        <v>NA</v>
      </c>
      <c r="AI129" s="13" t="str">
        <f t="shared" si="188"/>
        <v>NA</v>
      </c>
      <c r="AJ129" s="13" t="str">
        <f t="shared" si="189"/>
        <v>NA</v>
      </c>
      <c r="AK129" s="13" t="str">
        <f t="shared" si="190"/>
        <v>NA</v>
      </c>
      <c r="AL129" s="13">
        <f t="shared" si="191"/>
        <v>0</v>
      </c>
      <c r="AM129" s="13" t="str">
        <f t="shared" si="192"/>
        <v>NA</v>
      </c>
      <c r="AN129" s="10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3:69" x14ac:dyDescent="0.15">
      <c r="C130" s="25"/>
      <c r="O130">
        <f t="shared" si="178"/>
        <v>0</v>
      </c>
      <c r="V130" s="35">
        <v>12</v>
      </c>
      <c r="W130" s="35">
        <v>4</v>
      </c>
      <c r="X130" s="14">
        <v>0</v>
      </c>
      <c r="Z130" s="13" t="str">
        <f t="shared" si="179"/>
        <v>NA</v>
      </c>
      <c r="AA130" s="13" t="str">
        <f t="shared" si="180"/>
        <v>NA</v>
      </c>
      <c r="AB130" s="13" t="str">
        <f t="shared" si="181"/>
        <v>NA</v>
      </c>
      <c r="AC130" s="13" t="str">
        <f t="shared" si="182"/>
        <v>NA</v>
      </c>
      <c r="AD130" s="13" t="str">
        <f t="shared" si="183"/>
        <v>NA</v>
      </c>
      <c r="AE130" s="13" t="str">
        <f t="shared" si="184"/>
        <v>NA</v>
      </c>
      <c r="AF130" s="13" t="str">
        <f t="shared" si="185"/>
        <v>NA</v>
      </c>
      <c r="AG130" s="13" t="str">
        <f t="shared" si="186"/>
        <v>NA</v>
      </c>
      <c r="AH130" s="13" t="str">
        <f t="shared" si="187"/>
        <v>NA</v>
      </c>
      <c r="AI130" s="13" t="str">
        <f t="shared" si="188"/>
        <v>NA</v>
      </c>
      <c r="AJ130" s="13" t="str">
        <f t="shared" si="189"/>
        <v>NA</v>
      </c>
      <c r="AK130" s="13" t="str">
        <f t="shared" si="190"/>
        <v>NA</v>
      </c>
      <c r="AL130" s="13">
        <f t="shared" si="191"/>
        <v>0</v>
      </c>
      <c r="AM130" s="13" t="str">
        <f t="shared" si="192"/>
        <v>NA</v>
      </c>
      <c r="AN130" s="10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3:69" x14ac:dyDescent="0.15">
      <c r="C131" s="25"/>
      <c r="O131">
        <f t="shared" si="178"/>
        <v>0</v>
      </c>
      <c r="V131" s="35">
        <v>12</v>
      </c>
      <c r="W131" s="35">
        <v>4</v>
      </c>
      <c r="X131" s="14">
        <v>0</v>
      </c>
      <c r="Z131" s="13" t="str">
        <f t="shared" si="179"/>
        <v>NA</v>
      </c>
      <c r="AA131" s="13" t="str">
        <f t="shared" si="180"/>
        <v>NA</v>
      </c>
      <c r="AB131" s="13" t="str">
        <f t="shared" si="181"/>
        <v>NA</v>
      </c>
      <c r="AC131" s="13" t="str">
        <f t="shared" si="182"/>
        <v>NA</v>
      </c>
      <c r="AD131" s="13" t="str">
        <f t="shared" si="183"/>
        <v>NA</v>
      </c>
      <c r="AE131" s="13" t="str">
        <f t="shared" si="184"/>
        <v>NA</v>
      </c>
      <c r="AF131" s="13" t="str">
        <f t="shared" si="185"/>
        <v>NA</v>
      </c>
      <c r="AG131" s="13" t="str">
        <f t="shared" si="186"/>
        <v>NA</v>
      </c>
      <c r="AH131" s="13" t="str">
        <f t="shared" si="187"/>
        <v>NA</v>
      </c>
      <c r="AI131" s="13" t="str">
        <f t="shared" si="188"/>
        <v>NA</v>
      </c>
      <c r="AJ131" s="13" t="str">
        <f t="shared" si="189"/>
        <v>NA</v>
      </c>
      <c r="AK131" s="13" t="str">
        <f t="shared" si="190"/>
        <v>NA</v>
      </c>
      <c r="AL131" s="13">
        <f t="shared" si="191"/>
        <v>0</v>
      </c>
      <c r="AM131" s="13" t="str">
        <f t="shared" si="192"/>
        <v>NA</v>
      </c>
      <c r="AN131" s="10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3:69" x14ac:dyDescent="0.15">
      <c r="C132" s="25"/>
      <c r="O132">
        <f t="shared" si="178"/>
        <v>0</v>
      </c>
      <c r="V132" s="35">
        <v>12</v>
      </c>
      <c r="W132" s="35">
        <v>4</v>
      </c>
      <c r="X132" s="14">
        <v>0</v>
      </c>
      <c r="Z132" s="13" t="str">
        <f t="shared" si="179"/>
        <v>NA</v>
      </c>
      <c r="AA132" s="13" t="str">
        <f t="shared" si="180"/>
        <v>NA</v>
      </c>
      <c r="AB132" s="13" t="str">
        <f t="shared" si="181"/>
        <v>NA</v>
      </c>
      <c r="AC132" s="13" t="str">
        <f t="shared" si="182"/>
        <v>NA</v>
      </c>
      <c r="AD132" s="13" t="str">
        <f t="shared" si="183"/>
        <v>NA</v>
      </c>
      <c r="AE132" s="13" t="str">
        <f t="shared" si="184"/>
        <v>NA</v>
      </c>
      <c r="AF132" s="13" t="str">
        <f t="shared" si="185"/>
        <v>NA</v>
      </c>
      <c r="AG132" s="13" t="str">
        <f t="shared" si="186"/>
        <v>NA</v>
      </c>
      <c r="AH132" s="13" t="str">
        <f t="shared" si="187"/>
        <v>NA</v>
      </c>
      <c r="AI132" s="13" t="str">
        <f t="shared" si="188"/>
        <v>NA</v>
      </c>
      <c r="AJ132" s="13" t="str">
        <f t="shared" si="189"/>
        <v>NA</v>
      </c>
      <c r="AK132" s="13" t="str">
        <f t="shared" si="190"/>
        <v>NA</v>
      </c>
      <c r="AL132" s="13">
        <f t="shared" si="191"/>
        <v>0</v>
      </c>
      <c r="AM132" s="13" t="str">
        <f t="shared" si="192"/>
        <v>NA</v>
      </c>
      <c r="AN132" s="10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3:69" x14ac:dyDescent="0.15">
      <c r="C133" s="25"/>
      <c r="O133">
        <f t="shared" si="178"/>
        <v>0</v>
      </c>
      <c r="V133" s="35">
        <v>12</v>
      </c>
      <c r="W133" s="35">
        <v>4</v>
      </c>
      <c r="X133" s="14">
        <v>0</v>
      </c>
      <c r="Z133" s="13" t="str">
        <f t="shared" si="179"/>
        <v>NA</v>
      </c>
      <c r="AA133" s="13" t="str">
        <f t="shared" si="180"/>
        <v>NA</v>
      </c>
      <c r="AB133" s="13" t="str">
        <f t="shared" si="181"/>
        <v>NA</v>
      </c>
      <c r="AC133" s="13" t="str">
        <f t="shared" si="182"/>
        <v>NA</v>
      </c>
      <c r="AD133" s="13" t="str">
        <f t="shared" si="183"/>
        <v>NA</v>
      </c>
      <c r="AE133" s="13" t="str">
        <f t="shared" si="184"/>
        <v>NA</v>
      </c>
      <c r="AF133" s="13" t="str">
        <f t="shared" si="185"/>
        <v>NA</v>
      </c>
      <c r="AG133" s="13" t="str">
        <f t="shared" si="186"/>
        <v>NA</v>
      </c>
      <c r="AH133" s="13" t="str">
        <f t="shared" si="187"/>
        <v>NA</v>
      </c>
      <c r="AI133" s="13" t="str">
        <f t="shared" si="188"/>
        <v>NA</v>
      </c>
      <c r="AJ133" s="13" t="str">
        <f t="shared" si="189"/>
        <v>NA</v>
      </c>
      <c r="AK133" s="13" t="str">
        <f t="shared" si="190"/>
        <v>NA</v>
      </c>
      <c r="AL133" s="13">
        <f t="shared" si="191"/>
        <v>0</v>
      </c>
      <c r="AM133" s="13" t="str">
        <f t="shared" si="192"/>
        <v>NA</v>
      </c>
      <c r="AN133" s="10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3:69" x14ac:dyDescent="0.15">
      <c r="C134" s="25"/>
      <c r="O134">
        <f t="shared" si="178"/>
        <v>0</v>
      </c>
      <c r="V134" s="35">
        <v>12</v>
      </c>
      <c r="W134" s="35">
        <v>4</v>
      </c>
      <c r="X134" s="14">
        <v>0</v>
      </c>
      <c r="Z134" s="13" t="str">
        <f t="shared" si="179"/>
        <v>NA</v>
      </c>
      <c r="AA134" s="13" t="str">
        <f t="shared" si="180"/>
        <v>NA</v>
      </c>
      <c r="AB134" s="13" t="str">
        <f t="shared" si="181"/>
        <v>NA</v>
      </c>
      <c r="AC134" s="13" t="str">
        <f t="shared" si="182"/>
        <v>NA</v>
      </c>
      <c r="AD134" s="13" t="str">
        <f t="shared" si="183"/>
        <v>NA</v>
      </c>
      <c r="AE134" s="13" t="str">
        <f t="shared" si="184"/>
        <v>NA</v>
      </c>
      <c r="AF134" s="13" t="str">
        <f t="shared" si="185"/>
        <v>NA</v>
      </c>
      <c r="AG134" s="13" t="str">
        <f t="shared" si="186"/>
        <v>NA</v>
      </c>
      <c r="AH134" s="13" t="str">
        <f t="shared" si="187"/>
        <v>NA</v>
      </c>
      <c r="AI134" s="13" t="str">
        <f t="shared" si="188"/>
        <v>NA</v>
      </c>
      <c r="AJ134" s="13" t="str">
        <f t="shared" si="189"/>
        <v>NA</v>
      </c>
      <c r="AK134" s="13" t="str">
        <f t="shared" si="190"/>
        <v>NA</v>
      </c>
      <c r="AL134" s="13">
        <f t="shared" si="191"/>
        <v>0</v>
      </c>
      <c r="AM134" s="13" t="str">
        <f t="shared" si="192"/>
        <v>NA</v>
      </c>
      <c r="AN134" s="10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3:69" x14ac:dyDescent="0.15">
      <c r="C135" s="25"/>
      <c r="O135">
        <f t="shared" si="178"/>
        <v>0</v>
      </c>
      <c r="V135" s="35">
        <v>12</v>
      </c>
      <c r="W135" s="35">
        <v>4</v>
      </c>
      <c r="X135" s="14">
        <v>0</v>
      </c>
      <c r="Z135" s="13" t="str">
        <f t="shared" si="179"/>
        <v>NA</v>
      </c>
      <c r="AA135" s="13" t="str">
        <f t="shared" si="180"/>
        <v>NA</v>
      </c>
      <c r="AB135" s="13" t="str">
        <f t="shared" si="181"/>
        <v>NA</v>
      </c>
      <c r="AC135" s="13" t="str">
        <f t="shared" si="182"/>
        <v>NA</v>
      </c>
      <c r="AD135" s="13" t="str">
        <f t="shared" si="183"/>
        <v>NA</v>
      </c>
      <c r="AE135" s="13" t="str">
        <f t="shared" si="184"/>
        <v>NA</v>
      </c>
      <c r="AF135" s="13" t="str">
        <f t="shared" si="185"/>
        <v>NA</v>
      </c>
      <c r="AG135" s="13" t="str">
        <f t="shared" si="186"/>
        <v>NA</v>
      </c>
      <c r="AH135" s="13" t="str">
        <f t="shared" si="187"/>
        <v>NA</v>
      </c>
      <c r="AI135" s="13" t="str">
        <f t="shared" si="188"/>
        <v>NA</v>
      </c>
      <c r="AJ135" s="13" t="str">
        <f t="shared" si="189"/>
        <v>NA</v>
      </c>
      <c r="AK135" s="13" t="str">
        <f t="shared" si="190"/>
        <v>NA</v>
      </c>
      <c r="AL135" s="13">
        <f t="shared" si="191"/>
        <v>0</v>
      </c>
      <c r="AM135" s="13" t="str">
        <f t="shared" si="192"/>
        <v>NA</v>
      </c>
      <c r="AN135" s="10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3:69" s="25" customFormat="1" x14ac:dyDescent="0.15"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5">
        <f t="shared" ref="O136:O143" si="221">SUM(D136:N136)</f>
        <v>0</v>
      </c>
      <c r="Q136" s="26"/>
      <c r="R136" s="26"/>
      <c r="S136" s="26"/>
      <c r="U136" s="26"/>
      <c r="V136" s="27">
        <v>12</v>
      </c>
      <c r="W136" s="27">
        <v>4</v>
      </c>
      <c r="X136" s="14">
        <v>0</v>
      </c>
      <c r="Z136" s="28" t="str">
        <f t="shared" ref="Z136:Z143" si="222">IFERROR(BD136*$BQ136,"NA")</f>
        <v>NA</v>
      </c>
      <c r="AA136" s="28" t="str">
        <f t="shared" ref="AA136:AA143" si="223">IFERROR(BE136*$BQ136,"NA")</f>
        <v>NA</v>
      </c>
      <c r="AB136" s="28" t="str">
        <f t="shared" ref="AB136:AB143" si="224">IFERROR(BF136*$BQ136,"NA")</f>
        <v>NA</v>
      </c>
      <c r="AC136" s="28" t="str">
        <f t="shared" ref="AC136:AC143" si="225">IFERROR(BG136*$BQ136,"NA")</f>
        <v>NA</v>
      </c>
      <c r="AD136" s="28" t="str">
        <f t="shared" ref="AD136:AD143" si="226">IFERROR(IF(OR($X136="spinel", $X136="Spinel", $X136="SPINEL"),((BH136+BI136)*BQ136-AE136),BI136*$BQ136),"NA")</f>
        <v>NA</v>
      </c>
      <c r="AE136" s="28" t="str">
        <f t="shared" ref="AE136:AE143" si="227">IFERROR(IF(OR($X136="spinel", $X136="Spinel", $X136="SPINEL"),(1-AF136-AG136-AH136-AI136),BH136*$BQ136),"NA")</f>
        <v>NA</v>
      </c>
      <c r="AF136" s="28" t="str">
        <f t="shared" ref="AF136:AF143" si="228">IFERROR(BJ136*$BQ136,"NA")</f>
        <v>NA</v>
      </c>
      <c r="AG136" s="28" t="str">
        <f t="shared" ref="AG136:AG143" si="229">IFERROR(BK136*$BQ136,"NA")</f>
        <v>NA</v>
      </c>
      <c r="AH136" s="28" t="str">
        <f t="shared" ref="AH136:AH143" si="230">IFERROR(BL136*$BQ136,"NA")</f>
        <v>NA</v>
      </c>
      <c r="AI136" s="28" t="str">
        <f t="shared" ref="AI136:AI143" si="231">IFERROR(BM136*$BQ136,"NA")</f>
        <v>NA</v>
      </c>
      <c r="AJ136" s="28" t="str">
        <f t="shared" ref="AJ136:AJ143" si="232">IFERROR(BN136*$BQ136,"NA")</f>
        <v>NA</v>
      </c>
      <c r="AK136" s="28" t="str">
        <f t="shared" ref="AK136:AK143" si="233">IFERROR(BO136*$BQ136,"NA")</f>
        <v>NA</v>
      </c>
      <c r="AL136" s="28">
        <f t="shared" ref="AL136:AL143" si="234">IFERROR(SUM(Z136:AK136),"NA")</f>
        <v>0</v>
      </c>
      <c r="AM136" s="28" t="str">
        <f t="shared" ref="AM136:AM143" si="235">IFERROR(AF136/(AF136+AE136),"NA")</f>
        <v>NA</v>
      </c>
      <c r="AN136" s="29" t="str">
        <f t="shared" ref="AN136:AN143" si="236">IFERROR(AD136/(AD136+AE136),"NA")</f>
        <v>NA</v>
      </c>
      <c r="AP136" s="25">
        <f t="shared" ref="AP136:AP143" si="237">D136</f>
        <v>0</v>
      </c>
      <c r="AQ136" s="25">
        <f t="shared" ref="AQ136:AQ143" si="238">E136</f>
        <v>0</v>
      </c>
      <c r="AR136" s="25">
        <f t="shared" ref="AR136:AR143" si="239">F136</f>
        <v>0</v>
      </c>
      <c r="AS136" s="25">
        <f t="shared" ref="AS136:AS143" si="240">G136</f>
        <v>0</v>
      </c>
      <c r="AT136" s="25">
        <f t="shared" ref="AT136:AT143" si="241">BI136*AT$1/2</f>
        <v>0</v>
      </c>
      <c r="AU136" s="25">
        <f t="shared" ref="AU136:AU143" si="242">BH136*AU$1</f>
        <v>0</v>
      </c>
      <c r="AV136" s="25">
        <f t="shared" ref="AV136:AV143" si="243">I136</f>
        <v>0</v>
      </c>
      <c r="AW136" s="25">
        <f t="shared" ref="AW136:AW143" si="244">J136</f>
        <v>0</v>
      </c>
      <c r="AX136" s="25">
        <f t="shared" ref="AX136:AX143" si="245">K136</f>
        <v>0</v>
      </c>
      <c r="AY136" s="25">
        <f t="shared" ref="AY136:AY143" si="246">L136</f>
        <v>0</v>
      </c>
      <c r="AZ136" s="25">
        <f t="shared" ref="AZ136:AZ143" si="247">M136</f>
        <v>0</v>
      </c>
      <c r="BA136" s="25">
        <f t="shared" ref="BA136:BA143" si="248">N136</f>
        <v>0</v>
      </c>
      <c r="BB136" s="25">
        <f t="shared" ref="BB136:BB143" si="249">SUM(AP136:BA136)</f>
        <v>0</v>
      </c>
      <c r="BD136" s="25">
        <f t="shared" ref="BD136:BD143" si="250">D136/AP$1</f>
        <v>0</v>
      </c>
      <c r="BE136" s="25">
        <f t="shared" ref="BE136:BE143" si="251">E136/AQ$1</f>
        <v>0</v>
      </c>
      <c r="BF136" s="25">
        <f t="shared" ref="BF136:BF143" si="252">F136/AR$1*2</f>
        <v>0</v>
      </c>
      <c r="BG136" s="25">
        <f t="shared" ref="BG136:BG143" si="253">G136/AS$1*2</f>
        <v>0</v>
      </c>
      <c r="BH136" s="25">
        <f t="shared" ref="BH136:BH143" si="254">IF(OR($X136="spinel", $X136="Spinel", $X136="SPINEL"),H136/AU$1,H136/AU$1*(1-$X136))</f>
        <v>0</v>
      </c>
      <c r="BI136" s="25">
        <f t="shared" ref="BI136:BI143" si="255">IF(OR($X136="spinel", $X136="Spinel", $X136="SPINEL"),0,H136/AU$1*$X136)</f>
        <v>0</v>
      </c>
      <c r="BJ136" s="25">
        <f t="shared" ref="BJ136:BJ143" si="256">I136/AV$1</f>
        <v>0</v>
      </c>
      <c r="BK136" s="25">
        <f t="shared" ref="BK136:BK143" si="257">J136/AW$1</f>
        <v>0</v>
      </c>
      <c r="BL136" s="25">
        <f t="shared" ref="BL136:BL143" si="258">K136/AX$1</f>
        <v>0</v>
      </c>
      <c r="BM136" s="25">
        <f t="shared" ref="BM136:BM143" si="259">L136/AY$1</f>
        <v>0</v>
      </c>
      <c r="BN136" s="25">
        <f t="shared" ref="BN136:BN143" si="260">M136/AZ$1*2</f>
        <v>0</v>
      </c>
      <c r="BO136" s="25">
        <f t="shared" ref="BO136:BO143" si="261">N136/BA$1*2</f>
        <v>0</v>
      </c>
      <c r="BP136" s="25">
        <f t="shared" ref="BP136:BP143" si="262">SUM(BD136:BO136)</f>
        <v>0</v>
      </c>
      <c r="BQ136" s="25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3:69" s="25" customFormat="1" x14ac:dyDescent="0.15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5">
        <f t="shared" si="221"/>
        <v>0</v>
      </c>
      <c r="Q137" s="26"/>
      <c r="R137" s="26"/>
      <c r="S137" s="26"/>
      <c r="U137" s="26"/>
      <c r="V137" s="27">
        <v>12</v>
      </c>
      <c r="W137" s="27">
        <v>4</v>
      </c>
      <c r="X137" s="14">
        <v>0</v>
      </c>
      <c r="Z137" s="28" t="str">
        <f t="shared" si="222"/>
        <v>NA</v>
      </c>
      <c r="AA137" s="28" t="str">
        <f t="shared" si="223"/>
        <v>NA</v>
      </c>
      <c r="AB137" s="28" t="str">
        <f t="shared" si="224"/>
        <v>NA</v>
      </c>
      <c r="AC137" s="28" t="str">
        <f t="shared" si="225"/>
        <v>NA</v>
      </c>
      <c r="AD137" s="28" t="str">
        <f t="shared" si="226"/>
        <v>NA</v>
      </c>
      <c r="AE137" s="28" t="str">
        <f t="shared" si="227"/>
        <v>NA</v>
      </c>
      <c r="AF137" s="28" t="str">
        <f t="shared" si="228"/>
        <v>NA</v>
      </c>
      <c r="AG137" s="28" t="str">
        <f t="shared" si="229"/>
        <v>NA</v>
      </c>
      <c r="AH137" s="28" t="str">
        <f t="shared" si="230"/>
        <v>NA</v>
      </c>
      <c r="AI137" s="28" t="str">
        <f t="shared" si="231"/>
        <v>NA</v>
      </c>
      <c r="AJ137" s="28" t="str">
        <f t="shared" si="232"/>
        <v>NA</v>
      </c>
      <c r="AK137" s="28" t="str">
        <f t="shared" si="233"/>
        <v>NA</v>
      </c>
      <c r="AL137" s="28">
        <f t="shared" si="234"/>
        <v>0</v>
      </c>
      <c r="AM137" s="28" t="str">
        <f t="shared" si="235"/>
        <v>NA</v>
      </c>
      <c r="AN137" s="29" t="str">
        <f t="shared" si="236"/>
        <v>NA</v>
      </c>
      <c r="AP137" s="25">
        <f t="shared" si="237"/>
        <v>0</v>
      </c>
      <c r="AQ137" s="25">
        <f t="shared" si="238"/>
        <v>0</v>
      </c>
      <c r="AR137" s="25">
        <f t="shared" si="239"/>
        <v>0</v>
      </c>
      <c r="AS137" s="25">
        <f t="shared" si="240"/>
        <v>0</v>
      </c>
      <c r="AT137" s="25">
        <f t="shared" si="241"/>
        <v>0</v>
      </c>
      <c r="AU137" s="25">
        <f t="shared" si="242"/>
        <v>0</v>
      </c>
      <c r="AV137" s="25">
        <f t="shared" si="243"/>
        <v>0</v>
      </c>
      <c r="AW137" s="25">
        <f t="shared" si="244"/>
        <v>0</v>
      </c>
      <c r="AX137" s="25">
        <f t="shared" si="245"/>
        <v>0</v>
      </c>
      <c r="AY137" s="25">
        <f t="shared" si="246"/>
        <v>0</v>
      </c>
      <c r="AZ137" s="25">
        <f t="shared" si="247"/>
        <v>0</v>
      </c>
      <c r="BA137" s="25">
        <f t="shared" si="248"/>
        <v>0</v>
      </c>
      <c r="BB137" s="25">
        <f t="shared" si="249"/>
        <v>0</v>
      </c>
      <c r="BD137" s="25">
        <f t="shared" si="250"/>
        <v>0</v>
      </c>
      <c r="BE137" s="25">
        <f t="shared" si="251"/>
        <v>0</v>
      </c>
      <c r="BF137" s="25">
        <f t="shared" si="252"/>
        <v>0</v>
      </c>
      <c r="BG137" s="25">
        <f t="shared" si="253"/>
        <v>0</v>
      </c>
      <c r="BH137" s="25">
        <f t="shared" si="254"/>
        <v>0</v>
      </c>
      <c r="BI137" s="25">
        <f t="shared" si="255"/>
        <v>0</v>
      </c>
      <c r="BJ137" s="25">
        <f t="shared" si="256"/>
        <v>0</v>
      </c>
      <c r="BK137" s="25">
        <f t="shared" si="257"/>
        <v>0</v>
      </c>
      <c r="BL137" s="25">
        <f t="shared" si="258"/>
        <v>0</v>
      </c>
      <c r="BM137" s="25">
        <f t="shared" si="259"/>
        <v>0</v>
      </c>
      <c r="BN137" s="25">
        <f t="shared" si="260"/>
        <v>0</v>
      </c>
      <c r="BO137" s="25">
        <f t="shared" si="261"/>
        <v>0</v>
      </c>
      <c r="BP137" s="25">
        <f t="shared" si="262"/>
        <v>0</v>
      </c>
      <c r="BQ137" s="25" t="str">
        <f t="shared" si="263"/>
        <v>NA</v>
      </c>
    </row>
    <row r="138" spans="3:69" x14ac:dyDescent="0.15">
      <c r="C138" s="25"/>
      <c r="O138">
        <f t="shared" si="221"/>
        <v>0</v>
      </c>
      <c r="V138" s="35">
        <v>12</v>
      </c>
      <c r="W138" s="35">
        <v>4</v>
      </c>
      <c r="X138" s="14">
        <v>0</v>
      </c>
      <c r="Z138" s="13" t="str">
        <f t="shared" si="222"/>
        <v>NA</v>
      </c>
      <c r="AA138" s="13" t="str">
        <f t="shared" si="223"/>
        <v>NA</v>
      </c>
      <c r="AB138" s="13" t="str">
        <f t="shared" si="224"/>
        <v>NA</v>
      </c>
      <c r="AC138" s="13" t="str">
        <f t="shared" si="225"/>
        <v>NA</v>
      </c>
      <c r="AD138" s="13" t="str">
        <f t="shared" si="226"/>
        <v>NA</v>
      </c>
      <c r="AE138" s="13" t="str">
        <f t="shared" si="227"/>
        <v>NA</v>
      </c>
      <c r="AF138" s="13" t="str">
        <f t="shared" si="228"/>
        <v>NA</v>
      </c>
      <c r="AG138" s="13" t="str">
        <f t="shared" si="229"/>
        <v>NA</v>
      </c>
      <c r="AH138" s="13" t="str">
        <f t="shared" si="230"/>
        <v>NA</v>
      </c>
      <c r="AI138" s="13" t="str">
        <f t="shared" si="231"/>
        <v>NA</v>
      </c>
      <c r="AJ138" s="13" t="str">
        <f t="shared" si="232"/>
        <v>NA</v>
      </c>
      <c r="AK138" s="13" t="str">
        <f t="shared" si="233"/>
        <v>NA</v>
      </c>
      <c r="AL138" s="13">
        <f t="shared" si="234"/>
        <v>0</v>
      </c>
      <c r="AM138" s="13" t="str">
        <f t="shared" si="235"/>
        <v>NA</v>
      </c>
      <c r="AN138" s="10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3:69" x14ac:dyDescent="0.15">
      <c r="C139" s="25"/>
      <c r="O139">
        <f t="shared" si="221"/>
        <v>0</v>
      </c>
      <c r="V139" s="35">
        <v>12</v>
      </c>
      <c r="W139" s="35">
        <v>4</v>
      </c>
      <c r="X139" s="14">
        <v>0</v>
      </c>
      <c r="Z139" s="13" t="str">
        <f t="shared" si="222"/>
        <v>NA</v>
      </c>
      <c r="AA139" s="13" t="str">
        <f t="shared" si="223"/>
        <v>NA</v>
      </c>
      <c r="AB139" s="13" t="str">
        <f t="shared" si="224"/>
        <v>NA</v>
      </c>
      <c r="AC139" s="13" t="str">
        <f t="shared" si="225"/>
        <v>NA</v>
      </c>
      <c r="AD139" s="13" t="str">
        <f t="shared" si="226"/>
        <v>NA</v>
      </c>
      <c r="AE139" s="13" t="str">
        <f t="shared" si="227"/>
        <v>NA</v>
      </c>
      <c r="AF139" s="13" t="str">
        <f t="shared" si="228"/>
        <v>NA</v>
      </c>
      <c r="AG139" s="13" t="str">
        <f t="shared" si="229"/>
        <v>NA</v>
      </c>
      <c r="AH139" s="13" t="str">
        <f t="shared" si="230"/>
        <v>NA</v>
      </c>
      <c r="AI139" s="13" t="str">
        <f t="shared" si="231"/>
        <v>NA</v>
      </c>
      <c r="AJ139" s="13" t="str">
        <f t="shared" si="232"/>
        <v>NA</v>
      </c>
      <c r="AK139" s="13" t="str">
        <f t="shared" si="233"/>
        <v>NA</v>
      </c>
      <c r="AL139" s="13">
        <f t="shared" si="234"/>
        <v>0</v>
      </c>
      <c r="AM139" s="13" t="str">
        <f t="shared" si="235"/>
        <v>NA</v>
      </c>
      <c r="AN139" s="10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3:69" x14ac:dyDescent="0.15">
      <c r="C140" s="25"/>
      <c r="O140">
        <f t="shared" si="221"/>
        <v>0</v>
      </c>
      <c r="V140" s="35">
        <v>12</v>
      </c>
      <c r="W140" s="35">
        <v>4</v>
      </c>
      <c r="X140" s="14">
        <v>0</v>
      </c>
      <c r="Z140" s="13" t="str">
        <f t="shared" si="222"/>
        <v>NA</v>
      </c>
      <c r="AA140" s="13" t="str">
        <f t="shared" si="223"/>
        <v>NA</v>
      </c>
      <c r="AB140" s="13" t="str">
        <f t="shared" si="224"/>
        <v>NA</v>
      </c>
      <c r="AC140" s="13" t="str">
        <f t="shared" si="225"/>
        <v>NA</v>
      </c>
      <c r="AD140" s="13" t="str">
        <f t="shared" si="226"/>
        <v>NA</v>
      </c>
      <c r="AE140" s="13" t="str">
        <f t="shared" si="227"/>
        <v>NA</v>
      </c>
      <c r="AF140" s="13" t="str">
        <f t="shared" si="228"/>
        <v>NA</v>
      </c>
      <c r="AG140" s="13" t="str">
        <f t="shared" si="229"/>
        <v>NA</v>
      </c>
      <c r="AH140" s="13" t="str">
        <f t="shared" si="230"/>
        <v>NA</v>
      </c>
      <c r="AI140" s="13" t="str">
        <f t="shared" si="231"/>
        <v>NA</v>
      </c>
      <c r="AJ140" s="13" t="str">
        <f t="shared" si="232"/>
        <v>NA</v>
      </c>
      <c r="AK140" s="13" t="str">
        <f t="shared" si="233"/>
        <v>NA</v>
      </c>
      <c r="AL140" s="13">
        <f t="shared" si="234"/>
        <v>0</v>
      </c>
      <c r="AM140" s="13" t="str">
        <f t="shared" si="235"/>
        <v>NA</v>
      </c>
      <c r="AN140" s="10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3:69" x14ac:dyDescent="0.15">
      <c r="C141" s="25"/>
      <c r="O141">
        <f t="shared" si="221"/>
        <v>0</v>
      </c>
      <c r="V141" s="35">
        <v>12</v>
      </c>
      <c r="W141" s="35">
        <v>4</v>
      </c>
      <c r="X141" s="14">
        <v>0</v>
      </c>
      <c r="Z141" s="13" t="str">
        <f t="shared" si="222"/>
        <v>NA</v>
      </c>
      <c r="AA141" s="13" t="str">
        <f t="shared" si="223"/>
        <v>NA</v>
      </c>
      <c r="AB141" s="13" t="str">
        <f t="shared" si="224"/>
        <v>NA</v>
      </c>
      <c r="AC141" s="13" t="str">
        <f t="shared" si="225"/>
        <v>NA</v>
      </c>
      <c r="AD141" s="13" t="str">
        <f t="shared" si="226"/>
        <v>NA</v>
      </c>
      <c r="AE141" s="13" t="str">
        <f t="shared" si="227"/>
        <v>NA</v>
      </c>
      <c r="AF141" s="13" t="str">
        <f t="shared" si="228"/>
        <v>NA</v>
      </c>
      <c r="AG141" s="13" t="str">
        <f t="shared" si="229"/>
        <v>NA</v>
      </c>
      <c r="AH141" s="13" t="str">
        <f t="shared" si="230"/>
        <v>NA</v>
      </c>
      <c r="AI141" s="13" t="str">
        <f t="shared" si="231"/>
        <v>NA</v>
      </c>
      <c r="AJ141" s="13" t="str">
        <f t="shared" si="232"/>
        <v>NA</v>
      </c>
      <c r="AK141" s="13" t="str">
        <f t="shared" si="233"/>
        <v>NA</v>
      </c>
      <c r="AL141" s="13">
        <f t="shared" si="234"/>
        <v>0</v>
      </c>
      <c r="AM141" s="13" t="str">
        <f t="shared" si="235"/>
        <v>NA</v>
      </c>
      <c r="AN141" s="10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3:69" x14ac:dyDescent="0.15">
      <c r="C142" s="25"/>
      <c r="O142">
        <f t="shared" si="221"/>
        <v>0</v>
      </c>
      <c r="V142" s="35">
        <v>12</v>
      </c>
      <c r="W142" s="35">
        <v>4</v>
      </c>
      <c r="X142" s="14">
        <v>0</v>
      </c>
      <c r="Z142" s="13" t="str">
        <f t="shared" si="222"/>
        <v>NA</v>
      </c>
      <c r="AA142" s="13" t="str">
        <f t="shared" si="223"/>
        <v>NA</v>
      </c>
      <c r="AB142" s="13" t="str">
        <f t="shared" si="224"/>
        <v>NA</v>
      </c>
      <c r="AC142" s="13" t="str">
        <f t="shared" si="225"/>
        <v>NA</v>
      </c>
      <c r="AD142" s="13" t="str">
        <f t="shared" si="226"/>
        <v>NA</v>
      </c>
      <c r="AE142" s="13" t="str">
        <f t="shared" si="227"/>
        <v>NA</v>
      </c>
      <c r="AF142" s="13" t="str">
        <f t="shared" si="228"/>
        <v>NA</v>
      </c>
      <c r="AG142" s="13" t="str">
        <f t="shared" si="229"/>
        <v>NA</v>
      </c>
      <c r="AH142" s="13" t="str">
        <f t="shared" si="230"/>
        <v>NA</v>
      </c>
      <c r="AI142" s="13" t="str">
        <f t="shared" si="231"/>
        <v>NA</v>
      </c>
      <c r="AJ142" s="13" t="str">
        <f t="shared" si="232"/>
        <v>NA</v>
      </c>
      <c r="AK142" s="13" t="str">
        <f t="shared" si="233"/>
        <v>NA</v>
      </c>
      <c r="AL142" s="13">
        <f t="shared" si="234"/>
        <v>0</v>
      </c>
      <c r="AM142" s="13" t="str">
        <f t="shared" si="235"/>
        <v>NA</v>
      </c>
      <c r="AN142" s="10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3:69" x14ac:dyDescent="0.15">
      <c r="C143" s="25"/>
      <c r="O143">
        <f t="shared" si="221"/>
        <v>0</v>
      </c>
      <c r="V143" s="35">
        <v>12</v>
      </c>
      <c r="W143" s="35">
        <v>4</v>
      </c>
      <c r="X143" s="14">
        <v>0</v>
      </c>
      <c r="Z143" s="13" t="str">
        <f t="shared" si="222"/>
        <v>NA</v>
      </c>
      <c r="AA143" s="13" t="str">
        <f t="shared" si="223"/>
        <v>NA</v>
      </c>
      <c r="AB143" s="13" t="str">
        <f t="shared" si="224"/>
        <v>NA</v>
      </c>
      <c r="AC143" s="13" t="str">
        <f t="shared" si="225"/>
        <v>NA</v>
      </c>
      <c r="AD143" s="13" t="str">
        <f t="shared" si="226"/>
        <v>NA</v>
      </c>
      <c r="AE143" s="13" t="str">
        <f t="shared" si="227"/>
        <v>NA</v>
      </c>
      <c r="AF143" s="13" t="str">
        <f t="shared" si="228"/>
        <v>NA</v>
      </c>
      <c r="AG143" s="13" t="str">
        <f t="shared" si="229"/>
        <v>NA</v>
      </c>
      <c r="AH143" s="13" t="str">
        <f t="shared" si="230"/>
        <v>NA</v>
      </c>
      <c r="AI143" s="13" t="str">
        <f t="shared" si="231"/>
        <v>NA</v>
      </c>
      <c r="AJ143" s="13" t="str">
        <f t="shared" si="232"/>
        <v>NA</v>
      </c>
      <c r="AK143" s="13" t="str">
        <f t="shared" si="233"/>
        <v>NA</v>
      </c>
      <c r="AL143" s="13">
        <f t="shared" si="234"/>
        <v>0</v>
      </c>
      <c r="AM143" s="13" t="str">
        <f t="shared" si="235"/>
        <v>NA</v>
      </c>
      <c r="AN143" s="10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39"/>
  <sheetViews>
    <sheetView tabSelected="1" zoomScaleNormal="100" workbookViewId="0">
      <selection activeCell="K17" sqref="K17"/>
    </sheetView>
  </sheetViews>
  <sheetFormatPr defaultRowHeight="13.5" x14ac:dyDescent="0.15"/>
  <cols>
    <col min="2" max="2" width="27.375" customWidth="1"/>
    <col min="5" max="14" width="9" style="25"/>
  </cols>
  <sheetData>
    <row r="2" spans="2:14" x14ac:dyDescent="0.15">
      <c r="E2" s="25" t="s">
        <v>65</v>
      </c>
      <c r="F2" s="25" t="s">
        <v>64</v>
      </c>
      <c r="K2" s="25">
        <v>3.91</v>
      </c>
    </row>
    <row r="3" spans="2:14" x14ac:dyDescent="0.15">
      <c r="E3" s="25" t="s">
        <v>63</v>
      </c>
    </row>
    <row r="4" spans="2:14" x14ac:dyDescent="0.15">
      <c r="D4" t="s">
        <v>62</v>
      </c>
      <c r="E4" s="25">
        <v>0</v>
      </c>
      <c r="H4" s="25" t="s">
        <v>66</v>
      </c>
      <c r="J4" s="25" t="s">
        <v>67</v>
      </c>
      <c r="M4" s="25" t="s">
        <v>68</v>
      </c>
    </row>
    <row r="5" spans="2:14" x14ac:dyDescent="0.15">
      <c r="B5" t="s">
        <v>74</v>
      </c>
      <c r="C5">
        <v>632</v>
      </c>
      <c r="D5">
        <v>10.049875621126455</v>
      </c>
      <c r="E5" s="36">
        <f>E4</f>
        <v>0</v>
      </c>
      <c r="F5" s="36">
        <f t="shared" ref="F5:F68" si="0">E$81-E5</f>
        <v>764.54660421621907</v>
      </c>
      <c r="G5" s="36"/>
      <c r="H5" s="25">
        <v>3.016</v>
      </c>
      <c r="J5" s="25">
        <v>0</v>
      </c>
      <c r="K5" s="25">
        <v>3.016</v>
      </c>
      <c r="M5" s="25">
        <v>0</v>
      </c>
      <c r="N5" s="25">
        <v>2.9830000000000001</v>
      </c>
    </row>
    <row r="6" spans="2:14" x14ac:dyDescent="0.15">
      <c r="B6" t="s">
        <v>75</v>
      </c>
      <c r="C6">
        <v>633</v>
      </c>
      <c r="D6">
        <v>9.9999999999909051</v>
      </c>
      <c r="E6" s="36">
        <f>E5+D6</f>
        <v>9.9999999999909051</v>
      </c>
      <c r="F6" s="36">
        <f t="shared" si="0"/>
        <v>754.54660421622816</v>
      </c>
      <c r="G6" s="36"/>
      <c r="H6" s="25">
        <v>3.097</v>
      </c>
      <c r="J6" s="25">
        <v>9.9999999999909051</v>
      </c>
      <c r="K6" s="25">
        <v>3.097</v>
      </c>
      <c r="M6" s="25">
        <v>9.9999999999909051</v>
      </c>
      <c r="N6" s="25">
        <v>3.125</v>
      </c>
    </row>
    <row r="7" spans="2:14" x14ac:dyDescent="0.15">
      <c r="B7" t="s">
        <v>76</v>
      </c>
      <c r="C7">
        <v>634</v>
      </c>
      <c r="D7">
        <v>10.049875621125748</v>
      </c>
      <c r="E7" s="36">
        <f t="shared" ref="E7:E70" si="1">E6+D7</f>
        <v>20.049875621116655</v>
      </c>
      <c r="F7" s="36">
        <f t="shared" si="0"/>
        <v>744.49672859510247</v>
      </c>
      <c r="G7" s="36"/>
      <c r="H7" s="25">
        <v>3.2090000000000001</v>
      </c>
      <c r="J7" s="25">
        <v>20.049875621116655</v>
      </c>
      <c r="K7" s="25">
        <v>3.2090000000000001</v>
      </c>
      <c r="M7" s="25">
        <v>20.049875621117394</v>
      </c>
      <c r="N7" s="25">
        <v>3.226</v>
      </c>
    </row>
    <row r="8" spans="2:14" x14ac:dyDescent="0.15">
      <c r="B8" t="s">
        <v>77</v>
      </c>
      <c r="C8">
        <v>635</v>
      </c>
      <c r="D8">
        <v>10.000000000005116</v>
      </c>
      <c r="E8" s="36">
        <f t="shared" si="1"/>
        <v>30.049875621121771</v>
      </c>
      <c r="F8" s="36">
        <f t="shared" si="0"/>
        <v>734.49672859509724</v>
      </c>
      <c r="G8" s="36"/>
      <c r="H8" s="25">
        <v>3.3029999999999999</v>
      </c>
      <c r="J8" s="25">
        <v>30.049875621121771</v>
      </c>
      <c r="K8" s="25">
        <v>3.3029999999999999</v>
      </c>
      <c r="M8" s="25">
        <v>30.04987562112251</v>
      </c>
      <c r="N8" s="25">
        <v>3.3149999999999999</v>
      </c>
    </row>
    <row r="9" spans="2:14" x14ac:dyDescent="0.15">
      <c r="B9" t="s">
        <v>78</v>
      </c>
      <c r="C9">
        <v>636</v>
      </c>
      <c r="D9">
        <v>11.045361017182747</v>
      </c>
      <c r="E9" s="36">
        <f t="shared" si="1"/>
        <v>41.09523663830452</v>
      </c>
      <c r="F9" s="36">
        <f t="shared" si="0"/>
        <v>723.45136757791454</v>
      </c>
      <c r="G9" s="36"/>
      <c r="H9" s="25">
        <v>3.2770000000000001</v>
      </c>
      <c r="J9" s="25">
        <v>41.09523663830452</v>
      </c>
      <c r="K9" s="25">
        <v>3.2770000000000001</v>
      </c>
      <c r="M9" s="25">
        <v>41.04987562111819</v>
      </c>
      <c r="N9" s="25">
        <v>3.387</v>
      </c>
    </row>
    <row r="10" spans="2:14" x14ac:dyDescent="0.15">
      <c r="B10" t="s">
        <v>79</v>
      </c>
      <c r="C10">
        <v>637</v>
      </c>
      <c r="D10">
        <v>10.000000000005116</v>
      </c>
      <c r="E10" s="36">
        <f t="shared" si="1"/>
        <v>51.095236638309636</v>
      </c>
      <c r="F10" s="36">
        <f t="shared" si="0"/>
        <v>713.45136757790942</v>
      </c>
      <c r="G10" s="36"/>
      <c r="H10" s="25">
        <v>3.39</v>
      </c>
      <c r="J10" s="25">
        <v>51.095236638309636</v>
      </c>
      <c r="K10" s="25">
        <v>3.39</v>
      </c>
      <c r="M10" s="25">
        <v>51.099751242229786</v>
      </c>
      <c r="N10" s="25">
        <v>3.4489999999999998</v>
      </c>
    </row>
    <row r="11" spans="2:14" x14ac:dyDescent="0.15">
      <c r="B11" t="s">
        <v>80</v>
      </c>
      <c r="C11">
        <v>638</v>
      </c>
      <c r="D11">
        <v>9.0553851381382824</v>
      </c>
      <c r="E11" s="36">
        <f t="shared" si="1"/>
        <v>60.15062177644792</v>
      </c>
      <c r="F11" s="36">
        <f t="shared" si="0"/>
        <v>704.39598243977116</v>
      </c>
      <c r="G11" s="36"/>
      <c r="H11" s="25">
        <v>3.4369999999999998</v>
      </c>
      <c r="J11" s="25">
        <v>60.15062177644792</v>
      </c>
      <c r="K11" s="25">
        <v>3.4369999999999998</v>
      </c>
      <c r="M11" s="25">
        <v>60.155136380367253</v>
      </c>
      <c r="N11" s="25">
        <v>3.54</v>
      </c>
    </row>
    <row r="12" spans="2:14" x14ac:dyDescent="0.15">
      <c r="B12" t="s">
        <v>81</v>
      </c>
      <c r="C12">
        <v>639</v>
      </c>
      <c r="D12">
        <v>9.9999999999909051</v>
      </c>
      <c r="E12" s="36">
        <f t="shared" si="1"/>
        <v>70.150621776438825</v>
      </c>
      <c r="F12" s="36">
        <f t="shared" si="0"/>
        <v>694.39598243978025</v>
      </c>
      <c r="G12" s="36"/>
      <c r="H12" s="25">
        <v>3.4529999999999998</v>
      </c>
      <c r="J12" s="25">
        <v>70.150621776438825</v>
      </c>
      <c r="K12" s="25">
        <v>3.4529999999999998</v>
      </c>
      <c r="M12" s="25">
        <v>70.155136380372369</v>
      </c>
      <c r="N12" s="25">
        <v>3.605</v>
      </c>
    </row>
    <row r="13" spans="2:14" x14ac:dyDescent="0.15">
      <c r="B13" t="s">
        <v>82</v>
      </c>
      <c r="C13">
        <v>640</v>
      </c>
      <c r="D13">
        <v>11.0453610171969</v>
      </c>
      <c r="E13" s="36">
        <f t="shared" si="1"/>
        <v>81.195982793635721</v>
      </c>
      <c r="F13" s="36">
        <f t="shared" si="0"/>
        <v>683.35062142258334</v>
      </c>
      <c r="G13" s="36"/>
      <c r="H13" s="25">
        <v>3.5289999999999999</v>
      </c>
      <c r="J13" s="25">
        <v>81.195982793635721</v>
      </c>
      <c r="K13" s="25">
        <v>3.5289999999999999</v>
      </c>
      <c r="M13" s="25">
        <v>81.20049739755575</v>
      </c>
      <c r="N13" s="25">
        <v>3.5710000000000002</v>
      </c>
    </row>
    <row r="14" spans="2:14" x14ac:dyDescent="0.15">
      <c r="B14" t="s">
        <v>83</v>
      </c>
      <c r="C14">
        <v>641</v>
      </c>
      <c r="D14">
        <v>9.0000000000003411</v>
      </c>
      <c r="E14" s="36">
        <f t="shared" si="1"/>
        <v>90.195982793636063</v>
      </c>
      <c r="F14" s="36">
        <f t="shared" si="0"/>
        <v>674.350621422583</v>
      </c>
      <c r="G14" s="36"/>
      <c r="H14" s="25">
        <v>3.5270000000000001</v>
      </c>
      <c r="J14" s="25">
        <v>90.195982793636063</v>
      </c>
      <c r="K14" s="25">
        <v>3.5270000000000001</v>
      </c>
      <c r="M14" s="25">
        <v>91.200497397560866</v>
      </c>
      <c r="N14" s="25">
        <v>3.6859999999999999</v>
      </c>
    </row>
    <row r="15" spans="2:14" x14ac:dyDescent="0.15">
      <c r="B15" t="s">
        <v>84</v>
      </c>
      <c r="C15">
        <v>642</v>
      </c>
      <c r="D15">
        <v>9.9999999999909051</v>
      </c>
      <c r="E15" s="36">
        <f t="shared" si="1"/>
        <v>100.19598279362697</v>
      </c>
      <c r="F15" s="36">
        <f t="shared" si="0"/>
        <v>664.3506214225921</v>
      </c>
      <c r="G15" s="36"/>
      <c r="H15" s="25">
        <v>3.5449999999999999</v>
      </c>
      <c r="J15" s="25">
        <v>100.19598279362697</v>
      </c>
      <c r="K15" s="25">
        <v>3.5449999999999999</v>
      </c>
      <c r="M15" s="25">
        <v>100.20049739756121</v>
      </c>
      <c r="N15" s="25">
        <v>3.7029999999999998</v>
      </c>
    </row>
    <row r="16" spans="2:14" x14ac:dyDescent="0.15">
      <c r="B16" t="s">
        <v>85</v>
      </c>
      <c r="C16">
        <v>643</v>
      </c>
      <c r="D16">
        <v>10.99999999999568</v>
      </c>
      <c r="E16" s="36">
        <f t="shared" si="1"/>
        <v>111.19598279362265</v>
      </c>
      <c r="F16" s="36">
        <f t="shared" si="0"/>
        <v>653.35062142259642</v>
      </c>
      <c r="G16" s="36"/>
      <c r="H16" s="25">
        <v>3.5659999999999998</v>
      </c>
      <c r="J16" s="25">
        <v>111.19598279362265</v>
      </c>
      <c r="K16" s="25">
        <v>3.5659999999999998</v>
      </c>
      <c r="M16" s="25">
        <v>110.2503730186869</v>
      </c>
      <c r="N16" s="25">
        <v>3.726</v>
      </c>
    </row>
    <row r="17" spans="2:14" x14ac:dyDescent="0.15">
      <c r="B17" t="s">
        <v>86</v>
      </c>
      <c r="C17">
        <v>644</v>
      </c>
      <c r="D17">
        <v>10.049875621125748</v>
      </c>
      <c r="E17" s="36">
        <f t="shared" si="1"/>
        <v>121.2458584147484</v>
      </c>
      <c r="F17" s="36">
        <f t="shared" si="0"/>
        <v>643.30074580147061</v>
      </c>
      <c r="G17" s="36"/>
      <c r="H17" s="25">
        <v>3.569</v>
      </c>
      <c r="J17" s="25">
        <v>121.2458584147484</v>
      </c>
      <c r="K17" s="25">
        <v>3.569</v>
      </c>
      <c r="M17" s="25">
        <v>121.25037301868258</v>
      </c>
      <c r="N17" s="25">
        <v>3.7429999999999999</v>
      </c>
    </row>
    <row r="18" spans="2:14" x14ac:dyDescent="0.15">
      <c r="B18" t="s">
        <v>87</v>
      </c>
      <c r="C18">
        <v>645</v>
      </c>
      <c r="D18">
        <v>9.0000000000003411</v>
      </c>
      <c r="E18" s="36">
        <f t="shared" si="1"/>
        <v>130.24585841474874</v>
      </c>
      <c r="F18" s="36">
        <f t="shared" si="0"/>
        <v>634.30074580147038</v>
      </c>
      <c r="G18" s="36"/>
      <c r="H18" s="25">
        <v>3.5579999999999998</v>
      </c>
      <c r="J18" s="25">
        <v>130.24585841474874</v>
      </c>
      <c r="K18" s="25">
        <v>3.5579999999999998</v>
      </c>
      <c r="M18" s="25">
        <v>130.30575815682005</v>
      </c>
      <c r="N18" s="25">
        <v>3.7450000000000001</v>
      </c>
    </row>
    <row r="19" spans="2:14" x14ac:dyDescent="0.15">
      <c r="B19" t="s">
        <v>88</v>
      </c>
      <c r="C19">
        <v>646</v>
      </c>
      <c r="D19">
        <v>10.000000000005116</v>
      </c>
      <c r="E19" s="36">
        <f t="shared" si="1"/>
        <v>140.24585841475385</v>
      </c>
      <c r="F19" s="36">
        <f t="shared" si="0"/>
        <v>624.30074580146515</v>
      </c>
      <c r="G19" s="36"/>
      <c r="H19" s="25">
        <v>3.5830000000000002</v>
      </c>
      <c r="J19" s="25">
        <v>140.24585841475385</v>
      </c>
      <c r="K19" s="25">
        <v>3.5830000000000002</v>
      </c>
      <c r="M19" s="25">
        <v>140.30575815682516</v>
      </c>
      <c r="N19" s="25">
        <v>3.7919999999999998</v>
      </c>
    </row>
    <row r="20" spans="2:14" x14ac:dyDescent="0.15">
      <c r="B20" t="s">
        <v>89</v>
      </c>
      <c r="C20">
        <v>647</v>
      </c>
      <c r="D20">
        <v>11.04536101718339</v>
      </c>
      <c r="E20" s="36">
        <f t="shared" si="1"/>
        <v>151.29121943193724</v>
      </c>
      <c r="F20" s="36">
        <f t="shared" si="0"/>
        <v>613.25538478428189</v>
      </c>
      <c r="G20" s="36"/>
      <c r="H20" s="25">
        <v>3.605</v>
      </c>
      <c r="J20" s="25">
        <v>151.29121943193724</v>
      </c>
      <c r="K20" s="25">
        <v>3.605</v>
      </c>
      <c r="M20" s="25">
        <v>151.30575815682084</v>
      </c>
      <c r="N20" s="25">
        <v>3.8370000000000002</v>
      </c>
    </row>
    <row r="21" spans="2:14" x14ac:dyDescent="0.15">
      <c r="B21" t="s">
        <v>90</v>
      </c>
      <c r="C21">
        <v>648</v>
      </c>
      <c r="D21">
        <v>10.000000000005116</v>
      </c>
      <c r="E21" s="36">
        <f t="shared" si="1"/>
        <v>161.29121943194235</v>
      </c>
      <c r="F21" s="36">
        <f t="shared" si="0"/>
        <v>603.25538478427666</v>
      </c>
      <c r="G21" s="36"/>
      <c r="H21" s="25">
        <v>3.5960000000000001</v>
      </c>
      <c r="J21" s="25">
        <v>161.29121943194235</v>
      </c>
      <c r="K21" s="25">
        <v>3.5960000000000001</v>
      </c>
      <c r="M21" s="25">
        <v>161.30575815682596</v>
      </c>
      <c r="N21" s="25">
        <v>3.8170000000000002</v>
      </c>
    </row>
    <row r="22" spans="2:14" x14ac:dyDescent="0.15">
      <c r="B22" t="s">
        <v>91</v>
      </c>
      <c r="C22">
        <v>649</v>
      </c>
      <c r="D22">
        <v>10.049875621111608</v>
      </c>
      <c r="E22" s="36">
        <f t="shared" si="1"/>
        <v>171.34109505305395</v>
      </c>
      <c r="F22" s="36">
        <f t="shared" si="0"/>
        <v>593.20550916316506</v>
      </c>
      <c r="G22" s="36"/>
      <c r="H22" s="25">
        <v>3.6459999999999999</v>
      </c>
      <c r="J22" s="25">
        <v>171.34109505305395</v>
      </c>
      <c r="K22" s="25">
        <v>3.6459999999999999</v>
      </c>
      <c r="M22" s="25">
        <v>170.36114329495012</v>
      </c>
      <c r="N22" s="25">
        <v>3.8170000000000002</v>
      </c>
    </row>
    <row r="23" spans="2:14" x14ac:dyDescent="0.15">
      <c r="B23" t="s">
        <v>92</v>
      </c>
      <c r="C23">
        <v>650</v>
      </c>
      <c r="D23">
        <v>10.000000000005116</v>
      </c>
      <c r="E23" s="36">
        <f t="shared" si="1"/>
        <v>181.34109505305906</v>
      </c>
      <c r="F23" s="36">
        <f t="shared" si="0"/>
        <v>583.20550916316006</v>
      </c>
      <c r="G23" s="36"/>
      <c r="H23" s="25">
        <v>3.6320000000000001</v>
      </c>
      <c r="J23" s="25">
        <v>181.34109505305906</v>
      </c>
      <c r="K23" s="25">
        <v>3.6320000000000001</v>
      </c>
      <c r="M23" s="25">
        <v>191.41101891607161</v>
      </c>
      <c r="N23" s="25">
        <v>3.8140000000000001</v>
      </c>
    </row>
    <row r="24" spans="2:14" x14ac:dyDescent="0.15">
      <c r="B24" t="s">
        <v>93</v>
      </c>
      <c r="C24">
        <v>651</v>
      </c>
      <c r="D24">
        <v>10.000000000005116</v>
      </c>
      <c r="E24" s="36">
        <f t="shared" si="1"/>
        <v>191.34109505306418</v>
      </c>
      <c r="F24" s="36">
        <f t="shared" si="0"/>
        <v>573.20550916315483</v>
      </c>
      <c r="G24" s="36"/>
      <c r="H24" s="25">
        <v>3.6930000000000001</v>
      </c>
      <c r="J24" s="25">
        <v>191.34109505306418</v>
      </c>
      <c r="K24" s="25">
        <v>3.6930000000000001</v>
      </c>
      <c r="M24" s="25">
        <v>201.41101891607673</v>
      </c>
      <c r="N24" s="25">
        <v>3.8180000000000001</v>
      </c>
    </row>
    <row r="25" spans="2:14" x14ac:dyDescent="0.15">
      <c r="B25" t="s">
        <v>94</v>
      </c>
      <c r="C25">
        <v>652</v>
      </c>
      <c r="D25">
        <v>10.049875621111608</v>
      </c>
      <c r="E25" s="36">
        <f t="shared" si="1"/>
        <v>201.39097067417578</v>
      </c>
      <c r="F25" s="36">
        <f t="shared" si="0"/>
        <v>563.15563354204323</v>
      </c>
      <c r="G25" s="36"/>
      <c r="H25" s="25">
        <v>3.63</v>
      </c>
      <c r="J25" s="25">
        <v>201.39097067417578</v>
      </c>
      <c r="K25" s="25">
        <v>3.63</v>
      </c>
      <c r="M25" s="25">
        <v>211.41101891608184</v>
      </c>
      <c r="N25" s="25">
        <v>3.855</v>
      </c>
    </row>
    <row r="26" spans="2:14" x14ac:dyDescent="0.15">
      <c r="B26" t="s">
        <v>95</v>
      </c>
      <c r="C26">
        <v>653</v>
      </c>
      <c r="D26">
        <v>10.049875621126455</v>
      </c>
      <c r="E26" s="36">
        <f t="shared" si="1"/>
        <v>211.44084629530224</v>
      </c>
      <c r="F26" s="36">
        <f t="shared" si="0"/>
        <v>553.10575792091686</v>
      </c>
      <c r="G26" s="36"/>
      <c r="H26" s="25">
        <v>3.6560000000000001</v>
      </c>
      <c r="J26" s="25">
        <v>211.44084629530224</v>
      </c>
      <c r="K26" s="25">
        <v>3.6560000000000001</v>
      </c>
      <c r="M26" s="25">
        <v>221.46089453719344</v>
      </c>
      <c r="N26" s="25">
        <v>3.855</v>
      </c>
    </row>
    <row r="27" spans="2:14" x14ac:dyDescent="0.15">
      <c r="B27" t="s">
        <v>96</v>
      </c>
      <c r="C27">
        <v>654</v>
      </c>
      <c r="D27">
        <v>10.000000000005116</v>
      </c>
      <c r="E27" s="36">
        <f t="shared" si="1"/>
        <v>221.44084629530735</v>
      </c>
      <c r="F27" s="36">
        <f t="shared" si="0"/>
        <v>543.10575792091174</v>
      </c>
      <c r="G27" s="36"/>
      <c r="H27" s="25">
        <v>3.661</v>
      </c>
      <c r="J27" s="25">
        <v>221.44084629530735</v>
      </c>
      <c r="K27" s="25">
        <v>3.661</v>
      </c>
      <c r="M27" s="25">
        <v>231.51077015831913</v>
      </c>
      <c r="N27" s="25">
        <v>3.81</v>
      </c>
    </row>
    <row r="28" spans="2:14" x14ac:dyDescent="0.15">
      <c r="B28" t="s">
        <v>97</v>
      </c>
      <c r="C28">
        <v>655</v>
      </c>
      <c r="D28">
        <v>10.049875621111608</v>
      </c>
      <c r="E28" s="36">
        <f t="shared" si="1"/>
        <v>231.49072191641895</v>
      </c>
      <c r="F28" s="36">
        <f t="shared" si="0"/>
        <v>533.05588229980015</v>
      </c>
      <c r="G28" s="36"/>
      <c r="H28" s="25">
        <v>3.726</v>
      </c>
      <c r="J28" s="25">
        <v>231.49072191641895</v>
      </c>
      <c r="K28" s="25">
        <v>3.726</v>
      </c>
      <c r="M28" s="25">
        <v>241.51077015832425</v>
      </c>
      <c r="N28" s="25">
        <v>3.7970000000000002</v>
      </c>
    </row>
    <row r="29" spans="2:14" x14ac:dyDescent="0.15">
      <c r="B29" t="s">
        <v>98</v>
      </c>
      <c r="C29">
        <v>656</v>
      </c>
      <c r="D29">
        <v>10.000000000005116</v>
      </c>
      <c r="E29" s="36">
        <f t="shared" si="1"/>
        <v>241.49072191642406</v>
      </c>
      <c r="F29" s="36">
        <f t="shared" si="0"/>
        <v>523.05588229979503</v>
      </c>
      <c r="G29" s="36"/>
      <c r="H29" s="25">
        <v>3.6389999999999998</v>
      </c>
      <c r="J29" s="25">
        <v>251.49072191641497</v>
      </c>
      <c r="K29" s="25">
        <v>3.7469999999999999</v>
      </c>
      <c r="M29" s="25">
        <v>251.56064577943653</v>
      </c>
      <c r="N29" s="25">
        <v>3.758</v>
      </c>
    </row>
    <row r="30" spans="2:14" x14ac:dyDescent="0.15">
      <c r="B30" t="s">
        <v>99</v>
      </c>
      <c r="C30">
        <v>657</v>
      </c>
      <c r="D30">
        <v>9.9999999999909051</v>
      </c>
      <c r="E30" s="36">
        <f t="shared" si="1"/>
        <v>251.49072191641497</v>
      </c>
      <c r="F30" s="36">
        <f t="shared" si="0"/>
        <v>513.05588229980413</v>
      </c>
      <c r="G30" s="36"/>
      <c r="H30" s="25">
        <v>3.7469999999999999</v>
      </c>
      <c r="J30" s="25">
        <v>261.54059753754069</v>
      </c>
      <c r="K30" s="25">
        <v>3.7669999999999999</v>
      </c>
      <c r="M30" s="25">
        <v>261.56064577944159</v>
      </c>
      <c r="N30" s="25">
        <v>3.7959999999999998</v>
      </c>
    </row>
    <row r="31" spans="2:14" x14ac:dyDescent="0.15">
      <c r="B31" t="s">
        <v>100</v>
      </c>
      <c r="C31">
        <v>658</v>
      </c>
      <c r="D31">
        <v>10.049875621125748</v>
      </c>
      <c r="E31" s="36">
        <f t="shared" si="1"/>
        <v>261.54059753754069</v>
      </c>
      <c r="F31" s="36">
        <f t="shared" si="0"/>
        <v>503.00600667867838</v>
      </c>
      <c r="G31" s="36"/>
      <c r="H31" s="25">
        <v>3.7669999999999999</v>
      </c>
      <c r="J31" s="25">
        <v>281.54059753753671</v>
      </c>
      <c r="K31" s="25">
        <v>3.7679999999999998</v>
      </c>
      <c r="M31" s="25">
        <v>271.5606457794467</v>
      </c>
      <c r="N31" s="25">
        <v>3.8079999999999998</v>
      </c>
    </row>
    <row r="32" spans="2:14" x14ac:dyDescent="0.15">
      <c r="B32" t="s">
        <v>101</v>
      </c>
      <c r="C32">
        <v>659</v>
      </c>
      <c r="D32">
        <v>10.000000000005116</v>
      </c>
      <c r="E32" s="36">
        <f t="shared" si="1"/>
        <v>271.54059753754581</v>
      </c>
      <c r="F32" s="36">
        <f t="shared" si="0"/>
        <v>493.00600667867326</v>
      </c>
      <c r="G32" s="36"/>
      <c r="H32" s="25">
        <v>3.87</v>
      </c>
      <c r="J32" s="25">
        <v>291.59047315866314</v>
      </c>
      <c r="K32" s="25">
        <v>3.7810000000000001</v>
      </c>
      <c r="M32" s="25">
        <v>281.6105214005583</v>
      </c>
      <c r="N32" s="25">
        <v>3.7759999999999998</v>
      </c>
    </row>
    <row r="33" spans="2:14" x14ac:dyDescent="0.15">
      <c r="B33" t="s">
        <v>102</v>
      </c>
      <c r="C33">
        <v>660</v>
      </c>
      <c r="D33">
        <v>9.9999999999909051</v>
      </c>
      <c r="E33" s="36">
        <f t="shared" si="1"/>
        <v>281.54059753753671</v>
      </c>
      <c r="F33" s="36">
        <f t="shared" si="0"/>
        <v>483.00600667868235</v>
      </c>
      <c r="G33" s="36"/>
      <c r="H33" s="25">
        <v>3.7679999999999998</v>
      </c>
      <c r="J33" s="25">
        <v>301.59047315866826</v>
      </c>
      <c r="K33" s="25">
        <v>3.8439999999999999</v>
      </c>
      <c r="M33" s="25">
        <v>291.61052140056341</v>
      </c>
      <c r="N33" s="25">
        <v>3.835</v>
      </c>
    </row>
    <row r="34" spans="2:14" x14ac:dyDescent="0.15">
      <c r="B34" t="s">
        <v>103</v>
      </c>
      <c r="C34">
        <v>661</v>
      </c>
      <c r="D34">
        <v>10.049875621126455</v>
      </c>
      <c r="E34" s="36">
        <f t="shared" si="1"/>
        <v>291.59047315866314</v>
      </c>
      <c r="F34" s="36">
        <f t="shared" si="0"/>
        <v>472.95613105755592</v>
      </c>
      <c r="G34" s="36"/>
      <c r="H34" s="25">
        <v>3.7810000000000001</v>
      </c>
      <c r="J34" s="25">
        <v>311.59047315865917</v>
      </c>
      <c r="K34" s="25">
        <v>3.8239999999999998</v>
      </c>
      <c r="M34" s="25">
        <v>311.66039702168013</v>
      </c>
      <c r="N34" s="25">
        <v>3.827</v>
      </c>
    </row>
    <row r="35" spans="2:14" x14ac:dyDescent="0.15">
      <c r="B35" t="s">
        <v>104</v>
      </c>
      <c r="C35">
        <v>662</v>
      </c>
      <c r="D35">
        <v>10.000000000005116</v>
      </c>
      <c r="E35" s="36">
        <f t="shared" si="1"/>
        <v>301.59047315866826</v>
      </c>
      <c r="F35" s="36">
        <f t="shared" si="0"/>
        <v>462.95613105755081</v>
      </c>
      <c r="G35" s="36"/>
      <c r="H35" s="25">
        <v>3.8439999999999999</v>
      </c>
      <c r="J35" s="25">
        <v>321.64034877978492</v>
      </c>
      <c r="K35" s="25">
        <v>3.8170000000000002</v>
      </c>
      <c r="M35" s="25">
        <v>321.66039702168524</v>
      </c>
      <c r="N35" s="25">
        <v>3.7789999999999999</v>
      </c>
    </row>
    <row r="36" spans="2:14" x14ac:dyDescent="0.15">
      <c r="B36" t="s">
        <v>105</v>
      </c>
      <c r="C36">
        <v>663</v>
      </c>
      <c r="D36">
        <v>9.9999999999909051</v>
      </c>
      <c r="E36" s="36">
        <f t="shared" si="1"/>
        <v>311.59047315865917</v>
      </c>
      <c r="F36" s="36">
        <f t="shared" si="0"/>
        <v>452.9561310575599</v>
      </c>
      <c r="G36" s="36"/>
      <c r="H36" s="25">
        <v>3.8239999999999998</v>
      </c>
      <c r="J36" s="25">
        <v>332.6403487797806</v>
      </c>
      <c r="K36" s="25">
        <v>3.782</v>
      </c>
      <c r="M36" s="25">
        <v>332.66039702168092</v>
      </c>
      <c r="N36" s="25">
        <v>3.7349999999999999</v>
      </c>
    </row>
    <row r="37" spans="2:14" x14ac:dyDescent="0.15">
      <c r="B37" t="s">
        <v>106</v>
      </c>
      <c r="C37">
        <v>664</v>
      </c>
      <c r="D37">
        <v>10.049875621125748</v>
      </c>
      <c r="E37" s="36">
        <f t="shared" si="1"/>
        <v>321.64034877978492</v>
      </c>
      <c r="F37" s="36">
        <f t="shared" si="0"/>
        <v>442.90625543643415</v>
      </c>
      <c r="G37" s="36"/>
      <c r="H37" s="25">
        <v>3.8170000000000002</v>
      </c>
      <c r="J37" s="25">
        <v>342.69022440090635</v>
      </c>
      <c r="K37" s="25">
        <v>3.7850000000000001</v>
      </c>
      <c r="M37" s="25">
        <v>342.71027264280735</v>
      </c>
      <c r="N37" s="25">
        <v>3.8029999999999999</v>
      </c>
    </row>
    <row r="38" spans="2:14" x14ac:dyDescent="0.15">
      <c r="B38" t="s">
        <v>107</v>
      </c>
      <c r="C38">
        <v>665</v>
      </c>
      <c r="D38">
        <v>10.99999999999568</v>
      </c>
      <c r="E38" s="36">
        <f t="shared" si="1"/>
        <v>332.6403487797806</v>
      </c>
      <c r="F38" s="36">
        <f t="shared" si="0"/>
        <v>431.90625543643847</v>
      </c>
      <c r="G38" s="36"/>
      <c r="H38" s="25">
        <v>3.782</v>
      </c>
      <c r="J38" s="25">
        <v>351.69022440090669</v>
      </c>
      <c r="K38" s="25">
        <v>3.8029999999999999</v>
      </c>
      <c r="M38" s="25">
        <v>351.71027264280769</v>
      </c>
      <c r="N38" s="25">
        <v>3.8069999999999999</v>
      </c>
    </row>
    <row r="39" spans="2:14" x14ac:dyDescent="0.15">
      <c r="B39" t="s">
        <v>108</v>
      </c>
      <c r="C39">
        <v>666</v>
      </c>
      <c r="D39">
        <v>10.049875621125748</v>
      </c>
      <c r="E39" s="36">
        <f t="shared" si="1"/>
        <v>342.69022440090635</v>
      </c>
      <c r="F39" s="36">
        <f t="shared" si="0"/>
        <v>421.85637981531272</v>
      </c>
      <c r="G39" s="36"/>
      <c r="H39" s="25">
        <v>3.7850000000000001</v>
      </c>
      <c r="J39" s="25">
        <v>361.69022440089759</v>
      </c>
      <c r="K39" s="25">
        <v>3.8079999999999998</v>
      </c>
      <c r="M39" s="25">
        <v>361.7102726427986</v>
      </c>
      <c r="N39" s="25">
        <v>3.7810000000000001</v>
      </c>
    </row>
    <row r="40" spans="2:14" x14ac:dyDescent="0.15">
      <c r="B40" t="s">
        <v>109</v>
      </c>
      <c r="C40">
        <v>667</v>
      </c>
      <c r="D40">
        <v>9.0000000000003411</v>
      </c>
      <c r="E40" s="36">
        <f t="shared" si="1"/>
        <v>351.69022440090669</v>
      </c>
      <c r="F40" s="36">
        <f t="shared" si="0"/>
        <v>412.85637981531238</v>
      </c>
      <c r="G40" s="36"/>
      <c r="H40" s="25">
        <v>3.8029999999999999</v>
      </c>
      <c r="J40" s="25">
        <v>372.73558541809513</v>
      </c>
      <c r="K40" s="25">
        <v>3.8119999999999998</v>
      </c>
      <c r="M40" s="25">
        <v>372.75563365999551</v>
      </c>
      <c r="N40" s="25">
        <v>3.7890000000000001</v>
      </c>
    </row>
    <row r="41" spans="2:14" x14ac:dyDescent="0.15">
      <c r="B41" t="s">
        <v>110</v>
      </c>
      <c r="C41">
        <v>668</v>
      </c>
      <c r="D41">
        <v>9.9999999999909051</v>
      </c>
      <c r="E41" s="36">
        <f t="shared" si="1"/>
        <v>361.69022440089759</v>
      </c>
      <c r="F41" s="36">
        <f t="shared" si="0"/>
        <v>402.85637981532147</v>
      </c>
      <c r="G41" s="36"/>
      <c r="H41" s="25">
        <v>3.8079999999999998</v>
      </c>
      <c r="J41" s="25">
        <v>381.79097055623265</v>
      </c>
      <c r="K41" s="25">
        <v>3.7919999999999998</v>
      </c>
      <c r="M41" s="25">
        <v>382.75563365998642</v>
      </c>
      <c r="N41" s="25">
        <v>3.7919999999999998</v>
      </c>
    </row>
    <row r="42" spans="2:14" x14ac:dyDescent="0.15">
      <c r="B42" t="s">
        <v>111</v>
      </c>
      <c r="C42">
        <v>669</v>
      </c>
      <c r="D42">
        <v>11.045361017197544</v>
      </c>
      <c r="E42" s="36">
        <f t="shared" si="1"/>
        <v>372.73558541809513</v>
      </c>
      <c r="F42" s="36">
        <f t="shared" si="0"/>
        <v>391.81101879812394</v>
      </c>
      <c r="G42" s="36"/>
      <c r="H42" s="25">
        <v>3.8119999999999998</v>
      </c>
      <c r="J42" s="25">
        <v>391.79097055622356</v>
      </c>
      <c r="K42" s="25">
        <v>3.7890000000000001</v>
      </c>
      <c r="M42" s="25">
        <v>391.81101879812394</v>
      </c>
      <c r="N42" s="25">
        <v>3.8119999999999998</v>
      </c>
    </row>
    <row r="43" spans="2:14" x14ac:dyDescent="0.15">
      <c r="B43" t="s">
        <v>112</v>
      </c>
      <c r="C43">
        <v>670</v>
      </c>
      <c r="D43">
        <v>9.055385138137499</v>
      </c>
      <c r="E43" s="36">
        <f t="shared" si="1"/>
        <v>381.79097055623265</v>
      </c>
      <c r="F43" s="36">
        <f t="shared" si="0"/>
        <v>382.75563365998642</v>
      </c>
      <c r="G43" s="36"/>
      <c r="H43" s="25">
        <v>3.7919999999999998</v>
      </c>
      <c r="J43" s="25">
        <v>402.83633157342047</v>
      </c>
      <c r="K43" s="25">
        <v>3.7810000000000001</v>
      </c>
      <c r="M43" s="25">
        <v>402.85637981532147</v>
      </c>
      <c r="N43" s="25">
        <v>3.8079999999999998</v>
      </c>
    </row>
    <row r="44" spans="2:14" x14ac:dyDescent="0.15">
      <c r="B44" t="s">
        <v>113</v>
      </c>
      <c r="C44">
        <v>671</v>
      </c>
      <c r="D44">
        <v>9.9999999999909051</v>
      </c>
      <c r="E44" s="36">
        <f t="shared" si="1"/>
        <v>391.79097055622356</v>
      </c>
      <c r="F44" s="36">
        <f t="shared" si="0"/>
        <v>372.75563365999551</v>
      </c>
      <c r="G44" s="36"/>
      <c r="H44" s="25">
        <v>3.7890000000000001</v>
      </c>
      <c r="J44" s="25">
        <v>412.83633157341137</v>
      </c>
      <c r="K44" s="25">
        <v>3.8069999999999999</v>
      </c>
      <c r="M44" s="25">
        <v>412.85637981531238</v>
      </c>
      <c r="N44" s="25">
        <v>3.8029999999999999</v>
      </c>
    </row>
    <row r="45" spans="2:14" x14ac:dyDescent="0.15">
      <c r="B45" t="s">
        <v>114</v>
      </c>
      <c r="C45">
        <v>672</v>
      </c>
      <c r="D45">
        <v>11.0453610171969</v>
      </c>
      <c r="E45" s="36">
        <f t="shared" si="1"/>
        <v>402.83633157342047</v>
      </c>
      <c r="F45" s="36">
        <f t="shared" si="0"/>
        <v>361.7102726427986</v>
      </c>
      <c r="G45" s="36"/>
      <c r="H45" s="25">
        <v>3.7810000000000001</v>
      </c>
      <c r="J45" s="25">
        <v>421.83633157341171</v>
      </c>
      <c r="K45" s="25">
        <v>3.8029999999999999</v>
      </c>
      <c r="M45" s="25">
        <v>421.85637981531272</v>
      </c>
      <c r="N45" s="25">
        <v>3.7850000000000001</v>
      </c>
    </row>
    <row r="46" spans="2:14" x14ac:dyDescent="0.15">
      <c r="B46" t="s">
        <v>115</v>
      </c>
      <c r="C46">
        <v>673</v>
      </c>
      <c r="D46">
        <v>9.9999999999909051</v>
      </c>
      <c r="E46" s="36">
        <f t="shared" si="1"/>
        <v>412.83633157341137</v>
      </c>
      <c r="F46" s="36">
        <f t="shared" si="0"/>
        <v>351.71027264280769</v>
      </c>
      <c r="G46" s="36"/>
      <c r="H46" s="25">
        <v>3.8069999999999999</v>
      </c>
      <c r="J46" s="25">
        <v>431.88620719453814</v>
      </c>
      <c r="K46" s="25">
        <v>3.7349999999999999</v>
      </c>
      <c r="M46" s="25">
        <v>431.90625543643847</v>
      </c>
      <c r="N46" s="25">
        <v>3.782</v>
      </c>
    </row>
    <row r="47" spans="2:14" x14ac:dyDescent="0.15">
      <c r="B47" t="s">
        <v>116</v>
      </c>
      <c r="C47">
        <v>674</v>
      </c>
      <c r="D47">
        <v>9.0000000000003411</v>
      </c>
      <c r="E47" s="36">
        <f t="shared" si="1"/>
        <v>421.83633157341171</v>
      </c>
      <c r="F47" s="36">
        <f t="shared" si="0"/>
        <v>342.71027264280735</v>
      </c>
      <c r="G47" s="36"/>
      <c r="H47" s="25">
        <v>3.8029999999999999</v>
      </c>
      <c r="J47" s="25">
        <v>442.88620719453382</v>
      </c>
      <c r="K47" s="25">
        <v>3.7789999999999999</v>
      </c>
      <c r="M47" s="25">
        <v>442.90625543643415</v>
      </c>
      <c r="N47" s="25">
        <v>3.8170000000000002</v>
      </c>
    </row>
    <row r="48" spans="2:14" x14ac:dyDescent="0.15">
      <c r="B48" t="s">
        <v>117</v>
      </c>
      <c r="C48">
        <v>675</v>
      </c>
      <c r="D48">
        <v>10.049875621126455</v>
      </c>
      <c r="E48" s="36">
        <f t="shared" si="1"/>
        <v>431.88620719453814</v>
      </c>
      <c r="F48" s="36">
        <f t="shared" si="0"/>
        <v>332.66039702168092</v>
      </c>
      <c r="G48" s="36"/>
      <c r="H48" s="25">
        <v>3.7349999999999999</v>
      </c>
      <c r="J48" s="25">
        <v>452.88620719453894</v>
      </c>
      <c r="K48" s="25">
        <v>3.827</v>
      </c>
      <c r="M48" s="25">
        <v>452.9561310575599</v>
      </c>
      <c r="N48" s="25">
        <v>3.8239999999999998</v>
      </c>
    </row>
    <row r="49" spans="2:14" x14ac:dyDescent="0.15">
      <c r="B49" t="s">
        <v>118</v>
      </c>
      <c r="C49">
        <v>676</v>
      </c>
      <c r="D49">
        <v>10.99999999999568</v>
      </c>
      <c r="E49" s="36">
        <f t="shared" si="1"/>
        <v>442.88620719453382</v>
      </c>
      <c r="F49" s="36">
        <f t="shared" si="0"/>
        <v>321.66039702168524</v>
      </c>
      <c r="G49" s="36"/>
      <c r="H49" s="25">
        <v>3.7789999999999999</v>
      </c>
      <c r="J49" s="25">
        <v>472.93608281565565</v>
      </c>
      <c r="K49" s="25">
        <v>3.835</v>
      </c>
      <c r="M49" s="25">
        <v>462.95613105755081</v>
      </c>
      <c r="N49" s="25">
        <v>3.8439999999999999</v>
      </c>
    </row>
    <row r="50" spans="2:14" x14ac:dyDescent="0.15">
      <c r="B50" t="s">
        <v>119</v>
      </c>
      <c r="C50">
        <v>677</v>
      </c>
      <c r="D50">
        <v>10.000000000005116</v>
      </c>
      <c r="E50" s="36">
        <f t="shared" si="1"/>
        <v>452.88620719453894</v>
      </c>
      <c r="F50" s="36">
        <f t="shared" si="0"/>
        <v>311.66039702168013</v>
      </c>
      <c r="G50" s="36"/>
      <c r="H50" s="25">
        <v>3.827</v>
      </c>
      <c r="J50" s="25">
        <v>482.93608281566077</v>
      </c>
      <c r="K50" s="25">
        <v>3.7759999999999998</v>
      </c>
      <c r="M50" s="25">
        <v>472.95613105755592</v>
      </c>
      <c r="N50" s="25">
        <v>3.7810000000000001</v>
      </c>
    </row>
    <row r="51" spans="2:14" x14ac:dyDescent="0.15">
      <c r="B51" t="s">
        <v>120</v>
      </c>
      <c r="C51">
        <v>678</v>
      </c>
      <c r="D51">
        <v>10.000000000005116</v>
      </c>
      <c r="E51" s="36">
        <f t="shared" si="1"/>
        <v>462.88620719454406</v>
      </c>
      <c r="F51" s="36">
        <f t="shared" si="0"/>
        <v>301.66039702167501</v>
      </c>
      <c r="G51" s="36"/>
      <c r="H51" s="25">
        <v>3.419</v>
      </c>
      <c r="J51" s="25">
        <v>492.98595843677236</v>
      </c>
      <c r="K51" s="25">
        <v>3.8079999999999998</v>
      </c>
    </row>
    <row r="52" spans="2:14" x14ac:dyDescent="0.15">
      <c r="B52" t="s">
        <v>121</v>
      </c>
      <c r="C52">
        <v>679</v>
      </c>
      <c r="D52">
        <v>10.049875621111608</v>
      </c>
      <c r="E52" s="36">
        <f t="shared" si="1"/>
        <v>472.93608281565565</v>
      </c>
      <c r="F52" s="36">
        <f t="shared" si="0"/>
        <v>291.61052140056341</v>
      </c>
      <c r="G52" s="36"/>
      <c r="H52" s="25">
        <v>3.835</v>
      </c>
      <c r="J52" s="25">
        <v>502.98595843677748</v>
      </c>
      <c r="K52" s="25">
        <v>3.7959999999999998</v>
      </c>
    </row>
    <row r="53" spans="2:14" x14ac:dyDescent="0.15">
      <c r="B53" t="s">
        <v>122</v>
      </c>
      <c r="C53">
        <v>680</v>
      </c>
      <c r="D53">
        <v>10.000000000005116</v>
      </c>
      <c r="E53" s="36">
        <f t="shared" si="1"/>
        <v>482.93608281566077</v>
      </c>
      <c r="F53" s="36">
        <f t="shared" si="0"/>
        <v>281.6105214005583</v>
      </c>
      <c r="G53" s="36"/>
      <c r="H53" s="25">
        <v>3.7759999999999998</v>
      </c>
    </row>
    <row r="54" spans="2:14" x14ac:dyDescent="0.15">
      <c r="B54" t="s">
        <v>123</v>
      </c>
      <c r="C54">
        <v>681</v>
      </c>
      <c r="D54">
        <v>10.049875621111608</v>
      </c>
      <c r="E54" s="36">
        <f t="shared" si="1"/>
        <v>492.98595843677236</v>
      </c>
      <c r="F54" s="36">
        <f t="shared" si="0"/>
        <v>271.5606457794467</v>
      </c>
      <c r="G54" s="36"/>
      <c r="H54" s="25">
        <v>3.8079999999999998</v>
      </c>
    </row>
    <row r="55" spans="2:14" x14ac:dyDescent="0.15">
      <c r="B55" t="s">
        <v>124</v>
      </c>
      <c r="C55">
        <v>682</v>
      </c>
      <c r="D55">
        <v>10.000000000005116</v>
      </c>
      <c r="E55" s="36">
        <f t="shared" si="1"/>
        <v>502.98595843677748</v>
      </c>
      <c r="F55" s="36">
        <f t="shared" si="0"/>
        <v>261.56064577944159</v>
      </c>
      <c r="G55" s="36"/>
      <c r="H55" s="25">
        <v>3.7959999999999998</v>
      </c>
    </row>
    <row r="56" spans="2:14" x14ac:dyDescent="0.15">
      <c r="B56" t="s">
        <v>125</v>
      </c>
      <c r="C56">
        <v>683</v>
      </c>
      <c r="D56">
        <v>10.000000000005116</v>
      </c>
      <c r="E56" s="36">
        <f t="shared" si="1"/>
        <v>512.98595843678254</v>
      </c>
      <c r="F56" s="36">
        <f t="shared" si="0"/>
        <v>251.56064577943653</v>
      </c>
      <c r="G56" s="36"/>
      <c r="H56" s="25">
        <v>3.758</v>
      </c>
    </row>
    <row r="57" spans="2:14" x14ac:dyDescent="0.15">
      <c r="B57" t="s">
        <v>126</v>
      </c>
      <c r="C57">
        <v>684</v>
      </c>
      <c r="D57">
        <v>10.049875621112315</v>
      </c>
      <c r="E57" s="36">
        <f t="shared" si="1"/>
        <v>523.03583405789482</v>
      </c>
      <c r="F57" s="36">
        <f t="shared" si="0"/>
        <v>241.51077015832425</v>
      </c>
      <c r="G57" s="36"/>
      <c r="H57" s="25">
        <v>3.7970000000000002</v>
      </c>
    </row>
    <row r="58" spans="2:14" x14ac:dyDescent="0.15">
      <c r="B58" t="s">
        <v>127</v>
      </c>
      <c r="C58">
        <v>685</v>
      </c>
      <c r="D58">
        <v>10.000000000005116</v>
      </c>
      <c r="E58" s="36">
        <f t="shared" si="1"/>
        <v>533.03583405789993</v>
      </c>
      <c r="F58" s="36">
        <f t="shared" si="0"/>
        <v>231.51077015831913</v>
      </c>
      <c r="G58" s="36"/>
      <c r="H58" s="25">
        <v>3.81</v>
      </c>
    </row>
    <row r="59" spans="2:14" x14ac:dyDescent="0.15">
      <c r="B59" t="s">
        <v>128</v>
      </c>
      <c r="C59">
        <v>686</v>
      </c>
      <c r="D59">
        <v>10.049875621125748</v>
      </c>
      <c r="E59" s="36">
        <f t="shared" si="1"/>
        <v>543.08570967902563</v>
      </c>
      <c r="F59" s="36">
        <f t="shared" si="0"/>
        <v>221.46089453719344</v>
      </c>
      <c r="G59" s="36"/>
      <c r="H59" s="25">
        <v>3.855</v>
      </c>
    </row>
    <row r="60" spans="2:14" x14ac:dyDescent="0.15">
      <c r="B60" t="s">
        <v>129</v>
      </c>
      <c r="C60">
        <v>687</v>
      </c>
      <c r="D60">
        <v>10.049875621111608</v>
      </c>
      <c r="E60" s="36">
        <f t="shared" si="1"/>
        <v>553.13558530013722</v>
      </c>
      <c r="F60" s="36">
        <f t="shared" si="0"/>
        <v>211.41101891608184</v>
      </c>
      <c r="G60" s="36"/>
      <c r="H60" s="25">
        <v>3.855</v>
      </c>
    </row>
    <row r="61" spans="2:14" x14ac:dyDescent="0.15">
      <c r="B61" t="s">
        <v>130</v>
      </c>
      <c r="C61">
        <v>688</v>
      </c>
      <c r="D61">
        <v>10.000000000005116</v>
      </c>
      <c r="E61" s="36">
        <f t="shared" si="1"/>
        <v>563.13558530014234</v>
      </c>
      <c r="F61" s="36">
        <f t="shared" si="0"/>
        <v>201.41101891607673</v>
      </c>
      <c r="G61" s="36"/>
      <c r="H61" s="25">
        <v>3.8180000000000001</v>
      </c>
    </row>
    <row r="62" spans="2:14" x14ac:dyDescent="0.15">
      <c r="B62" t="s">
        <v>131</v>
      </c>
      <c r="C62">
        <v>689</v>
      </c>
      <c r="D62">
        <v>10.000000000005116</v>
      </c>
      <c r="E62" s="36">
        <f t="shared" si="1"/>
        <v>573.13558530014745</v>
      </c>
      <c r="F62" s="36">
        <f t="shared" si="0"/>
        <v>191.41101891607161</v>
      </c>
      <c r="G62" s="36"/>
      <c r="H62" s="25">
        <v>3.8140000000000001</v>
      </c>
    </row>
    <row r="63" spans="2:14" x14ac:dyDescent="0.15">
      <c r="B63" t="s">
        <v>132</v>
      </c>
      <c r="C63">
        <v>690</v>
      </c>
      <c r="D63">
        <v>10.049875621111608</v>
      </c>
      <c r="E63" s="36">
        <f t="shared" si="1"/>
        <v>583.18546092125905</v>
      </c>
      <c r="F63" s="36">
        <f t="shared" si="0"/>
        <v>181.36114329496002</v>
      </c>
      <c r="G63" s="36"/>
      <c r="H63" s="25">
        <v>3.919</v>
      </c>
    </row>
    <row r="64" spans="2:14" x14ac:dyDescent="0.15">
      <c r="B64" t="s">
        <v>133</v>
      </c>
      <c r="C64">
        <v>691</v>
      </c>
      <c r="D64">
        <v>11.000000000009891</v>
      </c>
      <c r="E64" s="36">
        <f t="shared" si="1"/>
        <v>594.18546092126894</v>
      </c>
      <c r="F64" s="36">
        <f t="shared" si="0"/>
        <v>170.36114329495012</v>
      </c>
      <c r="G64" s="36"/>
      <c r="H64" s="25">
        <v>3.8170000000000002</v>
      </c>
    </row>
    <row r="65" spans="2:8" x14ac:dyDescent="0.15">
      <c r="B65" t="s">
        <v>134</v>
      </c>
      <c r="C65">
        <v>692</v>
      </c>
      <c r="D65">
        <v>9.0553851381241586</v>
      </c>
      <c r="E65" s="36">
        <f t="shared" si="1"/>
        <v>603.24084605939311</v>
      </c>
      <c r="F65" s="36">
        <f t="shared" si="0"/>
        <v>161.30575815682596</v>
      </c>
      <c r="G65" s="36"/>
      <c r="H65" s="25">
        <v>3.8170000000000002</v>
      </c>
    </row>
    <row r="66" spans="2:8" x14ac:dyDescent="0.15">
      <c r="B66" t="s">
        <v>135</v>
      </c>
      <c r="C66">
        <v>693</v>
      </c>
      <c r="D66">
        <v>10.000000000005116</v>
      </c>
      <c r="E66" s="36">
        <f t="shared" si="1"/>
        <v>613.24084605939822</v>
      </c>
      <c r="F66" s="36">
        <f t="shared" si="0"/>
        <v>151.30575815682084</v>
      </c>
      <c r="G66" s="36"/>
      <c r="H66" s="25">
        <v>3.8370000000000002</v>
      </c>
    </row>
    <row r="67" spans="2:8" x14ac:dyDescent="0.15">
      <c r="B67" t="s">
        <v>136</v>
      </c>
      <c r="C67">
        <v>694</v>
      </c>
      <c r="D67">
        <v>10.99999999999568</v>
      </c>
      <c r="E67" s="36">
        <f t="shared" si="1"/>
        <v>624.2408460593939</v>
      </c>
      <c r="F67" s="36">
        <f t="shared" si="0"/>
        <v>140.30575815682516</v>
      </c>
      <c r="G67" s="36"/>
      <c r="H67" s="25">
        <v>3.7919999999999998</v>
      </c>
    </row>
    <row r="68" spans="2:8" x14ac:dyDescent="0.15">
      <c r="B68" t="s">
        <v>137</v>
      </c>
      <c r="C68">
        <v>695</v>
      </c>
      <c r="D68">
        <v>10.000000000005116</v>
      </c>
      <c r="E68" s="36">
        <f t="shared" si="1"/>
        <v>634.24084605939902</v>
      </c>
      <c r="F68" s="36">
        <f t="shared" si="0"/>
        <v>130.30575815682005</v>
      </c>
      <c r="G68" s="36"/>
      <c r="H68" s="25">
        <v>3.7450000000000001</v>
      </c>
    </row>
    <row r="69" spans="2:8" x14ac:dyDescent="0.15">
      <c r="B69" t="s">
        <v>138</v>
      </c>
      <c r="C69">
        <v>696</v>
      </c>
      <c r="D69">
        <v>9.055385138137499</v>
      </c>
      <c r="E69" s="36">
        <f t="shared" si="1"/>
        <v>643.29623119753649</v>
      </c>
      <c r="F69" s="36">
        <f t="shared" ref="F69:F80" si="2">E$81-E69</f>
        <v>121.25037301868258</v>
      </c>
      <c r="G69" s="36"/>
      <c r="H69" s="25">
        <v>3.7429999999999999</v>
      </c>
    </row>
    <row r="70" spans="2:8" x14ac:dyDescent="0.15">
      <c r="B70" t="s">
        <v>139</v>
      </c>
      <c r="C70">
        <v>697</v>
      </c>
      <c r="D70">
        <v>10.99999999999568</v>
      </c>
      <c r="E70" s="36">
        <f t="shared" si="1"/>
        <v>654.29623119753217</v>
      </c>
      <c r="F70" s="36">
        <f t="shared" si="2"/>
        <v>110.2503730186869</v>
      </c>
      <c r="G70" s="36"/>
      <c r="H70" s="25">
        <v>3.726</v>
      </c>
    </row>
    <row r="71" spans="2:8" x14ac:dyDescent="0.15">
      <c r="B71" t="s">
        <v>140</v>
      </c>
      <c r="C71">
        <v>698</v>
      </c>
      <c r="D71">
        <v>10.049875621125748</v>
      </c>
      <c r="E71" s="36">
        <f t="shared" ref="E71" si="3">E70+D71</f>
        <v>664.34610681865786</v>
      </c>
      <c r="F71" s="36">
        <f t="shared" si="2"/>
        <v>100.20049739756121</v>
      </c>
      <c r="G71" s="36"/>
      <c r="H71" s="25">
        <v>3.7029999999999998</v>
      </c>
    </row>
    <row r="72" spans="2:8" x14ac:dyDescent="0.15">
      <c r="B72" t="s">
        <v>141</v>
      </c>
      <c r="C72">
        <v>699</v>
      </c>
      <c r="D72">
        <v>9.0000000000003411</v>
      </c>
      <c r="E72" s="36">
        <f t="shared" ref="E72:E77" si="4">E71+D72</f>
        <v>673.3461068186582</v>
      </c>
      <c r="F72" s="36">
        <f t="shared" si="2"/>
        <v>91.200497397560866</v>
      </c>
      <c r="G72" s="36"/>
      <c r="H72" s="25">
        <v>3.6859999999999999</v>
      </c>
    </row>
    <row r="73" spans="2:8" x14ac:dyDescent="0.15">
      <c r="B73" t="s">
        <v>142</v>
      </c>
      <c r="C73">
        <v>700</v>
      </c>
      <c r="D73">
        <v>10.000000000005116</v>
      </c>
      <c r="E73" s="36">
        <f t="shared" si="4"/>
        <v>683.34610681866332</v>
      </c>
      <c r="F73" s="36">
        <f t="shared" si="2"/>
        <v>81.20049739755575</v>
      </c>
      <c r="G73" s="36"/>
      <c r="H73" s="25">
        <v>3.5710000000000002</v>
      </c>
    </row>
    <row r="74" spans="2:8" x14ac:dyDescent="0.15">
      <c r="B74" t="s">
        <v>143</v>
      </c>
      <c r="C74">
        <v>701</v>
      </c>
      <c r="D74">
        <v>11.04536101718339</v>
      </c>
      <c r="E74" s="36">
        <f t="shared" si="4"/>
        <v>694.3914678358467</v>
      </c>
      <c r="F74" s="36">
        <f t="shared" si="2"/>
        <v>70.155136380372369</v>
      </c>
      <c r="G74" s="36"/>
      <c r="H74" s="25">
        <v>3.605</v>
      </c>
    </row>
    <row r="75" spans="2:8" x14ac:dyDescent="0.15">
      <c r="B75" t="s">
        <v>144</v>
      </c>
      <c r="C75">
        <v>702</v>
      </c>
      <c r="D75">
        <v>10.000000000005116</v>
      </c>
      <c r="E75" s="36">
        <f t="shared" si="4"/>
        <v>704.39146783585181</v>
      </c>
      <c r="F75" s="36">
        <f t="shared" si="2"/>
        <v>60.155136380367253</v>
      </c>
      <c r="G75" s="36"/>
      <c r="H75" s="25">
        <v>3.54</v>
      </c>
    </row>
    <row r="76" spans="2:8" x14ac:dyDescent="0.15">
      <c r="B76" t="s">
        <v>145</v>
      </c>
      <c r="C76">
        <v>703</v>
      </c>
      <c r="D76">
        <v>9.055385138137499</v>
      </c>
      <c r="E76" s="36">
        <f t="shared" si="4"/>
        <v>713.44685297398928</v>
      </c>
      <c r="F76" s="36">
        <f t="shared" si="2"/>
        <v>51.099751242229786</v>
      </c>
      <c r="G76" s="36"/>
      <c r="H76" s="25">
        <v>3.4489999999999998</v>
      </c>
    </row>
    <row r="77" spans="2:8" x14ac:dyDescent="0.15">
      <c r="B77" t="s">
        <v>146</v>
      </c>
      <c r="C77">
        <v>704</v>
      </c>
      <c r="D77">
        <v>10.049875621111608</v>
      </c>
      <c r="E77" s="36">
        <f t="shared" si="4"/>
        <v>723.49672859510088</v>
      </c>
      <c r="F77" s="36">
        <f t="shared" si="2"/>
        <v>41.04987562111819</v>
      </c>
      <c r="G77" s="36"/>
      <c r="H77" s="25">
        <v>3.387</v>
      </c>
    </row>
    <row r="78" spans="2:8" x14ac:dyDescent="0.15">
      <c r="B78" t="s">
        <v>147</v>
      </c>
      <c r="C78">
        <v>705</v>
      </c>
      <c r="D78">
        <v>10.99999999999568</v>
      </c>
      <c r="E78" s="36">
        <f t="shared" ref="E78:E81" si="5">E77+D78</f>
        <v>734.49672859509656</v>
      </c>
      <c r="F78" s="36">
        <f t="shared" si="2"/>
        <v>30.04987562112251</v>
      </c>
      <c r="G78" s="36"/>
      <c r="H78" s="25">
        <v>3.3149999999999999</v>
      </c>
    </row>
    <row r="79" spans="2:8" x14ac:dyDescent="0.15">
      <c r="B79" t="s">
        <v>148</v>
      </c>
      <c r="C79">
        <v>706</v>
      </c>
      <c r="D79">
        <v>10.000000000005116</v>
      </c>
      <c r="E79" s="36">
        <f t="shared" si="5"/>
        <v>744.49672859510167</v>
      </c>
      <c r="F79" s="36">
        <f t="shared" si="2"/>
        <v>20.049875621117394</v>
      </c>
      <c r="G79" s="36"/>
      <c r="H79" s="25">
        <v>3.226</v>
      </c>
    </row>
    <row r="80" spans="2:8" x14ac:dyDescent="0.15">
      <c r="B80" t="s">
        <v>149</v>
      </c>
      <c r="C80">
        <v>707</v>
      </c>
      <c r="D80">
        <v>10.049875621126455</v>
      </c>
      <c r="E80" s="36">
        <f t="shared" si="5"/>
        <v>754.54660421622816</v>
      </c>
      <c r="F80" s="36">
        <f t="shared" si="2"/>
        <v>9.9999999999909051</v>
      </c>
      <c r="G80" s="36"/>
      <c r="H80" s="25">
        <v>3.125</v>
      </c>
    </row>
    <row r="81" spans="2:8" x14ac:dyDescent="0.15">
      <c r="B81" t="s">
        <v>150</v>
      </c>
      <c r="C81">
        <v>708</v>
      </c>
      <c r="D81">
        <v>9.9999999999909051</v>
      </c>
      <c r="E81" s="36">
        <f t="shared" si="5"/>
        <v>764.54660421621907</v>
      </c>
      <c r="F81" s="36">
        <f>E$81-E81</f>
        <v>0</v>
      </c>
      <c r="G81" s="36"/>
      <c r="H81" s="25">
        <v>2.9830000000000001</v>
      </c>
    </row>
    <row r="82" spans="2:8" x14ac:dyDescent="0.15">
      <c r="E82" s="36"/>
      <c r="F82" s="36"/>
      <c r="G82" s="36"/>
    </row>
    <row r="83" spans="2:8" x14ac:dyDescent="0.15">
      <c r="E83" s="36"/>
      <c r="F83" s="36"/>
      <c r="G83" s="36"/>
    </row>
    <row r="84" spans="2:8" x14ac:dyDescent="0.15">
      <c r="E84" s="36"/>
      <c r="F84" s="36"/>
      <c r="G84" s="36"/>
    </row>
    <row r="85" spans="2:8" x14ac:dyDescent="0.15">
      <c r="E85" s="36"/>
      <c r="F85" s="36"/>
      <c r="G85" s="36"/>
    </row>
    <row r="86" spans="2:8" x14ac:dyDescent="0.15">
      <c r="E86" s="36"/>
      <c r="F86" s="36"/>
      <c r="G86" s="36"/>
    </row>
    <row r="87" spans="2:8" x14ac:dyDescent="0.15">
      <c r="E87" s="36"/>
      <c r="F87" s="36"/>
      <c r="G87" s="36"/>
    </row>
    <row r="88" spans="2:8" x14ac:dyDescent="0.15">
      <c r="E88" s="36"/>
      <c r="F88" s="36"/>
      <c r="G88" s="36"/>
    </row>
    <row r="89" spans="2:8" x14ac:dyDescent="0.15">
      <c r="E89" s="36"/>
      <c r="F89" s="36"/>
      <c r="G89" s="36"/>
    </row>
    <row r="90" spans="2:8" x14ac:dyDescent="0.15">
      <c r="E90" s="36"/>
      <c r="F90" s="36"/>
      <c r="G90" s="36"/>
    </row>
    <row r="91" spans="2:8" x14ac:dyDescent="0.15">
      <c r="E91" s="36"/>
      <c r="F91" s="36"/>
      <c r="G91" s="36"/>
    </row>
    <row r="92" spans="2:8" x14ac:dyDescent="0.15">
      <c r="E92" s="36"/>
      <c r="F92" s="36"/>
      <c r="G92" s="36"/>
    </row>
    <row r="93" spans="2:8" x14ac:dyDescent="0.15">
      <c r="E93" s="36"/>
      <c r="F93" s="36"/>
      <c r="G93" s="36"/>
    </row>
    <row r="94" spans="2:8" x14ac:dyDescent="0.15">
      <c r="E94" s="36"/>
      <c r="F94" s="36"/>
      <c r="G94" s="36"/>
    </row>
    <row r="95" spans="2:8" x14ac:dyDescent="0.15">
      <c r="E95" s="36"/>
      <c r="F95" s="36"/>
      <c r="G95" s="36"/>
    </row>
    <row r="96" spans="2:8" x14ac:dyDescent="0.15">
      <c r="E96" s="36"/>
      <c r="F96" s="36"/>
      <c r="G96" s="36"/>
    </row>
    <row r="97" spans="5:7" x14ac:dyDescent="0.15">
      <c r="E97" s="36"/>
      <c r="F97" s="36"/>
      <c r="G97" s="36"/>
    </row>
    <row r="98" spans="5:7" x14ac:dyDescent="0.15">
      <c r="E98" s="36"/>
      <c r="F98" s="36"/>
      <c r="G98" s="36"/>
    </row>
    <row r="99" spans="5:7" x14ac:dyDescent="0.15">
      <c r="E99" s="36"/>
      <c r="F99" s="36"/>
      <c r="G99" s="36"/>
    </row>
    <row r="100" spans="5:7" x14ac:dyDescent="0.15">
      <c r="E100" s="36"/>
      <c r="F100" s="36"/>
      <c r="G100" s="36"/>
    </row>
    <row r="101" spans="5:7" x14ac:dyDescent="0.15">
      <c r="E101" s="36"/>
      <c r="F101" s="36"/>
      <c r="G101" s="36"/>
    </row>
    <row r="102" spans="5:7" x14ac:dyDescent="0.15">
      <c r="E102" s="36"/>
      <c r="F102" s="36"/>
      <c r="G102" s="36"/>
    </row>
    <row r="103" spans="5:7" x14ac:dyDescent="0.15">
      <c r="E103" s="36"/>
      <c r="F103" s="36"/>
      <c r="G103" s="36"/>
    </row>
    <row r="104" spans="5:7" x14ac:dyDescent="0.15">
      <c r="E104" s="36"/>
      <c r="F104" s="36"/>
      <c r="G104" s="36"/>
    </row>
    <row r="105" spans="5:7" x14ac:dyDescent="0.15">
      <c r="E105" s="36"/>
      <c r="F105" s="36"/>
      <c r="G105" s="36"/>
    </row>
    <row r="106" spans="5:7" x14ac:dyDescent="0.15">
      <c r="E106" s="36"/>
      <c r="F106" s="36"/>
      <c r="G106" s="36"/>
    </row>
    <row r="107" spans="5:7" x14ac:dyDescent="0.15">
      <c r="E107" s="36"/>
      <c r="F107" s="36"/>
      <c r="G107" s="36"/>
    </row>
    <row r="108" spans="5:7" x14ac:dyDescent="0.15">
      <c r="E108" s="36"/>
      <c r="F108" s="36"/>
      <c r="G108" s="36"/>
    </row>
    <row r="109" spans="5:7" x14ac:dyDescent="0.15">
      <c r="E109" s="36"/>
      <c r="F109" s="36"/>
      <c r="G109" s="36"/>
    </row>
    <row r="110" spans="5:7" x14ac:dyDescent="0.15">
      <c r="E110" s="36"/>
      <c r="F110" s="36"/>
      <c r="G110" s="36"/>
    </row>
    <row r="111" spans="5:7" x14ac:dyDescent="0.15">
      <c r="E111" s="36"/>
      <c r="F111" s="36"/>
      <c r="G111" s="36"/>
    </row>
    <row r="112" spans="5:7" x14ac:dyDescent="0.15">
      <c r="E112" s="36"/>
      <c r="F112" s="36"/>
      <c r="G112" s="36"/>
    </row>
    <row r="113" spans="5:7" x14ac:dyDescent="0.15">
      <c r="E113" s="36"/>
      <c r="F113" s="36"/>
      <c r="G113" s="36"/>
    </row>
    <row r="114" spans="5:7" x14ac:dyDescent="0.15">
      <c r="E114" s="36"/>
      <c r="F114" s="36"/>
      <c r="G114" s="36"/>
    </row>
    <row r="115" spans="5:7" x14ac:dyDescent="0.15">
      <c r="E115" s="36"/>
      <c r="F115" s="36"/>
      <c r="G115" s="36"/>
    </row>
    <row r="116" spans="5:7" x14ac:dyDescent="0.15">
      <c r="E116" s="36"/>
      <c r="F116" s="36"/>
      <c r="G116" s="36"/>
    </row>
    <row r="117" spans="5:7" x14ac:dyDescent="0.15">
      <c r="E117" s="36"/>
      <c r="F117" s="36"/>
      <c r="G117" s="36"/>
    </row>
    <row r="118" spans="5:7" x14ac:dyDescent="0.15">
      <c r="E118" s="36"/>
      <c r="F118" s="36"/>
      <c r="G118" s="36"/>
    </row>
    <row r="119" spans="5:7" x14ac:dyDescent="0.15">
      <c r="E119" s="36"/>
      <c r="F119" s="36"/>
      <c r="G119" s="36"/>
    </row>
    <row r="120" spans="5:7" x14ac:dyDescent="0.15">
      <c r="E120" s="36"/>
      <c r="F120" s="36"/>
      <c r="G120" s="36"/>
    </row>
    <row r="121" spans="5:7" x14ac:dyDescent="0.15">
      <c r="E121" s="36"/>
      <c r="F121" s="36"/>
      <c r="G121" s="36"/>
    </row>
    <row r="122" spans="5:7" x14ac:dyDescent="0.15">
      <c r="E122" s="36"/>
      <c r="F122" s="36"/>
      <c r="G122" s="36"/>
    </row>
    <row r="123" spans="5:7" x14ac:dyDescent="0.15">
      <c r="E123" s="36"/>
      <c r="F123" s="36"/>
      <c r="G123" s="36"/>
    </row>
    <row r="124" spans="5:7" x14ac:dyDescent="0.15">
      <c r="E124" s="36"/>
      <c r="F124" s="36"/>
      <c r="G124" s="36"/>
    </row>
    <row r="125" spans="5:7" x14ac:dyDescent="0.15">
      <c r="E125" s="36"/>
      <c r="F125" s="36"/>
      <c r="G125" s="36"/>
    </row>
    <row r="126" spans="5:7" x14ac:dyDescent="0.15">
      <c r="E126" s="36"/>
      <c r="F126" s="36"/>
      <c r="G126" s="36"/>
    </row>
    <row r="127" spans="5:7" x14ac:dyDescent="0.15">
      <c r="E127" s="36"/>
      <c r="F127" s="36"/>
      <c r="G127" s="36"/>
    </row>
    <row r="128" spans="5:7" x14ac:dyDescent="0.15">
      <c r="E128" s="36"/>
      <c r="F128" s="36"/>
      <c r="G128" s="36"/>
    </row>
    <row r="129" spans="5:6" x14ac:dyDescent="0.15">
      <c r="E129" s="36"/>
      <c r="F129" s="36"/>
    </row>
    <row r="130" spans="5:6" x14ac:dyDescent="0.15">
      <c r="E130" s="36"/>
      <c r="F130" s="36"/>
    </row>
    <row r="131" spans="5:6" x14ac:dyDescent="0.15">
      <c r="E131" s="36"/>
      <c r="F131" s="36"/>
    </row>
    <row r="132" spans="5:6" x14ac:dyDescent="0.15">
      <c r="E132" s="36"/>
      <c r="F132" s="36"/>
    </row>
    <row r="133" spans="5:6" x14ac:dyDescent="0.15">
      <c r="E133" s="36"/>
      <c r="F133" s="36"/>
    </row>
    <row r="134" spans="5:6" x14ac:dyDescent="0.15">
      <c r="E134" s="36"/>
      <c r="F134" s="36"/>
    </row>
    <row r="135" spans="5:6" x14ac:dyDescent="0.15">
      <c r="E135" s="36"/>
      <c r="F135" s="36"/>
    </row>
    <row r="136" spans="5:6" x14ac:dyDescent="0.15">
      <c r="E136" s="36"/>
      <c r="F136" s="36"/>
    </row>
    <row r="137" spans="5:6" x14ac:dyDescent="0.15">
      <c r="E137" s="36"/>
      <c r="F137" s="36"/>
    </row>
    <row r="138" spans="5:6" x14ac:dyDescent="0.15">
      <c r="E138" s="36"/>
      <c r="F138" s="36"/>
    </row>
    <row r="139" spans="5:6" x14ac:dyDescent="0.15">
      <c r="E139" s="36"/>
      <c r="F139" s="36"/>
    </row>
  </sheetData>
  <sortState ref="M5:N60">
    <sortCondition ref="M5"/>
  </sortState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2019-06-12T10:45:26Z</dcterms:modified>
</cp:coreProperties>
</file>