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V6" i="2" l="1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" i="2"/>
  <c r="R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0" i="1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5" i="2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4" i="1"/>
  <c r="F7" i="2" l="1"/>
  <c r="F108" i="2"/>
  <c r="F76" i="2"/>
  <c r="F60" i="2"/>
  <c r="F44" i="2"/>
  <c r="F28" i="2"/>
  <c r="F92" i="2"/>
  <c r="F12" i="2"/>
  <c r="F90" i="2"/>
  <c r="F74" i="2"/>
  <c r="F58" i="2"/>
  <c r="F26" i="2"/>
  <c r="F100" i="2"/>
  <c r="F84" i="2"/>
  <c r="F68" i="2"/>
  <c r="F52" i="2"/>
  <c r="F36" i="2"/>
  <c r="F20" i="2"/>
  <c r="F98" i="2"/>
  <c r="F82" i="2"/>
  <c r="F66" i="2"/>
  <c r="F50" i="2"/>
  <c r="F34" i="2"/>
  <c r="F18" i="2"/>
  <c r="F97" i="2"/>
  <c r="F81" i="2"/>
  <c r="F65" i="2"/>
  <c r="F49" i="2"/>
  <c r="F33" i="2"/>
  <c r="F17" i="2"/>
  <c r="F102" i="2"/>
  <c r="F94" i="2"/>
  <c r="F86" i="2"/>
  <c r="F78" i="2"/>
  <c r="F70" i="2"/>
  <c r="F62" i="2"/>
  <c r="F54" i="2"/>
  <c r="F46" i="2"/>
  <c r="F38" i="2"/>
  <c r="F30" i="2"/>
  <c r="F22" i="2"/>
  <c r="F14" i="2"/>
  <c r="F6" i="2"/>
  <c r="F93" i="2"/>
  <c r="F77" i="2"/>
  <c r="F61" i="2"/>
  <c r="F45" i="2"/>
  <c r="F29" i="2"/>
  <c r="F13" i="2"/>
  <c r="F42" i="2"/>
  <c r="F105" i="2"/>
  <c r="F89" i="2"/>
  <c r="F73" i="2"/>
  <c r="F57" i="2"/>
  <c r="F41" i="2"/>
  <c r="F25" i="2"/>
  <c r="F9" i="2"/>
  <c r="F106" i="2"/>
  <c r="F10" i="2"/>
  <c r="F101" i="2"/>
  <c r="F85" i="2"/>
  <c r="F69" i="2"/>
  <c r="F53" i="2"/>
  <c r="F37" i="2"/>
  <c r="F21" i="2"/>
  <c r="F5" i="2"/>
  <c r="F107" i="2"/>
  <c r="F99" i="2"/>
  <c r="F91" i="2"/>
  <c r="F83" i="2"/>
  <c r="F75" i="2"/>
  <c r="F67" i="2"/>
  <c r="F59" i="2"/>
  <c r="F51" i="2"/>
  <c r="F43" i="2"/>
  <c r="F35" i="2"/>
  <c r="F27" i="2"/>
  <c r="F19" i="2"/>
  <c r="F11" i="2"/>
  <c r="F104" i="2"/>
  <c r="F96" i="2"/>
  <c r="F88" i="2"/>
  <c r="F80" i="2"/>
  <c r="F72" i="2"/>
  <c r="F64" i="2"/>
  <c r="F56" i="2"/>
  <c r="F48" i="2"/>
  <c r="F40" i="2"/>
  <c r="F32" i="2"/>
  <c r="F24" i="2"/>
  <c r="F16" i="2"/>
  <c r="F8" i="2"/>
  <c r="F103" i="2"/>
  <c r="F95" i="2"/>
  <c r="F87" i="2"/>
  <c r="F79" i="2"/>
  <c r="F71" i="2"/>
  <c r="F63" i="2"/>
  <c r="F55" i="2"/>
  <c r="F47" i="2"/>
  <c r="F39" i="2"/>
  <c r="F31" i="2"/>
  <c r="F23" i="2"/>
  <c r="F15" i="2"/>
  <c r="O132" i="1"/>
  <c r="AP132" i="1"/>
  <c r="AQ132" i="1"/>
  <c r="AR132" i="1"/>
  <c r="AS132" i="1"/>
  <c r="AT132" i="1"/>
  <c r="AU132" i="1"/>
  <c r="AV132" i="1"/>
  <c r="AW132" i="1"/>
  <c r="BB132" i="1" s="1"/>
  <c r="AX132" i="1"/>
  <c r="AY132" i="1"/>
  <c r="AZ132" i="1"/>
  <c r="BA132" i="1"/>
  <c r="BD132" i="1"/>
  <c r="BE132" i="1"/>
  <c r="BF132" i="1"/>
  <c r="BG132" i="1"/>
  <c r="BH132" i="1"/>
  <c r="BI132" i="1"/>
  <c r="BJ132" i="1"/>
  <c r="BK132" i="1"/>
  <c r="BL132" i="1"/>
  <c r="BM132" i="1"/>
  <c r="BN132" i="1"/>
  <c r="BO132" i="1"/>
  <c r="O133" i="1"/>
  <c r="AP133" i="1"/>
  <c r="AQ133" i="1"/>
  <c r="AR133" i="1"/>
  <c r="AS133" i="1"/>
  <c r="AT133" i="1"/>
  <c r="AV133" i="1"/>
  <c r="AW133" i="1"/>
  <c r="AX133" i="1"/>
  <c r="AY133" i="1"/>
  <c r="AZ133" i="1"/>
  <c r="BA133" i="1"/>
  <c r="BD133" i="1"/>
  <c r="BE133" i="1"/>
  <c r="BF133" i="1"/>
  <c r="BG133" i="1"/>
  <c r="BQ133" i="1" s="1"/>
  <c r="BH133" i="1"/>
  <c r="AU133" i="1" s="1"/>
  <c r="BB133" i="1" s="1"/>
  <c r="BI133" i="1"/>
  <c r="AD133" i="1" s="1"/>
  <c r="BJ133" i="1"/>
  <c r="AF133" i="1" s="1"/>
  <c r="BK133" i="1"/>
  <c r="AG133" i="1" s="1"/>
  <c r="BL133" i="1"/>
  <c r="BM133" i="1"/>
  <c r="AI133" i="1" s="1"/>
  <c r="BN133" i="1"/>
  <c r="BO133" i="1"/>
  <c r="O134" i="1"/>
  <c r="AP134" i="1"/>
  <c r="BB134" i="1" s="1"/>
  <c r="AQ134" i="1"/>
  <c r="AR134" i="1"/>
  <c r="AS134" i="1"/>
  <c r="AV134" i="1"/>
  <c r="AW134" i="1"/>
  <c r="AX134" i="1"/>
  <c r="AY134" i="1"/>
  <c r="AZ134" i="1"/>
  <c r="BA134" i="1"/>
  <c r="BD134" i="1"/>
  <c r="BQ134" i="1" s="1"/>
  <c r="BE134" i="1"/>
  <c r="AA134" i="1" s="1"/>
  <c r="BF134" i="1"/>
  <c r="AB134" i="1" s="1"/>
  <c r="BG134" i="1"/>
  <c r="AC134" i="1" s="1"/>
  <c r="BH134" i="1"/>
  <c r="AU134" i="1" s="1"/>
  <c r="BI134" i="1"/>
  <c r="AT134" i="1" s="1"/>
  <c r="BJ134" i="1"/>
  <c r="BK134" i="1"/>
  <c r="BL134" i="1"/>
  <c r="BM134" i="1"/>
  <c r="AI134" i="1" s="1"/>
  <c r="BN134" i="1"/>
  <c r="AJ134" i="1" s="1"/>
  <c r="BO134" i="1"/>
  <c r="AK134" i="1" s="1"/>
  <c r="BP134" i="1"/>
  <c r="O135" i="1"/>
  <c r="AP135" i="1"/>
  <c r="AQ135" i="1"/>
  <c r="AR135" i="1"/>
  <c r="BB135" i="1" s="1"/>
  <c r="AS135" i="1"/>
  <c r="AU135" i="1"/>
  <c r="AV135" i="1"/>
  <c r="AW135" i="1"/>
  <c r="AX135" i="1"/>
  <c r="AY135" i="1"/>
  <c r="AZ135" i="1"/>
  <c r="BA135" i="1"/>
  <c r="BD135" i="1"/>
  <c r="BE135" i="1"/>
  <c r="BF135" i="1"/>
  <c r="BG135" i="1"/>
  <c r="BH135" i="1"/>
  <c r="BI135" i="1"/>
  <c r="AT135" i="1" s="1"/>
  <c r="BJ135" i="1"/>
  <c r="BK135" i="1"/>
  <c r="BL135" i="1"/>
  <c r="BM135" i="1"/>
  <c r="BN135" i="1"/>
  <c r="BO135" i="1"/>
  <c r="O136" i="1"/>
  <c r="AP136" i="1"/>
  <c r="BB136" i="1" s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P136" i="1" s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BB137" i="1" s="1"/>
  <c r="AQ137" i="1"/>
  <c r="AR137" i="1"/>
  <c r="AS137" i="1"/>
  <c r="AT137" i="1"/>
  <c r="AU137" i="1"/>
  <c r="AV137" i="1"/>
  <c r="AW137" i="1"/>
  <c r="AX137" i="1"/>
  <c r="AY137" i="1"/>
  <c r="AZ137" i="1"/>
  <c r="BA137" i="1"/>
  <c r="BD137" i="1"/>
  <c r="BE137" i="1"/>
  <c r="BF137" i="1"/>
  <c r="BG137" i="1"/>
  <c r="BH137" i="1"/>
  <c r="BI137" i="1"/>
  <c r="BJ137" i="1"/>
  <c r="BK137" i="1"/>
  <c r="BL137" i="1"/>
  <c r="BM137" i="1"/>
  <c r="BN137" i="1"/>
  <c r="BO137" i="1"/>
  <c r="O138" i="1"/>
  <c r="AP138" i="1"/>
  <c r="AQ138" i="1"/>
  <c r="AR138" i="1"/>
  <c r="BB138" i="1" s="1"/>
  <c r="AS138" i="1"/>
  <c r="AU138" i="1"/>
  <c r="AV138" i="1"/>
  <c r="AW138" i="1"/>
  <c r="AX138" i="1"/>
  <c r="AY138" i="1"/>
  <c r="AZ138" i="1"/>
  <c r="BA138" i="1"/>
  <c r="BD138" i="1"/>
  <c r="BP138" i="1" s="1"/>
  <c r="BE138" i="1"/>
  <c r="BF138" i="1"/>
  <c r="BG138" i="1"/>
  <c r="BH138" i="1"/>
  <c r="BI138" i="1"/>
  <c r="AT138" i="1" s="1"/>
  <c r="BJ138" i="1"/>
  <c r="BK138" i="1"/>
  <c r="BL138" i="1"/>
  <c r="BM138" i="1"/>
  <c r="BN138" i="1"/>
  <c r="BO138" i="1"/>
  <c r="O139" i="1"/>
  <c r="AP139" i="1"/>
  <c r="BB139" i="1" s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AB139" i="1" s="1"/>
  <c r="BG139" i="1"/>
  <c r="AC139" i="1" s="1"/>
  <c r="BH139" i="1"/>
  <c r="AU139" i="1" s="1"/>
  <c r="BI139" i="1"/>
  <c r="AT139" i="1" s="1"/>
  <c r="BJ139" i="1"/>
  <c r="BK139" i="1"/>
  <c r="BL139" i="1"/>
  <c r="BM139" i="1"/>
  <c r="BN139" i="1"/>
  <c r="AJ139" i="1" s="1"/>
  <c r="BO139" i="1"/>
  <c r="AK139" i="1" s="1"/>
  <c r="BQ139" i="1"/>
  <c r="AF139" i="1" s="1"/>
  <c r="O140" i="1"/>
  <c r="AP140" i="1"/>
  <c r="AQ140" i="1"/>
  <c r="AR140" i="1"/>
  <c r="AS140" i="1"/>
  <c r="AT140" i="1"/>
  <c r="AU140" i="1"/>
  <c r="AV140" i="1"/>
  <c r="AW140" i="1"/>
  <c r="BB140" i="1" s="1"/>
  <c r="AX140" i="1"/>
  <c r="AY140" i="1"/>
  <c r="AZ140" i="1"/>
  <c r="BA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O141" i="1"/>
  <c r="AP141" i="1"/>
  <c r="AQ141" i="1"/>
  <c r="AR141" i="1"/>
  <c r="AS141" i="1"/>
  <c r="AT141" i="1"/>
  <c r="AV141" i="1"/>
  <c r="AW141" i="1"/>
  <c r="AX141" i="1"/>
  <c r="AY141" i="1"/>
  <c r="AZ141" i="1"/>
  <c r="BA141" i="1"/>
  <c r="BD141" i="1"/>
  <c r="BE141" i="1"/>
  <c r="BF141" i="1"/>
  <c r="BG141" i="1"/>
  <c r="BQ141" i="1" s="1"/>
  <c r="BH141" i="1"/>
  <c r="AU141" i="1" s="1"/>
  <c r="BB141" i="1" s="1"/>
  <c r="BI141" i="1"/>
  <c r="AD141" i="1" s="1"/>
  <c r="BJ141" i="1"/>
  <c r="AF141" i="1" s="1"/>
  <c r="BK141" i="1"/>
  <c r="AG141" i="1" s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Q142" i="1" s="1"/>
  <c r="BE142" i="1"/>
  <c r="AA142" i="1" s="1"/>
  <c r="BF142" i="1"/>
  <c r="AB142" i="1" s="1"/>
  <c r="BG142" i="1"/>
  <c r="BH142" i="1"/>
  <c r="BI142" i="1"/>
  <c r="AT142" i="1" s="1"/>
  <c r="BJ142" i="1"/>
  <c r="BK142" i="1"/>
  <c r="BL142" i="1"/>
  <c r="BM142" i="1"/>
  <c r="AI142" i="1" s="1"/>
  <c r="BN142" i="1"/>
  <c r="AJ142" i="1" s="1"/>
  <c r="BO142" i="1"/>
  <c r="O143" i="1"/>
  <c r="AP143" i="1"/>
  <c r="AQ143" i="1"/>
  <c r="AR143" i="1"/>
  <c r="BB143" i="1" s="1"/>
  <c r="AS143" i="1"/>
  <c r="AU143" i="1"/>
  <c r="AV143" i="1"/>
  <c r="AW143" i="1"/>
  <c r="AX143" i="1"/>
  <c r="AY143" i="1"/>
  <c r="AZ143" i="1"/>
  <c r="BA143" i="1"/>
  <c r="BD143" i="1"/>
  <c r="BQ143" i="1" s="1"/>
  <c r="BE143" i="1"/>
  <c r="AA143" i="1" s="1"/>
  <c r="BF143" i="1"/>
  <c r="BG143" i="1"/>
  <c r="BH143" i="1"/>
  <c r="BI143" i="1"/>
  <c r="AT143" i="1" s="1"/>
  <c r="BJ143" i="1"/>
  <c r="BK143" i="1"/>
  <c r="BL143" i="1"/>
  <c r="AH143" i="1" s="1"/>
  <c r="BM143" i="1"/>
  <c r="AI143" i="1" s="1"/>
  <c r="BN143" i="1"/>
  <c r="BO143" i="1"/>
  <c r="O100" i="1"/>
  <c r="AP100" i="1"/>
  <c r="AQ100" i="1"/>
  <c r="AR100" i="1"/>
  <c r="AS100" i="1"/>
  <c r="AT100" i="1"/>
  <c r="AV100" i="1"/>
  <c r="AW100" i="1"/>
  <c r="AX100" i="1"/>
  <c r="AY100" i="1"/>
  <c r="AZ100" i="1"/>
  <c r="BA100" i="1"/>
  <c r="BD100" i="1"/>
  <c r="BE100" i="1"/>
  <c r="BF100" i="1"/>
  <c r="BG100" i="1"/>
  <c r="BH100" i="1"/>
  <c r="AU100" i="1" s="1"/>
  <c r="BI100" i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AT103" i="1" s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U116" i="1"/>
  <c r="AV116" i="1"/>
  <c r="AW116" i="1"/>
  <c r="AX116" i="1"/>
  <c r="AY116" i="1"/>
  <c r="AZ116" i="1"/>
  <c r="BA116" i="1"/>
  <c r="BD116" i="1"/>
  <c r="BE116" i="1"/>
  <c r="BF116" i="1"/>
  <c r="BG116" i="1"/>
  <c r="BH116" i="1"/>
  <c r="BI116" i="1"/>
  <c r="AT116" i="1" s="1"/>
  <c r="BJ116" i="1"/>
  <c r="BK116" i="1"/>
  <c r="BL116" i="1"/>
  <c r="BM116" i="1"/>
  <c r="BN116" i="1"/>
  <c r="BO116" i="1"/>
  <c r="O117" i="1"/>
  <c r="AP117" i="1"/>
  <c r="AQ117" i="1"/>
  <c r="AR117" i="1"/>
  <c r="AS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AT117" i="1" s="1"/>
  <c r="BJ117" i="1"/>
  <c r="BK117" i="1"/>
  <c r="BL117" i="1"/>
  <c r="BM117" i="1"/>
  <c r="BN117" i="1"/>
  <c r="BO117" i="1"/>
  <c r="O118" i="1"/>
  <c r="AP118" i="1"/>
  <c r="AQ118" i="1"/>
  <c r="BB118" i="1" s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A119" i="1"/>
  <c r="AP119" i="1"/>
  <c r="AQ119" i="1"/>
  <c r="AR119" i="1"/>
  <c r="BB119" i="1" s="1"/>
  <c r="AS119" i="1"/>
  <c r="AT119" i="1"/>
  <c r="AV119" i="1"/>
  <c r="AW119" i="1"/>
  <c r="AX119" i="1"/>
  <c r="AY119" i="1"/>
  <c r="AZ119" i="1"/>
  <c r="BA119" i="1"/>
  <c r="BD119" i="1"/>
  <c r="BE119" i="1"/>
  <c r="BF119" i="1"/>
  <c r="BG119" i="1"/>
  <c r="BH119" i="1"/>
  <c r="AU119" i="1" s="1"/>
  <c r="BI119" i="1"/>
  <c r="BJ119" i="1"/>
  <c r="BK119" i="1"/>
  <c r="BL119" i="1"/>
  <c r="BM119" i="1"/>
  <c r="AI119" i="1" s="1"/>
  <c r="BN119" i="1"/>
  <c r="BO119" i="1"/>
  <c r="BQ119" i="1"/>
  <c r="O120" i="1"/>
  <c r="AP120" i="1"/>
  <c r="AQ120" i="1"/>
  <c r="AR120" i="1"/>
  <c r="AS120" i="1"/>
  <c r="AT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BJ120" i="1"/>
  <c r="BK120" i="1"/>
  <c r="BL120" i="1"/>
  <c r="BM120" i="1"/>
  <c r="BN120" i="1"/>
  <c r="BO120" i="1"/>
  <c r="O121" i="1"/>
  <c r="AP121" i="1"/>
  <c r="AQ121" i="1"/>
  <c r="AR121" i="1"/>
  <c r="AS121" i="1"/>
  <c r="AT121" i="1"/>
  <c r="AU121" i="1"/>
  <c r="AV121" i="1"/>
  <c r="AW121" i="1"/>
  <c r="AX121" i="1"/>
  <c r="AY121" i="1"/>
  <c r="AZ121" i="1"/>
  <c r="BA121" i="1"/>
  <c r="BD121" i="1"/>
  <c r="BE121" i="1"/>
  <c r="BF121" i="1"/>
  <c r="BG121" i="1"/>
  <c r="BH121" i="1"/>
  <c r="BI121" i="1"/>
  <c r="BJ121" i="1"/>
  <c r="BK121" i="1"/>
  <c r="BL121" i="1"/>
  <c r="BM121" i="1"/>
  <c r="BN121" i="1"/>
  <c r="BO121" i="1"/>
  <c r="O122" i="1"/>
  <c r="AP122" i="1"/>
  <c r="AQ122" i="1"/>
  <c r="AR122" i="1"/>
  <c r="AS122" i="1"/>
  <c r="AU122" i="1"/>
  <c r="AV122" i="1"/>
  <c r="AW122" i="1"/>
  <c r="AX122" i="1"/>
  <c r="AY122" i="1"/>
  <c r="AZ122" i="1"/>
  <c r="BA122" i="1"/>
  <c r="BD122" i="1"/>
  <c r="BE122" i="1"/>
  <c r="BF122" i="1"/>
  <c r="BG122" i="1"/>
  <c r="BH122" i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U123" i="1"/>
  <c r="AV123" i="1"/>
  <c r="AW123" i="1"/>
  <c r="AX123" i="1"/>
  <c r="AY123" i="1"/>
  <c r="AZ123" i="1"/>
  <c r="BA123" i="1"/>
  <c r="BD123" i="1"/>
  <c r="BE123" i="1"/>
  <c r="BF123" i="1"/>
  <c r="BG123" i="1"/>
  <c r="BH123" i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D124" i="1"/>
  <c r="BE124" i="1"/>
  <c r="BF124" i="1"/>
  <c r="BG124" i="1"/>
  <c r="BH124" i="1"/>
  <c r="BI124" i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G125" i="1"/>
  <c r="BH125" i="1"/>
  <c r="BP125" i="1" s="1"/>
  <c r="BI125" i="1"/>
  <c r="BJ125" i="1"/>
  <c r="BK125" i="1"/>
  <c r="BL125" i="1"/>
  <c r="BM125" i="1"/>
  <c r="BN125" i="1"/>
  <c r="BO125" i="1"/>
  <c r="BQ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F126" i="1"/>
  <c r="BG126" i="1"/>
  <c r="BH126" i="1"/>
  <c r="BI126" i="1"/>
  <c r="AT126" i="1" s="1"/>
  <c r="BJ126" i="1"/>
  <c r="BK126" i="1"/>
  <c r="BL126" i="1"/>
  <c r="BM126" i="1"/>
  <c r="BN126" i="1"/>
  <c r="BO126" i="1"/>
  <c r="BP126" i="1"/>
  <c r="O127" i="1"/>
  <c r="AP127" i="1"/>
  <c r="AQ127" i="1"/>
  <c r="AR127" i="1"/>
  <c r="AS127" i="1"/>
  <c r="AT127" i="1"/>
  <c r="BB127" i="1" s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BJ127" i="1"/>
  <c r="BK127" i="1"/>
  <c r="BL127" i="1"/>
  <c r="BM127" i="1"/>
  <c r="BN127" i="1"/>
  <c r="BO127" i="1"/>
  <c r="O128" i="1"/>
  <c r="AP128" i="1"/>
  <c r="AQ128" i="1"/>
  <c r="AR128" i="1"/>
  <c r="AS128" i="1"/>
  <c r="AT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BJ128" i="1"/>
  <c r="BK128" i="1"/>
  <c r="BL128" i="1"/>
  <c r="BM128" i="1"/>
  <c r="BN128" i="1"/>
  <c r="BO128" i="1"/>
  <c r="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D129" i="1"/>
  <c r="BE129" i="1"/>
  <c r="BF129" i="1"/>
  <c r="BG129" i="1"/>
  <c r="BH129" i="1"/>
  <c r="BI129" i="1"/>
  <c r="BJ129" i="1"/>
  <c r="BK129" i="1"/>
  <c r="BL129" i="1"/>
  <c r="BM129" i="1"/>
  <c r="BN129" i="1"/>
  <c r="BO129" i="1"/>
  <c r="O130" i="1"/>
  <c r="AP130" i="1"/>
  <c r="AQ130" i="1"/>
  <c r="AR130" i="1"/>
  <c r="AS130" i="1"/>
  <c r="AU130" i="1"/>
  <c r="AV130" i="1"/>
  <c r="AW130" i="1"/>
  <c r="AX130" i="1"/>
  <c r="AY130" i="1"/>
  <c r="AZ130" i="1"/>
  <c r="BA130" i="1"/>
  <c r="BD130" i="1"/>
  <c r="BE130" i="1"/>
  <c r="BF130" i="1"/>
  <c r="BG130" i="1"/>
  <c r="BH130" i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D131" i="1"/>
  <c r="BE131" i="1"/>
  <c r="BF131" i="1"/>
  <c r="BG131" i="1"/>
  <c r="BH131" i="1"/>
  <c r="BI131" i="1"/>
  <c r="BJ131" i="1"/>
  <c r="BK131" i="1"/>
  <c r="BL131" i="1"/>
  <c r="BM131" i="1"/>
  <c r="BN131" i="1"/>
  <c r="BO131" i="1"/>
  <c r="AK117" i="1" l="1"/>
  <c r="BQ117" i="1"/>
  <c r="AG117" i="1" s="1"/>
  <c r="BB100" i="1"/>
  <c r="BB116" i="1"/>
  <c r="BP101" i="1"/>
  <c r="BP114" i="1"/>
  <c r="BB105" i="1"/>
  <c r="BQ103" i="1"/>
  <c r="AI103" i="1" s="1"/>
  <c r="BB113" i="1"/>
  <c r="BP109" i="1"/>
  <c r="BP104" i="1"/>
  <c r="BB103" i="1"/>
  <c r="BQ101" i="1"/>
  <c r="AG101" i="1" s="1"/>
  <c r="BQ104" i="1"/>
  <c r="AF104" i="1" s="1"/>
  <c r="AH140" i="1"/>
  <c r="AG140" i="1"/>
  <c r="AG143" i="1"/>
  <c r="AF143" i="1"/>
  <c r="AF136" i="1"/>
  <c r="AE142" i="1"/>
  <c r="Z141" i="1"/>
  <c r="AK141" i="1"/>
  <c r="AH141" i="1"/>
  <c r="AC141" i="1"/>
  <c r="AA141" i="1"/>
  <c r="AI141" i="1"/>
  <c r="AB141" i="1"/>
  <c r="AJ141" i="1"/>
  <c r="AE138" i="1"/>
  <c r="AB143" i="1"/>
  <c r="AE143" i="1"/>
  <c r="AJ143" i="1"/>
  <c r="AC143" i="1"/>
  <c r="AK143" i="1"/>
  <c r="AD143" i="1"/>
  <c r="AD142" i="1"/>
  <c r="Z142" i="1"/>
  <c r="AH142" i="1"/>
  <c r="AF142" i="1"/>
  <c r="AM142" i="1" s="1"/>
  <c r="AG142" i="1"/>
  <c r="AG138" i="1"/>
  <c r="AD134" i="1"/>
  <c r="AN134" i="1" s="1"/>
  <c r="AF134" i="1"/>
  <c r="AM134" i="1" s="1"/>
  <c r="AG134" i="1"/>
  <c r="Z134" i="1"/>
  <c r="AH134" i="1"/>
  <c r="AK142" i="1"/>
  <c r="AC142" i="1"/>
  <c r="AJ140" i="1"/>
  <c r="AH133" i="1"/>
  <c r="Z133" i="1"/>
  <c r="AA133" i="1"/>
  <c r="AB133" i="1"/>
  <c r="AJ133" i="1"/>
  <c r="AC133" i="1"/>
  <c r="AK133" i="1"/>
  <c r="AI139" i="1"/>
  <c r="AA139" i="1"/>
  <c r="BP139" i="1"/>
  <c r="AH139" i="1"/>
  <c r="Z139" i="1"/>
  <c r="BQ136" i="1"/>
  <c r="AC136" i="1" s="1"/>
  <c r="AG139" i="1"/>
  <c r="BQ138" i="1"/>
  <c r="AE134" i="1"/>
  <c r="AU142" i="1"/>
  <c r="BB142" i="1" s="1"/>
  <c r="AE139" i="1"/>
  <c r="AM139" i="1" s="1"/>
  <c r="Z138" i="1"/>
  <c r="BQ135" i="1"/>
  <c r="AH135" i="1" s="1"/>
  <c r="BP143" i="1"/>
  <c r="Z143" i="1"/>
  <c r="BQ140" i="1"/>
  <c r="AD139" i="1"/>
  <c r="AE136" i="1"/>
  <c r="BP135" i="1"/>
  <c r="BQ132" i="1"/>
  <c r="AI132" i="1" s="1"/>
  <c r="BP142" i="1"/>
  <c r="BP141" i="1"/>
  <c r="BP133" i="1"/>
  <c r="AE141" i="1"/>
  <c r="AN141" i="1" s="1"/>
  <c r="BP140" i="1"/>
  <c r="BQ137" i="1"/>
  <c r="Z137" i="1" s="1"/>
  <c r="AD136" i="1"/>
  <c r="AN136" i="1" s="1"/>
  <c r="AE133" i="1"/>
  <c r="AN133" i="1" s="1"/>
  <c r="BP132" i="1"/>
  <c r="BP137" i="1"/>
  <c r="AA130" i="1"/>
  <c r="BP131" i="1"/>
  <c r="BQ131" i="1"/>
  <c r="AF125" i="1"/>
  <c r="AH125" i="1"/>
  <c r="AI125" i="1"/>
  <c r="AG125" i="1"/>
  <c r="Z125" i="1"/>
  <c r="AH116" i="1"/>
  <c r="Z116" i="1"/>
  <c r="BP116" i="1"/>
  <c r="BQ116" i="1"/>
  <c r="AG116" i="1" s="1"/>
  <c r="AU114" i="1"/>
  <c r="BB114" i="1" s="1"/>
  <c r="BB108" i="1"/>
  <c r="AG131" i="1"/>
  <c r="AE130" i="1"/>
  <c r="AH129" i="1"/>
  <c r="BQ129" i="1"/>
  <c r="BP129" i="1"/>
  <c r="AK125" i="1"/>
  <c r="AC125" i="1"/>
  <c r="AF116" i="1"/>
  <c r="BP128" i="1"/>
  <c r="BB121" i="1"/>
  <c r="BQ130" i="1"/>
  <c r="AB130" i="1" s="1"/>
  <c r="BQ106" i="1"/>
  <c r="AK106" i="1" s="1"/>
  <c r="AD104" i="1"/>
  <c r="AG104" i="1"/>
  <c r="AU101" i="1"/>
  <c r="AU120" i="1"/>
  <c r="AU126" i="1"/>
  <c r="BB126" i="1" s="1"/>
  <c r="BB124" i="1"/>
  <c r="AB116" i="1"/>
  <c r="AT107" i="1"/>
  <c r="BB107" i="1" s="1"/>
  <c r="BQ107" i="1"/>
  <c r="AB107" i="1" s="1"/>
  <c r="Z101" i="1"/>
  <c r="AH101" i="1"/>
  <c r="BP120" i="1"/>
  <c r="BP127" i="1"/>
  <c r="BQ127" i="1"/>
  <c r="AI131" i="1"/>
  <c r="AA131" i="1"/>
  <c r="BB131" i="1"/>
  <c r="AD125" i="1"/>
  <c r="AT125" i="1"/>
  <c r="BB125" i="1" s="1"/>
  <c r="AA125" i="1"/>
  <c r="AI123" i="1"/>
  <c r="BQ123" i="1"/>
  <c r="AA123" i="1"/>
  <c r="Z119" i="1"/>
  <c r="AH119" i="1"/>
  <c r="AE119" i="1"/>
  <c r="AJ119" i="1"/>
  <c r="AK119" i="1"/>
  <c r="AB119" i="1"/>
  <c r="AC119" i="1"/>
  <c r="AF117" i="1"/>
  <c r="AA117" i="1"/>
  <c r="AH117" i="1"/>
  <c r="AI117" i="1"/>
  <c r="AC117" i="1"/>
  <c r="BQ110" i="1"/>
  <c r="AI110" i="1" s="1"/>
  <c r="BP110" i="1"/>
  <c r="BP106" i="1"/>
  <c r="BP102" i="1"/>
  <c r="BQ128" i="1"/>
  <c r="AI128" i="1" s="1"/>
  <c r="BP130" i="1"/>
  <c r="AU128" i="1"/>
  <c r="BP124" i="1"/>
  <c r="BQ124" i="1"/>
  <c r="AJ124" i="1" s="1"/>
  <c r="AK123" i="1"/>
  <c r="AC123" i="1"/>
  <c r="BP122" i="1"/>
  <c r="AF119" i="1"/>
  <c r="AM119" i="1" s="1"/>
  <c r="BQ118" i="1"/>
  <c r="AH118" i="1" s="1"/>
  <c r="AJ117" i="1"/>
  <c r="AB117" i="1"/>
  <c r="AT115" i="1"/>
  <c r="BB115" i="1" s="1"/>
  <c r="BQ112" i="1"/>
  <c r="AC112" i="1" s="1"/>
  <c r="AT111" i="1"/>
  <c r="BB111" i="1" s="1"/>
  <c r="AU109" i="1"/>
  <c r="BB109" i="1" s="1"/>
  <c r="BP105" i="1"/>
  <c r="BQ105" i="1"/>
  <c r="AC130" i="1"/>
  <c r="AD130" i="1"/>
  <c r="AN130" i="1" s="1"/>
  <c r="AI129" i="1"/>
  <c r="AC128" i="1"/>
  <c r="AG124" i="1"/>
  <c r="AJ123" i="1"/>
  <c r="AB123" i="1"/>
  <c r="BB120" i="1"/>
  <c r="AD119" i="1"/>
  <c r="AN119" i="1" s="1"/>
  <c r="AG118" i="1"/>
  <c r="AE118" i="1"/>
  <c r="BQ115" i="1"/>
  <c r="AA115" i="1" s="1"/>
  <c r="BQ114" i="1"/>
  <c r="AC114" i="1" s="1"/>
  <c r="AI104" i="1"/>
  <c r="AA104" i="1"/>
  <c r="BP103" i="1"/>
  <c r="AT101" i="1"/>
  <c r="AA102" i="1"/>
  <c r="Z100" i="1"/>
  <c r="BP100" i="1"/>
  <c r="BQ100" i="1"/>
  <c r="AF129" i="1"/>
  <c r="BP121" i="1"/>
  <c r="BQ121" i="1"/>
  <c r="AG121" i="1" s="1"/>
  <c r="AU112" i="1"/>
  <c r="BB112" i="1" s="1"/>
  <c r="BP108" i="1"/>
  <c r="BQ108" i="1"/>
  <c r="AF108" i="1" s="1"/>
  <c r="AK107" i="1"/>
  <c r="BQ102" i="1"/>
  <c r="AE102" i="1" s="1"/>
  <c r="BP119" i="1"/>
  <c r="AD117" i="1"/>
  <c r="Z115" i="1"/>
  <c r="AJ107" i="1"/>
  <c r="AG102" i="1"/>
  <c r="AF100" i="1"/>
  <c r="AK101" i="1"/>
  <c r="AE124" i="1"/>
  <c r="BP118" i="1"/>
  <c r="BQ111" i="1"/>
  <c r="AD111" i="1" s="1"/>
  <c r="BB110" i="1"/>
  <c r="AC107" i="1"/>
  <c r="AF127" i="1"/>
  <c r="BQ126" i="1"/>
  <c r="Z126" i="1" s="1"/>
  <c r="AJ125" i="1"/>
  <c r="AB125" i="1"/>
  <c r="AT123" i="1"/>
  <c r="AD123" i="1"/>
  <c r="BB123" i="1"/>
  <c r="AF121" i="1"/>
  <c r="BQ120" i="1"/>
  <c r="AI120" i="1" s="1"/>
  <c r="AB118" i="1"/>
  <c r="BP117" i="1"/>
  <c r="AU117" i="1"/>
  <c r="BB117" i="1" s="1"/>
  <c r="AE117" i="1"/>
  <c r="AE116" i="1"/>
  <c r="AH113" i="1"/>
  <c r="Z113" i="1"/>
  <c r="BP113" i="1"/>
  <c r="BQ113" i="1"/>
  <c r="AU104" i="1"/>
  <c r="BB104" i="1" s="1"/>
  <c r="AE104" i="1"/>
  <c r="AM104" i="1" s="1"/>
  <c r="BB102" i="1"/>
  <c r="AG110" i="1"/>
  <c r="AH100" i="1"/>
  <c r="Z130" i="1"/>
  <c r="AU125" i="1"/>
  <c r="AE125" i="1"/>
  <c r="BP112" i="1"/>
  <c r="AE106" i="1"/>
  <c r="AJ101" i="1"/>
  <c r="AG100" i="1"/>
  <c r="BB130" i="1"/>
  <c r="BB128" i="1"/>
  <c r="AD127" i="1"/>
  <c r="BQ122" i="1"/>
  <c r="Z122" i="1" s="1"/>
  <c r="BB122" i="1"/>
  <c r="AG119" i="1"/>
  <c r="AI118" i="1"/>
  <c r="AA118" i="1"/>
  <c r="BP111" i="1"/>
  <c r="BQ109" i="1"/>
  <c r="AD109" i="1" s="1"/>
  <c r="AH107" i="1"/>
  <c r="AU106" i="1"/>
  <c r="BB106" i="1" s="1"/>
  <c r="AK104" i="1"/>
  <c r="AC104" i="1"/>
  <c r="AE100" i="1"/>
  <c r="BP123" i="1"/>
  <c r="BP115" i="1"/>
  <c r="BP107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T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AT78" i="1" s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F91" i="1"/>
  <c r="BG91" i="1"/>
  <c r="BH91" i="1"/>
  <c r="AU91" i="1" s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V96" i="1"/>
  <c r="AW96" i="1"/>
  <c r="AX96" i="1"/>
  <c r="AY96" i="1"/>
  <c r="AZ96" i="1"/>
  <c r="BA96" i="1"/>
  <c r="BD96" i="1"/>
  <c r="BE96" i="1"/>
  <c r="BF96" i="1"/>
  <c r="BG96" i="1"/>
  <c r="BH96" i="1"/>
  <c r="AU96" i="1" s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V97" i="1"/>
  <c r="AW97" i="1"/>
  <c r="AX97" i="1"/>
  <c r="AY97" i="1"/>
  <c r="AZ97" i="1"/>
  <c r="BA97" i="1"/>
  <c r="BD97" i="1"/>
  <c r="BE97" i="1"/>
  <c r="BF97" i="1"/>
  <c r="BG97" i="1"/>
  <c r="BH97" i="1"/>
  <c r="AU97" i="1" s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AT98" i="1" s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E99" i="1"/>
  <c r="BF99" i="1"/>
  <c r="BG99" i="1"/>
  <c r="BH99" i="1"/>
  <c r="AU99" i="1" s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V71" i="1"/>
  <c r="AW71" i="1"/>
  <c r="AX71" i="1"/>
  <c r="AY71" i="1"/>
  <c r="AZ71" i="1"/>
  <c r="BA71" i="1"/>
  <c r="BD71" i="1"/>
  <c r="BE71" i="1"/>
  <c r="BF71" i="1"/>
  <c r="BG71" i="1"/>
  <c r="BH71" i="1"/>
  <c r="AU71" i="1" s="1"/>
  <c r="BI71" i="1"/>
  <c r="AT71" i="1" s="1"/>
  <c r="BJ71" i="1"/>
  <c r="BK71" i="1"/>
  <c r="BL71" i="1"/>
  <c r="BM71" i="1"/>
  <c r="BN71" i="1"/>
  <c r="BO71" i="1"/>
  <c r="AN117" i="1" l="1"/>
  <c r="AB103" i="1"/>
  <c r="AE103" i="1"/>
  <c r="AB110" i="1"/>
  <c r="Z117" i="1"/>
  <c r="Z104" i="1"/>
  <c r="AA103" i="1"/>
  <c r="AM117" i="1"/>
  <c r="AD103" i="1"/>
  <c r="BB101" i="1"/>
  <c r="AK115" i="1"/>
  <c r="BB78" i="1"/>
  <c r="Z107" i="1"/>
  <c r="AJ115" i="1"/>
  <c r="AH115" i="1"/>
  <c r="Z110" i="1"/>
  <c r="AF101" i="1"/>
  <c r="AE101" i="1"/>
  <c r="AM101" i="1" s="1"/>
  <c r="AJ104" i="1"/>
  <c r="BB91" i="1"/>
  <c r="AA110" i="1"/>
  <c r="AD107" i="1"/>
  <c r="AH104" i="1"/>
  <c r="AJ103" i="1"/>
  <c r="AJ110" i="1"/>
  <c r="AB115" i="1"/>
  <c r="BP95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N106" i="1" s="1"/>
  <c r="AB108" i="1"/>
  <c r="AH106" i="1"/>
  <c r="AC103" i="1"/>
  <c r="AK112" i="1"/>
  <c r="AI112" i="1"/>
  <c r="AJ108" i="1"/>
  <c r="BB93" i="1"/>
  <c r="BP82" i="1"/>
  <c r="AB101" i="1"/>
  <c r="AD101" i="1"/>
  <c r="AN101" i="1" s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B104" i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L137" i="1" s="1"/>
  <c r="AF135" i="1"/>
  <c r="AB132" i="1"/>
  <c r="AA132" i="1"/>
  <c r="AD137" i="1"/>
  <c r="AN137" i="1" s="1"/>
  <c r="AG137" i="1"/>
  <c r="AF137" i="1"/>
  <c r="AM136" i="1"/>
  <c r="AL143" i="1"/>
  <c r="Z132" i="1"/>
  <c r="AJ132" i="1"/>
  <c r="AF138" i="1"/>
  <c r="AM138" i="1" s="1"/>
  <c r="AH137" i="1"/>
  <c r="AL142" i="1"/>
  <c r="AN139" i="1"/>
  <c r="AC137" i="1"/>
  <c r="AN143" i="1"/>
  <c r="AI135" i="1"/>
  <c r="AG136" i="1"/>
  <c r="Z136" i="1"/>
  <c r="AH136" i="1"/>
  <c r="AA136" i="1"/>
  <c r="AI136" i="1"/>
  <c r="AB136" i="1"/>
  <c r="AJ136" i="1"/>
  <c r="AB140" i="1"/>
  <c r="AL134" i="1"/>
  <c r="AE137" i="1"/>
  <c r="AH138" i="1"/>
  <c r="AL138" i="1" s="1"/>
  <c r="AK136" i="1"/>
  <c r="AL133" i="1"/>
  <c r="AJ135" i="1"/>
  <c r="AB135" i="1"/>
  <c r="AC135" i="1"/>
  <c r="AK135" i="1"/>
  <c r="AD135" i="1"/>
  <c r="AE135" i="1"/>
  <c r="AL139" i="1"/>
  <c r="AL141" i="1"/>
  <c r="AM143" i="1"/>
  <c r="AB137" i="1"/>
  <c r="AJ137" i="1"/>
  <c r="AK132" i="1"/>
  <c r="AC132" i="1"/>
  <c r="AE132" i="1"/>
  <c r="AF132" i="1"/>
  <c r="AM132" i="1" s="1"/>
  <c r="AD132" i="1"/>
  <c r="AN132" i="1" s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M116" i="1"/>
  <c r="AB129" i="1"/>
  <c r="AJ129" i="1"/>
  <c r="AC129" i="1"/>
  <c r="AD129" i="1"/>
  <c r="AE129" i="1"/>
  <c r="AM129" i="1" s="1"/>
  <c r="AK129" i="1"/>
  <c r="AE114" i="1"/>
  <c r="AF120" i="1"/>
  <c r="AM120" i="1" s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M100" i="1"/>
  <c r="AG108" i="1"/>
  <c r="Z108" i="1"/>
  <c r="AA100" i="1"/>
  <c r="AI100" i="1"/>
  <c r="AB100" i="1"/>
  <c r="AD100" i="1"/>
  <c r="AN100" i="1" s="1"/>
  <c r="AC100" i="1"/>
  <c r="AJ100" i="1"/>
  <c r="AK100" i="1"/>
  <c r="AE115" i="1"/>
  <c r="AF115" i="1"/>
  <c r="AM115" i="1" s="1"/>
  <c r="AG115" i="1"/>
  <c r="AI115" i="1"/>
  <c r="AK130" i="1"/>
  <c r="AD115" i="1"/>
  <c r="AC115" i="1"/>
  <c r="AE123" i="1"/>
  <c r="AG123" i="1"/>
  <c r="AF123" i="1"/>
  <c r="AM123" i="1" s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K105" i="1"/>
  <c r="AE105" i="1"/>
  <c r="Z127" i="1"/>
  <c r="AH127" i="1"/>
  <c r="AB127" i="1"/>
  <c r="AC127" i="1"/>
  <c r="AE127" i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N126" i="1" s="1"/>
  <c r="AA127" i="1"/>
  <c r="AF107" i="1"/>
  <c r="AG107" i="1"/>
  <c r="AI107" i="1"/>
  <c r="AE107" i="1"/>
  <c r="AN107" i="1" s="1"/>
  <c r="AN104" i="1"/>
  <c r="AK120" i="1"/>
  <c r="AK113" i="1"/>
  <c r="AM125" i="1"/>
  <c r="AD128" i="1"/>
  <c r="AN128" i="1" s="1"/>
  <c r="Z128" i="1"/>
  <c r="AF128" i="1"/>
  <c r="AM128" i="1" s="1"/>
  <c r="AH128" i="1"/>
  <c r="AG128" i="1"/>
  <c r="AF105" i="1"/>
  <c r="AJ131" i="1"/>
  <c r="AK131" i="1"/>
  <c r="AB131" i="1"/>
  <c r="AE131" i="1"/>
  <c r="AF131" i="1"/>
  <c r="AM131" i="1" s="1"/>
  <c r="AD131" i="1"/>
  <c r="AN131" i="1" s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B121" i="1"/>
  <c r="AJ121" i="1"/>
  <c r="AD121" i="1"/>
  <c r="AN121" i="1" s="1"/>
  <c r="AE121" i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N112" i="1" s="1"/>
  <c r="AG112" i="1"/>
  <c r="AH112" i="1"/>
  <c r="AJ112" i="1"/>
  <c r="Z112" i="1"/>
  <c r="AC118" i="1"/>
  <c r="AK118" i="1"/>
  <c r="AF118" i="1"/>
  <c r="AM118" i="1" s="1"/>
  <c r="Z118" i="1"/>
  <c r="AL118" i="1" s="1"/>
  <c r="AD118" i="1"/>
  <c r="AN118" i="1" s="1"/>
  <c r="Z124" i="1"/>
  <c r="AL124" i="1" s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L123" i="1" s="1"/>
  <c r="AG122" i="1"/>
  <c r="AB122" i="1"/>
  <c r="AA122" i="1"/>
  <c r="AL122" i="1" s="1"/>
  <c r="AD122" i="1"/>
  <c r="AJ122" i="1"/>
  <c r="AH122" i="1"/>
  <c r="AI122" i="1"/>
  <c r="AG126" i="1"/>
  <c r="AN127" i="1"/>
  <c r="AF122" i="1"/>
  <c r="AA126" i="1"/>
  <c r="AL126" i="1" s="1"/>
  <c r="Z121" i="1"/>
  <c r="AC122" i="1"/>
  <c r="AF113" i="1"/>
  <c r="AH124" i="1"/>
  <c r="AL117" i="1"/>
  <c r="AF130" i="1"/>
  <c r="AM130" i="1" s="1"/>
  <c r="Z114" i="1"/>
  <c r="AB109" i="1"/>
  <c r="AI127" i="1"/>
  <c r="AJ102" i="1"/>
  <c r="AF106" i="1"/>
  <c r="AM106" i="1" s="1"/>
  <c r="AH130" i="1"/>
  <c r="AJ128" i="1"/>
  <c r="AF112" i="1"/>
  <c r="AH123" i="1"/>
  <c r="Z131" i="1"/>
  <c r="AG129" i="1"/>
  <c r="AD120" i="1"/>
  <c r="AN120" i="1" s="1"/>
  <c r="AG120" i="1"/>
  <c r="AH120" i="1"/>
  <c r="Z120" i="1"/>
  <c r="AL120" i="1" s="1"/>
  <c r="AJ120" i="1"/>
  <c r="AA120" i="1"/>
  <c r="AM121" i="1"/>
  <c r="AM127" i="1"/>
  <c r="AN123" i="1"/>
  <c r="AK114" i="1"/>
  <c r="AC110" i="1"/>
  <c r="AK110" i="1"/>
  <c r="AD110" i="1"/>
  <c r="AE110" i="1"/>
  <c r="AF110" i="1"/>
  <c r="AM110" i="1" s="1"/>
  <c r="AI126" i="1"/>
  <c r="AA108" i="1"/>
  <c r="AI108" i="1"/>
  <c r="AD108" i="1"/>
  <c r="AK108" i="1"/>
  <c r="AC108" i="1"/>
  <c r="AB126" i="1"/>
  <c r="AK122" i="1"/>
  <c r="AE108" i="1"/>
  <c r="AM108" i="1" s="1"/>
  <c r="AF114" i="1"/>
  <c r="AE122" i="1"/>
  <c r="AH110" i="1"/>
  <c r="AL119" i="1"/>
  <c r="AJ109" i="1"/>
  <c r="AG105" i="1"/>
  <c r="AK109" i="1"/>
  <c r="AI130" i="1"/>
  <c r="AA107" i="1"/>
  <c r="AL125" i="1"/>
  <c r="AH131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F96" i="1"/>
  <c r="AT99" i="1"/>
  <c r="BB99" i="1" s="1"/>
  <c r="BQ99" i="1"/>
  <c r="Z99" i="1" s="1"/>
  <c r="AF91" i="1"/>
  <c r="AA91" i="1"/>
  <c r="AC91" i="1"/>
  <c r="BB89" i="1"/>
  <c r="AT81" i="1"/>
  <c r="BB81" i="1" s="1"/>
  <c r="BQ81" i="1"/>
  <c r="AG81" i="1" s="1"/>
  <c r="AU82" i="1"/>
  <c r="BB82" i="1" s="1"/>
  <c r="BQ98" i="1"/>
  <c r="AE98" i="1" s="1"/>
  <c r="BP98" i="1"/>
  <c r="AU95" i="1"/>
  <c r="BQ89" i="1"/>
  <c r="AC89" i="1" s="1"/>
  <c r="BP83" i="1"/>
  <c r="BB80" i="1"/>
  <c r="BP75" i="1"/>
  <c r="BP96" i="1"/>
  <c r="BQ96" i="1"/>
  <c r="AB96" i="1" s="1"/>
  <c r="BQ92" i="1"/>
  <c r="AD92" i="1" s="1"/>
  <c r="AT92" i="1"/>
  <c r="BQ90" i="1"/>
  <c r="AC90" i="1" s="1"/>
  <c r="AG84" i="1"/>
  <c r="AT83" i="1"/>
  <c r="BB83" i="1" s="1"/>
  <c r="BB75" i="1"/>
  <c r="BQ94" i="1"/>
  <c r="AG94" i="1" s="1"/>
  <c r="BP92" i="1"/>
  <c r="AU92" i="1"/>
  <c r="Z84" i="1"/>
  <c r="AT79" i="1"/>
  <c r="BB79" i="1" s="1"/>
  <c r="BQ73" i="1"/>
  <c r="Z73" i="1" s="1"/>
  <c r="BQ82" i="1"/>
  <c r="AB82" i="1" s="1"/>
  <c r="BP79" i="1"/>
  <c r="BP99" i="1"/>
  <c r="AC98" i="1"/>
  <c r="BQ97" i="1"/>
  <c r="AK97" i="1" s="1"/>
  <c r="BB96" i="1"/>
  <c r="AB91" i="1"/>
  <c r="BQ86" i="1"/>
  <c r="AH86" i="1" s="1"/>
  <c r="AU86" i="1"/>
  <c r="BB86" i="1" s="1"/>
  <c r="AU84" i="1"/>
  <c r="BQ83" i="1"/>
  <c r="AJ83" i="1" s="1"/>
  <c r="AC79" i="1"/>
  <c r="BQ75" i="1"/>
  <c r="AG75" i="1" s="1"/>
  <c r="AC74" i="1"/>
  <c r="BB72" i="1"/>
  <c r="AH97" i="1"/>
  <c r="AT87" i="1"/>
  <c r="BB87" i="1" s="1"/>
  <c r="BP86" i="1"/>
  <c r="BP93" i="1"/>
  <c r="BQ93" i="1"/>
  <c r="AA93" i="1" s="1"/>
  <c r="BP88" i="1"/>
  <c r="BQ88" i="1"/>
  <c r="AA88" i="1" s="1"/>
  <c r="AT84" i="1"/>
  <c r="BP74" i="1"/>
  <c r="BP90" i="1"/>
  <c r="AE90" i="1"/>
  <c r="BB90" i="1"/>
  <c r="BP85" i="1"/>
  <c r="BQ85" i="1"/>
  <c r="AK85" i="1" s="1"/>
  <c r="BP80" i="1"/>
  <c r="BQ80" i="1"/>
  <c r="AJ80" i="1" s="1"/>
  <c r="BQ76" i="1"/>
  <c r="AE76" i="1" s="1"/>
  <c r="AT76" i="1"/>
  <c r="BP77" i="1"/>
  <c r="BQ77" i="1"/>
  <c r="AB77" i="1" s="1"/>
  <c r="AF74" i="1"/>
  <c r="AB87" i="1"/>
  <c r="AJ87" i="1"/>
  <c r="AU98" i="1"/>
  <c r="BB98" i="1" s="1"/>
  <c r="AK96" i="1"/>
  <c r="BQ95" i="1"/>
  <c r="AD95" i="1" s="1"/>
  <c r="AT95" i="1"/>
  <c r="BP94" i="1"/>
  <c r="AH91" i="1"/>
  <c r="Z91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AA65" i="1"/>
  <c r="BB69" i="1"/>
  <c r="BB70" i="1"/>
  <c r="AK66" i="1"/>
  <c r="AA66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BP65" i="1"/>
  <c r="AK84" i="1" l="1"/>
  <c r="AJ84" i="1"/>
  <c r="AK98" i="1"/>
  <c r="AC87" i="1"/>
  <c r="AM114" i="1"/>
  <c r="AL104" i="1"/>
  <c r="AC84" i="1"/>
  <c r="AD84" i="1"/>
  <c r="AN84" i="1" s="1"/>
  <c r="AI96" i="1"/>
  <c r="AK87" i="1"/>
  <c r="BB92" i="1"/>
  <c r="AM103" i="1"/>
  <c r="BB95" i="1"/>
  <c r="AI71" i="1"/>
  <c r="AJ65" i="1"/>
  <c r="Z97" i="1"/>
  <c r="AF84" i="1"/>
  <c r="AM112" i="1"/>
  <c r="AI66" i="1"/>
  <c r="AC96" i="1"/>
  <c r="AH96" i="1"/>
  <c r="AB84" i="1"/>
  <c r="AN103" i="1"/>
  <c r="AL103" i="1"/>
  <c r="AE86" i="1"/>
  <c r="Z80" i="1"/>
  <c r="AH81" i="1"/>
  <c r="AA70" i="1"/>
  <c r="AA74" i="1"/>
  <c r="AH80" i="1"/>
  <c r="AJ99" i="1"/>
  <c r="Z98" i="1"/>
  <c r="AC85" i="1"/>
  <c r="AL101" i="1"/>
  <c r="AA71" i="1"/>
  <c r="AH99" i="1"/>
  <c r="AK72" i="1"/>
  <c r="AF80" i="1"/>
  <c r="AL100" i="1"/>
  <c r="AD77" i="1"/>
  <c r="AA86" i="1"/>
  <c r="AL107" i="1"/>
  <c r="AL113" i="1"/>
  <c r="AM107" i="1"/>
  <c r="AH65" i="1"/>
  <c r="AJ85" i="1"/>
  <c r="AD99" i="1"/>
  <c r="AN105" i="1"/>
  <c r="AK79" i="1"/>
  <c r="AJ77" i="1"/>
  <c r="AE66" i="1"/>
  <c r="AN66" i="1" s="1"/>
  <c r="AG71" i="1"/>
  <c r="AB74" i="1"/>
  <c r="AA85" i="1"/>
  <c r="AF95" i="1"/>
  <c r="AE87" i="1"/>
  <c r="AA72" i="1"/>
  <c r="AD79" i="1"/>
  <c r="AF79" i="1"/>
  <c r="AM79" i="1" s="1"/>
  <c r="AD91" i="1"/>
  <c r="AH98" i="1"/>
  <c r="AE91" i="1"/>
  <c r="Z79" i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A77" i="1"/>
  <c r="AI78" i="1"/>
  <c r="AI77" i="1"/>
  <c r="AA80" i="1"/>
  <c r="AK81" i="1"/>
  <c r="AC67" i="1"/>
  <c r="Z66" i="1"/>
  <c r="AH67" i="1"/>
  <c r="AF81" i="1"/>
  <c r="AD67" i="1"/>
  <c r="BB76" i="1"/>
  <c r="AI80" i="1"/>
  <c r="AK67" i="1"/>
  <c r="AE69" i="1"/>
  <c r="AN69" i="1" s="1"/>
  <c r="AF66" i="1"/>
  <c r="AM66" i="1" s="1"/>
  <c r="AG67" i="1"/>
  <c r="Z81" i="1"/>
  <c r="AJ67" i="1"/>
  <c r="AJ74" i="1"/>
  <c r="AK74" i="1"/>
  <c r="AN79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M86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N90" i="1" s="1"/>
  <c r="AF90" i="1"/>
  <c r="AM90" i="1" s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N77" i="1" s="1"/>
  <c r="AF77" i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K99" i="1"/>
  <c r="AC99" i="1"/>
  <c r="AG89" i="1"/>
  <c r="AF94" i="1"/>
  <c r="AI88" i="1"/>
  <c r="AB76" i="1"/>
  <c r="AA94" i="1"/>
  <c r="AF73" i="1"/>
  <c r="AH73" i="1"/>
  <c r="AG80" i="1"/>
  <c r="AE80" i="1"/>
  <c r="AD80" i="1"/>
  <c r="AB80" i="1"/>
  <c r="AG99" i="1"/>
  <c r="Z88" i="1"/>
  <c r="AD86" i="1"/>
  <c r="AN86" i="1" s="1"/>
  <c r="AK86" i="1"/>
  <c r="AJ86" i="1"/>
  <c r="AB86" i="1"/>
  <c r="Z86" i="1"/>
  <c r="AC86" i="1"/>
  <c r="AE97" i="1"/>
  <c r="AM97" i="1" s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M96" i="1" s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AM95" i="1" l="1"/>
  <c r="AN99" i="1"/>
  <c r="AL74" i="1"/>
  <c r="AN91" i="1"/>
  <c r="AM67" i="1"/>
  <c r="AM80" i="1"/>
  <c r="AN67" i="1"/>
  <c r="AL91" i="1"/>
  <c r="AL79" i="1"/>
  <c r="AL72" i="1"/>
  <c r="AM81" i="1"/>
  <c r="AL80" i="1"/>
  <c r="AN81" i="1"/>
  <c r="AL99" i="1"/>
  <c r="AM77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BQ60" i="1" l="1"/>
  <c r="AI60" i="1" s="1"/>
  <c r="BB64" i="1"/>
  <c r="BB60" i="1"/>
  <c r="BQ58" i="1"/>
  <c r="AA58" i="1" s="1"/>
  <c r="BB57" i="1"/>
  <c r="BQ61" i="1"/>
  <c r="AH61" i="1" s="1"/>
  <c r="AK58" i="1"/>
  <c r="BP53" i="1"/>
  <c r="BB52" i="1"/>
  <c r="BP56" i="1"/>
  <c r="BB55" i="1"/>
  <c r="BB54" i="1"/>
  <c r="BB56" i="1"/>
  <c r="AE60" i="1"/>
  <c r="AA60" i="1"/>
  <c r="AK60" i="1"/>
  <c r="BQ63" i="1"/>
  <c r="AG58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AC60" i="1"/>
  <c r="BP58" i="1"/>
  <c r="AU58" i="1"/>
  <c r="AE58" i="1"/>
  <c r="AH58" i="1"/>
  <c r="BB51" i="1"/>
  <c r="BQ55" i="1"/>
  <c r="AG55" i="1" s="1"/>
  <c r="AU61" i="1"/>
  <c r="BB61" i="1" s="1"/>
  <c r="AG60" i="1"/>
  <c r="BB59" i="1"/>
  <c r="AI56" i="1"/>
  <c r="AI61" i="1"/>
  <c r="BP61" i="1"/>
  <c r="BP63" i="1"/>
  <c r="BB62" i="1"/>
  <c r="AK61" i="1"/>
  <c r="AF60" i="1"/>
  <c r="BP55" i="1"/>
  <c r="BQ59" i="1"/>
  <c r="AD59" i="1" s="1"/>
  <c r="AT63" i="1"/>
  <c r="BB63" i="1" s="1"/>
  <c r="BP64" i="1"/>
  <c r="AD60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AA56" i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Z61" i="1" l="1"/>
  <c r="Z60" i="1"/>
  <c r="AJ61" i="1"/>
  <c r="AH60" i="1"/>
  <c r="AL60" i="1" s="1"/>
  <c r="AB60" i="1"/>
  <c r="AJ60" i="1"/>
  <c r="AF58" i="1"/>
  <c r="AM58" i="1" s="1"/>
  <c r="AJ58" i="1"/>
  <c r="AC58" i="1"/>
  <c r="AD55" i="1"/>
  <c r="AB58" i="1"/>
  <c r="AL58" i="1" s="1"/>
  <c r="AF57" i="1"/>
  <c r="AB61" i="1"/>
  <c r="Z58" i="1"/>
  <c r="AD61" i="1"/>
  <c r="AI58" i="1"/>
  <c r="BB58" i="1"/>
  <c r="AC61" i="1"/>
  <c r="AA61" i="1"/>
  <c r="AB56" i="1"/>
  <c r="AD58" i="1"/>
  <c r="AN58" i="1" s="1"/>
  <c r="AJ54" i="1"/>
  <c r="AJ51" i="1"/>
  <c r="AB62" i="1"/>
  <c r="AG62" i="1"/>
  <c r="AH54" i="1"/>
  <c r="AA64" i="1"/>
  <c r="AA54" i="1"/>
  <c r="AG61" i="1"/>
  <c r="AF61" i="1"/>
  <c r="AE61" i="1"/>
  <c r="AA51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D64" i="1"/>
  <c r="AE57" i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N60" i="1"/>
  <c r="AG63" i="1"/>
  <c r="AJ64" i="1"/>
  <c r="Z52" i="1"/>
  <c r="AJ62" i="1"/>
  <c r="AD52" i="1"/>
  <c r="Z57" i="1"/>
  <c r="AF63" i="1"/>
  <c r="AK59" i="1"/>
  <c r="AD63" i="1"/>
  <c r="AN63" i="1" s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M60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M61" i="1" l="1"/>
  <c r="AM57" i="1"/>
  <c r="AN55" i="1"/>
  <c r="AN57" i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BQ46" i="1" l="1"/>
  <c r="AJ46" i="1" s="1"/>
  <c r="BQ41" i="1"/>
  <c r="AE41" i="1" s="1"/>
  <c r="AF46" i="1"/>
  <c r="AC46" i="1"/>
  <c r="Z41" i="1"/>
  <c r="BQ47" i="1"/>
  <c r="AG47" i="1" s="1"/>
  <c r="BQ42" i="1"/>
  <c r="AF42" i="1" s="1"/>
  <c r="AC41" i="1"/>
  <c r="BQ39" i="1"/>
  <c r="AI39" i="1" s="1"/>
  <c r="BQ44" i="1"/>
  <c r="AF44" i="1" s="1"/>
  <c r="BQ45" i="1"/>
  <c r="BQ40" i="1"/>
  <c r="AF40" i="1" s="1"/>
  <c r="BQ38" i="1"/>
  <c r="AB38" i="1" s="1"/>
  <c r="BQ48" i="1"/>
  <c r="AI48" i="1" s="1"/>
  <c r="BQ43" i="1"/>
  <c r="AI43" i="1" s="1"/>
  <c r="AC39" i="1"/>
  <c r="AH46" i="1"/>
  <c r="BQ49" i="1"/>
  <c r="AA49" i="1" s="1"/>
  <c r="BQ37" i="1"/>
  <c r="AC37" i="1" s="1"/>
  <c r="BQ50" i="1"/>
  <c r="AF50" i="1" s="1"/>
  <c r="AI41" i="1"/>
  <c r="AK46" i="1"/>
  <c r="AE46" i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Z22" i="1" s="1"/>
  <c r="BQ15" i="1"/>
  <c r="AF15" i="1" s="1"/>
  <c r="BQ10" i="1"/>
  <c r="AH10" i="1" s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BQ12" i="1"/>
  <c r="AF12" i="1" s="1"/>
  <c r="BQ9" i="1"/>
  <c r="AH9" i="1" s="1"/>
  <c r="BQ31" i="1"/>
  <c r="AF31" i="1" s="1"/>
  <c r="BQ24" i="1"/>
  <c r="BQ17" i="1"/>
  <c r="AH17" i="1" s="1"/>
  <c r="Z26" i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C49" i="1" l="1"/>
  <c r="AD46" i="1"/>
  <c r="AB46" i="1"/>
  <c r="AB22" i="1"/>
  <c r="AA10" i="1"/>
  <c r="AI35" i="1"/>
  <c r="AH22" i="1"/>
  <c r="AC40" i="1"/>
  <c r="AF48" i="1"/>
  <c r="AF41" i="1"/>
  <c r="AM41" i="1" s="1"/>
  <c r="AB39" i="1"/>
  <c r="AA41" i="1"/>
  <c r="AA35" i="1"/>
  <c r="Z38" i="1"/>
  <c r="AB41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H37" i="1"/>
  <c r="AG41" i="1"/>
  <c r="AA11" i="1"/>
  <c r="AH47" i="1"/>
  <c r="AI8" i="1"/>
  <c r="AG17" i="1"/>
  <c r="AM46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N42" i="1" s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M43" i="1" s="1"/>
  <c r="AH38" i="1"/>
  <c r="AE38" i="1"/>
  <c r="AD38" i="1"/>
  <c r="AN38" i="1" s="1"/>
  <c r="AG38" i="1"/>
  <c r="AJ38" i="1"/>
  <c r="AK38" i="1"/>
  <c r="AH39" i="1"/>
  <c r="AE39" i="1"/>
  <c r="AA39" i="1"/>
  <c r="AK39" i="1"/>
  <c r="AD39" i="1"/>
  <c r="AJ39" i="1"/>
  <c r="AE47" i="1"/>
  <c r="AM47" i="1" s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M48" i="1" s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N37" i="1" s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F30" i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M20" i="1" s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M9" i="1" s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N32" i="1" l="1"/>
  <c r="AM30" i="1"/>
  <c r="AM45" i="1"/>
  <c r="AM14" i="1"/>
  <c r="AL41" i="1"/>
  <c r="AN30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<sst xmlns="http://schemas.openxmlformats.org/spreadsheetml/2006/main" count="316" uniqueCount="197">
  <si>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</si>
  <si>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</si>
  <si>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</si>
  <si>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</si>
  <si>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</si>
  <si>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</si>
  <si>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</si>
  <si>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</si>
  <si>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</si>
  <si>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</si>
  <si>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</si>
  <si>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</si>
  <si>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</si>
  <si>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</si>
  <si>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</si>
  <si>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</si>
  <si>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</si>
  <si>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</si>
  <si>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</si>
  <si>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</si>
  <si>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</si>
  <si>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</si>
  <si>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</si>
  <si>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</si>
  <si>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</si>
  <si>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</si>
  <si>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</si>
  <si>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</si>
  <si>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</si>
  <si>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</si>
  <si>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</si>
  <si>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</si>
  <si>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</si>
  <si>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</si>
  <si>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</si>
  <si>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</si>
  <si>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</si>
  <si>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</si>
  <si>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</si>
  <si>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</si>
  <si>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</si>
  <si>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</si>
  <si>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</si>
  <si>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</si>
  <si>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</si>
  <si>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</si>
  <si>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</si>
  <si>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</si>
  <si>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</si>
  <si>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</si>
  <si>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</si>
  <si>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</si>
  <si>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</si>
  <si>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</si>
  <si>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</si>
  <si>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</si>
  <si>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</si>
  <si>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</si>
  <si>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</si>
  <si>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</si>
  <si>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</si>
  <si>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Ti</t>
  </si>
  <si>
    <t>Al</t>
  </si>
  <si>
    <t>Cr</t>
  </si>
  <si>
    <t>Ca</t>
  </si>
  <si>
    <t>Interval</t>
    <phoneticPr fontId="1"/>
  </si>
  <si>
    <t>offset</t>
    <phoneticPr fontId="1"/>
  </si>
  <si>
    <t>P</t>
    <phoneticPr fontId="1"/>
  </si>
  <si>
    <t>T</t>
    <phoneticPr fontId="1"/>
  </si>
  <si>
    <t>Ti1</t>
    <phoneticPr fontId="1"/>
  </si>
  <si>
    <t>Ti2</t>
    <phoneticPr fontId="1"/>
  </si>
  <si>
    <t>Al1</t>
    <phoneticPr fontId="1"/>
  </si>
  <si>
    <t>Al2</t>
    <phoneticPr fontId="1"/>
  </si>
  <si>
    <t>Cr1</t>
    <phoneticPr fontId="1"/>
  </si>
  <si>
    <t>Cr2</t>
    <phoneticPr fontId="1"/>
  </si>
  <si>
    <t>Ca1</t>
    <phoneticPr fontId="1"/>
  </si>
  <si>
    <t>Ca2</t>
    <phoneticPr fontId="1"/>
  </si>
  <si>
    <t>Inverse</t>
    <phoneticPr fontId="1"/>
  </si>
  <si>
    <t>Converse</t>
    <phoneticPr fontId="1"/>
  </si>
  <si>
    <t>distance</t>
    <phoneticPr fontId="1"/>
  </si>
  <si>
    <t>interval</t>
    <phoneticPr fontId="1"/>
  </si>
  <si>
    <t xml:space="preserve">1206c_OPX4-Line_1 </t>
  </si>
  <si>
    <t xml:space="preserve">1206c_OPX4-Line_2 </t>
  </si>
  <si>
    <t xml:space="preserve">1206c_OPX4-Line_3 </t>
  </si>
  <si>
    <t xml:space="preserve">1206c_OPX4-Line_4 </t>
  </si>
  <si>
    <t xml:space="preserve">1206c_OPX4-Line_5 </t>
  </si>
  <si>
    <t xml:space="preserve">1206c_OPX4-Line_6 </t>
  </si>
  <si>
    <t xml:space="preserve">1206c_OPX4-Line_7 </t>
  </si>
  <si>
    <t xml:space="preserve">1206c_OPX4-Line_8 </t>
  </si>
  <si>
    <t xml:space="preserve">1206c_OPX4-Line_9 </t>
  </si>
  <si>
    <t xml:space="preserve">1206c_OPX4-Line_10 </t>
  </si>
  <si>
    <t xml:space="preserve">1206c_OPX4-Line_11 </t>
  </si>
  <si>
    <t xml:space="preserve">1206c_OPX4-Line_12 </t>
  </si>
  <si>
    <t xml:space="preserve">1206c_OPX4-Line_13 </t>
  </si>
  <si>
    <t xml:space="preserve">1206c_OPX4-Line_14 </t>
  </si>
  <si>
    <t xml:space="preserve">1206c_OPX4-Line_15 </t>
  </si>
  <si>
    <t xml:space="preserve">1206c_OPX4-Line_16 </t>
  </si>
  <si>
    <t xml:space="preserve">1206c_OPX4-Line_17 </t>
  </si>
  <si>
    <t xml:space="preserve">1206c_OPX4-Line_18 </t>
  </si>
  <si>
    <t xml:space="preserve">1206c_OPX4-Line_19 </t>
  </si>
  <si>
    <t xml:space="preserve">1206c_OPX4-Line_20 </t>
  </si>
  <si>
    <t xml:space="preserve">1206c_OPX4-Line_21 </t>
  </si>
  <si>
    <t xml:space="preserve">1206c_OPX4-Line_22 </t>
  </si>
  <si>
    <t xml:space="preserve">1206c_OPX4-Line_23 </t>
  </si>
  <si>
    <t xml:space="preserve">1206c_OPX4-Line_24 </t>
  </si>
  <si>
    <t xml:space="preserve">1206c_OPX4-Line_25 </t>
  </si>
  <si>
    <t xml:space="preserve">1206c_OPX4-Line_26 </t>
  </si>
  <si>
    <t xml:space="preserve">1206c_OPX4-Line_27 </t>
  </si>
  <si>
    <t xml:space="preserve">1206c_OPX4-Line_28 </t>
  </si>
  <si>
    <t xml:space="preserve">1206c_OPX4-Line_29 </t>
  </si>
  <si>
    <t xml:space="preserve">1206c_OPX4-Line_30 </t>
  </si>
  <si>
    <t xml:space="preserve">1206c_OPX4-Line_31 </t>
  </si>
  <si>
    <t xml:space="preserve">1206c_OPX4-Line_32 </t>
  </si>
  <si>
    <t xml:space="preserve">1206c_OPX4-Line_33 </t>
  </si>
  <si>
    <t xml:space="preserve">1206c_OPX4-Line_34 </t>
  </si>
  <si>
    <t xml:space="preserve">1206c_OPX4-Line_35 </t>
  </si>
  <si>
    <t xml:space="preserve">1206c_OPX4-Line_36 </t>
  </si>
  <si>
    <t xml:space="preserve">1206c_OPX4-Line_37 </t>
  </si>
  <si>
    <t xml:space="preserve">1206c_OPX4-Line_38 </t>
  </si>
  <si>
    <t xml:space="preserve">1206c_OPX4-Line_39 </t>
  </si>
  <si>
    <t xml:space="preserve">1206c_OPX4-Line_40 </t>
  </si>
  <si>
    <t xml:space="preserve">1206c_OPX4-Line_41 </t>
  </si>
  <si>
    <t xml:space="preserve">1206c_OPX4-Line_42 </t>
  </si>
  <si>
    <t xml:space="preserve">1206c_OPX4-Line_43 </t>
  </si>
  <si>
    <t xml:space="preserve">1206c_OPX4-Line_44 </t>
  </si>
  <si>
    <t xml:space="preserve">1206c_OPX4-Line_45 </t>
  </si>
  <si>
    <t xml:space="preserve">1206c_OPX4-Line_46 </t>
  </si>
  <si>
    <t xml:space="preserve">1206c_OPX4-Line_47 </t>
  </si>
  <si>
    <t xml:space="preserve">1206c_OPX4-Line_48 </t>
  </si>
  <si>
    <t xml:space="preserve">1206c_OPX4-Line_49 </t>
  </si>
  <si>
    <t xml:space="preserve">1206c_OPX4-Line_50 </t>
  </si>
  <si>
    <t xml:space="preserve">1206c_OPX4-Line_51 </t>
  </si>
  <si>
    <t xml:space="preserve">1206c_OPX4-Line_52 </t>
  </si>
  <si>
    <t xml:space="preserve">1206c_OPX4-Line_53 </t>
  </si>
  <si>
    <t xml:space="preserve">1206c_OPX4-Line_54 </t>
  </si>
  <si>
    <t xml:space="preserve">1206c_OPX4-Line_55 </t>
  </si>
  <si>
    <t xml:space="preserve">1206c_OPX4-Line_56 </t>
  </si>
  <si>
    <t xml:space="preserve">1206c_OPX4-Line_57 </t>
  </si>
  <si>
    <t xml:space="preserve">1206c_OPX4-Line_58 </t>
  </si>
  <si>
    <t xml:space="preserve">1206c_OPX4-Line_59 </t>
  </si>
  <si>
    <t xml:space="preserve">1206c_OPX4-Line_60 </t>
  </si>
  <si>
    <t xml:space="preserve">1206c_OPX4-Line_61 </t>
  </si>
  <si>
    <t xml:space="preserve">1206c_OPX4-Line_62 </t>
  </si>
  <si>
    <t xml:space="preserve">1206c_OPX4-Line_63 </t>
  </si>
  <si>
    <t xml:space="preserve">1206c_OPX4-Line_64 </t>
  </si>
  <si>
    <t xml:space="preserve">1206c_OPX4-Line_65 </t>
  </si>
  <si>
    <t xml:space="preserve">1206c_OPX4-Line_66 </t>
  </si>
  <si>
    <t xml:space="preserve">1206c_OPX4-Line_67 </t>
  </si>
  <si>
    <t xml:space="preserve">1206c_OPX4-Line_68 </t>
  </si>
  <si>
    <t xml:space="preserve">1206c_OPX4-Line_69 </t>
  </si>
  <si>
    <t xml:space="preserve">1206c_OPX4-Line_70 </t>
  </si>
  <si>
    <t xml:space="preserve">1206c_OPX4-Line_71 </t>
  </si>
  <si>
    <t xml:space="preserve">1206c_OPX4-Line_72 </t>
  </si>
  <si>
    <t xml:space="preserve">1206c_OPX4-Line_73 </t>
  </si>
  <si>
    <t xml:space="preserve">1206c_OPX4-Line_74 </t>
  </si>
  <si>
    <t xml:space="preserve">1206c_OPX4-Line_75 </t>
  </si>
  <si>
    <t xml:space="preserve">1206c_OPX4-Line_76 </t>
  </si>
  <si>
    <t xml:space="preserve">1206c_OPX4-Line_77 </t>
  </si>
  <si>
    <t xml:space="preserve">1206c_OPX4-Line_78 </t>
  </si>
  <si>
    <t xml:space="preserve">1206c_OPX4-Line_79 </t>
  </si>
  <si>
    <t xml:space="preserve">1206c_OPX4-Line_80 </t>
  </si>
  <si>
    <t xml:space="preserve">1206c_OPX4-Line_81 </t>
  </si>
  <si>
    <t xml:space="preserve">1206c_OPX4-Line_82 </t>
  </si>
  <si>
    <t xml:space="preserve">1206c_OPX4-Line_83 </t>
  </si>
  <si>
    <t xml:space="preserve">1206c_OPX4-Line_84 </t>
  </si>
  <si>
    <t xml:space="preserve">1206c_OPX4-Line_85 </t>
  </si>
  <si>
    <t xml:space="preserve">1206c_OPX4-Line_86 </t>
  </si>
  <si>
    <t xml:space="preserve">1206c_OPX4-Line_87 </t>
  </si>
  <si>
    <t xml:space="preserve">1206c_OPX4-Line_88 </t>
  </si>
  <si>
    <t xml:space="preserve">1206c_OPX4-Line_89 </t>
  </si>
  <si>
    <t xml:space="preserve">1206c_OPX4-Line_90 </t>
  </si>
  <si>
    <t xml:space="preserve">1206c_OPX4-Line_91 </t>
  </si>
  <si>
    <t xml:space="preserve">1206c_OPX4-Line_92 </t>
  </si>
  <si>
    <t xml:space="preserve">1206c_OPX4-Line_93 </t>
  </si>
  <si>
    <t xml:space="preserve">1206c_OPX4-Line_94 </t>
  </si>
  <si>
    <t xml:space="preserve">1206c_OPX4-Line_95 </t>
  </si>
  <si>
    <t xml:space="preserve">1206c_OPX4-Line_96 </t>
  </si>
  <si>
    <t xml:space="preserve">1206c_OPX4-Line_97 </t>
  </si>
  <si>
    <t xml:space="preserve">1206c_OPX4-Line_98 </t>
  </si>
  <si>
    <t xml:space="preserve">1206c_OPX4-Line_99 </t>
  </si>
  <si>
    <t xml:space="preserve">1206c_OPX4-Line_100 </t>
  </si>
  <si>
    <t xml:space="preserve">1206c_OPX4-Line_101 </t>
  </si>
  <si>
    <t xml:space="preserve">1206c_OPX4-Line_102 </t>
  </si>
  <si>
    <t xml:space="preserve">1206c_OPX4-Line_103 </t>
  </si>
  <si>
    <t xml:space="preserve">1206c_OPX4-Line_104 </t>
  </si>
  <si>
    <t xml:space="preserve">1206c_OPX4-Line_105 </t>
  </si>
  <si>
    <t xml:space="preserve">1206c_OPX4-Line_106 </t>
  </si>
  <si>
    <t xml:space="preserve">1206c_OPX4-Line_107 </t>
  </si>
  <si>
    <t xml:space="preserve">1206c_OPX4-Line_108 </t>
  </si>
  <si>
    <t xml:space="preserve">1206c_OPX4-Line_109 </t>
  </si>
  <si>
    <t xml:space="preserve">1206c_OPX4-Line_110 </t>
  </si>
  <si>
    <t xml:space="preserve">1206c_OPX4-Line_111 </t>
  </si>
  <si>
    <t xml:space="preserve">1206c_OPX4-Line_112 </t>
  </si>
  <si>
    <t xml:space="preserve">1206c_OPX4-Line_113 </t>
  </si>
  <si>
    <t xml:space="preserve">1206c_OPX4-Line_114 </t>
  </si>
  <si>
    <t xml:space="preserve">1206c_OPX4-Line_7 </t>
    <phoneticPr fontId="1"/>
  </si>
  <si>
    <t>Ca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</si>
</sst>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177" fontId="0" fillId="0" borderId="1" xfId="0" applyNumberFormat="1" applyBorder="1"/>
    <xf numFmtId="0" fontId="0" fillId="5" borderId="0" xfId="0" applyFill="1"/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5" borderId="0" xfId="0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J10" zoomScale="80" zoomScaleNormal="80" workbookViewId="0">
      <selection activeCell="R10" sqref="R10"/>
    </sheetView>
  </sheetViews>
  <sheetFormatPr defaultRowHeight="13.5" x14ac:dyDescent="0.15"/>
  <cols>
    <col min="1" max="1" width="27.125" customWidth="1"/>
    <col min="4" max="14" width="9" style="1"/>
    <col min="16" max="16" width="4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C1" t="s">
        <v>80</v>
      </c>
      <c r="U1" s="16" t="s">
        <v>52</v>
      </c>
      <c r="V1" s="43" t="s">
        <v>53</v>
      </c>
      <c r="W1" s="43"/>
      <c r="X1" s="17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C2">
        <v>11.569295714645339</v>
      </c>
      <c r="D2" s="9" t="s">
        <v>29</v>
      </c>
      <c r="E2" s="42" t="s">
        <v>51</v>
      </c>
      <c r="F2" s="42"/>
      <c r="G2" s="42"/>
      <c r="H2" s="42"/>
      <c r="I2" s="42"/>
      <c r="J2" s="42"/>
      <c r="K2" s="42"/>
      <c r="L2" s="42"/>
      <c r="M2" s="42"/>
      <c r="N2" s="42"/>
      <c r="Q2" s="42" t="s">
        <v>60</v>
      </c>
      <c r="R2" s="42"/>
      <c r="S2" s="42"/>
      <c r="U2" s="18" t="s">
        <v>55</v>
      </c>
      <c r="V2" s="4" t="s">
        <v>55</v>
      </c>
      <c r="W2" s="4" t="s">
        <v>52</v>
      </c>
      <c r="X2" s="19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79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1" customFormat="1" x14ac:dyDescent="0.15">
      <c r="A4" s="21" t="s">
        <v>81</v>
      </c>
      <c r="B4" s="21">
        <v>2</v>
      </c>
      <c r="C4" s="21">
        <f>C$2*(B4-B$4)</f>
        <v>0</v>
      </c>
      <c r="D4" s="22">
        <v>40.628999999999998</v>
      </c>
      <c r="E4" s="22">
        <v>5.0000000000000001E-3</v>
      </c>
      <c r="F4" s="22">
        <v>1.0999999999999999E-2</v>
      </c>
      <c r="G4" s="22">
        <v>0</v>
      </c>
      <c r="H4" s="22">
        <v>9.1780000000000008</v>
      </c>
      <c r="I4" s="22">
        <v>49.241</v>
      </c>
      <c r="J4" s="22">
        <v>3.1E-2</v>
      </c>
      <c r="K4" s="22">
        <v>0.123</v>
      </c>
      <c r="L4" s="22">
        <v>0.41599999999999998</v>
      </c>
      <c r="M4" s="22">
        <v>6.0000000000000001E-3</v>
      </c>
      <c r="N4" s="22"/>
      <c r="O4" s="21">
        <f>SUM(D4:N4)</f>
        <v>99.640000000000015</v>
      </c>
      <c r="Q4" s="22"/>
      <c r="R4" s="22"/>
      <c r="S4" s="22"/>
      <c r="U4" s="22"/>
      <c r="V4" s="23">
        <v>12</v>
      </c>
      <c r="W4" s="23">
        <v>4</v>
      </c>
      <c r="X4" s="24">
        <v>0</v>
      </c>
      <c r="Z4" s="25">
        <f>IFERROR(BD4*$BQ4,"NA")</f>
        <v>1.4970215141372794</v>
      </c>
      <c r="AA4" s="25">
        <f>IFERROR(BE4*$BQ4,"NA")</f>
        <v>1.3858936442668284E-4</v>
      </c>
      <c r="AB4" s="25">
        <f>IFERROR(BF4*$BQ4,"NA")</f>
        <v>4.776553941636562E-4</v>
      </c>
      <c r="AC4" s="25">
        <f>IFERROR(BG4*$BQ4,"NA")</f>
        <v>0</v>
      </c>
      <c r="AD4" s="25">
        <f>IFERROR(IF(OR($X4="spinel", $X4="Spinel", $X4="SPINEL"),((BH4+BI4)*BQ4-AE4),BI4*$BQ4),"NA")</f>
        <v>0</v>
      </c>
      <c r="AE4" s="25">
        <f>IFERROR(IF(OR($X4="spinel", $X4="Spinel", $X4="SPINEL"),(1-AF4-AG4-AH4-AI4),BH4*$BQ4),"NA")</f>
        <v>0.28279998477152923</v>
      </c>
      <c r="AF4" s="25">
        <f t="shared" ref="AF4:AK4" si="0">IFERROR(BJ4*$BQ4,"NA")</f>
        <v>2.7045576072437885</v>
      </c>
      <c r="AG4" s="25">
        <f t="shared" si="0"/>
        <v>1.2237583181757535E-3</v>
      </c>
      <c r="AH4" s="25">
        <f t="shared" si="0"/>
        <v>3.8384127866374542E-3</v>
      </c>
      <c r="AI4" s="25">
        <f t="shared" si="0"/>
        <v>1.2329243307492566E-2</v>
      </c>
      <c r="AJ4" s="25">
        <f t="shared" si="0"/>
        <v>4.2860695543682579E-4</v>
      </c>
      <c r="AK4" s="25">
        <f t="shared" si="0"/>
        <v>0</v>
      </c>
      <c r="AL4" s="25">
        <f>IFERROR(SUM(Z4:AK4),"NA")</f>
        <v>4.5028153722789304</v>
      </c>
      <c r="AM4" s="25">
        <f t="shared" ref="AM4" si="1">IFERROR(AF4/(AF4+AE4),"NA")</f>
        <v>0.90533440471692972</v>
      </c>
      <c r="AN4" s="26">
        <f t="shared" ref="AN4:AN50" si="2">IFERROR(AD4/(AD4+AE4),"NA")</f>
        <v>0</v>
      </c>
      <c r="AP4" s="21">
        <f>D4</f>
        <v>40.628999999999998</v>
      </c>
      <c r="AQ4" s="21">
        <f>E4</f>
        <v>5.0000000000000001E-3</v>
      </c>
      <c r="AR4" s="21">
        <f>F4</f>
        <v>1.0999999999999999E-2</v>
      </c>
      <c r="AS4" s="21">
        <f>G4</f>
        <v>0</v>
      </c>
      <c r="AT4" s="21">
        <f t="shared" ref="AT4:AT50" si="3">BI4*AT$1/2</f>
        <v>0</v>
      </c>
      <c r="AU4" s="21">
        <f t="shared" ref="AU4:AU50" si="4">BH4*AU$1</f>
        <v>9.177999999999999</v>
      </c>
      <c r="AV4" s="21">
        <f t="shared" ref="AV4:BA4" si="5">I4</f>
        <v>49.241</v>
      </c>
      <c r="AW4" s="21">
        <f t="shared" si="5"/>
        <v>3.1E-2</v>
      </c>
      <c r="AX4" s="21">
        <f t="shared" si="5"/>
        <v>0.123</v>
      </c>
      <c r="AY4" s="21">
        <f t="shared" si="5"/>
        <v>0.41599999999999998</v>
      </c>
      <c r="AZ4" s="21">
        <f t="shared" si="5"/>
        <v>6.0000000000000001E-3</v>
      </c>
      <c r="BA4" s="21">
        <f t="shared" si="5"/>
        <v>0</v>
      </c>
      <c r="BB4" s="21">
        <f>SUM(AP4:BA4)</f>
        <v>99.64</v>
      </c>
      <c r="BD4" s="21">
        <f t="shared" ref="BD4:BD50" si="6">D4/AP$1</f>
        <v>0.67624833555259656</v>
      </c>
      <c r="BE4" s="21">
        <f t="shared" ref="BE4:BE50" si="7">E4/AQ$1</f>
        <v>6.2604863145769159E-5</v>
      </c>
      <c r="BF4" s="21">
        <f t="shared" ref="BF4:BF50" si="8">F4/AR$1*2</f>
        <v>2.1577089054531189E-4</v>
      </c>
      <c r="BG4" s="21">
        <f t="shared" ref="BG4:BG50" si="9">G4/AS$1*2</f>
        <v>0</v>
      </c>
      <c r="BH4" s="21">
        <f t="shared" ref="BH4:BH50" si="10">IF(OR($X4="spinel", $X4="Spinel", $X4="SPINEL"),H4/AU$1,H4/AU$1*(1-$X4))</f>
        <v>0.12774901174767553</v>
      </c>
      <c r="BI4" s="21">
        <f t="shared" ref="BI4:BI50" si="11">IF(OR($X4="spinel", $X4="Spinel", $X4="SPINEL"),0,H4/AU$1*$X4)</f>
        <v>0</v>
      </c>
      <c r="BJ4" s="21">
        <f t="shared" ref="BJ4:BJ50" si="12">I4/AV$1</f>
        <v>1.221727652563988</v>
      </c>
      <c r="BK4" s="21">
        <f t="shared" ref="BK4:BK50" si="13">J4/AW$1</f>
        <v>5.5280736981386442E-4</v>
      </c>
      <c r="BL4" s="21">
        <f t="shared" ref="BL4:BL50" si="14">K4/AX$1</f>
        <v>1.7339231491427655E-3</v>
      </c>
      <c r="BM4" s="21">
        <f t="shared" ref="BM4:BM50" si="15">L4/AY$1</f>
        <v>5.5694792536897797E-3</v>
      </c>
      <c r="BN4" s="21">
        <f>M4/AZ$1*2</f>
        <v>1.9361427840765164E-4</v>
      </c>
      <c r="BO4" s="21">
        <f>N4/BA$1*2</f>
        <v>0</v>
      </c>
      <c r="BP4" s="21">
        <f>SUM(BD4:BO4)</f>
        <v>2.0340531996690054</v>
      </c>
      <c r="BQ4" s="21">
        <f t="shared" ref="BQ4:BQ50" si="16">IFERROR(IF(OR($U4="Total",$U4="total", $U4="TOTAL"),$W4/$BP4,V4/(BD4*4+BE4*4+BF4*3+BG4*3+BH4*2+BI4*3+BJ4*2+BK4*2+BL4*2+BM4*2+BN4+BO4)),"NA")</f>
        <v>2.2137156358602903</v>
      </c>
    </row>
    <row r="5" spans="1:69" s="27" customFormat="1" x14ac:dyDescent="0.15">
      <c r="A5" s="27" t="s">
        <v>82</v>
      </c>
      <c r="B5" s="27">
        <v>3</v>
      </c>
      <c r="C5" s="27">
        <f t="shared" ref="C5:C68" si="17">C$2*(B5-B$4)</f>
        <v>11.569295714645339</v>
      </c>
      <c r="D5" s="28">
        <v>40.814</v>
      </c>
      <c r="E5" s="28">
        <v>0</v>
      </c>
      <c r="F5" s="28">
        <v>1E-3</v>
      </c>
      <c r="G5" s="28">
        <v>5.0000000000000001E-3</v>
      </c>
      <c r="H5" s="28">
        <v>9.2789999999999999</v>
      </c>
      <c r="I5" s="28">
        <v>49.912999999999997</v>
      </c>
      <c r="J5" s="28">
        <v>3.5999999999999997E-2</v>
      </c>
      <c r="K5" s="28">
        <v>0.13100000000000001</v>
      </c>
      <c r="L5" s="28">
        <v>0.40600000000000003</v>
      </c>
      <c r="M5" s="28">
        <v>1.0999999999999999E-2</v>
      </c>
      <c r="N5" s="28"/>
      <c r="O5" s="27">
        <f t="shared" ref="O5:O49" si="18">SUM(D5:N5)</f>
        <v>100.596</v>
      </c>
      <c r="Q5" s="28"/>
      <c r="R5" s="28"/>
      <c r="S5" s="28"/>
      <c r="U5" s="28"/>
      <c r="V5" s="29">
        <v>12</v>
      </c>
      <c r="W5" s="29">
        <v>4</v>
      </c>
      <c r="X5" s="15">
        <v>0</v>
      </c>
      <c r="Z5" s="30">
        <f t="shared" ref="Z5:Z50" si="19">IFERROR(BD5*$BQ5,"NA")</f>
        <v>1.4906030109272719</v>
      </c>
      <c r="AA5" s="30">
        <f t="shared" ref="AA5:AA50" si="20">IFERROR(BE5*$BQ5,"NA")</f>
        <v>0</v>
      </c>
      <c r="AB5" s="30">
        <f t="shared" ref="AB5:AB50" si="21">IFERROR(BF5*$BQ5,"NA")</f>
        <v>4.3041056870341793E-5</v>
      </c>
      <c r="AC5" s="30">
        <f t="shared" ref="AC5:AC50" si="22">IFERROR(BG5*$BQ5,"NA")</f>
        <v>1.4436693724916271E-4</v>
      </c>
      <c r="AD5" s="30">
        <f t="shared" ref="AD5:AD50" si="23">IFERROR(IF(OR($X5="spinel", $X5="Spinel", $X5="SPINEL"),((BH5+BI5)*BQ5-AE5),BI5*$BQ5),"NA")</f>
        <v>0</v>
      </c>
      <c r="AE5" s="30">
        <f t="shared" ref="AE5:AE50" si="24">IFERROR(IF(OR($X5="spinel", $X5="Spinel", $X5="SPINEL"),(1-AF5-AG5-AH5-AI5),BH5*$BQ5),"NA")</f>
        <v>0.28339581234843519</v>
      </c>
      <c r="AF5" s="30">
        <f t="shared" ref="AF5:AF50" si="25">IFERROR(BJ5*$BQ5,"NA")</f>
        <v>2.7173399352082268</v>
      </c>
      <c r="AG5" s="30">
        <f t="shared" ref="AG5:AG50" si="26">IFERROR(BK5*$BQ5,"NA")</f>
        <v>1.4086314781534251E-3</v>
      </c>
      <c r="AH5" s="30">
        <f t="shared" ref="AH5:AH50" si="27">IFERROR(BL5*$BQ5,"NA")</f>
        <v>4.05208724004197E-3</v>
      </c>
      <c r="AI5" s="30">
        <f t="shared" ref="AI5:AI50" si="28">IFERROR(BM5*$BQ5,"NA")</f>
        <v>1.1926967929646631E-2</v>
      </c>
      <c r="AJ5" s="30">
        <f t="shared" ref="AJ5:AJ50" si="29">IFERROR(BN5*$BQ5,"NA")</f>
        <v>7.7886389954485362E-4</v>
      </c>
      <c r="AK5" s="30">
        <f t="shared" ref="AK5:AK50" si="30">IFERROR(BO5*$BQ5,"NA")</f>
        <v>0</v>
      </c>
      <c r="AL5" s="30">
        <f t="shared" ref="AL5:AL50" si="31">IFERROR(SUM(Z5:AK5),"NA")</f>
        <v>4.5096927170254402</v>
      </c>
      <c r="AM5" s="30">
        <f t="shared" ref="AM5:AM50" si="32">IFERROR(AF5/(AF5+AE5),"NA")</f>
        <v>0.90555789106748596</v>
      </c>
      <c r="AN5" s="31">
        <f t="shared" si="2"/>
        <v>0</v>
      </c>
      <c r="AP5" s="27">
        <f t="shared" ref="AP5:AP49" si="33">D5</f>
        <v>40.814</v>
      </c>
      <c r="AQ5" s="27">
        <f t="shared" ref="AQ5:AQ50" si="34">E5</f>
        <v>0</v>
      </c>
      <c r="AR5" s="27">
        <f t="shared" ref="AR5:AR50" si="35">F5</f>
        <v>1E-3</v>
      </c>
      <c r="AS5" s="27">
        <f t="shared" ref="AS5:AS50" si="36">G5</f>
        <v>5.0000000000000001E-3</v>
      </c>
      <c r="AT5" s="27">
        <f t="shared" si="3"/>
        <v>0</v>
      </c>
      <c r="AU5" s="27">
        <f t="shared" si="4"/>
        <v>9.2789999999999999</v>
      </c>
      <c r="AV5" s="27">
        <f t="shared" ref="AV5:AV49" si="37">I5</f>
        <v>49.912999999999997</v>
      </c>
      <c r="AW5" s="27">
        <f t="shared" ref="AW5:AW49" si="38">J5</f>
        <v>3.5999999999999997E-2</v>
      </c>
      <c r="AX5" s="27">
        <f t="shared" ref="AX5:AX49" si="39">K5</f>
        <v>0.13100000000000001</v>
      </c>
      <c r="AY5" s="27">
        <f t="shared" ref="AY5:AY49" si="40">L5</f>
        <v>0.40600000000000003</v>
      </c>
      <c r="AZ5" s="27">
        <f t="shared" ref="AZ5:AZ49" si="41">M5</f>
        <v>1.0999999999999999E-2</v>
      </c>
      <c r="BA5" s="27">
        <f t="shared" ref="BA5:BA49" si="42">N5</f>
        <v>0</v>
      </c>
      <c r="BB5" s="27">
        <f t="shared" ref="BB5:BB49" si="43">SUM(AP5:BA5)</f>
        <v>100.596</v>
      </c>
      <c r="BD5" s="27">
        <f t="shared" si="6"/>
        <v>0.67932756324900134</v>
      </c>
      <c r="BE5" s="27">
        <f t="shared" si="7"/>
        <v>0</v>
      </c>
      <c r="BF5" s="27">
        <f t="shared" si="8"/>
        <v>1.9615535504119263E-5</v>
      </c>
      <c r="BG5" s="27">
        <f t="shared" si="9"/>
        <v>6.5793802223830508E-5</v>
      </c>
      <c r="BH5" s="27">
        <f t="shared" si="10"/>
        <v>0.12915483547686654</v>
      </c>
      <c r="BI5" s="27">
        <f t="shared" si="11"/>
        <v>0</v>
      </c>
      <c r="BJ5" s="27">
        <f t="shared" si="12"/>
        <v>1.2384007701392403</v>
      </c>
      <c r="BK5" s="27">
        <f t="shared" si="13"/>
        <v>6.4196984881610057E-4</v>
      </c>
      <c r="BL5" s="27">
        <f t="shared" si="14"/>
        <v>1.8466986385179047E-3</v>
      </c>
      <c r="BM5" s="27">
        <f t="shared" si="15"/>
        <v>5.4355975408606986E-3</v>
      </c>
      <c r="BN5" s="27">
        <f t="shared" ref="BN5:BN50" si="44">M5/AZ$1*2</f>
        <v>3.5495951041402795E-4</v>
      </c>
      <c r="BO5" s="27">
        <f t="shared" ref="BO5:BO50" si="45">N5/BA$1*2</f>
        <v>0</v>
      </c>
      <c r="BP5" s="27">
        <f t="shared" ref="BP5:BP49" si="46">SUM(BD5:BO5)</f>
        <v>2.055247803741445</v>
      </c>
      <c r="BQ5" s="27">
        <f t="shared" si="16"/>
        <v>2.1942330792500244</v>
      </c>
    </row>
    <row r="6" spans="1:69" s="27" customFormat="1" x14ac:dyDescent="0.15">
      <c r="A6" s="27" t="s">
        <v>83</v>
      </c>
      <c r="B6" s="27">
        <v>4</v>
      </c>
      <c r="C6" s="27">
        <f t="shared" si="17"/>
        <v>23.138591429290678</v>
      </c>
      <c r="D6" s="28">
        <v>40.606000000000002</v>
      </c>
      <c r="E6" s="28">
        <v>0</v>
      </c>
      <c r="F6" s="28">
        <v>8.0000000000000002E-3</v>
      </c>
      <c r="G6" s="28">
        <v>1.7000000000000001E-2</v>
      </c>
      <c r="H6" s="28">
        <v>9.3529999999999998</v>
      </c>
      <c r="I6" s="28">
        <v>48.887</v>
      </c>
      <c r="J6" s="28">
        <v>3.7999999999999999E-2</v>
      </c>
      <c r="K6" s="28">
        <v>0.153</v>
      </c>
      <c r="L6" s="28">
        <v>0.372</v>
      </c>
      <c r="M6" s="28">
        <v>0</v>
      </c>
      <c r="N6" s="28"/>
      <c r="O6" s="27">
        <f t="shared" si="18"/>
        <v>99.434000000000012</v>
      </c>
      <c r="Q6" s="28"/>
      <c r="R6" s="28"/>
      <c r="S6" s="28"/>
      <c r="U6" s="28"/>
      <c r="V6" s="29">
        <v>12</v>
      </c>
      <c r="W6" s="29">
        <v>4</v>
      </c>
      <c r="X6" s="15">
        <v>0</v>
      </c>
      <c r="Z6" s="30">
        <f t="shared" si="19"/>
        <v>1.5001197933832078</v>
      </c>
      <c r="AA6" s="30">
        <f t="shared" si="20"/>
        <v>0</v>
      </c>
      <c r="AB6" s="30">
        <f t="shared" si="21"/>
        <v>3.4830187387042803E-4</v>
      </c>
      <c r="AC6" s="30">
        <f t="shared" si="22"/>
        <v>4.9651178039434359E-4</v>
      </c>
      <c r="AD6" s="30">
        <f t="shared" si="23"/>
        <v>0</v>
      </c>
      <c r="AE6" s="30">
        <f t="shared" si="24"/>
        <v>0.28895225313402928</v>
      </c>
      <c r="AF6" s="30">
        <f t="shared" si="25"/>
        <v>2.6921954254030771</v>
      </c>
      <c r="AG6" s="30">
        <f t="shared" si="26"/>
        <v>1.5040469113598973E-3</v>
      </c>
      <c r="AH6" s="30">
        <f t="shared" si="27"/>
        <v>4.7872027274697589E-3</v>
      </c>
      <c r="AI6" s="30">
        <f t="shared" si="28"/>
        <v>1.1054264576251265E-2</v>
      </c>
      <c r="AJ6" s="30">
        <f t="shared" si="29"/>
        <v>0</v>
      </c>
      <c r="AK6" s="30">
        <f t="shared" si="30"/>
        <v>0</v>
      </c>
      <c r="AL6" s="30">
        <f t="shared" si="31"/>
        <v>4.4994577997896599</v>
      </c>
      <c r="AM6" s="30">
        <f t="shared" si="32"/>
        <v>0.90307348568661905</v>
      </c>
      <c r="AN6" s="31">
        <f t="shared" si="2"/>
        <v>0</v>
      </c>
      <c r="AP6" s="27">
        <f t="shared" si="33"/>
        <v>40.606000000000002</v>
      </c>
      <c r="AQ6" s="27">
        <f>E6</f>
        <v>0</v>
      </c>
      <c r="AR6" s="27">
        <f>F6</f>
        <v>8.0000000000000002E-3</v>
      </c>
      <c r="AS6" s="27">
        <f t="shared" si="36"/>
        <v>1.7000000000000001E-2</v>
      </c>
      <c r="AT6" s="27">
        <f t="shared" si="3"/>
        <v>0</v>
      </c>
      <c r="AU6" s="27">
        <f t="shared" si="4"/>
        <v>9.3529999999999998</v>
      </c>
      <c r="AV6" s="27">
        <f>I6</f>
        <v>48.887</v>
      </c>
      <c r="AW6" s="27">
        <f t="shared" si="38"/>
        <v>3.7999999999999999E-2</v>
      </c>
      <c r="AX6" s="27">
        <f>K6</f>
        <v>0.153</v>
      </c>
      <c r="AY6" s="27">
        <f t="shared" si="40"/>
        <v>0.372</v>
      </c>
      <c r="AZ6" s="27">
        <f t="shared" si="41"/>
        <v>0</v>
      </c>
      <c r="BA6" s="27">
        <f t="shared" si="42"/>
        <v>0</v>
      </c>
      <c r="BB6" s="27">
        <f t="shared" si="43"/>
        <v>99.434000000000012</v>
      </c>
      <c r="BD6" s="27">
        <f t="shared" si="6"/>
        <v>0.67586551264980033</v>
      </c>
      <c r="BE6" s="27">
        <f t="shared" si="7"/>
        <v>0</v>
      </c>
      <c r="BF6" s="27">
        <f t="shared" si="8"/>
        <v>1.569242840329541E-4</v>
      </c>
      <c r="BG6" s="27">
        <f t="shared" si="9"/>
        <v>2.2369892756102374E-4</v>
      </c>
      <c r="BH6" s="27">
        <f t="shared" si="10"/>
        <v>0.1301848449418184</v>
      </c>
      <c r="BI6" s="27">
        <f t="shared" si="11"/>
        <v>0</v>
      </c>
      <c r="BJ6" s="27">
        <f t="shared" si="12"/>
        <v>1.2129444924127391</v>
      </c>
      <c r="BK6" s="27">
        <f t="shared" si="13"/>
        <v>6.7763484041699509E-4</v>
      </c>
      <c r="BL6" s="27">
        <f t="shared" si="14"/>
        <v>2.1568312342995373E-3</v>
      </c>
      <c r="BM6" s="27">
        <f t="shared" si="15"/>
        <v>4.9803997172418223E-3</v>
      </c>
      <c r="BN6" s="27">
        <f t="shared" si="44"/>
        <v>0</v>
      </c>
      <c r="BO6" s="27">
        <f t="shared" si="45"/>
        <v>0</v>
      </c>
      <c r="BP6" s="27">
        <f t="shared" si="46"/>
        <v>2.0271903390079102</v>
      </c>
      <c r="BQ6" s="27">
        <f>IFERROR(IF(OR($U6="Total",$U6="total", $U6="TOTAL"),$W6/$BP6,V6/(BD6*4+BE6*4+BF6*3+BG6*3+BH6*2+BI6*3+BJ6*2+BK6*2+BL6*2+BM6*2+BN6+BO6)),"NA")</f>
        <v>2.2195536912393026</v>
      </c>
    </row>
    <row r="7" spans="1:69" s="27" customFormat="1" x14ac:dyDescent="0.15">
      <c r="A7" s="27" t="s">
        <v>84</v>
      </c>
      <c r="B7" s="27">
        <v>5</v>
      </c>
      <c r="C7" s="27">
        <f t="shared" si="17"/>
        <v>34.70788714393602</v>
      </c>
      <c r="D7" s="28">
        <v>41.088999999999999</v>
      </c>
      <c r="E7" s="28">
        <v>0</v>
      </c>
      <c r="F7" s="28">
        <v>3.0000000000000001E-3</v>
      </c>
      <c r="G7" s="28">
        <v>1E-3</v>
      </c>
      <c r="H7" s="28">
        <v>9.4339999999999993</v>
      </c>
      <c r="I7" s="28">
        <v>49.695999999999998</v>
      </c>
      <c r="J7" s="28">
        <v>2.4E-2</v>
      </c>
      <c r="K7" s="28">
        <v>0.129</v>
      </c>
      <c r="L7" s="28">
        <v>0.40899999999999997</v>
      </c>
      <c r="M7" s="28">
        <v>1E-3</v>
      </c>
      <c r="N7" s="28"/>
      <c r="O7" s="27">
        <f t="shared" si="18"/>
        <v>100.786</v>
      </c>
      <c r="Q7" s="28"/>
      <c r="R7" s="28"/>
      <c r="S7" s="28"/>
      <c r="U7" s="28"/>
      <c r="V7" s="29">
        <v>12</v>
      </c>
      <c r="W7" s="29">
        <v>4</v>
      </c>
      <c r="X7" s="15">
        <v>0</v>
      </c>
      <c r="Z7" s="30">
        <f t="shared" si="19"/>
        <v>1.4976099326880083</v>
      </c>
      <c r="AA7" s="30">
        <f t="shared" si="20"/>
        <v>0</v>
      </c>
      <c r="AB7" s="30">
        <f t="shared" si="21"/>
        <v>1.288618872707251E-4</v>
      </c>
      <c r="AC7" s="30">
        <f t="shared" si="22"/>
        <v>2.8814961567917029E-5</v>
      </c>
      <c r="AD7" s="30">
        <f t="shared" si="23"/>
        <v>0</v>
      </c>
      <c r="AE7" s="30">
        <f t="shared" si="24"/>
        <v>0.2875467290667873</v>
      </c>
      <c r="AF7" s="30">
        <f t="shared" si="25"/>
        <v>2.7000514371723479</v>
      </c>
      <c r="AG7" s="30">
        <f t="shared" si="26"/>
        <v>9.3718738929573272E-4</v>
      </c>
      <c r="AH7" s="30">
        <f t="shared" si="27"/>
        <v>3.9821490153522307E-3</v>
      </c>
      <c r="AI7" s="30">
        <f t="shared" si="28"/>
        <v>1.1990785440908983E-2</v>
      </c>
      <c r="AJ7" s="30">
        <f t="shared" si="29"/>
        <v>7.0662532066682524E-5</v>
      </c>
      <c r="AK7" s="30">
        <f t="shared" si="30"/>
        <v>0</v>
      </c>
      <c r="AL7" s="30">
        <f>IFERROR(SUM(Z7:AK7),"NA")</f>
        <v>4.5023465601536055</v>
      </c>
      <c r="AM7" s="30">
        <f t="shared" si="32"/>
        <v>0.90375321142041054</v>
      </c>
      <c r="AN7" s="31">
        <f>IFERROR(AD7/(AD7+AE7),"NA")</f>
        <v>0</v>
      </c>
      <c r="AP7" s="27">
        <f t="shared" si="33"/>
        <v>41.088999999999999</v>
      </c>
      <c r="AQ7" s="27">
        <f t="shared" si="34"/>
        <v>0</v>
      </c>
      <c r="AR7" s="27">
        <f t="shared" si="35"/>
        <v>3.0000000000000001E-3</v>
      </c>
      <c r="AS7" s="27">
        <f t="shared" si="36"/>
        <v>1E-3</v>
      </c>
      <c r="AT7" s="27">
        <f t="shared" si="3"/>
        <v>0</v>
      </c>
      <c r="AU7" s="27">
        <f t="shared" si="4"/>
        <v>9.4339999999999993</v>
      </c>
      <c r="AV7" s="27">
        <f t="shared" si="37"/>
        <v>49.695999999999998</v>
      </c>
      <c r="AW7" s="27">
        <f t="shared" si="38"/>
        <v>2.4E-2</v>
      </c>
      <c r="AX7" s="27">
        <f t="shared" si="39"/>
        <v>0.129</v>
      </c>
      <c r="AY7" s="27">
        <f t="shared" si="40"/>
        <v>0.40899999999999997</v>
      </c>
      <c r="AZ7" s="27">
        <f t="shared" si="41"/>
        <v>1E-3</v>
      </c>
      <c r="BA7" s="27">
        <f t="shared" si="42"/>
        <v>0</v>
      </c>
      <c r="BB7" s="27">
        <f t="shared" si="43"/>
        <v>100.786</v>
      </c>
      <c r="BD7" s="27">
        <f t="shared" si="6"/>
        <v>0.68390479360852197</v>
      </c>
      <c r="BE7" s="27">
        <f t="shared" si="7"/>
        <v>0</v>
      </c>
      <c r="BF7" s="27">
        <f t="shared" si="8"/>
        <v>5.8846606512357792E-5</v>
      </c>
      <c r="BG7" s="27">
        <f t="shared" si="9"/>
        <v>1.3158760444766102E-5</v>
      </c>
      <c r="BH7" s="27">
        <f t="shared" si="10"/>
        <v>0.13131228773453593</v>
      </c>
      <c r="BI7" s="27">
        <f t="shared" si="11"/>
        <v>0</v>
      </c>
      <c r="BJ7" s="27">
        <f t="shared" si="12"/>
        <v>1.2330167425888985</v>
      </c>
      <c r="BK7" s="27">
        <f t="shared" si="13"/>
        <v>4.2797989921073375E-4</v>
      </c>
      <c r="BL7" s="27">
        <f t="shared" si="14"/>
        <v>1.8185047661741199E-3</v>
      </c>
      <c r="BM7" s="27">
        <f t="shared" si="15"/>
        <v>5.4757620547094222E-3</v>
      </c>
      <c r="BN7" s="27">
        <f t="shared" si="44"/>
        <v>3.226904640127527E-5</v>
      </c>
      <c r="BO7" s="27">
        <f t="shared" si="45"/>
        <v>0</v>
      </c>
      <c r="BP7" s="27">
        <f t="shared" si="46"/>
        <v>2.0560603450654091</v>
      </c>
      <c r="BQ7" s="27">
        <f t="shared" si="16"/>
        <v>2.1897930043538549</v>
      </c>
    </row>
    <row r="8" spans="1:69" s="27" customFormat="1" x14ac:dyDescent="0.15">
      <c r="A8" s="27" t="s">
        <v>85</v>
      </c>
      <c r="B8" s="27">
        <v>6</v>
      </c>
      <c r="C8" s="27">
        <f t="shared" si="17"/>
        <v>46.277182858581355</v>
      </c>
      <c r="D8" s="28">
        <v>41.22</v>
      </c>
      <c r="E8" s="28">
        <v>0.03</v>
      </c>
      <c r="F8" s="28">
        <v>7.0000000000000001E-3</v>
      </c>
      <c r="G8" s="28">
        <v>0</v>
      </c>
      <c r="H8" s="28">
        <v>9.51</v>
      </c>
      <c r="I8" s="28">
        <v>49.743000000000002</v>
      </c>
      <c r="J8" s="28">
        <v>3.5000000000000003E-2</v>
      </c>
      <c r="K8" s="28">
        <v>0.10100000000000001</v>
      </c>
      <c r="L8" s="28">
        <v>0.373</v>
      </c>
      <c r="M8" s="28">
        <v>0</v>
      </c>
      <c r="N8" s="28"/>
      <c r="O8" s="27">
        <f t="shared" si="18"/>
        <v>101.01899999999999</v>
      </c>
      <c r="Q8" s="28"/>
      <c r="R8" s="28"/>
      <c r="S8" s="28"/>
      <c r="U8" s="28"/>
      <c r="V8" s="29">
        <v>12</v>
      </c>
      <c r="W8" s="29">
        <v>4</v>
      </c>
      <c r="X8" s="15">
        <v>0</v>
      </c>
      <c r="Z8" s="30">
        <f t="shared" si="19"/>
        <v>1.4986994490907475</v>
      </c>
      <c r="AA8" s="30">
        <f t="shared" si="20"/>
        <v>8.2053253338144254E-4</v>
      </c>
      <c r="AB8" s="30">
        <f t="shared" si="21"/>
        <v>2.9994021130985753E-4</v>
      </c>
      <c r="AC8" s="30">
        <f t="shared" si="22"/>
        <v>0</v>
      </c>
      <c r="AD8" s="30">
        <f t="shared" si="23"/>
        <v>0</v>
      </c>
      <c r="AE8" s="30">
        <f t="shared" si="24"/>
        <v>0.28915219733868391</v>
      </c>
      <c r="AF8" s="30">
        <f t="shared" si="25"/>
        <v>2.6959758522354687</v>
      </c>
      <c r="AG8" s="30">
        <f t="shared" si="26"/>
        <v>1.3633791841790575E-3</v>
      </c>
      <c r="AH8" s="30">
        <f t="shared" si="27"/>
        <v>3.1101589957790352E-3</v>
      </c>
      <c r="AI8" s="30">
        <f t="shared" si="28"/>
        <v>1.0908538680666574E-2</v>
      </c>
      <c r="AJ8" s="30">
        <f t="shared" si="29"/>
        <v>0</v>
      </c>
      <c r="AK8" s="30">
        <f t="shared" si="30"/>
        <v>0</v>
      </c>
      <c r="AL8" s="30">
        <f t="shared" si="31"/>
        <v>4.5003300482702153</v>
      </c>
      <c r="AM8" s="30">
        <f t="shared" si="32"/>
        <v>0.90313574743303449</v>
      </c>
      <c r="AN8" s="31">
        <f t="shared" si="2"/>
        <v>0</v>
      </c>
      <c r="AP8" s="27">
        <f t="shared" si="33"/>
        <v>41.22</v>
      </c>
      <c r="AQ8" s="27">
        <f t="shared" si="34"/>
        <v>0.03</v>
      </c>
      <c r="AR8" s="27">
        <f t="shared" si="35"/>
        <v>7.0000000000000001E-3</v>
      </c>
      <c r="AS8" s="27">
        <f t="shared" si="36"/>
        <v>0</v>
      </c>
      <c r="AT8" s="27">
        <f t="shared" si="3"/>
        <v>0</v>
      </c>
      <c r="AU8" s="27">
        <f t="shared" si="4"/>
        <v>9.51</v>
      </c>
      <c r="AV8" s="27">
        <f t="shared" si="37"/>
        <v>49.743000000000002</v>
      </c>
      <c r="AW8" s="27">
        <f t="shared" si="38"/>
        <v>3.5000000000000003E-2</v>
      </c>
      <c r="AX8" s="27">
        <f t="shared" si="39"/>
        <v>0.10100000000000001</v>
      </c>
      <c r="AY8" s="27">
        <f t="shared" si="40"/>
        <v>0.373</v>
      </c>
      <c r="AZ8" s="27">
        <f t="shared" si="41"/>
        <v>0</v>
      </c>
      <c r="BA8" s="27">
        <f t="shared" si="42"/>
        <v>0</v>
      </c>
      <c r="BB8" s="27">
        <f t="shared" si="43"/>
        <v>101.01899999999999</v>
      </c>
      <c r="BD8" s="27">
        <f t="shared" si="6"/>
        <v>0.68608521970705727</v>
      </c>
      <c r="BE8" s="27">
        <f t="shared" si="7"/>
        <v>3.7562917887461498E-4</v>
      </c>
      <c r="BF8" s="27">
        <f t="shared" si="8"/>
        <v>1.3730874852883486E-4</v>
      </c>
      <c r="BG8" s="27">
        <f t="shared" si="9"/>
        <v>0</v>
      </c>
      <c r="BH8" s="27">
        <f t="shared" si="10"/>
        <v>0.13237013529313513</v>
      </c>
      <c r="BI8" s="27">
        <f t="shared" si="11"/>
        <v>0</v>
      </c>
      <c r="BJ8" s="27">
        <f t="shared" si="12"/>
        <v>1.2341828683716916</v>
      </c>
      <c r="BK8" s="27">
        <f t="shared" si="13"/>
        <v>6.2413735301565347E-4</v>
      </c>
      <c r="BL8" s="27">
        <f t="shared" si="14"/>
        <v>1.4237905533611326E-3</v>
      </c>
      <c r="BM8" s="27">
        <f t="shared" si="15"/>
        <v>4.9937878885247299E-3</v>
      </c>
      <c r="BN8" s="27">
        <f t="shared" si="44"/>
        <v>0</v>
      </c>
      <c r="BO8" s="27">
        <f t="shared" si="45"/>
        <v>0</v>
      </c>
      <c r="BP8" s="27">
        <f t="shared" si="46"/>
        <v>2.0601928770941891</v>
      </c>
      <c r="BQ8" s="27">
        <f t="shared" si="16"/>
        <v>2.1844217103680763</v>
      </c>
    </row>
    <row r="9" spans="1:69" s="3" customFormat="1" x14ac:dyDescent="0.15">
      <c r="A9" s="3" t="s">
        <v>86</v>
      </c>
      <c r="B9" s="3">
        <v>7</v>
      </c>
      <c r="C9" s="3">
        <f t="shared" si="17"/>
        <v>57.84647857322669</v>
      </c>
      <c r="D9" s="4">
        <v>40.765000000000001</v>
      </c>
      <c r="E9" s="4">
        <v>0</v>
      </c>
      <c r="F9" s="4">
        <v>1.0999999999999999E-2</v>
      </c>
      <c r="G9" s="4">
        <v>8.0000000000000002E-3</v>
      </c>
      <c r="H9" s="4">
        <v>9.1530000000000005</v>
      </c>
      <c r="I9" s="4">
        <v>48.771999999999998</v>
      </c>
      <c r="J9" s="4">
        <v>4.5999999999999999E-2</v>
      </c>
      <c r="K9" s="4">
        <v>0.115</v>
      </c>
      <c r="L9" s="4">
        <v>0.37</v>
      </c>
      <c r="M9" s="4">
        <v>8.6999999999999994E-2</v>
      </c>
      <c r="N9" s="4"/>
      <c r="O9" s="3">
        <f t="shared" si="18"/>
        <v>99.327000000000012</v>
      </c>
      <c r="Q9" s="4"/>
      <c r="R9" s="4"/>
      <c r="S9" s="4"/>
      <c r="U9" s="4"/>
      <c r="V9" s="32">
        <v>12</v>
      </c>
      <c r="W9" s="32">
        <v>4</v>
      </c>
      <c r="X9" s="33">
        <v>0</v>
      </c>
      <c r="Z9" s="34">
        <f t="shared" si="19"/>
        <v>1.5056872228930804</v>
      </c>
      <c r="AA9" s="34">
        <f t="shared" si="20"/>
        <v>0</v>
      </c>
      <c r="AB9" s="34">
        <f t="shared" si="21"/>
        <v>4.7881758998693873E-4</v>
      </c>
      <c r="AC9" s="34">
        <f t="shared" si="22"/>
        <v>2.3360504088220285E-4</v>
      </c>
      <c r="AD9" s="34">
        <f t="shared" si="23"/>
        <v>0</v>
      </c>
      <c r="AE9" s="34">
        <f t="shared" si="24"/>
        <v>0.28271587822940863</v>
      </c>
      <c r="AF9" s="34">
        <f t="shared" si="25"/>
        <v>2.6853156763642652</v>
      </c>
      <c r="AG9" s="34">
        <f t="shared" si="26"/>
        <v>1.8203177522602204E-3</v>
      </c>
      <c r="AH9" s="34">
        <f t="shared" si="27"/>
        <v>3.5974918280271516E-3</v>
      </c>
      <c r="AI9" s="34">
        <f t="shared" si="28"/>
        <v>1.0992594969464782E-2</v>
      </c>
      <c r="AJ9" s="34">
        <f t="shared" si="29"/>
        <v>6.229922248218109E-3</v>
      </c>
      <c r="AK9" s="34">
        <f t="shared" si="30"/>
        <v>0</v>
      </c>
      <c r="AL9" s="34">
        <f t="shared" si="31"/>
        <v>4.4970715269155939</v>
      </c>
      <c r="AM9" s="34">
        <f t="shared" si="32"/>
        <v>0.90474633674569782</v>
      </c>
      <c r="AN9" s="35">
        <f t="shared" si="2"/>
        <v>0</v>
      </c>
      <c r="AO9" s="39"/>
      <c r="AP9" s="3">
        <f t="shared" si="33"/>
        <v>40.765000000000001</v>
      </c>
      <c r="AQ9" s="3">
        <f t="shared" si="34"/>
        <v>0</v>
      </c>
      <c r="AR9" s="3">
        <f t="shared" si="35"/>
        <v>1.0999999999999999E-2</v>
      </c>
      <c r="AS9" s="3">
        <f t="shared" si="36"/>
        <v>8.0000000000000002E-3</v>
      </c>
      <c r="AT9" s="3">
        <f t="shared" si="3"/>
        <v>0</v>
      </c>
      <c r="AU9" s="3">
        <f t="shared" si="4"/>
        <v>9.1530000000000005</v>
      </c>
      <c r="AV9" s="3">
        <f t="shared" si="37"/>
        <v>48.771999999999998</v>
      </c>
      <c r="AW9" s="3">
        <f t="shared" si="38"/>
        <v>4.5999999999999999E-2</v>
      </c>
      <c r="AX9" s="3">
        <f t="shared" si="39"/>
        <v>0.115</v>
      </c>
      <c r="AY9" s="3">
        <f t="shared" si="40"/>
        <v>0.37</v>
      </c>
      <c r="AZ9" s="3">
        <f t="shared" si="41"/>
        <v>8.6999999999999994E-2</v>
      </c>
      <c r="BA9" s="3">
        <f t="shared" si="42"/>
        <v>0</v>
      </c>
      <c r="BB9" s="3">
        <f t="shared" si="43"/>
        <v>99.327000000000012</v>
      </c>
      <c r="BD9" s="3">
        <f t="shared" si="6"/>
        <v>0.67851198402130497</v>
      </c>
      <c r="BE9" s="3">
        <f t="shared" si="7"/>
        <v>0</v>
      </c>
      <c r="BF9" s="3">
        <f t="shared" si="8"/>
        <v>2.1577089054531189E-4</v>
      </c>
      <c r="BG9" s="3">
        <f t="shared" si="9"/>
        <v>1.0527008355812881E-4</v>
      </c>
      <c r="BH9" s="3">
        <f t="shared" si="10"/>
        <v>0.12740103557708371</v>
      </c>
      <c r="BI9" s="3">
        <f t="shared" si="11"/>
        <v>0</v>
      </c>
      <c r="BJ9" s="3">
        <f t="shared" si="12"/>
        <v>1.2100912059229265</v>
      </c>
      <c r="BK9" s="3">
        <f t="shared" si="13"/>
        <v>8.2029480682057297E-4</v>
      </c>
      <c r="BL9" s="3">
        <f t="shared" si="14"/>
        <v>1.6211476597676262E-3</v>
      </c>
      <c r="BM9" s="3">
        <f t="shared" si="15"/>
        <v>4.9536233746760062E-3</v>
      </c>
      <c r="BN9" s="3">
        <f t="shared" si="44"/>
        <v>2.8074070369109483E-3</v>
      </c>
      <c r="BO9" s="3">
        <f t="shared" si="45"/>
        <v>0</v>
      </c>
      <c r="BP9" s="3">
        <f t="shared" si="46"/>
        <v>2.0265277393735941</v>
      </c>
      <c r="BQ9" s="3">
        <f t="shared" si="16"/>
        <v>2.2191018852303759</v>
      </c>
    </row>
    <row r="10" spans="1:69" s="27" customFormat="1" x14ac:dyDescent="0.15">
      <c r="A10" s="27" t="s">
        <v>195</v>
      </c>
      <c r="B10" s="27">
        <v>8</v>
      </c>
      <c r="C10" s="27">
        <f t="shared" si="17"/>
        <v>69.41577428787204</v>
      </c>
      <c r="D10" s="28">
        <v>54.667999999999999</v>
      </c>
      <c r="E10" s="28">
        <v>5.6000000000000001E-2</v>
      </c>
      <c r="F10" s="28">
        <v>2.895</v>
      </c>
      <c r="G10" s="28">
        <v>0.26200000000000001</v>
      </c>
      <c r="H10" s="28">
        <v>6.3220000000000001</v>
      </c>
      <c r="I10" s="28">
        <v>34.244999999999997</v>
      </c>
      <c r="J10" s="28">
        <v>0.46100000000000002</v>
      </c>
      <c r="K10" s="28">
        <v>0.16800000000000001</v>
      </c>
      <c r="L10" s="28">
        <v>7.0999999999999994E-2</v>
      </c>
      <c r="M10" s="28">
        <v>1.2E-2</v>
      </c>
      <c r="N10" s="28"/>
      <c r="O10" s="27">
        <f t="shared" si="18"/>
        <v>99.160000000000011</v>
      </c>
      <c r="Q10" s="28">
        <f>F10/AB10</f>
        <v>24.30881860414868</v>
      </c>
      <c r="R10" s="28">
        <f>AVERAGE(Q10:Q113)</f>
        <v>24.592550961060073</v>
      </c>
      <c r="S10" s="28"/>
      <c r="U10" s="28"/>
      <c r="V10" s="29">
        <v>12</v>
      </c>
      <c r="W10" s="29">
        <v>4</v>
      </c>
      <c r="X10" s="15">
        <v>0</v>
      </c>
      <c r="Z10" s="30">
        <f t="shared" si="19"/>
        <v>1.9082674393196977</v>
      </c>
      <c r="AA10" s="30">
        <f t="shared" si="20"/>
        <v>1.4704899864371893E-3</v>
      </c>
      <c r="AB10" s="30">
        <f t="shared" si="21"/>
        <v>0.1190925831132708</v>
      </c>
      <c r="AC10" s="30">
        <f t="shared" si="22"/>
        <v>7.2302322881391753E-3</v>
      </c>
      <c r="AD10" s="30">
        <f t="shared" si="23"/>
        <v>0</v>
      </c>
      <c r="AE10" s="30">
        <f t="shared" si="24"/>
        <v>0.18454401522978425</v>
      </c>
      <c r="AF10" s="30">
        <f t="shared" si="25"/>
        <v>1.7818891708557081</v>
      </c>
      <c r="AG10" s="30">
        <f t="shared" si="26"/>
        <v>1.7240467337294198E-2</v>
      </c>
      <c r="AH10" s="30">
        <f t="shared" si="27"/>
        <v>4.9667236150518308E-3</v>
      </c>
      <c r="AI10" s="30">
        <f t="shared" si="28"/>
        <v>1.9934970021092758E-3</v>
      </c>
      <c r="AJ10" s="30">
        <f t="shared" si="29"/>
        <v>8.1208849133766877E-4</v>
      </c>
      <c r="AK10" s="30">
        <f t="shared" si="30"/>
        <v>0</v>
      </c>
      <c r="AL10" s="30">
        <f t="shared" si="31"/>
        <v>4.0275067072388309</v>
      </c>
      <c r="AM10" s="30">
        <f t="shared" si="32"/>
        <v>0.9061529186266688</v>
      </c>
      <c r="AN10" s="31">
        <f t="shared" si="2"/>
        <v>0</v>
      </c>
      <c r="AP10" s="27">
        <f t="shared" si="33"/>
        <v>54.667999999999999</v>
      </c>
      <c r="AQ10" s="27">
        <f>E10</f>
        <v>5.6000000000000001E-2</v>
      </c>
      <c r="AR10" s="27">
        <f t="shared" si="35"/>
        <v>2.895</v>
      </c>
      <c r="AS10" s="27">
        <f t="shared" si="36"/>
        <v>0.26200000000000001</v>
      </c>
      <c r="AT10" s="27">
        <f t="shared" si="3"/>
        <v>0</v>
      </c>
      <c r="AU10" s="27">
        <f t="shared" si="4"/>
        <v>6.3220000000000001</v>
      </c>
      <c r="AV10" s="27">
        <f t="shared" si="37"/>
        <v>34.244999999999997</v>
      </c>
      <c r="AW10" s="27">
        <f t="shared" si="38"/>
        <v>0.46100000000000002</v>
      </c>
      <c r="AX10" s="27">
        <f t="shared" si="39"/>
        <v>0.16800000000000001</v>
      </c>
      <c r="AY10" s="27">
        <f t="shared" si="40"/>
        <v>7.0999999999999994E-2</v>
      </c>
      <c r="AZ10" s="27">
        <f t="shared" si="41"/>
        <v>1.2E-2</v>
      </c>
      <c r="BA10" s="27">
        <f t="shared" si="42"/>
        <v>0</v>
      </c>
      <c r="BB10" s="27">
        <f t="shared" si="43"/>
        <v>99.160000000000011</v>
      </c>
      <c r="BD10" s="27">
        <f t="shared" si="6"/>
        <v>0.90992010652463384</v>
      </c>
      <c r="BE10" s="27">
        <f t="shared" si="7"/>
        <v>7.0117446723261462E-4</v>
      </c>
      <c r="BF10" s="27">
        <f t="shared" si="8"/>
        <v>5.6786975284425271E-2</v>
      </c>
      <c r="BG10" s="27">
        <f t="shared" si="9"/>
        <v>3.4475952365287188E-3</v>
      </c>
      <c r="BH10" s="27">
        <f t="shared" si="10"/>
        <v>8.7996214019263969E-2</v>
      </c>
      <c r="BI10" s="27">
        <f t="shared" si="11"/>
        <v>0</v>
      </c>
      <c r="BJ10" s="27">
        <f t="shared" si="12"/>
        <v>0.84965909429243447</v>
      </c>
      <c r="BK10" s="27">
        <f t="shared" si="13"/>
        <v>8.2207805640061773E-3</v>
      </c>
      <c r="BL10" s="27">
        <f t="shared" si="14"/>
        <v>2.3682852768779237E-3</v>
      </c>
      <c r="BM10" s="27">
        <f t="shared" si="15"/>
        <v>9.5056016108647676E-4</v>
      </c>
      <c r="BN10" s="27">
        <f t="shared" si="44"/>
        <v>3.8722855681530327E-4</v>
      </c>
      <c r="BO10" s="27">
        <f t="shared" si="45"/>
        <v>0</v>
      </c>
      <c r="BP10" s="27">
        <f t="shared" si="46"/>
        <v>1.9204380143833046</v>
      </c>
      <c r="BQ10" s="27">
        <f t="shared" si="16"/>
        <v>2.0971813081570101</v>
      </c>
    </row>
    <row r="11" spans="1:69" s="27" customFormat="1" x14ac:dyDescent="0.15">
      <c r="A11" s="27" t="s">
        <v>88</v>
      </c>
      <c r="B11" s="27">
        <v>9</v>
      </c>
      <c r="C11" s="27">
        <f t="shared" si="17"/>
        <v>80.985070002517375</v>
      </c>
      <c r="D11" s="28">
        <v>56.103000000000002</v>
      </c>
      <c r="E11" s="28">
        <v>6.5000000000000002E-2</v>
      </c>
      <c r="F11" s="28">
        <v>3.0110000000000001</v>
      </c>
      <c r="G11" s="28">
        <v>0.35299999999999998</v>
      </c>
      <c r="H11" s="28">
        <v>6.31</v>
      </c>
      <c r="I11" s="28">
        <v>33.991999999999997</v>
      </c>
      <c r="J11" s="28">
        <v>0.45700000000000002</v>
      </c>
      <c r="K11" s="28">
        <v>0.19600000000000001</v>
      </c>
      <c r="L11" s="28">
        <v>9.0999999999999998E-2</v>
      </c>
      <c r="M11" s="28">
        <v>1.4E-2</v>
      </c>
      <c r="N11" s="28"/>
      <c r="O11" s="27">
        <f t="shared" si="18"/>
        <v>100.59199999999998</v>
      </c>
      <c r="Q11" s="28">
        <f t="shared" ref="Q11:Q74" si="47">F11/AB11</f>
        <v>24.711419982848078</v>
      </c>
      <c r="R11" s="28"/>
      <c r="S11" s="28"/>
      <c r="U11" s="28"/>
      <c r="V11" s="29">
        <v>12</v>
      </c>
      <c r="W11" s="29">
        <v>4</v>
      </c>
      <c r="X11" s="15">
        <v>0</v>
      </c>
      <c r="Z11" s="30">
        <f t="shared" si="19"/>
        <v>1.9264524337123119</v>
      </c>
      <c r="AA11" s="30">
        <f t="shared" si="20"/>
        <v>1.6790110414547331E-3</v>
      </c>
      <c r="AB11" s="30">
        <f t="shared" si="21"/>
        <v>0.12184649858607485</v>
      </c>
      <c r="AC11" s="30">
        <f t="shared" si="22"/>
        <v>9.5827865659985252E-3</v>
      </c>
      <c r="AD11" s="30">
        <f t="shared" si="23"/>
        <v>0</v>
      </c>
      <c r="AE11" s="30">
        <f t="shared" si="24"/>
        <v>0.18119282006962897</v>
      </c>
      <c r="AF11" s="30">
        <f t="shared" si="25"/>
        <v>1.7399084090400174</v>
      </c>
      <c r="AG11" s="30">
        <f t="shared" si="26"/>
        <v>1.6812428864782892E-2</v>
      </c>
      <c r="AH11" s="30">
        <f t="shared" si="27"/>
        <v>5.700106027181376E-3</v>
      </c>
      <c r="AI11" s="30">
        <f t="shared" si="28"/>
        <v>2.5134183505177632E-3</v>
      </c>
      <c r="AJ11" s="30">
        <f t="shared" si="29"/>
        <v>9.3200082445702391E-4</v>
      </c>
      <c r="AK11" s="30">
        <f t="shared" si="30"/>
        <v>0</v>
      </c>
      <c r="AL11" s="30">
        <f t="shared" si="31"/>
        <v>4.0066199130824245</v>
      </c>
      <c r="AM11" s="30">
        <f t="shared" si="32"/>
        <v>0.90568283580058684</v>
      </c>
      <c r="AN11" s="31">
        <f t="shared" si="2"/>
        <v>0</v>
      </c>
      <c r="AP11" s="27">
        <f t="shared" si="33"/>
        <v>56.103000000000002</v>
      </c>
      <c r="AQ11" s="27">
        <f>E11</f>
        <v>6.5000000000000002E-2</v>
      </c>
      <c r="AR11" s="27">
        <f t="shared" si="35"/>
        <v>3.0110000000000001</v>
      </c>
      <c r="AS11" s="27">
        <f t="shared" si="36"/>
        <v>0.35299999999999998</v>
      </c>
      <c r="AT11" s="27">
        <f t="shared" si="3"/>
        <v>0</v>
      </c>
      <c r="AU11" s="27">
        <f t="shared" si="4"/>
        <v>6.3099999999999987</v>
      </c>
      <c r="AV11" s="27">
        <f t="shared" si="37"/>
        <v>33.991999999999997</v>
      </c>
      <c r="AW11" s="27">
        <f t="shared" si="38"/>
        <v>0.45700000000000002</v>
      </c>
      <c r="AX11" s="27">
        <f t="shared" si="39"/>
        <v>0.19600000000000001</v>
      </c>
      <c r="AY11" s="27">
        <f t="shared" si="40"/>
        <v>9.0999999999999998E-2</v>
      </c>
      <c r="AZ11" s="27">
        <f t="shared" si="41"/>
        <v>1.4E-2</v>
      </c>
      <c r="BA11" s="27">
        <f t="shared" si="42"/>
        <v>0</v>
      </c>
      <c r="BB11" s="27">
        <f t="shared" si="43"/>
        <v>100.59199999999998</v>
      </c>
      <c r="BD11" s="27">
        <f t="shared" si="6"/>
        <v>0.93380492676431426</v>
      </c>
      <c r="BE11" s="27">
        <f t="shared" si="7"/>
        <v>8.1386322089499919E-4</v>
      </c>
      <c r="BF11" s="27">
        <f t="shared" si="8"/>
        <v>5.9062377402903106E-2</v>
      </c>
      <c r="BG11" s="27">
        <f t="shared" si="9"/>
        <v>4.6450424370024336E-3</v>
      </c>
      <c r="BH11" s="27">
        <f t="shared" si="10"/>
        <v>8.7829185457379874E-2</v>
      </c>
      <c r="BI11" s="27">
        <f t="shared" si="11"/>
        <v>0</v>
      </c>
      <c r="BJ11" s="27">
        <f t="shared" si="12"/>
        <v>0.84338186401484694</v>
      </c>
      <c r="BK11" s="27">
        <f t="shared" si="13"/>
        <v>8.1494505808043897E-3</v>
      </c>
      <c r="BL11" s="27">
        <f t="shared" si="14"/>
        <v>2.762999489690911E-3</v>
      </c>
      <c r="BM11" s="27">
        <f t="shared" si="15"/>
        <v>1.2183235867446393E-3</v>
      </c>
      <c r="BN11" s="27">
        <f t="shared" si="44"/>
        <v>4.517666496178538E-4</v>
      </c>
      <c r="BO11" s="27">
        <f t="shared" si="45"/>
        <v>0</v>
      </c>
      <c r="BP11" s="27">
        <f t="shared" si="46"/>
        <v>1.9421197996041994</v>
      </c>
      <c r="BQ11" s="27">
        <f t="shared" si="16"/>
        <v>2.0630137821049801</v>
      </c>
    </row>
    <row r="12" spans="1:69" x14ac:dyDescent="0.15">
      <c r="A12" t="s">
        <v>89</v>
      </c>
      <c r="B12">
        <v>10</v>
      </c>
      <c r="C12" s="27">
        <f t="shared" si="17"/>
        <v>92.55436571716271</v>
      </c>
      <c r="D12" s="1">
        <v>55.783999999999999</v>
      </c>
      <c r="E12" s="1">
        <v>8.2000000000000003E-2</v>
      </c>
      <c r="F12" s="1">
        <v>3.173</v>
      </c>
      <c r="G12" s="1">
        <v>0.43099999999999999</v>
      </c>
      <c r="H12" s="1">
        <v>6.2880000000000003</v>
      </c>
      <c r="I12" s="1">
        <v>33.805</v>
      </c>
      <c r="J12" s="1">
        <v>0.45800000000000002</v>
      </c>
      <c r="K12" s="1">
        <v>0.14599999999999999</v>
      </c>
      <c r="L12" s="1">
        <v>9.5000000000000001E-2</v>
      </c>
      <c r="M12" s="1">
        <v>1.7999999999999999E-2</v>
      </c>
      <c r="O12">
        <f t="shared" si="18"/>
        <v>100.27999999999999</v>
      </c>
      <c r="Q12" s="28">
        <f t="shared" si="47"/>
        <v>24.631533084251231</v>
      </c>
      <c r="V12" s="5">
        <v>12</v>
      </c>
      <c r="W12" s="5">
        <v>4</v>
      </c>
      <c r="X12" s="15">
        <v>0</v>
      </c>
      <c r="Z12" s="14">
        <f t="shared" si="19"/>
        <v>1.9217111760040799</v>
      </c>
      <c r="AA12" s="14">
        <f t="shared" si="20"/>
        <v>2.1250067123704838E-3</v>
      </c>
      <c r="AB12" s="14">
        <f t="shared" si="21"/>
        <v>0.128818615924022</v>
      </c>
      <c r="AC12" s="14">
        <f t="shared" si="22"/>
        <v>1.1738176581717994E-2</v>
      </c>
      <c r="AD12" s="14">
        <f t="shared" si="23"/>
        <v>0</v>
      </c>
      <c r="AE12" s="14">
        <f t="shared" si="24"/>
        <v>0.1811466957091073</v>
      </c>
      <c r="AF12" s="14">
        <f t="shared" si="25"/>
        <v>1.7359486226821725</v>
      </c>
      <c r="AG12" s="14">
        <f t="shared" si="26"/>
        <v>1.6903864238622224E-2</v>
      </c>
      <c r="AH12" s="14">
        <f t="shared" si="27"/>
        <v>4.2597682947057404E-3</v>
      </c>
      <c r="AI12" s="14">
        <f t="shared" si="28"/>
        <v>2.6324083084259798E-3</v>
      </c>
      <c r="AJ12" s="14">
        <f t="shared" si="29"/>
        <v>1.2021731509111377E-3</v>
      </c>
      <c r="AK12" s="14">
        <f t="shared" si="30"/>
        <v>0</v>
      </c>
      <c r="AL12" s="14">
        <f t="shared" si="31"/>
        <v>4.0064865076061356</v>
      </c>
      <c r="AM12" s="14">
        <f t="shared" si="32"/>
        <v>0.90550981269876785</v>
      </c>
      <c r="AN12" s="11">
        <f t="shared" si="2"/>
        <v>0</v>
      </c>
      <c r="AP12">
        <f t="shared" si="33"/>
        <v>55.783999999999999</v>
      </c>
      <c r="AQ12">
        <f>E12</f>
        <v>8.2000000000000003E-2</v>
      </c>
      <c r="AR12">
        <f t="shared" si="35"/>
        <v>3.173</v>
      </c>
      <c r="AS12">
        <f t="shared" si="36"/>
        <v>0.43099999999999999</v>
      </c>
      <c r="AT12">
        <f t="shared" si="3"/>
        <v>0</v>
      </c>
      <c r="AU12">
        <f t="shared" si="4"/>
        <v>6.2880000000000003</v>
      </c>
      <c r="AV12">
        <f t="shared" si="37"/>
        <v>33.805</v>
      </c>
      <c r="AW12">
        <f t="shared" si="38"/>
        <v>0.45800000000000002</v>
      </c>
      <c r="AX12">
        <f t="shared" si="39"/>
        <v>0.14599999999999999</v>
      </c>
      <c r="AY12">
        <f t="shared" si="40"/>
        <v>9.5000000000000001E-2</v>
      </c>
      <c r="AZ12">
        <f t="shared" si="41"/>
        <v>1.7999999999999999E-2</v>
      </c>
      <c r="BA12">
        <f t="shared" si="42"/>
        <v>0</v>
      </c>
      <c r="BB12">
        <f t="shared" si="43"/>
        <v>100.27999999999999</v>
      </c>
      <c r="BD12">
        <f t="shared" si="6"/>
        <v>0.92849533954727026</v>
      </c>
      <c r="BE12">
        <f t="shared" si="7"/>
        <v>1.0267197555906143E-3</v>
      </c>
      <c r="BF12">
        <f t="shared" si="8"/>
        <v>6.2240094154570422E-2</v>
      </c>
      <c r="BG12">
        <f t="shared" si="9"/>
        <v>5.6714257516941903E-3</v>
      </c>
      <c r="BH12">
        <f t="shared" si="10"/>
        <v>8.7522966427259069E-2</v>
      </c>
      <c r="BI12">
        <f t="shared" si="11"/>
        <v>0</v>
      </c>
      <c r="BJ12">
        <f t="shared" si="12"/>
        <v>0.83874217207054313</v>
      </c>
      <c r="BK12">
        <f t="shared" si="13"/>
        <v>8.1672830766048362E-3</v>
      </c>
      <c r="BL12">
        <f t="shared" si="14"/>
        <v>2.0581526810962906E-3</v>
      </c>
      <c r="BM12">
        <f t="shared" si="15"/>
        <v>1.2718762718762718E-3</v>
      </c>
      <c r="BN12">
        <f t="shared" si="44"/>
        <v>5.8084283522295485E-4</v>
      </c>
      <c r="BO12">
        <f t="shared" si="45"/>
        <v>0</v>
      </c>
      <c r="BP12">
        <f t="shared" si="46"/>
        <v>1.9357768725717279</v>
      </c>
      <c r="BQ12">
        <f t="shared" si="16"/>
        <v>2.0697047084168423</v>
      </c>
    </row>
    <row r="13" spans="1:69" x14ac:dyDescent="0.15">
      <c r="A13" t="s">
        <v>90</v>
      </c>
      <c r="B13">
        <v>11</v>
      </c>
      <c r="C13" s="27">
        <f t="shared" si="17"/>
        <v>104.12366143180805</v>
      </c>
      <c r="D13" s="1">
        <v>55.930999999999997</v>
      </c>
      <c r="E13" s="1">
        <v>9.9000000000000005E-2</v>
      </c>
      <c r="F13" s="1">
        <v>3.2559999999999998</v>
      </c>
      <c r="G13" s="1">
        <v>0.46100000000000002</v>
      </c>
      <c r="H13" s="1">
        <v>6.37</v>
      </c>
      <c r="I13" s="1">
        <v>33.911999999999999</v>
      </c>
      <c r="J13" s="1">
        <v>0.45800000000000002</v>
      </c>
      <c r="K13" s="1">
        <v>0.126</v>
      </c>
      <c r="L13" s="1">
        <v>9.4E-2</v>
      </c>
      <c r="M13" s="1">
        <v>4.0000000000000001E-3</v>
      </c>
      <c r="O13">
        <f t="shared" si="18"/>
        <v>100.711</v>
      </c>
      <c r="Q13" s="28">
        <f t="shared" si="47"/>
        <v>24.73033585411261</v>
      </c>
      <c r="V13" s="5">
        <v>12</v>
      </c>
      <c r="W13" s="5">
        <v>4</v>
      </c>
      <c r="X13" s="15">
        <v>0</v>
      </c>
      <c r="Z13" s="14">
        <f t="shared" si="19"/>
        <v>1.9190773379372164</v>
      </c>
      <c r="AA13" s="14">
        <f t="shared" si="20"/>
        <v>2.5553069578827816E-3</v>
      </c>
      <c r="AB13" s="14">
        <f t="shared" si="21"/>
        <v>0.13166016099447889</v>
      </c>
      <c r="AC13" s="14">
        <f t="shared" si="22"/>
        <v>1.2505058357069042E-2</v>
      </c>
      <c r="AD13" s="14">
        <f t="shared" si="23"/>
        <v>0</v>
      </c>
      <c r="AE13" s="14">
        <f t="shared" si="24"/>
        <v>0.18277582163486039</v>
      </c>
      <c r="AF13" s="14">
        <f t="shared" si="25"/>
        <v>1.734485845076845</v>
      </c>
      <c r="AG13" s="14">
        <f t="shared" si="26"/>
        <v>1.6836329829951469E-2</v>
      </c>
      <c r="AH13" s="14">
        <f t="shared" si="27"/>
        <v>3.6615510640697125E-3</v>
      </c>
      <c r="AI13" s="14">
        <f t="shared" si="28"/>
        <v>2.5942924409407225E-3</v>
      </c>
      <c r="AJ13" s="14">
        <f t="shared" si="29"/>
        <v>2.6608227162647934E-4</v>
      </c>
      <c r="AK13" s="14">
        <f t="shared" si="30"/>
        <v>0</v>
      </c>
      <c r="AL13" s="14">
        <f t="shared" si="31"/>
        <v>4.006417786564942</v>
      </c>
      <c r="AM13" s="14">
        <f t="shared" si="32"/>
        <v>0.9046682960347614</v>
      </c>
      <c r="AN13" s="11">
        <f t="shared" si="2"/>
        <v>0</v>
      </c>
      <c r="AP13">
        <f t="shared" si="33"/>
        <v>55.930999999999997</v>
      </c>
      <c r="AQ13">
        <f>E13</f>
        <v>9.9000000000000005E-2</v>
      </c>
      <c r="AR13">
        <f t="shared" si="35"/>
        <v>3.2559999999999998</v>
      </c>
      <c r="AS13">
        <f t="shared" si="36"/>
        <v>0.46100000000000002</v>
      </c>
      <c r="AT13">
        <f t="shared" si="3"/>
        <v>0</v>
      </c>
      <c r="AU13">
        <f t="shared" si="4"/>
        <v>6.370000000000001</v>
      </c>
      <c r="AV13">
        <f t="shared" si="37"/>
        <v>33.911999999999999</v>
      </c>
      <c r="AW13">
        <f t="shared" si="38"/>
        <v>0.45800000000000002</v>
      </c>
      <c r="AX13">
        <f t="shared" si="39"/>
        <v>0.126</v>
      </c>
      <c r="AY13">
        <f t="shared" si="40"/>
        <v>9.4E-2</v>
      </c>
      <c r="AZ13">
        <f t="shared" si="41"/>
        <v>4.0000000000000001E-3</v>
      </c>
      <c r="BA13">
        <f t="shared" si="42"/>
        <v>0</v>
      </c>
      <c r="BB13">
        <f t="shared" si="43"/>
        <v>100.711</v>
      </c>
      <c r="BD13">
        <f t="shared" si="6"/>
        <v>0.93094207723035949</v>
      </c>
      <c r="BE13">
        <f t="shared" si="7"/>
        <v>1.2395762902862296E-3</v>
      </c>
      <c r="BF13">
        <f t="shared" si="8"/>
        <v>6.3868183601412318E-2</v>
      </c>
      <c r="BG13">
        <f t="shared" si="9"/>
        <v>6.0661885650371734E-3</v>
      </c>
      <c r="BH13">
        <f t="shared" si="10"/>
        <v>8.8664328266800305E-2</v>
      </c>
      <c r="BI13">
        <f t="shared" si="11"/>
        <v>0</v>
      </c>
      <c r="BJ13">
        <f t="shared" si="12"/>
        <v>0.84139696906541217</v>
      </c>
      <c r="BK13">
        <f t="shared" si="13"/>
        <v>8.1672830766048362E-3</v>
      </c>
      <c r="BL13">
        <f t="shared" si="14"/>
        <v>1.7762139576584426E-3</v>
      </c>
      <c r="BM13">
        <f t="shared" si="15"/>
        <v>1.2584881005933636E-3</v>
      </c>
      <c r="BN13">
        <f t="shared" si="44"/>
        <v>1.2907618560510108E-4</v>
      </c>
      <c r="BO13">
        <f t="shared" si="45"/>
        <v>0</v>
      </c>
      <c r="BP13">
        <f t="shared" si="46"/>
        <v>1.9435083843397696</v>
      </c>
      <c r="BQ13">
        <f t="shared" si="16"/>
        <v>2.0614358131138002</v>
      </c>
    </row>
    <row r="14" spans="1:69" x14ac:dyDescent="0.15">
      <c r="A14" t="s">
        <v>91</v>
      </c>
      <c r="B14">
        <v>12</v>
      </c>
      <c r="C14" s="27">
        <f t="shared" si="17"/>
        <v>115.69295714645338</v>
      </c>
      <c r="D14" s="1">
        <v>55.731000000000002</v>
      </c>
      <c r="E14" s="1">
        <v>0.124</v>
      </c>
      <c r="F14" s="1">
        <v>3.274</v>
      </c>
      <c r="G14" s="1">
        <v>0.47099999999999997</v>
      </c>
      <c r="H14" s="1">
        <v>6.2309999999999999</v>
      </c>
      <c r="I14" s="1">
        <v>33.747</v>
      </c>
      <c r="J14" s="1">
        <v>0.44600000000000001</v>
      </c>
      <c r="K14" s="1">
        <v>0.19</v>
      </c>
      <c r="L14" s="1">
        <v>0.12</v>
      </c>
      <c r="M14" s="1">
        <v>1.0999999999999999E-2</v>
      </c>
      <c r="O14">
        <f t="shared" si="18"/>
        <v>100.345</v>
      </c>
      <c r="Q14" s="28">
        <f t="shared" si="47"/>
        <v>24.643805075353836</v>
      </c>
      <c r="V14" s="5">
        <v>12</v>
      </c>
      <c r="W14" s="5">
        <v>4</v>
      </c>
      <c r="X14" s="15">
        <v>0</v>
      </c>
      <c r="Z14" s="14">
        <f t="shared" si="19"/>
        <v>1.9189293169357593</v>
      </c>
      <c r="AA14" s="14">
        <f t="shared" si="20"/>
        <v>3.2118245803610776E-3</v>
      </c>
      <c r="AB14" s="14">
        <f t="shared" si="21"/>
        <v>0.13285286058662724</v>
      </c>
      <c r="AC14" s="14">
        <f t="shared" si="22"/>
        <v>1.2821178716282319E-2</v>
      </c>
      <c r="AD14" s="14">
        <f t="shared" si="23"/>
        <v>0</v>
      </c>
      <c r="AE14" s="14">
        <f t="shared" si="24"/>
        <v>0.17941523289682745</v>
      </c>
      <c r="AF14" s="14">
        <f t="shared" si="25"/>
        <v>1.7321072412258081</v>
      </c>
      <c r="AG14" s="14">
        <f t="shared" si="26"/>
        <v>1.6452771086877756E-2</v>
      </c>
      <c r="AH14" s="14">
        <f t="shared" si="27"/>
        <v>5.5407735425055359E-3</v>
      </c>
      <c r="AI14" s="14">
        <f t="shared" si="28"/>
        <v>3.3234914977569776E-3</v>
      </c>
      <c r="AJ14" s="14">
        <f t="shared" si="29"/>
        <v>7.3429552723595882E-4</v>
      </c>
      <c r="AK14" s="14">
        <f t="shared" si="30"/>
        <v>0</v>
      </c>
      <c r="AL14" s="14">
        <f t="shared" si="31"/>
        <v>4.0053889865960421</v>
      </c>
      <c r="AM14" s="14">
        <f t="shared" si="32"/>
        <v>0.90614013943038951</v>
      </c>
      <c r="AN14" s="11">
        <f t="shared" si="2"/>
        <v>0</v>
      </c>
      <c r="AP14">
        <f t="shared" si="33"/>
        <v>55.731000000000002</v>
      </c>
      <c r="AQ14">
        <f>E14</f>
        <v>0.124</v>
      </c>
      <c r="AR14">
        <f t="shared" si="35"/>
        <v>3.274</v>
      </c>
      <c r="AS14">
        <f t="shared" si="36"/>
        <v>0.47099999999999997</v>
      </c>
      <c r="AT14">
        <f t="shared" si="3"/>
        <v>0</v>
      </c>
      <c r="AU14">
        <f t="shared" si="4"/>
        <v>6.2309999999999999</v>
      </c>
      <c r="AV14">
        <f t="shared" si="37"/>
        <v>33.747</v>
      </c>
      <c r="AW14">
        <f t="shared" si="38"/>
        <v>0.44600000000000001</v>
      </c>
      <c r="AX14">
        <f t="shared" si="39"/>
        <v>0.19</v>
      </c>
      <c r="AY14">
        <f t="shared" si="40"/>
        <v>0.12</v>
      </c>
      <c r="AZ14">
        <f t="shared" si="41"/>
        <v>1.0999999999999999E-2</v>
      </c>
      <c r="BA14">
        <f t="shared" si="42"/>
        <v>0</v>
      </c>
      <c r="BB14">
        <f t="shared" si="43"/>
        <v>100.345</v>
      </c>
      <c r="BD14">
        <f t="shared" si="6"/>
        <v>0.92761318242343549</v>
      </c>
      <c r="BE14">
        <f t="shared" si="7"/>
        <v>1.5526006060150753E-3</v>
      </c>
      <c r="BF14">
        <f t="shared" si="8"/>
        <v>6.4221263240486465E-2</v>
      </c>
      <c r="BG14">
        <f t="shared" si="9"/>
        <v>6.1977761694848336E-3</v>
      </c>
      <c r="BH14">
        <f t="shared" si="10"/>
        <v>8.672958075830968E-2</v>
      </c>
      <c r="BI14">
        <f t="shared" si="11"/>
        <v>0</v>
      </c>
      <c r="BJ14">
        <f t="shared" si="12"/>
        <v>0.83730312323220291</v>
      </c>
      <c r="BK14">
        <f t="shared" si="13"/>
        <v>7.9532931269994684E-3</v>
      </c>
      <c r="BL14">
        <f t="shared" si="14"/>
        <v>2.6784178726595564E-3</v>
      </c>
      <c r="BM14">
        <f t="shared" si="15"/>
        <v>1.6065805539489748E-3</v>
      </c>
      <c r="BN14">
        <f t="shared" si="44"/>
        <v>3.5495951041402795E-4</v>
      </c>
      <c r="BO14">
        <f t="shared" si="45"/>
        <v>0</v>
      </c>
      <c r="BP14">
        <f t="shared" si="46"/>
        <v>1.9362107774939563</v>
      </c>
      <c r="BQ14">
        <f t="shared" si="16"/>
        <v>2.0686740478638534</v>
      </c>
    </row>
    <row r="15" spans="1:69" x14ac:dyDescent="0.15">
      <c r="A15" t="s">
        <v>92</v>
      </c>
      <c r="B15">
        <v>13</v>
      </c>
      <c r="C15" s="27">
        <f t="shared" si="17"/>
        <v>127.26225286109873</v>
      </c>
      <c r="D15" s="1">
        <v>55.671999999999997</v>
      </c>
      <c r="E15" s="1">
        <v>0.122</v>
      </c>
      <c r="F15" s="1">
        <v>3.3279999999999998</v>
      </c>
      <c r="G15" s="1">
        <v>0.47699999999999998</v>
      </c>
      <c r="H15" s="1">
        <v>6.2809999999999997</v>
      </c>
      <c r="I15" s="1">
        <v>33.515999999999998</v>
      </c>
      <c r="J15" s="1">
        <v>0.82599999999999996</v>
      </c>
      <c r="K15" s="1">
        <v>0.13400000000000001</v>
      </c>
      <c r="L15" s="1">
        <v>7.4999999999999997E-2</v>
      </c>
      <c r="M15" s="1">
        <v>2.4E-2</v>
      </c>
      <c r="O15">
        <f t="shared" si="18"/>
        <v>100.45499999999998</v>
      </c>
      <c r="Q15" s="28">
        <f t="shared" si="47"/>
        <v>24.64594559504798</v>
      </c>
      <c r="V15" s="5">
        <v>12</v>
      </c>
      <c r="W15" s="5">
        <v>4</v>
      </c>
      <c r="X15" s="15">
        <v>0</v>
      </c>
      <c r="Z15" s="14">
        <f t="shared" si="19"/>
        <v>1.916731345359604</v>
      </c>
      <c r="AA15" s="14">
        <f t="shared" si="20"/>
        <v>3.1597465077999329E-3</v>
      </c>
      <c r="AB15" s="14">
        <f t="shared" si="21"/>
        <v>0.13503235196091168</v>
      </c>
      <c r="AC15" s="14">
        <f t="shared" si="22"/>
        <v>1.2983378119177371E-2</v>
      </c>
      <c r="AD15" s="14">
        <f t="shared" si="23"/>
        <v>0</v>
      </c>
      <c r="AE15" s="14">
        <f t="shared" si="24"/>
        <v>0.1808392240510216</v>
      </c>
      <c r="AF15" s="14">
        <f t="shared" si="25"/>
        <v>1.7201014704052524</v>
      </c>
      <c r="AG15" s="14">
        <f t="shared" si="26"/>
        <v>3.0468180754642905E-2</v>
      </c>
      <c r="AH15" s="14">
        <f t="shared" si="27"/>
        <v>3.9073640586596665E-3</v>
      </c>
      <c r="AI15" s="14">
        <f t="shared" si="28"/>
        <v>2.0770017811970079E-3</v>
      </c>
      <c r="AJ15" s="14">
        <f t="shared" si="29"/>
        <v>1.6019601885683484E-3</v>
      </c>
      <c r="AK15" s="14">
        <f t="shared" si="30"/>
        <v>0</v>
      </c>
      <c r="AL15" s="14">
        <f t="shared" si="31"/>
        <v>4.0069020231868357</v>
      </c>
      <c r="AM15" s="14">
        <f t="shared" si="32"/>
        <v>0.9048685608244359</v>
      </c>
      <c r="AN15" s="11">
        <f t="shared" si="2"/>
        <v>0</v>
      </c>
      <c r="AP15">
        <f t="shared" si="33"/>
        <v>55.671999999999997</v>
      </c>
      <c r="AQ15">
        <f t="shared" si="34"/>
        <v>0.122</v>
      </c>
      <c r="AR15">
        <f t="shared" si="35"/>
        <v>3.3279999999999998</v>
      </c>
      <c r="AS15">
        <f t="shared" si="36"/>
        <v>0.47699999999999998</v>
      </c>
      <c r="AT15">
        <f t="shared" si="3"/>
        <v>0</v>
      </c>
      <c r="AU15">
        <f t="shared" si="4"/>
        <v>6.2809999999999997</v>
      </c>
      <c r="AV15">
        <f t="shared" si="37"/>
        <v>33.515999999999998</v>
      </c>
      <c r="AW15">
        <f t="shared" si="38"/>
        <v>0.82599999999999996</v>
      </c>
      <c r="AX15">
        <f t="shared" si="39"/>
        <v>0.13400000000000001</v>
      </c>
      <c r="AY15">
        <f t="shared" si="40"/>
        <v>7.4999999999999997E-2</v>
      </c>
      <c r="AZ15">
        <f t="shared" si="41"/>
        <v>2.4E-2</v>
      </c>
      <c r="BA15">
        <f t="shared" si="42"/>
        <v>0</v>
      </c>
      <c r="BB15">
        <f t="shared" si="43"/>
        <v>100.45499999999998</v>
      </c>
      <c r="BD15">
        <f t="shared" si="6"/>
        <v>0.92663115845539279</v>
      </c>
      <c r="BE15">
        <f t="shared" si="7"/>
        <v>1.5275586607567675E-3</v>
      </c>
      <c r="BF15">
        <f t="shared" si="8"/>
        <v>6.5280502157708906E-2</v>
      </c>
      <c r="BG15">
        <f t="shared" si="9"/>
        <v>6.2767287321534304E-3</v>
      </c>
      <c r="BH15">
        <f t="shared" si="10"/>
        <v>8.7425533099493344E-2</v>
      </c>
      <c r="BI15">
        <f t="shared" si="11"/>
        <v>0</v>
      </c>
      <c r="BJ15">
        <f t="shared" si="12"/>
        <v>0.83157173906570991</v>
      </c>
      <c r="BK15">
        <f t="shared" si="13"/>
        <v>1.4729641531169419E-2</v>
      </c>
      <c r="BL15">
        <f t="shared" si="14"/>
        <v>1.888989447033582E-3</v>
      </c>
      <c r="BM15">
        <f t="shared" si="15"/>
        <v>1.0041128462181092E-3</v>
      </c>
      <c r="BN15">
        <f t="shared" si="44"/>
        <v>7.7445711363060654E-4</v>
      </c>
      <c r="BO15">
        <f t="shared" si="45"/>
        <v>0</v>
      </c>
      <c r="BP15">
        <f t="shared" si="46"/>
        <v>1.9371104211092671</v>
      </c>
      <c r="BQ15">
        <f t="shared" si="16"/>
        <v>2.0684943819012251</v>
      </c>
    </row>
    <row r="16" spans="1:69" x14ac:dyDescent="0.15">
      <c r="A16" t="s">
        <v>93</v>
      </c>
      <c r="B16">
        <v>14</v>
      </c>
      <c r="C16" s="27">
        <f t="shared" si="17"/>
        <v>138.83154857574408</v>
      </c>
      <c r="D16" s="1">
        <v>55.399000000000001</v>
      </c>
      <c r="E16" s="1">
        <v>0.129</v>
      </c>
      <c r="F16" s="1">
        <v>3.403</v>
      </c>
      <c r="G16" s="1">
        <v>0.48199999999999998</v>
      </c>
      <c r="H16" s="1">
        <v>6.2039999999999997</v>
      </c>
      <c r="I16" s="1">
        <v>33.164999999999999</v>
      </c>
      <c r="J16" s="1">
        <v>0.60599999999999998</v>
      </c>
      <c r="K16" s="1">
        <v>0.16400000000000001</v>
      </c>
      <c r="L16" s="1">
        <v>0.09</v>
      </c>
      <c r="M16" s="1">
        <v>1.0999999999999999E-2</v>
      </c>
      <c r="O16">
        <f t="shared" si="18"/>
        <v>99.652999999999977</v>
      </c>
      <c r="Q16" s="28">
        <f t="shared" si="47"/>
        <v>24.476889022739584</v>
      </c>
      <c r="V16" s="5">
        <v>12</v>
      </c>
      <c r="W16" s="5">
        <v>4</v>
      </c>
      <c r="X16" s="15">
        <v>0</v>
      </c>
      <c r="Z16" s="14">
        <f t="shared" si="19"/>
        <v>1.9205057587681438</v>
      </c>
      <c r="AA16" s="14">
        <f t="shared" si="20"/>
        <v>3.3641193021433881E-3</v>
      </c>
      <c r="AB16" s="14">
        <f t="shared" si="21"/>
        <v>0.13902910606158062</v>
      </c>
      <c r="AC16" s="14">
        <f t="shared" si="22"/>
        <v>1.32100855832684E-2</v>
      </c>
      <c r="AD16" s="14">
        <f t="shared" si="23"/>
        <v>0</v>
      </c>
      <c r="AE16" s="14">
        <f t="shared" si="24"/>
        <v>0.1798559862643436</v>
      </c>
      <c r="AF16" s="14">
        <f t="shared" si="25"/>
        <v>1.7138434683021484</v>
      </c>
      <c r="AG16" s="14">
        <f t="shared" si="26"/>
        <v>2.2507557428875394E-2</v>
      </c>
      <c r="AH16" s="14">
        <f t="shared" si="27"/>
        <v>4.8151763110732392E-3</v>
      </c>
      <c r="AI16" s="14">
        <f t="shared" si="28"/>
        <v>2.5096166193004105E-3</v>
      </c>
      <c r="AJ16" s="14">
        <f t="shared" si="29"/>
        <v>7.3930293282351782E-4</v>
      </c>
      <c r="AK16" s="14">
        <f t="shared" si="30"/>
        <v>0</v>
      </c>
      <c r="AL16" s="14">
        <f t="shared" si="31"/>
        <v>4.0003801775737005</v>
      </c>
      <c r="AM16" s="14">
        <f t="shared" si="32"/>
        <v>0.90502400693487206</v>
      </c>
      <c r="AN16" s="11">
        <f t="shared" si="2"/>
        <v>0</v>
      </c>
      <c r="AP16">
        <f t="shared" si="33"/>
        <v>55.399000000000001</v>
      </c>
      <c r="AQ16">
        <f t="shared" si="34"/>
        <v>0.129</v>
      </c>
      <c r="AR16">
        <f t="shared" si="35"/>
        <v>3.403</v>
      </c>
      <c r="AS16">
        <f t="shared" si="36"/>
        <v>0.48199999999999998</v>
      </c>
      <c r="AT16">
        <f t="shared" si="3"/>
        <v>0</v>
      </c>
      <c r="AU16">
        <f t="shared" si="4"/>
        <v>6.2039999999999997</v>
      </c>
      <c r="AV16">
        <f t="shared" si="37"/>
        <v>33.164999999999999</v>
      </c>
      <c r="AW16">
        <f t="shared" si="38"/>
        <v>0.60599999999999998</v>
      </c>
      <c r="AX16">
        <f t="shared" si="39"/>
        <v>0.16400000000000001</v>
      </c>
      <c r="AY16">
        <f t="shared" si="40"/>
        <v>0.09</v>
      </c>
      <c r="AZ16">
        <f t="shared" si="41"/>
        <v>1.0999999999999999E-2</v>
      </c>
      <c r="BA16">
        <f t="shared" si="42"/>
        <v>0</v>
      </c>
      <c r="BB16">
        <f t="shared" si="43"/>
        <v>99.652999999999977</v>
      </c>
      <c r="BD16">
        <f t="shared" si="6"/>
        <v>0.92208721704394148</v>
      </c>
      <c r="BE16">
        <f t="shared" si="7"/>
        <v>1.6152054691608445E-3</v>
      </c>
      <c r="BF16">
        <f t="shared" si="8"/>
        <v>6.6751667320517849E-2</v>
      </c>
      <c r="BG16">
        <f t="shared" si="9"/>
        <v>6.3425225343772609E-3</v>
      </c>
      <c r="BH16">
        <f t="shared" si="10"/>
        <v>8.6353766494070491E-2</v>
      </c>
      <c r="BI16">
        <f t="shared" si="11"/>
        <v>0</v>
      </c>
      <c r="BJ16">
        <f t="shared" si="12"/>
        <v>0.82286301247506466</v>
      </c>
      <c r="BK16">
        <f t="shared" si="13"/>
        <v>1.0806492455071027E-2</v>
      </c>
      <c r="BL16">
        <f t="shared" si="14"/>
        <v>2.3118975321903541E-3</v>
      </c>
      <c r="BM16">
        <f t="shared" si="15"/>
        <v>1.2049354154617311E-3</v>
      </c>
      <c r="BN16">
        <f t="shared" si="44"/>
        <v>3.5495951041402795E-4</v>
      </c>
      <c r="BO16">
        <f t="shared" si="45"/>
        <v>0</v>
      </c>
      <c r="BP16">
        <f t="shared" si="46"/>
        <v>1.9206916762502697</v>
      </c>
      <c r="BQ16">
        <f t="shared" si="16"/>
        <v>2.0827810246897971</v>
      </c>
    </row>
    <row r="17" spans="1:69" x14ac:dyDescent="0.15">
      <c r="A17" t="s">
        <v>94</v>
      </c>
      <c r="B17">
        <v>15</v>
      </c>
      <c r="C17" s="27">
        <f t="shared" si="17"/>
        <v>150.40084429038941</v>
      </c>
      <c r="D17" s="1">
        <v>55.59</v>
      </c>
      <c r="E17" s="1">
        <v>0.105</v>
      </c>
      <c r="F17" s="1">
        <v>3.3839999999999999</v>
      </c>
      <c r="G17" s="1">
        <v>0.48399999999999999</v>
      </c>
      <c r="H17" s="1">
        <v>6.3</v>
      </c>
      <c r="I17" s="1">
        <v>33.68</v>
      </c>
      <c r="J17" s="1">
        <v>0.49</v>
      </c>
      <c r="K17" s="1">
        <v>0.122</v>
      </c>
      <c r="L17" s="1">
        <v>9.4E-2</v>
      </c>
      <c r="M17" s="1">
        <v>2.1000000000000001E-2</v>
      </c>
      <c r="O17">
        <f t="shared" si="18"/>
        <v>100.27</v>
      </c>
      <c r="Q17" s="28">
        <f t="shared" si="47"/>
        <v>24.620532503082565</v>
      </c>
      <c r="V17" s="5">
        <v>12</v>
      </c>
      <c r="W17" s="5">
        <v>4</v>
      </c>
      <c r="X17" s="15">
        <v>0</v>
      </c>
      <c r="Z17" s="14">
        <f t="shared" si="19"/>
        <v>1.9158836860524733</v>
      </c>
      <c r="AA17" s="14">
        <f t="shared" si="20"/>
        <v>2.7222609575242125E-3</v>
      </c>
      <c r="AB17" s="14">
        <f t="shared" si="21"/>
        <v>0.1374462554608156</v>
      </c>
      <c r="AC17" s="14">
        <f t="shared" si="22"/>
        <v>1.318750786469991E-2</v>
      </c>
      <c r="AD17" s="14">
        <f t="shared" si="23"/>
        <v>0</v>
      </c>
      <c r="AE17" s="14">
        <f t="shared" si="24"/>
        <v>0.18157348725039985</v>
      </c>
      <c r="AF17" s="14">
        <f t="shared" si="25"/>
        <v>1.7303024066805459</v>
      </c>
      <c r="AG17" s="14">
        <f t="shared" si="26"/>
        <v>1.8093000691132864E-2</v>
      </c>
      <c r="AH17" s="14">
        <f t="shared" si="27"/>
        <v>3.561122828122328E-3</v>
      </c>
      <c r="AI17" s="14">
        <f t="shared" si="28"/>
        <v>2.6058625401468032E-3</v>
      </c>
      <c r="AJ17" s="14">
        <f t="shared" si="29"/>
        <v>1.403162002769515E-3</v>
      </c>
      <c r="AK17" s="14">
        <f t="shared" si="30"/>
        <v>0</v>
      </c>
      <c r="AL17" s="14">
        <f t="shared" si="31"/>
        <v>4.0067787523286302</v>
      </c>
      <c r="AM17" s="14">
        <f t="shared" si="32"/>
        <v>0.9050286225027544</v>
      </c>
      <c r="AN17" s="11">
        <f t="shared" si="2"/>
        <v>0</v>
      </c>
      <c r="AP17">
        <f t="shared" si="33"/>
        <v>55.59</v>
      </c>
      <c r="AQ17">
        <f t="shared" si="34"/>
        <v>0.105</v>
      </c>
      <c r="AR17">
        <f t="shared" si="35"/>
        <v>3.3839999999999999</v>
      </c>
      <c r="AS17">
        <f t="shared" si="36"/>
        <v>0.48399999999999999</v>
      </c>
      <c r="AT17">
        <f t="shared" si="3"/>
        <v>0</v>
      </c>
      <c r="AU17">
        <f t="shared" si="4"/>
        <v>6.3</v>
      </c>
      <c r="AV17">
        <f t="shared" si="37"/>
        <v>33.68</v>
      </c>
      <c r="AW17">
        <f t="shared" si="38"/>
        <v>0.49</v>
      </c>
      <c r="AX17">
        <f t="shared" si="39"/>
        <v>0.122</v>
      </c>
      <c r="AY17">
        <f t="shared" si="40"/>
        <v>9.4E-2</v>
      </c>
      <c r="AZ17">
        <f t="shared" si="41"/>
        <v>2.1000000000000001E-2</v>
      </c>
      <c r="BA17">
        <f t="shared" si="42"/>
        <v>0</v>
      </c>
      <c r="BB17">
        <f t="shared" si="43"/>
        <v>100.27</v>
      </c>
      <c r="BD17">
        <f t="shared" si="6"/>
        <v>0.92526631158455397</v>
      </c>
      <c r="BE17">
        <f t="shared" si="7"/>
        <v>1.3147021260611525E-3</v>
      </c>
      <c r="BF17">
        <f t="shared" si="8"/>
        <v>6.6378972145939588E-2</v>
      </c>
      <c r="BG17">
        <f t="shared" si="9"/>
        <v>6.3688400552667935E-3</v>
      </c>
      <c r="BH17">
        <f t="shared" si="10"/>
        <v>8.768999498914315E-2</v>
      </c>
      <c r="BI17">
        <f t="shared" si="11"/>
        <v>0</v>
      </c>
      <c r="BJ17">
        <f t="shared" si="12"/>
        <v>0.83564077371205125</v>
      </c>
      <c r="BK17">
        <f t="shared" si="13"/>
        <v>8.7379229422191469E-3</v>
      </c>
      <c r="BL17">
        <f t="shared" si="14"/>
        <v>1.719826212970873E-3</v>
      </c>
      <c r="BM17">
        <f t="shared" si="15"/>
        <v>1.2584881005933636E-3</v>
      </c>
      <c r="BN17">
        <f t="shared" si="44"/>
        <v>6.776499744267807E-4</v>
      </c>
      <c r="BO17">
        <f t="shared" si="45"/>
        <v>0</v>
      </c>
      <c r="BP17">
        <f t="shared" si="46"/>
        <v>1.9350534818432259</v>
      </c>
      <c r="BQ17">
        <f t="shared" si="16"/>
        <v>2.0706294631774167</v>
      </c>
    </row>
    <row r="18" spans="1:69" x14ac:dyDescent="0.15">
      <c r="A18" t="s">
        <v>95</v>
      </c>
      <c r="B18">
        <v>16</v>
      </c>
      <c r="C18" s="27">
        <f t="shared" si="17"/>
        <v>161.97014000503475</v>
      </c>
      <c r="D18" s="1">
        <v>55.472999999999999</v>
      </c>
      <c r="E18" s="1">
        <v>0.126</v>
      </c>
      <c r="F18" s="1">
        <v>3.3839999999999999</v>
      </c>
      <c r="G18" s="1">
        <v>0.48</v>
      </c>
      <c r="H18" s="1">
        <v>6.1970000000000001</v>
      </c>
      <c r="I18" s="1">
        <v>33.424999999999997</v>
      </c>
      <c r="J18" s="1">
        <v>0.48399999999999999</v>
      </c>
      <c r="K18" s="1">
        <v>0.11</v>
      </c>
      <c r="L18" s="1">
        <v>9.0999999999999998E-2</v>
      </c>
      <c r="M18" s="1">
        <v>8.0000000000000002E-3</v>
      </c>
      <c r="O18">
        <f t="shared" si="18"/>
        <v>99.777999999999977</v>
      </c>
      <c r="Q18" s="28">
        <f t="shared" si="47"/>
        <v>24.520828668568633</v>
      </c>
      <c r="V18" s="5">
        <v>12</v>
      </c>
      <c r="W18" s="5">
        <v>4</v>
      </c>
      <c r="X18" s="15">
        <v>0</v>
      </c>
      <c r="Z18" s="14">
        <f t="shared" si="19"/>
        <v>1.9196250898494982</v>
      </c>
      <c r="AA18" s="14">
        <f t="shared" si="20"/>
        <v>3.2799958904737919E-3</v>
      </c>
      <c r="AB18" s="14">
        <f t="shared" si="21"/>
        <v>0.13800512395968451</v>
      </c>
      <c r="AC18" s="14">
        <f t="shared" si="22"/>
        <v>1.3131698603659004E-2</v>
      </c>
      <c r="AD18" s="14">
        <f t="shared" si="23"/>
        <v>0</v>
      </c>
      <c r="AE18" s="14">
        <f t="shared" si="24"/>
        <v>0.17933112800771042</v>
      </c>
      <c r="AF18" s="14">
        <f t="shared" si="25"/>
        <v>1.7241841320750044</v>
      </c>
      <c r="AG18" s="14">
        <f t="shared" si="26"/>
        <v>1.7944120638259651E-2</v>
      </c>
      <c r="AH18" s="14">
        <f t="shared" si="27"/>
        <v>3.2239040422834446E-3</v>
      </c>
      <c r="AI18" s="14">
        <f t="shared" si="28"/>
        <v>2.5329542199304185E-3</v>
      </c>
      <c r="AJ18" s="14">
        <f t="shared" si="29"/>
        <v>5.3671138370481244E-4</v>
      </c>
      <c r="AK18" s="14">
        <f t="shared" si="30"/>
        <v>0</v>
      </c>
      <c r="AL18" s="14">
        <f t="shared" si="31"/>
        <v>4.001794858670209</v>
      </c>
      <c r="AM18" s="14">
        <f t="shared" si="32"/>
        <v>0.90578949810997689</v>
      </c>
      <c r="AN18" s="11">
        <f t="shared" si="2"/>
        <v>0</v>
      </c>
      <c r="AP18">
        <f t="shared" si="33"/>
        <v>55.472999999999999</v>
      </c>
      <c r="AQ18">
        <f t="shared" si="34"/>
        <v>0.126</v>
      </c>
      <c r="AR18">
        <f t="shared" si="35"/>
        <v>3.3839999999999999</v>
      </c>
      <c r="AS18">
        <f t="shared" si="36"/>
        <v>0.48</v>
      </c>
      <c r="AT18">
        <f t="shared" si="3"/>
        <v>0</v>
      </c>
      <c r="AU18">
        <f t="shared" si="4"/>
        <v>6.1970000000000001</v>
      </c>
      <c r="AV18">
        <f t="shared" si="37"/>
        <v>33.424999999999997</v>
      </c>
      <c r="AW18">
        <f t="shared" si="38"/>
        <v>0.48399999999999999</v>
      </c>
      <c r="AX18">
        <f t="shared" si="39"/>
        <v>0.11</v>
      </c>
      <c r="AY18">
        <f t="shared" si="40"/>
        <v>9.0999999999999998E-2</v>
      </c>
      <c r="AZ18">
        <f t="shared" si="41"/>
        <v>8.0000000000000002E-3</v>
      </c>
      <c r="BA18">
        <f t="shared" si="42"/>
        <v>0</v>
      </c>
      <c r="BB18">
        <f t="shared" si="43"/>
        <v>99.777999999999977</v>
      </c>
      <c r="BD18">
        <f t="shared" si="6"/>
        <v>0.92331890812250339</v>
      </c>
      <c r="BE18">
        <f t="shared" si="7"/>
        <v>1.577642551273383E-3</v>
      </c>
      <c r="BF18">
        <f t="shared" si="8"/>
        <v>6.6378972145939588E-2</v>
      </c>
      <c r="BG18">
        <f t="shared" si="9"/>
        <v>6.3162050134877292E-3</v>
      </c>
      <c r="BH18">
        <f t="shared" si="10"/>
        <v>8.625633316630478E-2</v>
      </c>
      <c r="BI18">
        <f t="shared" si="11"/>
        <v>0</v>
      </c>
      <c r="BJ18">
        <f t="shared" si="12"/>
        <v>0.82931392106072777</v>
      </c>
      <c r="BK18">
        <f t="shared" si="13"/>
        <v>8.6309279674164647E-3</v>
      </c>
      <c r="BL18">
        <f t="shared" si="14"/>
        <v>1.5506629789081641E-3</v>
      </c>
      <c r="BM18">
        <f t="shared" si="15"/>
        <v>1.2183235867446393E-3</v>
      </c>
      <c r="BN18">
        <f t="shared" si="44"/>
        <v>2.5815237121020216E-4</v>
      </c>
      <c r="BO18">
        <f t="shared" si="45"/>
        <v>0</v>
      </c>
      <c r="BP18">
        <f t="shared" si="46"/>
        <v>1.9248200489645162</v>
      </c>
      <c r="BQ18">
        <f t="shared" si="16"/>
        <v>2.0790488237188876</v>
      </c>
    </row>
    <row r="19" spans="1:69" x14ac:dyDescent="0.15">
      <c r="A19" t="s">
        <v>96</v>
      </c>
      <c r="B19">
        <v>17</v>
      </c>
      <c r="C19" s="27">
        <f t="shared" si="17"/>
        <v>173.53943571968009</v>
      </c>
      <c r="D19" s="1">
        <v>55.472999999999999</v>
      </c>
      <c r="E19" s="1">
        <v>0.11</v>
      </c>
      <c r="F19" s="1">
        <v>3.4409999999999998</v>
      </c>
      <c r="G19" s="1">
        <v>0.47699999999999998</v>
      </c>
      <c r="H19" s="1">
        <v>6.3470000000000004</v>
      </c>
      <c r="I19" s="1">
        <v>33.518999999999998</v>
      </c>
      <c r="J19" s="1">
        <v>0.61699999999999999</v>
      </c>
      <c r="K19" s="1">
        <v>0.17799999999999999</v>
      </c>
      <c r="L19" s="1">
        <v>0.12</v>
      </c>
      <c r="M19" s="1">
        <v>1.9E-2</v>
      </c>
      <c r="O19">
        <f t="shared" si="18"/>
        <v>100.301</v>
      </c>
      <c r="Q19" s="28">
        <f t="shared" si="47"/>
        <v>24.601830804606525</v>
      </c>
      <c r="V19" s="5">
        <v>12</v>
      </c>
      <c r="W19" s="5">
        <v>4</v>
      </c>
      <c r="X19" s="15">
        <v>0</v>
      </c>
      <c r="Z19" s="14">
        <f t="shared" si="19"/>
        <v>1.9133046767914335</v>
      </c>
      <c r="AA19" s="14">
        <f t="shared" si="20"/>
        <v>2.8540603692234789E-3</v>
      </c>
      <c r="AB19" s="14">
        <f t="shared" si="21"/>
        <v>0.13986763941794511</v>
      </c>
      <c r="AC19" s="14">
        <f t="shared" si="22"/>
        <v>1.3006659272905265E-2</v>
      </c>
      <c r="AD19" s="14">
        <f t="shared" si="23"/>
        <v>0</v>
      </c>
      <c r="AE19" s="14">
        <f t="shared" si="24"/>
        <v>0.18306714047620981</v>
      </c>
      <c r="AF19" s="14">
        <f t="shared" si="25"/>
        <v>1.7233401130679615</v>
      </c>
      <c r="AG19" s="14">
        <f t="shared" si="26"/>
        <v>2.2799729695298455E-2</v>
      </c>
      <c r="AH19" s="14">
        <f t="shared" si="27"/>
        <v>5.1996862547203111E-3</v>
      </c>
      <c r="AI19" s="14">
        <f t="shared" si="28"/>
        <v>3.3291618534740455E-3</v>
      </c>
      <c r="AJ19" s="14">
        <f t="shared" si="29"/>
        <v>1.2704925894925956E-3</v>
      </c>
      <c r="AK19" s="14">
        <f t="shared" si="30"/>
        <v>0</v>
      </c>
      <c r="AL19" s="14">
        <f t="shared" si="31"/>
        <v>4.0080393597886639</v>
      </c>
      <c r="AM19" s="14">
        <f t="shared" si="32"/>
        <v>0.90397270041022315</v>
      </c>
      <c r="AN19" s="11">
        <f t="shared" si="2"/>
        <v>0</v>
      </c>
      <c r="AP19">
        <f t="shared" si="33"/>
        <v>55.472999999999999</v>
      </c>
      <c r="AQ19">
        <f t="shared" si="34"/>
        <v>0.11</v>
      </c>
      <c r="AR19">
        <f t="shared" si="35"/>
        <v>3.4409999999999998</v>
      </c>
      <c r="AS19">
        <f t="shared" si="36"/>
        <v>0.47699999999999998</v>
      </c>
      <c r="AT19">
        <f t="shared" si="3"/>
        <v>0</v>
      </c>
      <c r="AU19">
        <f t="shared" si="4"/>
        <v>6.3470000000000004</v>
      </c>
      <c r="AV19">
        <f t="shared" si="37"/>
        <v>33.518999999999998</v>
      </c>
      <c r="AW19">
        <f t="shared" si="38"/>
        <v>0.61699999999999999</v>
      </c>
      <c r="AX19">
        <f t="shared" si="39"/>
        <v>0.17799999999999999</v>
      </c>
      <c r="AY19">
        <f t="shared" si="40"/>
        <v>0.12</v>
      </c>
      <c r="AZ19">
        <f t="shared" si="41"/>
        <v>1.9E-2</v>
      </c>
      <c r="BA19">
        <f t="shared" si="42"/>
        <v>0</v>
      </c>
      <c r="BB19">
        <f t="shared" si="43"/>
        <v>100.301</v>
      </c>
      <c r="BD19">
        <f t="shared" si="6"/>
        <v>0.92331890812250339</v>
      </c>
      <c r="BE19">
        <f t="shared" si="7"/>
        <v>1.3773069892069217E-3</v>
      </c>
      <c r="BF19">
        <f t="shared" si="8"/>
        <v>6.7497057669674385E-2</v>
      </c>
      <c r="BG19">
        <f t="shared" si="9"/>
        <v>6.2767287321534304E-3</v>
      </c>
      <c r="BH19">
        <f t="shared" si="10"/>
        <v>8.8344190189855815E-2</v>
      </c>
      <c r="BI19">
        <f t="shared" si="11"/>
        <v>0</v>
      </c>
      <c r="BJ19">
        <f t="shared" si="12"/>
        <v>0.83164617262631368</v>
      </c>
      <c r="BK19">
        <f t="shared" si="13"/>
        <v>1.1002649908875946E-2</v>
      </c>
      <c r="BL19">
        <f t="shared" si="14"/>
        <v>2.5092546385968475E-3</v>
      </c>
      <c r="BM19">
        <f t="shared" si="15"/>
        <v>1.6065805539489748E-3</v>
      </c>
      <c r="BN19">
        <f t="shared" si="44"/>
        <v>6.1311188162423017E-4</v>
      </c>
      <c r="BO19">
        <f t="shared" si="45"/>
        <v>0</v>
      </c>
      <c r="BP19">
        <f t="shared" si="46"/>
        <v>1.9341919613127536</v>
      </c>
      <c r="BQ19">
        <f t="shared" si="16"/>
        <v>2.0722035040763851</v>
      </c>
    </row>
    <row r="20" spans="1:69" x14ac:dyDescent="0.15">
      <c r="A20" t="s">
        <v>97</v>
      </c>
      <c r="B20">
        <v>18</v>
      </c>
      <c r="C20" s="27">
        <f t="shared" si="17"/>
        <v>185.10873143432542</v>
      </c>
      <c r="D20" s="1">
        <v>55.533000000000001</v>
      </c>
      <c r="E20" s="1">
        <v>0.104</v>
      </c>
      <c r="F20" s="1">
        <v>3.464</v>
      </c>
      <c r="G20" s="1">
        <v>0.50900000000000001</v>
      </c>
      <c r="H20" s="1">
        <v>6.2240000000000002</v>
      </c>
      <c r="I20" s="1">
        <v>33.317999999999998</v>
      </c>
      <c r="J20" s="1">
        <v>0.5</v>
      </c>
      <c r="K20" s="1">
        <v>0.11799999999999999</v>
      </c>
      <c r="L20" s="1">
        <v>9.5000000000000001E-2</v>
      </c>
      <c r="M20" s="1">
        <v>8.0000000000000002E-3</v>
      </c>
      <c r="O20">
        <f t="shared" si="18"/>
        <v>99.87299999999999</v>
      </c>
      <c r="Q20" s="28">
        <f t="shared" si="47"/>
        <v>24.542455657411761</v>
      </c>
      <c r="V20" s="5">
        <v>12</v>
      </c>
      <c r="W20" s="5">
        <v>4</v>
      </c>
      <c r="X20" s="15">
        <v>0</v>
      </c>
      <c r="Z20" s="14">
        <f t="shared" si="19"/>
        <v>1.920007953198916</v>
      </c>
      <c r="AA20" s="14">
        <f t="shared" si="20"/>
        <v>2.7049125046260444E-3</v>
      </c>
      <c r="AB20" s="14">
        <f t="shared" si="21"/>
        <v>0.14114317036379692</v>
      </c>
      <c r="AC20" s="14">
        <f t="shared" si="22"/>
        <v>1.3912801187082399E-2</v>
      </c>
      <c r="AD20" s="14">
        <f t="shared" si="23"/>
        <v>0</v>
      </c>
      <c r="AE20" s="14">
        <f t="shared" si="24"/>
        <v>0.17995374780988374</v>
      </c>
      <c r="AF20" s="14">
        <f t="shared" si="25"/>
        <v>1.717150179800788</v>
      </c>
      <c r="AG20" s="14">
        <f t="shared" si="26"/>
        <v>1.8520979493595498E-2</v>
      </c>
      <c r="AH20" s="14">
        <f t="shared" si="27"/>
        <v>3.4553222504233299E-3</v>
      </c>
      <c r="AI20" s="14">
        <f t="shared" si="28"/>
        <v>2.6419626970241965E-3</v>
      </c>
      <c r="AJ20" s="14">
        <f t="shared" si="29"/>
        <v>5.3623842976453068E-4</v>
      </c>
      <c r="AK20" s="14">
        <f t="shared" si="30"/>
        <v>0</v>
      </c>
      <c r="AL20" s="14">
        <f t="shared" si="31"/>
        <v>4.0000272677359012</v>
      </c>
      <c r="AM20" s="14">
        <f t="shared" si="32"/>
        <v>0.90514291537178537</v>
      </c>
      <c r="AN20" s="11">
        <f t="shared" si="2"/>
        <v>0</v>
      </c>
      <c r="AP20">
        <f t="shared" si="33"/>
        <v>55.533000000000001</v>
      </c>
      <c r="AQ20">
        <f t="shared" si="34"/>
        <v>0.104</v>
      </c>
      <c r="AR20">
        <f t="shared" si="35"/>
        <v>3.464</v>
      </c>
      <c r="AS20">
        <f t="shared" si="36"/>
        <v>0.50900000000000001</v>
      </c>
      <c r="AT20">
        <f t="shared" si="3"/>
        <v>0</v>
      </c>
      <c r="AU20">
        <f t="shared" si="4"/>
        <v>6.2240000000000002</v>
      </c>
      <c r="AV20">
        <f t="shared" si="37"/>
        <v>33.317999999999998</v>
      </c>
      <c r="AW20">
        <f t="shared" si="38"/>
        <v>0.5</v>
      </c>
      <c r="AX20">
        <f t="shared" si="39"/>
        <v>0.11799999999999999</v>
      </c>
      <c r="AY20">
        <f t="shared" si="40"/>
        <v>9.5000000000000001E-2</v>
      </c>
      <c r="AZ20">
        <f t="shared" si="41"/>
        <v>8.0000000000000002E-3</v>
      </c>
      <c r="BA20">
        <f t="shared" si="42"/>
        <v>0</v>
      </c>
      <c r="BB20">
        <f t="shared" si="43"/>
        <v>99.87299999999999</v>
      </c>
      <c r="BD20">
        <f t="shared" si="6"/>
        <v>0.92431757656458058</v>
      </c>
      <c r="BE20">
        <f t="shared" si="7"/>
        <v>1.3021811534319986E-3</v>
      </c>
      <c r="BF20">
        <f t="shared" si="8"/>
        <v>6.7948214986269129E-2</v>
      </c>
      <c r="BG20">
        <f t="shared" si="9"/>
        <v>6.6978090663859461E-3</v>
      </c>
      <c r="BH20">
        <f t="shared" si="10"/>
        <v>8.6632147430543968E-2</v>
      </c>
      <c r="BI20">
        <f t="shared" si="11"/>
        <v>0</v>
      </c>
      <c r="BJ20">
        <f t="shared" si="12"/>
        <v>0.82665912406585873</v>
      </c>
      <c r="BK20">
        <f t="shared" si="13"/>
        <v>8.91624790022362E-3</v>
      </c>
      <c r="BL20">
        <f t="shared" si="14"/>
        <v>1.6634384682833033E-3</v>
      </c>
      <c r="BM20">
        <f t="shared" si="15"/>
        <v>1.2718762718762718E-3</v>
      </c>
      <c r="BN20">
        <f t="shared" si="44"/>
        <v>2.5815237121020216E-4</v>
      </c>
      <c r="BO20">
        <f t="shared" si="45"/>
        <v>0</v>
      </c>
      <c r="BP20">
        <f t="shared" si="46"/>
        <v>1.9256667682786635</v>
      </c>
      <c r="BQ20">
        <f t="shared" si="16"/>
        <v>2.0772167509083044</v>
      </c>
    </row>
    <row r="21" spans="1:69" x14ac:dyDescent="0.15">
      <c r="A21" t="s">
        <v>98</v>
      </c>
      <c r="B21">
        <v>19</v>
      </c>
      <c r="C21" s="27">
        <f t="shared" si="17"/>
        <v>196.67802714897076</v>
      </c>
      <c r="D21" s="1">
        <v>55.524000000000001</v>
      </c>
      <c r="E21" s="1">
        <v>0.108</v>
      </c>
      <c r="F21" s="1">
        <v>3.4390000000000001</v>
      </c>
      <c r="G21" s="1">
        <v>0.48399999999999999</v>
      </c>
      <c r="H21" s="1">
        <v>6.234</v>
      </c>
      <c r="I21" s="1">
        <v>33.32</v>
      </c>
      <c r="J21" s="1">
        <v>0.58199999999999996</v>
      </c>
      <c r="K21" s="1">
        <v>0.17599999999999999</v>
      </c>
      <c r="L21" s="1">
        <v>0.106</v>
      </c>
      <c r="M21" s="1">
        <v>2.4E-2</v>
      </c>
      <c r="O21">
        <f t="shared" si="18"/>
        <v>99.997</v>
      </c>
      <c r="Q21" s="28">
        <f t="shared" si="47"/>
        <v>24.5547388907782</v>
      </c>
      <c r="V21" s="5">
        <v>12</v>
      </c>
      <c r="W21" s="5">
        <v>4</v>
      </c>
      <c r="X21" s="15">
        <v>0</v>
      </c>
      <c r="Z21" s="14">
        <f t="shared" si="19"/>
        <v>1.9187364787405645</v>
      </c>
      <c r="AA21" s="14">
        <f t="shared" si="20"/>
        <v>2.8075424563521194E-3</v>
      </c>
      <c r="AB21" s="14">
        <f t="shared" si="21"/>
        <v>0.14005443166376141</v>
      </c>
      <c r="AC21" s="14">
        <f t="shared" si="22"/>
        <v>1.3222843356702913E-2</v>
      </c>
      <c r="AD21" s="14">
        <f t="shared" si="23"/>
        <v>0</v>
      </c>
      <c r="AE21" s="14">
        <f t="shared" si="24"/>
        <v>0.18015271209995121</v>
      </c>
      <c r="AF21" s="14">
        <f t="shared" si="25"/>
        <v>1.7163942195010995</v>
      </c>
      <c r="AG21" s="14">
        <f t="shared" si="26"/>
        <v>2.1547635772110198E-2</v>
      </c>
      <c r="AH21" s="14">
        <f t="shared" si="27"/>
        <v>5.1511229024342742E-3</v>
      </c>
      <c r="AI21" s="14">
        <f t="shared" si="28"/>
        <v>2.946399526140051E-3</v>
      </c>
      <c r="AJ21" s="14">
        <f t="shared" si="29"/>
        <v>1.607910547471395E-3</v>
      </c>
      <c r="AK21" s="14">
        <f t="shared" si="30"/>
        <v>0</v>
      </c>
      <c r="AL21" s="14">
        <f t="shared" si="31"/>
        <v>4.0026212965665868</v>
      </c>
      <c r="AM21" s="14">
        <f t="shared" si="32"/>
        <v>0.90501014812859504</v>
      </c>
      <c r="AN21" s="11">
        <f t="shared" si="2"/>
        <v>0</v>
      </c>
      <c r="AP21">
        <f t="shared" si="33"/>
        <v>55.524000000000001</v>
      </c>
      <c r="AQ21">
        <f t="shared" si="34"/>
        <v>0.108</v>
      </c>
      <c r="AR21">
        <f t="shared" si="35"/>
        <v>3.4390000000000001</v>
      </c>
      <c r="AS21">
        <f t="shared" si="36"/>
        <v>0.48399999999999999</v>
      </c>
      <c r="AT21">
        <f t="shared" si="3"/>
        <v>0</v>
      </c>
      <c r="AU21">
        <f t="shared" si="4"/>
        <v>6.234</v>
      </c>
      <c r="AV21">
        <f t="shared" si="37"/>
        <v>33.32</v>
      </c>
      <c r="AW21">
        <f t="shared" si="38"/>
        <v>0.58199999999999996</v>
      </c>
      <c r="AX21">
        <f t="shared" si="39"/>
        <v>0.17599999999999999</v>
      </c>
      <c r="AY21">
        <f t="shared" si="40"/>
        <v>0.106</v>
      </c>
      <c r="AZ21">
        <f t="shared" si="41"/>
        <v>2.4E-2</v>
      </c>
      <c r="BA21">
        <f t="shared" si="42"/>
        <v>0</v>
      </c>
      <c r="BB21">
        <f t="shared" si="43"/>
        <v>99.997</v>
      </c>
      <c r="BD21">
        <f t="shared" si="6"/>
        <v>0.92416777629826896</v>
      </c>
      <c r="BE21">
        <f t="shared" si="7"/>
        <v>1.3522650439486139E-3</v>
      </c>
      <c r="BF21">
        <f t="shared" si="8"/>
        <v>6.7457826598666143E-2</v>
      </c>
      <c r="BG21">
        <f t="shared" si="9"/>
        <v>6.3688400552667935E-3</v>
      </c>
      <c r="BH21">
        <f t="shared" si="10"/>
        <v>8.6771337898780693E-2</v>
      </c>
      <c r="BI21">
        <f t="shared" si="11"/>
        <v>0</v>
      </c>
      <c r="BJ21">
        <f t="shared" si="12"/>
        <v>0.82670874643959469</v>
      </c>
      <c r="BK21">
        <f t="shared" si="13"/>
        <v>1.0378512555860293E-2</v>
      </c>
      <c r="BL21">
        <f t="shared" si="14"/>
        <v>2.4810607662530625E-3</v>
      </c>
      <c r="BM21">
        <f t="shared" si="15"/>
        <v>1.4191461559882612E-3</v>
      </c>
      <c r="BN21">
        <f t="shared" si="44"/>
        <v>7.7445711363060654E-4</v>
      </c>
      <c r="BO21">
        <f t="shared" si="45"/>
        <v>0</v>
      </c>
      <c r="BP21">
        <f t="shared" si="46"/>
        <v>1.927879968926258</v>
      </c>
      <c r="BQ21">
        <f t="shared" si="16"/>
        <v>2.0761776464723924</v>
      </c>
    </row>
    <row r="22" spans="1:69" x14ac:dyDescent="0.15">
      <c r="A22" t="s">
        <v>99</v>
      </c>
      <c r="B22">
        <v>20</v>
      </c>
      <c r="C22" s="27">
        <f t="shared" si="17"/>
        <v>208.24732286361609</v>
      </c>
      <c r="D22" s="1">
        <v>55.813000000000002</v>
      </c>
      <c r="E22" s="1">
        <v>0.14699999999999999</v>
      </c>
      <c r="F22" s="1">
        <v>3.492</v>
      </c>
      <c r="G22" s="1">
        <v>0.51100000000000001</v>
      </c>
      <c r="H22" s="1">
        <v>6.101</v>
      </c>
      <c r="I22" s="1">
        <v>33.155999999999999</v>
      </c>
      <c r="J22" s="1">
        <v>0.58099999999999996</v>
      </c>
      <c r="K22" s="1">
        <v>0.14199999999999999</v>
      </c>
      <c r="L22" s="1">
        <v>7.2999999999999995E-2</v>
      </c>
      <c r="M22" s="1">
        <v>1.0999999999999999E-2</v>
      </c>
      <c r="O22">
        <f t="shared" si="18"/>
        <v>100.02699999999999</v>
      </c>
      <c r="Q22" s="28">
        <f t="shared" si="47"/>
        <v>24.602494848235288</v>
      </c>
      <c r="V22" s="5">
        <v>12</v>
      </c>
      <c r="W22" s="5">
        <v>4</v>
      </c>
      <c r="X22" s="15">
        <v>0</v>
      </c>
      <c r="Z22" s="14">
        <f t="shared" si="19"/>
        <v>1.9249795691683333</v>
      </c>
      <c r="AA22" s="14">
        <f t="shared" si="20"/>
        <v>3.8139595484141357E-3</v>
      </c>
      <c r="AB22" s="14">
        <f t="shared" si="21"/>
        <v>0.14193682476273245</v>
      </c>
      <c r="AC22" s="14">
        <f t="shared" si="22"/>
        <v>1.3933382591233112E-2</v>
      </c>
      <c r="AD22" s="14">
        <f t="shared" si="23"/>
        <v>0</v>
      </c>
      <c r="AE22" s="14">
        <f t="shared" si="24"/>
        <v>0.17596698882958792</v>
      </c>
      <c r="AF22" s="14">
        <f t="shared" si="25"/>
        <v>1.7046308825963734</v>
      </c>
      <c r="AG22" s="14">
        <f t="shared" si="26"/>
        <v>2.1468858045497658E-2</v>
      </c>
      <c r="AH22" s="14">
        <f t="shared" si="27"/>
        <v>4.1479523555488732E-3</v>
      </c>
      <c r="AI22" s="14">
        <f t="shared" si="28"/>
        <v>2.0251854644638919E-3</v>
      </c>
      <c r="AJ22" s="14">
        <f t="shared" si="29"/>
        <v>7.355284881689606E-4</v>
      </c>
      <c r="AK22" s="14">
        <f t="shared" si="30"/>
        <v>0</v>
      </c>
      <c r="AL22" s="14">
        <f t="shared" si="31"/>
        <v>3.9936391318503537</v>
      </c>
      <c r="AM22" s="14">
        <f t="shared" si="32"/>
        <v>0.90643029458702884</v>
      </c>
      <c r="AN22" s="11">
        <f t="shared" si="2"/>
        <v>0</v>
      </c>
      <c r="AP22">
        <f t="shared" si="33"/>
        <v>55.813000000000002</v>
      </c>
      <c r="AQ22">
        <f t="shared" si="34"/>
        <v>0.14699999999999999</v>
      </c>
      <c r="AR22">
        <f t="shared" si="35"/>
        <v>3.492</v>
      </c>
      <c r="AS22">
        <f t="shared" si="36"/>
        <v>0.51100000000000001</v>
      </c>
      <c r="AT22">
        <f t="shared" si="3"/>
        <v>0</v>
      </c>
      <c r="AU22">
        <f t="shared" si="4"/>
        <v>6.101</v>
      </c>
      <c r="AV22">
        <f t="shared" si="37"/>
        <v>33.155999999999999</v>
      </c>
      <c r="AW22">
        <f t="shared" si="38"/>
        <v>0.58099999999999996</v>
      </c>
      <c r="AX22">
        <f t="shared" si="39"/>
        <v>0.14199999999999999</v>
      </c>
      <c r="AY22">
        <f t="shared" si="40"/>
        <v>7.2999999999999995E-2</v>
      </c>
      <c r="AZ22">
        <f t="shared" si="41"/>
        <v>1.0999999999999999E-2</v>
      </c>
      <c r="BA22">
        <f t="shared" si="42"/>
        <v>0</v>
      </c>
      <c r="BB22">
        <f t="shared" si="43"/>
        <v>100.02699999999999</v>
      </c>
      <c r="BD22">
        <f t="shared" si="6"/>
        <v>0.92897802929427442</v>
      </c>
      <c r="BE22">
        <f t="shared" si="7"/>
        <v>1.8405829764856134E-3</v>
      </c>
      <c r="BF22">
        <f t="shared" si="8"/>
        <v>6.849744998038447E-2</v>
      </c>
      <c r="BG22">
        <f t="shared" si="9"/>
        <v>6.7241265872754787E-3</v>
      </c>
      <c r="BH22">
        <f t="shared" si="10"/>
        <v>8.4920104671232122E-2</v>
      </c>
      <c r="BI22">
        <f t="shared" si="11"/>
        <v>0</v>
      </c>
      <c r="BJ22">
        <f t="shared" si="12"/>
        <v>0.82263971179325324</v>
      </c>
      <c r="BK22">
        <f t="shared" si="13"/>
        <v>1.0360680060059845E-2</v>
      </c>
      <c r="BL22">
        <f t="shared" si="14"/>
        <v>2.001764936408721E-3</v>
      </c>
      <c r="BM22">
        <f t="shared" si="15"/>
        <v>9.7733650365229292E-4</v>
      </c>
      <c r="BN22">
        <f t="shared" si="44"/>
        <v>3.5495951041402795E-4</v>
      </c>
      <c r="BO22">
        <f t="shared" si="45"/>
        <v>0</v>
      </c>
      <c r="BP22">
        <f t="shared" si="46"/>
        <v>1.9272947463134402</v>
      </c>
      <c r="BQ22">
        <f t="shared" si="16"/>
        <v>2.0721475734261454</v>
      </c>
    </row>
    <row r="23" spans="1:69" x14ac:dyDescent="0.15">
      <c r="A23" t="s">
        <v>100</v>
      </c>
      <c r="B23">
        <v>21</v>
      </c>
      <c r="C23" s="27">
        <f t="shared" si="17"/>
        <v>219.81661857826143</v>
      </c>
      <c r="D23" s="1">
        <v>55.475000000000001</v>
      </c>
      <c r="E23" s="1">
        <v>0.14099999999999999</v>
      </c>
      <c r="F23" s="1">
        <v>3.516</v>
      </c>
      <c r="G23" s="1">
        <v>0.51900000000000002</v>
      </c>
      <c r="H23" s="1">
        <v>6.2050000000000001</v>
      </c>
      <c r="I23" s="1">
        <v>33.03</v>
      </c>
      <c r="J23" s="1">
        <v>0.58799999999999997</v>
      </c>
      <c r="K23" s="1">
        <v>0.17199999999999999</v>
      </c>
      <c r="L23" s="1">
        <v>0.106</v>
      </c>
      <c r="M23" s="1">
        <v>1.6E-2</v>
      </c>
      <c r="O23">
        <f t="shared" si="18"/>
        <v>99.767999999999986</v>
      </c>
      <c r="Q23" s="28">
        <f t="shared" si="47"/>
        <v>24.507788770623783</v>
      </c>
      <c r="V23" s="5">
        <v>12</v>
      </c>
      <c r="W23" s="5">
        <v>4</v>
      </c>
      <c r="X23" s="15">
        <v>0</v>
      </c>
      <c r="Z23" s="14">
        <f t="shared" si="19"/>
        <v>1.9207157139807387</v>
      </c>
      <c r="AA23" s="14">
        <f t="shared" si="20"/>
        <v>3.6724245453475155E-3</v>
      </c>
      <c r="AB23" s="14">
        <f t="shared" si="21"/>
        <v>0.14346459539485043</v>
      </c>
      <c r="AC23" s="14">
        <f t="shared" si="22"/>
        <v>1.4206203812904649E-2</v>
      </c>
      <c r="AD23" s="14">
        <f t="shared" si="23"/>
        <v>0</v>
      </c>
      <c r="AE23" s="14">
        <f t="shared" si="24"/>
        <v>0.17965817520642507</v>
      </c>
      <c r="AF23" s="14">
        <f t="shared" si="25"/>
        <v>1.7047151309985051</v>
      </c>
      <c r="AG23" s="14">
        <f t="shared" si="26"/>
        <v>2.1811481195477635E-2</v>
      </c>
      <c r="AH23" s="14">
        <f t="shared" si="27"/>
        <v>5.0436957734666596E-3</v>
      </c>
      <c r="AI23" s="14">
        <f t="shared" si="28"/>
        <v>2.952044009739526E-3</v>
      </c>
      <c r="AJ23" s="14">
        <f t="shared" si="29"/>
        <v>1.073993905159738E-3</v>
      </c>
      <c r="AK23" s="14">
        <f t="shared" si="30"/>
        <v>0</v>
      </c>
      <c r="AL23" s="14">
        <f t="shared" si="31"/>
        <v>3.9973134588226151</v>
      </c>
      <c r="AM23" s="14">
        <f t="shared" si="32"/>
        <v>0.90465892580050866</v>
      </c>
      <c r="AN23" s="11">
        <f t="shared" si="2"/>
        <v>0</v>
      </c>
      <c r="AP23">
        <f t="shared" si="33"/>
        <v>55.475000000000001</v>
      </c>
      <c r="AQ23">
        <f t="shared" si="34"/>
        <v>0.14099999999999999</v>
      </c>
      <c r="AR23">
        <f t="shared" si="35"/>
        <v>3.516</v>
      </c>
      <c r="AS23">
        <f t="shared" si="36"/>
        <v>0.51900000000000002</v>
      </c>
      <c r="AT23">
        <f t="shared" si="3"/>
        <v>0</v>
      </c>
      <c r="AU23">
        <f t="shared" si="4"/>
        <v>6.2050000000000001</v>
      </c>
      <c r="AV23">
        <f t="shared" si="37"/>
        <v>33.03</v>
      </c>
      <c r="AW23">
        <f t="shared" si="38"/>
        <v>0.58799999999999997</v>
      </c>
      <c r="AX23">
        <f t="shared" si="39"/>
        <v>0.17199999999999999</v>
      </c>
      <c r="AY23">
        <f t="shared" si="40"/>
        <v>0.106</v>
      </c>
      <c r="AZ23">
        <f t="shared" si="41"/>
        <v>1.6E-2</v>
      </c>
      <c r="BA23">
        <f t="shared" si="42"/>
        <v>0</v>
      </c>
      <c r="BB23">
        <f t="shared" si="43"/>
        <v>99.767999999999986</v>
      </c>
      <c r="BD23">
        <f t="shared" si="6"/>
        <v>0.92335219707057259</v>
      </c>
      <c r="BE23">
        <f t="shared" si="7"/>
        <v>1.7654571407106903E-3</v>
      </c>
      <c r="BF23">
        <f t="shared" si="8"/>
        <v>6.8968222832483328E-2</v>
      </c>
      <c r="BG23">
        <f t="shared" si="9"/>
        <v>6.8293966708336071E-3</v>
      </c>
      <c r="BH23">
        <f t="shared" si="10"/>
        <v>8.6367685540894162E-2</v>
      </c>
      <c r="BI23">
        <f t="shared" si="11"/>
        <v>0</v>
      </c>
      <c r="BJ23">
        <f t="shared" si="12"/>
        <v>0.81951350224789354</v>
      </c>
      <c r="BK23">
        <f t="shared" si="13"/>
        <v>1.0485507530662977E-2</v>
      </c>
      <c r="BL23">
        <f t="shared" si="14"/>
        <v>2.4246730215654929E-3</v>
      </c>
      <c r="BM23">
        <f t="shared" si="15"/>
        <v>1.4191461559882612E-3</v>
      </c>
      <c r="BN23">
        <f t="shared" si="44"/>
        <v>5.1630474242040432E-4</v>
      </c>
      <c r="BO23">
        <f t="shared" si="45"/>
        <v>0</v>
      </c>
      <c r="BP23">
        <f t="shared" si="46"/>
        <v>1.921642092954025</v>
      </c>
      <c r="BQ23">
        <f t="shared" si="16"/>
        <v>2.080155026515778</v>
      </c>
    </row>
    <row r="24" spans="1:69" x14ac:dyDescent="0.15">
      <c r="A24" t="s">
        <v>101</v>
      </c>
      <c r="B24">
        <v>22</v>
      </c>
      <c r="C24" s="27">
        <f t="shared" si="17"/>
        <v>231.38591429290676</v>
      </c>
      <c r="D24" s="1">
        <v>55.482999999999997</v>
      </c>
      <c r="E24" s="1">
        <v>0.15</v>
      </c>
      <c r="F24" s="1">
        <v>3.5219999999999998</v>
      </c>
      <c r="G24" s="1">
        <v>0.52800000000000002</v>
      </c>
      <c r="H24" s="1">
        <v>6.1550000000000002</v>
      </c>
      <c r="I24" s="1">
        <v>32.921999999999997</v>
      </c>
      <c r="J24" s="1">
        <v>0.90400000000000003</v>
      </c>
      <c r="K24" s="1">
        <v>0.14399999999999999</v>
      </c>
      <c r="L24" s="1">
        <v>9.6000000000000002E-2</v>
      </c>
      <c r="M24" s="1">
        <v>2.5999999999999999E-2</v>
      </c>
      <c r="O24">
        <f t="shared" si="18"/>
        <v>99.929999999999993</v>
      </c>
      <c r="Q24" s="28">
        <f t="shared" si="47"/>
        <v>24.53105374541234</v>
      </c>
      <c r="V24" s="5">
        <v>12</v>
      </c>
      <c r="W24" s="5">
        <v>4</v>
      </c>
      <c r="X24" s="15">
        <v>0</v>
      </c>
      <c r="Z24" s="14">
        <f t="shared" si="19"/>
        <v>1.91917085085481</v>
      </c>
      <c r="AA24" s="14">
        <f t="shared" si="20"/>
        <v>3.9031294248028626E-3</v>
      </c>
      <c r="AB24" s="14">
        <f t="shared" si="21"/>
        <v>0.14357312313412809</v>
      </c>
      <c r="AC24" s="14">
        <f t="shared" si="22"/>
        <v>1.4438847528618922E-2</v>
      </c>
      <c r="AD24" s="14">
        <f t="shared" si="23"/>
        <v>0</v>
      </c>
      <c r="AE24" s="14">
        <f t="shared" si="24"/>
        <v>0.17804147362964526</v>
      </c>
      <c r="AF24" s="14">
        <f t="shared" si="25"/>
        <v>1.6975296842794758</v>
      </c>
      <c r="AG24" s="14">
        <f t="shared" si="26"/>
        <v>3.3501495018877496E-2</v>
      </c>
      <c r="AH24" s="14">
        <f t="shared" si="27"/>
        <v>4.2186243258937198E-3</v>
      </c>
      <c r="AI24" s="14">
        <f t="shared" si="28"/>
        <v>2.6710137278350182E-3</v>
      </c>
      <c r="AJ24" s="14">
        <f t="shared" si="29"/>
        <v>1.7435849298549323E-3</v>
      </c>
      <c r="AK24" s="14">
        <f t="shared" si="30"/>
        <v>0</v>
      </c>
      <c r="AL24" s="14">
        <f t="shared" si="31"/>
        <v>3.9987918268539424</v>
      </c>
      <c r="AM24" s="14">
        <f t="shared" si="32"/>
        <v>0.9050734636865897</v>
      </c>
      <c r="AN24" s="11">
        <f t="shared" si="2"/>
        <v>0</v>
      </c>
      <c r="AP24">
        <f t="shared" si="33"/>
        <v>55.482999999999997</v>
      </c>
      <c r="AQ24">
        <f t="shared" si="34"/>
        <v>0.15</v>
      </c>
      <c r="AR24">
        <f t="shared" si="35"/>
        <v>3.5219999999999998</v>
      </c>
      <c r="AS24">
        <f t="shared" si="36"/>
        <v>0.52800000000000002</v>
      </c>
      <c r="AT24">
        <f t="shared" si="3"/>
        <v>0</v>
      </c>
      <c r="AU24">
        <f t="shared" si="4"/>
        <v>6.1550000000000002</v>
      </c>
      <c r="AV24">
        <f t="shared" si="37"/>
        <v>32.921999999999997</v>
      </c>
      <c r="AW24">
        <f t="shared" si="38"/>
        <v>0.90400000000000003</v>
      </c>
      <c r="AX24">
        <f t="shared" si="39"/>
        <v>0.14399999999999999</v>
      </c>
      <c r="AY24">
        <f t="shared" si="40"/>
        <v>9.6000000000000002E-2</v>
      </c>
      <c r="AZ24">
        <f t="shared" si="41"/>
        <v>2.5999999999999999E-2</v>
      </c>
      <c r="BA24">
        <f t="shared" si="42"/>
        <v>0</v>
      </c>
      <c r="BB24">
        <f t="shared" si="43"/>
        <v>99.929999999999993</v>
      </c>
      <c r="BD24">
        <f t="shared" si="6"/>
        <v>0.9234853528628495</v>
      </c>
      <c r="BE24">
        <f t="shared" si="7"/>
        <v>1.8781458943730749E-3</v>
      </c>
      <c r="BF24">
        <f t="shared" si="8"/>
        <v>6.9085916045508039E-2</v>
      </c>
      <c r="BG24">
        <f t="shared" si="9"/>
        <v>6.9478255148365019E-3</v>
      </c>
      <c r="BH24">
        <f t="shared" si="10"/>
        <v>8.5671733199710498E-2</v>
      </c>
      <c r="BI24">
        <f t="shared" si="11"/>
        <v>0</v>
      </c>
      <c r="BJ24">
        <f t="shared" si="12"/>
        <v>0.81683389406615647</v>
      </c>
      <c r="BK24">
        <f t="shared" si="13"/>
        <v>1.6120576203604305E-2</v>
      </c>
      <c r="BL24">
        <f t="shared" si="14"/>
        <v>2.0299588087525056E-3</v>
      </c>
      <c r="BM24">
        <f t="shared" si="15"/>
        <v>1.2852644431591799E-3</v>
      </c>
      <c r="BN24">
        <f t="shared" si="44"/>
        <v>8.3899520643315696E-4</v>
      </c>
      <c r="BO24">
        <f t="shared" si="45"/>
        <v>0</v>
      </c>
      <c r="BP24">
        <f t="shared" si="46"/>
        <v>1.924177662245383</v>
      </c>
      <c r="BQ24">
        <f t="shared" si="16"/>
        <v>2.0781822309420361</v>
      </c>
    </row>
    <row r="25" spans="1:69" x14ac:dyDescent="0.15">
      <c r="A25" t="s">
        <v>102</v>
      </c>
      <c r="B25">
        <v>23</v>
      </c>
      <c r="C25" s="27">
        <f t="shared" si="17"/>
        <v>242.95521000755213</v>
      </c>
      <c r="D25" s="1">
        <v>55.72</v>
      </c>
      <c r="E25" s="1">
        <v>0.13200000000000001</v>
      </c>
      <c r="F25" s="1">
        <v>3.5190000000000001</v>
      </c>
      <c r="G25" s="1">
        <v>0.52300000000000002</v>
      </c>
      <c r="H25" s="1">
        <v>6.3689999999999998</v>
      </c>
      <c r="I25" s="1">
        <v>33.284999999999997</v>
      </c>
      <c r="J25" s="1">
        <v>0.47199999999999998</v>
      </c>
      <c r="K25" s="1">
        <v>0.14799999999999999</v>
      </c>
      <c r="L25" s="1">
        <v>7.1999999999999995E-2</v>
      </c>
      <c r="M25" s="1">
        <v>0</v>
      </c>
      <c r="O25">
        <f t="shared" si="18"/>
        <v>100.24</v>
      </c>
      <c r="Q25" s="28">
        <f t="shared" si="47"/>
        <v>24.623232703604192</v>
      </c>
      <c r="V25" s="5">
        <v>12</v>
      </c>
      <c r="W25" s="5">
        <v>4</v>
      </c>
      <c r="X25" s="15">
        <v>0</v>
      </c>
      <c r="Z25" s="14">
        <f t="shared" si="19"/>
        <v>1.9201534875994164</v>
      </c>
      <c r="AA25" s="14">
        <f t="shared" si="20"/>
        <v>3.4218956294633667E-3</v>
      </c>
      <c r="AB25" s="14">
        <f t="shared" si="21"/>
        <v>0.14291380999233749</v>
      </c>
      <c r="AC25" s="14">
        <f t="shared" si="22"/>
        <v>1.4248574950828423E-2</v>
      </c>
      <c r="AD25" s="14">
        <f t="shared" si="23"/>
        <v>0</v>
      </c>
      <c r="AE25" s="14">
        <f t="shared" si="24"/>
        <v>0.18354201970291603</v>
      </c>
      <c r="AF25" s="14">
        <f t="shared" si="25"/>
        <v>1.7098218499392868</v>
      </c>
      <c r="AG25" s="14">
        <f t="shared" si="26"/>
        <v>1.7426448643569101E-2</v>
      </c>
      <c r="AH25" s="14">
        <f t="shared" si="27"/>
        <v>4.3195769042464697E-3</v>
      </c>
      <c r="AI25" s="14">
        <f t="shared" si="28"/>
        <v>1.9957609374742307E-3</v>
      </c>
      <c r="AJ25" s="14">
        <f t="shared" si="29"/>
        <v>0</v>
      </c>
      <c r="AK25" s="14">
        <f t="shared" si="30"/>
        <v>0</v>
      </c>
      <c r="AL25" s="14">
        <f t="shared" si="31"/>
        <v>3.9978434242995382</v>
      </c>
      <c r="AM25" s="14">
        <f t="shared" si="32"/>
        <v>0.90306035588521039</v>
      </c>
      <c r="AN25" s="11">
        <f t="shared" si="2"/>
        <v>0</v>
      </c>
      <c r="AP25">
        <f t="shared" si="33"/>
        <v>55.72</v>
      </c>
      <c r="AQ25">
        <f t="shared" si="34"/>
        <v>0.13200000000000001</v>
      </c>
      <c r="AR25">
        <f t="shared" si="35"/>
        <v>3.5190000000000001</v>
      </c>
      <c r="AS25">
        <f t="shared" si="36"/>
        <v>0.52300000000000002</v>
      </c>
      <c r="AT25">
        <f t="shared" si="3"/>
        <v>0</v>
      </c>
      <c r="AU25">
        <f t="shared" si="4"/>
        <v>6.3689999999999998</v>
      </c>
      <c r="AV25">
        <f t="shared" si="37"/>
        <v>33.284999999999997</v>
      </c>
      <c r="AW25">
        <f t="shared" si="38"/>
        <v>0.47199999999999998</v>
      </c>
      <c r="AX25">
        <f t="shared" si="39"/>
        <v>0.14799999999999999</v>
      </c>
      <c r="AY25">
        <f t="shared" si="40"/>
        <v>7.1999999999999995E-2</v>
      </c>
      <c r="AZ25">
        <f t="shared" si="41"/>
        <v>0</v>
      </c>
      <c r="BA25">
        <f t="shared" si="42"/>
        <v>0</v>
      </c>
      <c r="BB25">
        <f t="shared" si="43"/>
        <v>100.24</v>
      </c>
      <c r="BD25">
        <f t="shared" si="6"/>
        <v>0.92743009320905456</v>
      </c>
      <c r="BE25">
        <f t="shared" si="7"/>
        <v>1.6527683870483059E-3</v>
      </c>
      <c r="BF25">
        <f t="shared" si="8"/>
        <v>6.9027069438995697E-2</v>
      </c>
      <c r="BG25">
        <f t="shared" si="9"/>
        <v>6.8820317126126714E-3</v>
      </c>
      <c r="BH25">
        <f t="shared" si="10"/>
        <v>8.865040921997662E-2</v>
      </c>
      <c r="BI25">
        <f t="shared" si="11"/>
        <v>0</v>
      </c>
      <c r="BJ25">
        <f t="shared" si="12"/>
        <v>0.82584035489921681</v>
      </c>
      <c r="BK25">
        <f t="shared" si="13"/>
        <v>8.4169380178110969E-3</v>
      </c>
      <c r="BL25">
        <f t="shared" si="14"/>
        <v>2.0863465534400752E-3</v>
      </c>
      <c r="BM25">
        <f t="shared" si="15"/>
        <v>9.639483323693849E-4</v>
      </c>
      <c r="BN25">
        <f t="shared" si="44"/>
        <v>0</v>
      </c>
      <c r="BO25">
        <f t="shared" si="45"/>
        <v>0</v>
      </c>
      <c r="BP25">
        <f t="shared" si="46"/>
        <v>1.9309499597705253</v>
      </c>
      <c r="BQ25">
        <f t="shared" si="16"/>
        <v>2.070402396535767</v>
      </c>
    </row>
    <row r="26" spans="1:69" x14ac:dyDescent="0.15">
      <c r="A26" t="s">
        <v>103</v>
      </c>
      <c r="B26">
        <v>24</v>
      </c>
      <c r="C26" s="27">
        <f t="shared" si="17"/>
        <v>254.52450572219746</v>
      </c>
      <c r="D26" s="1">
        <v>55.883000000000003</v>
      </c>
      <c r="E26" s="1">
        <v>9.5000000000000001E-2</v>
      </c>
      <c r="F26" s="1">
        <v>3.5049999999999999</v>
      </c>
      <c r="G26" s="1">
        <v>0.51700000000000002</v>
      </c>
      <c r="H26" s="1">
        <v>6.2450000000000001</v>
      </c>
      <c r="I26" s="1">
        <v>33.197000000000003</v>
      </c>
      <c r="J26" s="1">
        <v>0.63400000000000001</v>
      </c>
      <c r="K26" s="1">
        <v>0.16</v>
      </c>
      <c r="L26" s="1">
        <v>0.113</v>
      </c>
      <c r="M26" s="1">
        <v>1.4E-2</v>
      </c>
      <c r="O26">
        <f t="shared" si="18"/>
        <v>100.363</v>
      </c>
      <c r="Q26" s="28">
        <f t="shared" si="47"/>
        <v>24.656307432568834</v>
      </c>
      <c r="V26" s="5">
        <v>12</v>
      </c>
      <c r="W26" s="5">
        <v>4</v>
      </c>
      <c r="X26" s="15">
        <v>0</v>
      </c>
      <c r="Z26" s="14">
        <f t="shared" si="19"/>
        <v>1.9231873034169782</v>
      </c>
      <c r="AA26" s="14">
        <f t="shared" si="20"/>
        <v>2.4594243361905173E-3</v>
      </c>
      <c r="AB26" s="14">
        <f t="shared" si="21"/>
        <v>0.14215429498458476</v>
      </c>
      <c r="AC26" s="14">
        <f t="shared" si="22"/>
        <v>1.4066217174353879E-2</v>
      </c>
      <c r="AD26" s="14">
        <f t="shared" si="23"/>
        <v>0</v>
      </c>
      <c r="AE26" s="14">
        <f t="shared" si="24"/>
        <v>0.1797271688502762</v>
      </c>
      <c r="AF26" s="14">
        <f t="shared" si="25"/>
        <v>1.7030138218637922</v>
      </c>
      <c r="AG26" s="14">
        <f t="shared" si="26"/>
        <v>2.3376160633184553E-2</v>
      </c>
      <c r="AH26" s="14">
        <f t="shared" si="27"/>
        <v>4.6635486388771092E-3</v>
      </c>
      <c r="AI26" s="14">
        <f t="shared" si="28"/>
        <v>3.1280342381853864E-3</v>
      </c>
      <c r="AJ26" s="14">
        <f t="shared" si="29"/>
        <v>9.340840618776579E-4</v>
      </c>
      <c r="AK26" s="14">
        <f t="shared" si="30"/>
        <v>0</v>
      </c>
      <c r="AL26" s="14">
        <f t="shared" si="31"/>
        <v>3.9967100581983006</v>
      </c>
      <c r="AM26" s="14">
        <f t="shared" si="32"/>
        <v>0.90453962083116335</v>
      </c>
      <c r="AN26" s="11">
        <f t="shared" si="2"/>
        <v>0</v>
      </c>
      <c r="AP26">
        <f t="shared" si="33"/>
        <v>55.883000000000003</v>
      </c>
      <c r="AQ26">
        <f t="shared" si="34"/>
        <v>9.5000000000000001E-2</v>
      </c>
      <c r="AR26">
        <f t="shared" si="35"/>
        <v>3.5049999999999999</v>
      </c>
      <c r="AS26">
        <f t="shared" si="36"/>
        <v>0.51700000000000002</v>
      </c>
      <c r="AT26">
        <f t="shared" si="3"/>
        <v>0</v>
      </c>
      <c r="AU26">
        <f t="shared" si="4"/>
        <v>6.2449999999999992</v>
      </c>
      <c r="AV26">
        <f t="shared" si="37"/>
        <v>33.197000000000003</v>
      </c>
      <c r="AW26">
        <f t="shared" si="38"/>
        <v>0.63400000000000001</v>
      </c>
      <c r="AX26">
        <f t="shared" si="39"/>
        <v>0.16</v>
      </c>
      <c r="AY26">
        <f t="shared" si="40"/>
        <v>0.113</v>
      </c>
      <c r="AZ26">
        <f t="shared" si="41"/>
        <v>1.4E-2</v>
      </c>
      <c r="BA26">
        <f t="shared" si="42"/>
        <v>0</v>
      </c>
      <c r="BB26">
        <f t="shared" si="43"/>
        <v>100.363</v>
      </c>
      <c r="BD26">
        <f t="shared" si="6"/>
        <v>0.93014314247669783</v>
      </c>
      <c r="BE26">
        <f t="shared" si="7"/>
        <v>1.1894923997696142E-3</v>
      </c>
      <c r="BF26">
        <f t="shared" si="8"/>
        <v>6.875245194193802E-2</v>
      </c>
      <c r="BG26">
        <f t="shared" si="9"/>
        <v>6.8030791499440755E-3</v>
      </c>
      <c r="BH26">
        <f t="shared" si="10"/>
        <v>8.6924447413841102E-2</v>
      </c>
      <c r="BI26">
        <f t="shared" si="11"/>
        <v>0</v>
      </c>
      <c r="BJ26">
        <f t="shared" si="12"/>
        <v>0.82365697045483877</v>
      </c>
      <c r="BK26">
        <f t="shared" si="13"/>
        <v>1.130580233748355E-2</v>
      </c>
      <c r="BL26">
        <f t="shared" si="14"/>
        <v>2.2555097875027845E-3</v>
      </c>
      <c r="BM26">
        <f t="shared" si="15"/>
        <v>1.512863354968618E-3</v>
      </c>
      <c r="BN26">
        <f t="shared" si="44"/>
        <v>4.517666496178538E-4</v>
      </c>
      <c r="BO26">
        <f t="shared" si="45"/>
        <v>0</v>
      </c>
      <c r="BP26">
        <f t="shared" si="46"/>
        <v>1.9329955259666021</v>
      </c>
      <c r="BQ26">
        <f t="shared" si="16"/>
        <v>2.0676250950967563</v>
      </c>
    </row>
    <row r="27" spans="1:69" x14ac:dyDescent="0.15">
      <c r="A27" t="s">
        <v>104</v>
      </c>
      <c r="B27">
        <v>25</v>
      </c>
      <c r="C27" s="27">
        <f t="shared" si="17"/>
        <v>266.0938014368428</v>
      </c>
      <c r="D27" s="1">
        <v>55.536000000000001</v>
      </c>
      <c r="E27" s="1">
        <v>0.158</v>
      </c>
      <c r="F27" s="1">
        <v>3.5310000000000001</v>
      </c>
      <c r="G27" s="1">
        <v>0.51800000000000002</v>
      </c>
      <c r="H27" s="1">
        <v>6.2889999999999997</v>
      </c>
      <c r="I27" s="1">
        <v>33.479999999999997</v>
      </c>
      <c r="J27" s="1">
        <v>0.51</v>
      </c>
      <c r="K27" s="1">
        <v>0.14199999999999999</v>
      </c>
      <c r="L27" s="1">
        <v>7.4999999999999997E-2</v>
      </c>
      <c r="M27" s="1">
        <v>1.2E-2</v>
      </c>
      <c r="O27">
        <f t="shared" si="18"/>
        <v>100.251</v>
      </c>
      <c r="Q27" s="28">
        <f t="shared" si="47"/>
        <v>24.617555254530313</v>
      </c>
      <c r="V27" s="5">
        <v>12</v>
      </c>
      <c r="W27" s="5">
        <v>4</v>
      </c>
      <c r="X27" s="15">
        <v>0</v>
      </c>
      <c r="Z27" s="14">
        <f t="shared" si="19"/>
        <v>1.9142540829861245</v>
      </c>
      <c r="AA27" s="14">
        <f t="shared" si="20"/>
        <v>4.0968499970627037E-3</v>
      </c>
      <c r="AB27" s="14">
        <f t="shared" si="21"/>
        <v>0.14343422665214484</v>
      </c>
      <c r="AC27" s="14">
        <f t="shared" si="22"/>
        <v>1.4115609981526292E-2</v>
      </c>
      <c r="AD27" s="14">
        <f t="shared" si="23"/>
        <v>0</v>
      </c>
      <c r="AE27" s="14">
        <f t="shared" si="24"/>
        <v>0.18127837534344482</v>
      </c>
      <c r="AF27" s="14">
        <f t="shared" si="25"/>
        <v>1.7202354719907331</v>
      </c>
      <c r="AG27" s="14">
        <f t="shared" si="26"/>
        <v>1.883376799680973E-2</v>
      </c>
      <c r="AH27" s="14">
        <f t="shared" si="27"/>
        <v>4.1454147417557463E-3</v>
      </c>
      <c r="AI27" s="14">
        <f t="shared" si="28"/>
        <v>2.0793970957282155E-3</v>
      </c>
      <c r="AJ27" s="14">
        <f t="shared" si="29"/>
        <v>8.0190382929317425E-4</v>
      </c>
      <c r="AK27" s="14">
        <f t="shared" si="30"/>
        <v>0</v>
      </c>
      <c r="AL27" s="14">
        <f t="shared" si="31"/>
        <v>4.0032751006146228</v>
      </c>
      <c r="AM27" s="14">
        <f t="shared" si="32"/>
        <v>0.90466628702305396</v>
      </c>
      <c r="AN27" s="11">
        <f t="shared" si="2"/>
        <v>0</v>
      </c>
      <c r="AP27">
        <f t="shared" si="33"/>
        <v>55.536000000000001</v>
      </c>
      <c r="AQ27">
        <f t="shared" si="34"/>
        <v>0.158</v>
      </c>
      <c r="AR27">
        <f t="shared" si="35"/>
        <v>3.5310000000000001</v>
      </c>
      <c r="AS27">
        <f t="shared" si="36"/>
        <v>0.51800000000000002</v>
      </c>
      <c r="AT27">
        <f t="shared" si="3"/>
        <v>0</v>
      </c>
      <c r="AU27">
        <f t="shared" si="4"/>
        <v>6.2889999999999997</v>
      </c>
      <c r="AV27">
        <f t="shared" si="37"/>
        <v>33.479999999999997</v>
      </c>
      <c r="AW27">
        <f t="shared" si="38"/>
        <v>0.51</v>
      </c>
      <c r="AX27">
        <f t="shared" si="39"/>
        <v>0.14199999999999999</v>
      </c>
      <c r="AY27">
        <f t="shared" si="40"/>
        <v>7.4999999999999997E-2</v>
      </c>
      <c r="AZ27">
        <f t="shared" si="41"/>
        <v>1.2E-2</v>
      </c>
      <c r="BA27">
        <f t="shared" si="42"/>
        <v>0</v>
      </c>
      <c r="BB27">
        <f t="shared" si="43"/>
        <v>100.251</v>
      </c>
      <c r="BD27">
        <f t="shared" si="6"/>
        <v>0.92436750998668449</v>
      </c>
      <c r="BE27">
        <f t="shared" si="7"/>
        <v>1.9783136754063057E-3</v>
      </c>
      <c r="BF27">
        <f t="shared" si="8"/>
        <v>6.9262455865045119E-2</v>
      </c>
      <c r="BG27">
        <f t="shared" si="9"/>
        <v>6.8162379103888409E-3</v>
      </c>
      <c r="BH27">
        <f t="shared" si="10"/>
        <v>8.753688547408274E-2</v>
      </c>
      <c r="BI27">
        <f t="shared" si="11"/>
        <v>0</v>
      </c>
      <c r="BJ27">
        <f t="shared" si="12"/>
        <v>0.83067853633846422</v>
      </c>
      <c r="BK27">
        <f t="shared" si="13"/>
        <v>9.0945728582280932E-3</v>
      </c>
      <c r="BL27">
        <f t="shared" si="14"/>
        <v>2.001764936408721E-3</v>
      </c>
      <c r="BM27">
        <f t="shared" si="15"/>
        <v>1.0041128462181092E-3</v>
      </c>
      <c r="BN27">
        <f t="shared" si="44"/>
        <v>3.8722855681530327E-4</v>
      </c>
      <c r="BO27">
        <f t="shared" si="45"/>
        <v>0</v>
      </c>
      <c r="BP27">
        <f t="shared" si="46"/>
        <v>1.9331276184477424</v>
      </c>
      <c r="BQ27">
        <f t="shared" si="16"/>
        <v>2.0708798852241133</v>
      </c>
    </row>
    <row r="28" spans="1:69" x14ac:dyDescent="0.15">
      <c r="A28" t="s">
        <v>105</v>
      </c>
      <c r="B28">
        <v>26</v>
      </c>
      <c r="C28" s="27">
        <f t="shared" si="17"/>
        <v>277.66309715148816</v>
      </c>
      <c r="D28" s="1">
        <v>55.564999999999998</v>
      </c>
      <c r="E28" s="1">
        <v>0.11600000000000001</v>
      </c>
      <c r="F28" s="1">
        <v>3.5609999999999999</v>
      </c>
      <c r="G28" s="1">
        <v>0.55300000000000005</v>
      </c>
      <c r="H28" s="1">
        <v>6.1840000000000002</v>
      </c>
      <c r="I28" s="1">
        <v>33.140999999999998</v>
      </c>
      <c r="J28" s="1">
        <v>0.51500000000000001</v>
      </c>
      <c r="K28" s="1">
        <v>0.114</v>
      </c>
      <c r="L28" s="1">
        <v>9.8000000000000004E-2</v>
      </c>
      <c r="M28" s="1">
        <v>5.0000000000000001E-3</v>
      </c>
      <c r="O28">
        <f t="shared" si="18"/>
        <v>99.852000000000004</v>
      </c>
      <c r="Q28" s="28">
        <f t="shared" si="47"/>
        <v>24.545368374005211</v>
      </c>
      <c r="V28" s="5">
        <v>12</v>
      </c>
      <c r="W28" s="5">
        <v>4</v>
      </c>
      <c r="X28" s="15">
        <v>0</v>
      </c>
      <c r="Z28" s="14">
        <f t="shared" si="19"/>
        <v>1.9208863547697439</v>
      </c>
      <c r="AA28" s="14">
        <f t="shared" si="20"/>
        <v>3.0166597742322682E-3</v>
      </c>
      <c r="AB28" s="14">
        <f t="shared" si="21"/>
        <v>0.14507828710247753</v>
      </c>
      <c r="AC28" s="14">
        <f t="shared" si="22"/>
        <v>1.5113685778947049E-2</v>
      </c>
      <c r="AD28" s="14">
        <f t="shared" si="23"/>
        <v>0</v>
      </c>
      <c r="AE28" s="14">
        <f t="shared" si="24"/>
        <v>0.17877601545281921</v>
      </c>
      <c r="AF28" s="14">
        <f t="shared" si="25"/>
        <v>1.7078252301569321</v>
      </c>
      <c r="AG28" s="14">
        <f t="shared" si="26"/>
        <v>1.9074345121168994E-2</v>
      </c>
      <c r="AH28" s="14">
        <f t="shared" si="27"/>
        <v>3.3377965504757224E-3</v>
      </c>
      <c r="AI28" s="14">
        <f t="shared" si="28"/>
        <v>2.7250696847189266E-3</v>
      </c>
      <c r="AJ28" s="14">
        <f t="shared" si="29"/>
        <v>3.3510924759215104E-4</v>
      </c>
      <c r="AK28" s="14">
        <f t="shared" si="30"/>
        <v>0</v>
      </c>
      <c r="AL28" s="14">
        <f t="shared" si="31"/>
        <v>3.9961685536391065</v>
      </c>
      <c r="AM28" s="14">
        <f t="shared" si="32"/>
        <v>0.90523910875769686</v>
      </c>
      <c r="AN28" s="11">
        <f t="shared" si="2"/>
        <v>0</v>
      </c>
      <c r="AP28">
        <f t="shared" si="33"/>
        <v>55.564999999999998</v>
      </c>
      <c r="AQ28">
        <f t="shared" si="34"/>
        <v>0.11600000000000001</v>
      </c>
      <c r="AR28">
        <f t="shared" si="35"/>
        <v>3.5609999999999999</v>
      </c>
      <c r="AS28">
        <f t="shared" si="36"/>
        <v>0.55300000000000005</v>
      </c>
      <c r="AT28">
        <f t="shared" si="3"/>
        <v>0</v>
      </c>
      <c r="AU28">
        <f t="shared" si="4"/>
        <v>6.1840000000000002</v>
      </c>
      <c r="AV28">
        <f t="shared" si="37"/>
        <v>33.140999999999998</v>
      </c>
      <c r="AW28">
        <f t="shared" si="38"/>
        <v>0.51500000000000001</v>
      </c>
      <c r="AX28">
        <f t="shared" si="39"/>
        <v>0.114</v>
      </c>
      <c r="AY28">
        <f t="shared" si="40"/>
        <v>9.8000000000000004E-2</v>
      </c>
      <c r="AZ28">
        <f t="shared" si="41"/>
        <v>5.0000000000000001E-3</v>
      </c>
      <c r="BA28">
        <f t="shared" si="42"/>
        <v>0</v>
      </c>
      <c r="BB28">
        <f t="shared" si="43"/>
        <v>99.852000000000004</v>
      </c>
      <c r="BD28">
        <f t="shared" si="6"/>
        <v>0.92485019973368843</v>
      </c>
      <c r="BE28">
        <f t="shared" si="7"/>
        <v>1.4524328249818446E-3</v>
      </c>
      <c r="BF28">
        <f t="shared" si="8"/>
        <v>6.9850921930168702E-2</v>
      </c>
      <c r="BG28">
        <f t="shared" si="9"/>
        <v>7.2767945259556554E-3</v>
      </c>
      <c r="BH28">
        <f t="shared" si="10"/>
        <v>8.6075385557597028E-2</v>
      </c>
      <c r="BI28">
        <f t="shared" si="11"/>
        <v>0</v>
      </c>
      <c r="BJ28">
        <f t="shared" si="12"/>
        <v>0.82226754399023427</v>
      </c>
      <c r="BK28">
        <f t="shared" si="13"/>
        <v>9.1837353372303289E-3</v>
      </c>
      <c r="BL28">
        <f t="shared" si="14"/>
        <v>1.6070507235957337E-3</v>
      </c>
      <c r="BM28">
        <f t="shared" si="15"/>
        <v>1.3120407857249961E-3</v>
      </c>
      <c r="BN28">
        <f t="shared" si="44"/>
        <v>1.6134523200637637E-4</v>
      </c>
      <c r="BO28">
        <f t="shared" si="45"/>
        <v>0</v>
      </c>
      <c r="BP28">
        <f t="shared" si="46"/>
        <v>1.9240374506411835</v>
      </c>
      <c r="BQ28">
        <f t="shared" si="16"/>
        <v>2.0769702545589168</v>
      </c>
    </row>
    <row r="29" spans="1:69" x14ac:dyDescent="0.15">
      <c r="A29" t="s">
        <v>106</v>
      </c>
      <c r="B29">
        <v>27</v>
      </c>
      <c r="C29" s="27">
        <f t="shared" si="17"/>
        <v>289.23239286613347</v>
      </c>
      <c r="D29" s="1">
        <v>55.155999999999999</v>
      </c>
      <c r="E29" s="1">
        <v>0.151</v>
      </c>
      <c r="F29" s="1">
        <v>3.6669999999999998</v>
      </c>
      <c r="G29" s="1">
        <v>0.57499999999999996</v>
      </c>
      <c r="H29" s="1">
        <v>5.92</v>
      </c>
      <c r="I29" s="1">
        <v>31.555</v>
      </c>
      <c r="J29" s="1">
        <v>2.5150000000000001</v>
      </c>
      <c r="K29" s="1">
        <v>0.11799999999999999</v>
      </c>
      <c r="L29" s="1">
        <v>9.1999999999999998E-2</v>
      </c>
      <c r="M29" s="1">
        <v>4.8000000000000001E-2</v>
      </c>
      <c r="O29">
        <f t="shared" si="18"/>
        <v>99.796999999999997</v>
      </c>
      <c r="Q29" s="28">
        <f t="shared" si="47"/>
        <v>24.410475817782835</v>
      </c>
      <c r="V29" s="5">
        <v>12</v>
      </c>
      <c r="W29" s="5">
        <v>4</v>
      </c>
      <c r="X29" s="15">
        <v>0</v>
      </c>
      <c r="Z29" s="14">
        <f t="shared" si="19"/>
        <v>1.917283898916798</v>
      </c>
      <c r="AA29" s="14">
        <f t="shared" si="20"/>
        <v>3.9485587089440125E-3</v>
      </c>
      <c r="AB29" s="14">
        <f t="shared" si="21"/>
        <v>0.15022238924685852</v>
      </c>
      <c r="AC29" s="14">
        <f t="shared" si="22"/>
        <v>1.5801794572830506E-2</v>
      </c>
      <c r="AD29" s="14">
        <f t="shared" si="23"/>
        <v>0</v>
      </c>
      <c r="AE29" s="14">
        <f t="shared" si="24"/>
        <v>0.17208966483149593</v>
      </c>
      <c r="AF29" s="14">
        <f t="shared" si="25"/>
        <v>1.6350811446859805</v>
      </c>
      <c r="AG29" s="14">
        <f t="shared" si="26"/>
        <v>9.3664216804818998E-2</v>
      </c>
      <c r="AH29" s="14">
        <f t="shared" si="27"/>
        <v>3.4740041016039992E-3</v>
      </c>
      <c r="AI29" s="14">
        <f t="shared" si="28"/>
        <v>2.5723654832856806E-3</v>
      </c>
      <c r="AJ29" s="14">
        <f t="shared" si="29"/>
        <v>3.2348262235942266E-3</v>
      </c>
      <c r="AK29" s="14">
        <f t="shared" si="30"/>
        <v>0</v>
      </c>
      <c r="AL29" s="14">
        <f t="shared" si="31"/>
        <v>3.9973728635762105</v>
      </c>
      <c r="AM29" s="14">
        <f t="shared" si="32"/>
        <v>0.90477399041353224</v>
      </c>
      <c r="AN29" s="11">
        <f t="shared" si="2"/>
        <v>0</v>
      </c>
      <c r="AP29">
        <f t="shared" si="33"/>
        <v>55.155999999999999</v>
      </c>
      <c r="AQ29">
        <f t="shared" si="34"/>
        <v>0.151</v>
      </c>
      <c r="AR29">
        <f t="shared" si="35"/>
        <v>3.6669999999999998</v>
      </c>
      <c r="AS29">
        <f t="shared" si="36"/>
        <v>0.57499999999999996</v>
      </c>
      <c r="AT29">
        <f t="shared" si="3"/>
        <v>0</v>
      </c>
      <c r="AU29">
        <f t="shared" si="4"/>
        <v>5.92</v>
      </c>
      <c r="AV29">
        <f t="shared" si="37"/>
        <v>31.555</v>
      </c>
      <c r="AW29">
        <f t="shared" si="38"/>
        <v>2.5150000000000001</v>
      </c>
      <c r="AX29">
        <f t="shared" si="39"/>
        <v>0.11799999999999999</v>
      </c>
      <c r="AY29">
        <f t="shared" si="40"/>
        <v>9.1999999999999998E-2</v>
      </c>
      <c r="AZ29">
        <f t="shared" si="41"/>
        <v>4.8000000000000001E-2</v>
      </c>
      <c r="BA29">
        <f t="shared" si="42"/>
        <v>0</v>
      </c>
      <c r="BB29">
        <f t="shared" si="43"/>
        <v>99.796999999999997</v>
      </c>
      <c r="BD29">
        <f t="shared" si="6"/>
        <v>0.91804260985352859</v>
      </c>
      <c r="BE29">
        <f t="shared" si="7"/>
        <v>1.8906668670022287E-3</v>
      </c>
      <c r="BF29">
        <f t="shared" si="8"/>
        <v>7.1930168693605342E-2</v>
      </c>
      <c r="BG29">
        <f t="shared" si="9"/>
        <v>7.5662872557405083E-3</v>
      </c>
      <c r="BH29">
        <f t="shared" si="10"/>
        <v>8.2400757196147215E-2</v>
      </c>
      <c r="BI29">
        <f t="shared" si="11"/>
        <v>0</v>
      </c>
      <c r="BJ29">
        <f t="shared" si="12"/>
        <v>0.7829170016176894</v>
      </c>
      <c r="BK29">
        <f t="shared" si="13"/>
        <v>4.4848726938124812E-2</v>
      </c>
      <c r="BL29">
        <f t="shared" si="14"/>
        <v>1.6634384682833033E-3</v>
      </c>
      <c r="BM29">
        <f t="shared" si="15"/>
        <v>1.2317117580275473E-3</v>
      </c>
      <c r="BN29">
        <f t="shared" si="44"/>
        <v>1.5489142272612131E-3</v>
      </c>
      <c r="BO29">
        <f t="shared" si="45"/>
        <v>0</v>
      </c>
      <c r="BP29">
        <f t="shared" si="46"/>
        <v>1.9140402828754099</v>
      </c>
      <c r="BQ29">
        <f t="shared" si="16"/>
        <v>2.0884476148908773</v>
      </c>
    </row>
    <row r="30" spans="1:69" x14ac:dyDescent="0.15">
      <c r="A30" t="s">
        <v>107</v>
      </c>
      <c r="B30">
        <v>28</v>
      </c>
      <c r="C30" s="27">
        <f t="shared" si="17"/>
        <v>300.80168858077883</v>
      </c>
      <c r="D30" s="1">
        <v>55.585000000000001</v>
      </c>
      <c r="E30" s="1">
        <v>0.13900000000000001</v>
      </c>
      <c r="F30" s="1">
        <v>3.5760000000000001</v>
      </c>
      <c r="G30" s="1">
        <v>0.55300000000000005</v>
      </c>
      <c r="H30" s="1">
        <v>6.2460000000000004</v>
      </c>
      <c r="I30" s="1">
        <v>33.494</v>
      </c>
      <c r="J30" s="1">
        <v>0.47799999999999998</v>
      </c>
      <c r="K30" s="1">
        <v>0.14599999999999999</v>
      </c>
      <c r="L30" s="1">
        <v>8.7999999999999995E-2</v>
      </c>
      <c r="M30" s="1">
        <v>1.7000000000000001E-2</v>
      </c>
      <c r="O30">
        <f t="shared" si="18"/>
        <v>100.32199999999999</v>
      </c>
      <c r="Q30" s="28">
        <f t="shared" si="47"/>
        <v>24.640152559179406</v>
      </c>
      <c r="V30" s="5">
        <v>12</v>
      </c>
      <c r="W30" s="5">
        <v>4</v>
      </c>
      <c r="X30" s="15">
        <v>0</v>
      </c>
      <c r="Z30" s="14">
        <f t="shared" si="19"/>
        <v>1.9141859521717144</v>
      </c>
      <c r="AA30" s="14">
        <f t="shared" si="20"/>
        <v>3.6008854430208668E-3</v>
      </c>
      <c r="AB30" s="14">
        <f t="shared" si="21"/>
        <v>0.14512897156019444</v>
      </c>
      <c r="AC30" s="14">
        <f t="shared" si="22"/>
        <v>1.5055547405489514E-2</v>
      </c>
      <c r="AD30" s="14">
        <f t="shared" si="23"/>
        <v>0</v>
      </c>
      <c r="AE30" s="14">
        <f t="shared" si="24"/>
        <v>0.17987380197910163</v>
      </c>
      <c r="AF30" s="14">
        <f t="shared" si="25"/>
        <v>1.7193765306880553</v>
      </c>
      <c r="AG30" s="14">
        <f t="shared" si="26"/>
        <v>1.7635852818677616E-2</v>
      </c>
      <c r="AH30" s="14">
        <f t="shared" si="27"/>
        <v>4.2582781673241076E-3</v>
      </c>
      <c r="AI30" s="14">
        <f t="shared" si="28"/>
        <v>2.4375883790483319E-3</v>
      </c>
      <c r="AJ30" s="14">
        <f t="shared" si="29"/>
        <v>1.1349885795942732E-3</v>
      </c>
      <c r="AK30" s="14">
        <f t="shared" si="30"/>
        <v>0</v>
      </c>
      <c r="AL30" s="14">
        <f t="shared" si="31"/>
        <v>4.0026883971922214</v>
      </c>
      <c r="AM30" s="14">
        <f t="shared" si="32"/>
        <v>0.90529220983391856</v>
      </c>
      <c r="AN30" s="11">
        <f t="shared" si="2"/>
        <v>0</v>
      </c>
      <c r="AP30">
        <f t="shared" si="33"/>
        <v>55.585000000000001</v>
      </c>
      <c r="AQ30">
        <f t="shared" si="34"/>
        <v>0.13900000000000001</v>
      </c>
      <c r="AR30">
        <f t="shared" si="35"/>
        <v>3.5760000000000001</v>
      </c>
      <c r="AS30">
        <f t="shared" si="36"/>
        <v>0.55300000000000005</v>
      </c>
      <c r="AT30">
        <f t="shared" si="3"/>
        <v>0</v>
      </c>
      <c r="AU30">
        <f t="shared" si="4"/>
        <v>6.2460000000000004</v>
      </c>
      <c r="AV30">
        <f t="shared" si="37"/>
        <v>33.494</v>
      </c>
      <c r="AW30">
        <f t="shared" si="38"/>
        <v>0.47799999999999998</v>
      </c>
      <c r="AX30">
        <f t="shared" si="39"/>
        <v>0.14599999999999999</v>
      </c>
      <c r="AY30">
        <f t="shared" si="40"/>
        <v>8.7999999999999995E-2</v>
      </c>
      <c r="AZ30">
        <f t="shared" si="41"/>
        <v>1.7000000000000001E-2</v>
      </c>
      <c r="BA30">
        <f t="shared" si="42"/>
        <v>0</v>
      </c>
      <c r="BB30">
        <f t="shared" si="43"/>
        <v>100.32199999999999</v>
      </c>
      <c r="BD30">
        <f t="shared" si="6"/>
        <v>0.92518308921438086</v>
      </c>
      <c r="BE30">
        <f t="shared" si="7"/>
        <v>1.7404151954523829E-3</v>
      </c>
      <c r="BF30">
        <f t="shared" si="8"/>
        <v>7.0145154962730494E-2</v>
      </c>
      <c r="BG30">
        <f t="shared" si="9"/>
        <v>7.2767945259556554E-3</v>
      </c>
      <c r="BH30">
        <f t="shared" si="10"/>
        <v>8.6938366460664787E-2</v>
      </c>
      <c r="BI30">
        <f t="shared" si="11"/>
        <v>0</v>
      </c>
      <c r="BJ30">
        <f t="shared" si="12"/>
        <v>0.83102589295461537</v>
      </c>
      <c r="BK30">
        <f t="shared" si="13"/>
        <v>8.5239329926137808E-3</v>
      </c>
      <c r="BL30">
        <f t="shared" si="14"/>
        <v>2.0581526810962906E-3</v>
      </c>
      <c r="BM30">
        <f t="shared" si="15"/>
        <v>1.1781590728959148E-3</v>
      </c>
      <c r="BN30">
        <f t="shared" si="44"/>
        <v>5.4857378882167964E-4</v>
      </c>
      <c r="BO30">
        <f t="shared" si="45"/>
        <v>0</v>
      </c>
      <c r="BP30">
        <f t="shared" si="46"/>
        <v>1.9346185318492275</v>
      </c>
      <c r="BQ30">
        <f t="shared" si="16"/>
        <v>2.0689806963475146</v>
      </c>
    </row>
    <row r="31" spans="1:69" x14ac:dyDescent="0.15">
      <c r="A31" t="s">
        <v>108</v>
      </c>
      <c r="B31">
        <v>29</v>
      </c>
      <c r="C31" s="27">
        <f t="shared" si="17"/>
        <v>312.37098429542414</v>
      </c>
      <c r="D31" s="1">
        <v>55.31</v>
      </c>
      <c r="E31" s="1">
        <v>0.14499999999999999</v>
      </c>
      <c r="F31" s="1">
        <v>3.625</v>
      </c>
      <c r="G31" s="1">
        <v>0.56499999999999995</v>
      </c>
      <c r="H31" s="1">
        <v>6.0890000000000004</v>
      </c>
      <c r="I31" s="1">
        <v>33.109000000000002</v>
      </c>
      <c r="J31" s="1">
        <v>1.1759999999999999</v>
      </c>
      <c r="K31" s="1">
        <v>0.16400000000000001</v>
      </c>
      <c r="L31" s="1">
        <v>5.8999999999999997E-2</v>
      </c>
      <c r="M31" s="1">
        <v>0.03</v>
      </c>
      <c r="O31">
        <f t="shared" si="18"/>
        <v>100.27200000000002</v>
      </c>
      <c r="Q31" s="28">
        <f t="shared" si="47"/>
        <v>24.584576813789386</v>
      </c>
      <c r="V31" s="5">
        <v>12</v>
      </c>
      <c r="W31" s="5">
        <v>4</v>
      </c>
      <c r="X31" s="15">
        <v>0</v>
      </c>
      <c r="Z31" s="14">
        <f t="shared" si="19"/>
        <v>1.9090215398011865</v>
      </c>
      <c r="AA31" s="14">
        <f t="shared" si="20"/>
        <v>3.7648108597929408E-3</v>
      </c>
      <c r="AB31" s="14">
        <f t="shared" si="21"/>
        <v>0.14745016875648445</v>
      </c>
      <c r="AC31" s="14">
        <f t="shared" si="22"/>
        <v>1.5417023082956545E-2</v>
      </c>
      <c r="AD31" s="14">
        <f t="shared" si="23"/>
        <v>0</v>
      </c>
      <c r="AE31" s="14">
        <f t="shared" si="24"/>
        <v>0.17574887917660201</v>
      </c>
      <c r="AF31" s="14">
        <f t="shared" si="25"/>
        <v>1.7034551268469937</v>
      </c>
      <c r="AG31" s="14">
        <f t="shared" si="26"/>
        <v>4.3486709408263713E-2</v>
      </c>
      <c r="AH31" s="14">
        <f t="shared" si="27"/>
        <v>4.7940844003040448E-3</v>
      </c>
      <c r="AI31" s="14">
        <f t="shared" si="28"/>
        <v>1.6379866797450778E-3</v>
      </c>
      <c r="AJ31" s="14">
        <f t="shared" si="29"/>
        <v>2.0074488139421175E-3</v>
      </c>
      <c r="AK31" s="14">
        <f t="shared" si="30"/>
        <v>0</v>
      </c>
      <c r="AL31" s="14">
        <f t="shared" si="31"/>
        <v>4.0067837778262714</v>
      </c>
      <c r="AM31" s="14">
        <f t="shared" si="32"/>
        <v>0.90647695587426536</v>
      </c>
      <c r="AN31" s="11">
        <f t="shared" si="2"/>
        <v>0</v>
      </c>
      <c r="AP31">
        <f t="shared" si="33"/>
        <v>55.31</v>
      </c>
      <c r="AQ31">
        <f t="shared" si="34"/>
        <v>0.14499999999999999</v>
      </c>
      <c r="AR31">
        <f t="shared" si="35"/>
        <v>3.625</v>
      </c>
      <c r="AS31">
        <f t="shared" si="36"/>
        <v>0.56499999999999995</v>
      </c>
      <c r="AT31">
        <f t="shared" si="3"/>
        <v>0</v>
      </c>
      <c r="AU31">
        <f t="shared" si="4"/>
        <v>6.0890000000000004</v>
      </c>
      <c r="AV31">
        <f t="shared" si="37"/>
        <v>33.109000000000002</v>
      </c>
      <c r="AW31">
        <f t="shared" si="38"/>
        <v>1.1759999999999999</v>
      </c>
      <c r="AX31">
        <f t="shared" si="39"/>
        <v>0.16400000000000001</v>
      </c>
      <c r="AY31">
        <f t="shared" si="40"/>
        <v>5.8999999999999997E-2</v>
      </c>
      <c r="AZ31">
        <f t="shared" si="41"/>
        <v>0.03</v>
      </c>
      <c r="BA31">
        <f t="shared" si="42"/>
        <v>0</v>
      </c>
      <c r="BB31">
        <f t="shared" si="43"/>
        <v>100.27200000000002</v>
      </c>
      <c r="BD31">
        <f t="shared" si="6"/>
        <v>0.92060585885486024</v>
      </c>
      <c r="BE31">
        <f t="shared" si="7"/>
        <v>1.8155410312273056E-3</v>
      </c>
      <c r="BF31">
        <f t="shared" si="8"/>
        <v>7.1106316202432338E-2</v>
      </c>
      <c r="BG31">
        <f t="shared" si="9"/>
        <v>7.4346996512928473E-3</v>
      </c>
      <c r="BH31">
        <f t="shared" si="10"/>
        <v>8.4753076109348041E-2</v>
      </c>
      <c r="BI31">
        <f t="shared" si="11"/>
        <v>0</v>
      </c>
      <c r="BJ31">
        <f t="shared" si="12"/>
        <v>0.82147358601046039</v>
      </c>
      <c r="BK31">
        <f t="shared" si="13"/>
        <v>2.0971015061325954E-2</v>
      </c>
      <c r="BL31">
        <f t="shared" si="14"/>
        <v>2.3118975321903541E-3</v>
      </c>
      <c r="BM31">
        <f t="shared" si="15"/>
        <v>7.8990210569157928E-4</v>
      </c>
      <c r="BN31">
        <f t="shared" si="44"/>
        <v>9.6807139203825812E-4</v>
      </c>
      <c r="BO31">
        <f t="shared" si="45"/>
        <v>0</v>
      </c>
      <c r="BP31">
        <f t="shared" si="46"/>
        <v>1.9322299639508675</v>
      </c>
      <c r="BQ31">
        <f t="shared" si="16"/>
        <v>2.0736578215739518</v>
      </c>
    </row>
    <row r="32" spans="1:69" x14ac:dyDescent="0.15">
      <c r="A32" t="s">
        <v>109</v>
      </c>
      <c r="B32">
        <v>30</v>
      </c>
      <c r="C32" s="27">
        <f t="shared" si="17"/>
        <v>323.9402800100695</v>
      </c>
      <c r="D32" s="1">
        <v>55.557000000000002</v>
      </c>
      <c r="E32" s="1">
        <v>0.13</v>
      </c>
      <c r="F32" s="1">
        <v>3.5830000000000002</v>
      </c>
      <c r="G32" s="1">
        <v>0.57899999999999996</v>
      </c>
      <c r="H32" s="1">
        <v>6.2859999999999996</v>
      </c>
      <c r="I32" s="1">
        <v>33.226999999999997</v>
      </c>
      <c r="J32" s="1">
        <v>0.497</v>
      </c>
      <c r="K32" s="1">
        <v>0.14000000000000001</v>
      </c>
      <c r="L32" s="1">
        <v>7.1999999999999995E-2</v>
      </c>
      <c r="M32" s="1">
        <v>1.4E-2</v>
      </c>
      <c r="O32">
        <f t="shared" si="18"/>
        <v>100.08499999999999</v>
      </c>
      <c r="Q32" s="28">
        <f t="shared" si="47"/>
        <v>24.584800881428038</v>
      </c>
      <c r="V32" s="5">
        <v>12</v>
      </c>
      <c r="W32" s="5">
        <v>4</v>
      </c>
      <c r="X32" s="15">
        <v>0</v>
      </c>
      <c r="Z32" s="14">
        <f t="shared" si="19"/>
        <v>1.917529254253405</v>
      </c>
      <c r="AA32" s="14">
        <f t="shared" si="20"/>
        <v>3.3753169042398212E-3</v>
      </c>
      <c r="AB32" s="14">
        <f t="shared" si="21"/>
        <v>0.14574045229329827</v>
      </c>
      <c r="AC32" s="14">
        <f t="shared" si="22"/>
        <v>1.5798893820651777E-2</v>
      </c>
      <c r="AD32" s="14">
        <f t="shared" si="23"/>
        <v>0</v>
      </c>
      <c r="AE32" s="14">
        <f t="shared" si="24"/>
        <v>0.18143330360739662</v>
      </c>
      <c r="AF32" s="14">
        <f t="shared" si="25"/>
        <v>1.7095106356843612</v>
      </c>
      <c r="AG32" s="14">
        <f t="shared" si="26"/>
        <v>1.8378144212955493E-2</v>
      </c>
      <c r="AH32" s="14">
        <f t="shared" si="27"/>
        <v>4.0924737739908125E-3</v>
      </c>
      <c r="AI32" s="14">
        <f t="shared" si="28"/>
        <v>1.9988807809020888E-3</v>
      </c>
      <c r="AJ32" s="14">
        <f t="shared" si="29"/>
        <v>9.368009083578308E-4</v>
      </c>
      <c r="AK32" s="14">
        <f t="shared" si="30"/>
        <v>0</v>
      </c>
      <c r="AL32" s="14">
        <f t="shared" si="31"/>
        <v>3.9987941562395592</v>
      </c>
      <c r="AM32" s="14">
        <f t="shared" si="32"/>
        <v>0.90405146348476551</v>
      </c>
      <c r="AN32" s="11">
        <f t="shared" si="2"/>
        <v>0</v>
      </c>
      <c r="AP32">
        <f t="shared" si="33"/>
        <v>55.557000000000002</v>
      </c>
      <c r="AQ32">
        <f t="shared" si="34"/>
        <v>0.13</v>
      </c>
      <c r="AR32">
        <f t="shared" si="35"/>
        <v>3.5830000000000002</v>
      </c>
      <c r="AS32">
        <f t="shared" si="36"/>
        <v>0.57899999999999996</v>
      </c>
      <c r="AT32">
        <f t="shared" si="3"/>
        <v>0</v>
      </c>
      <c r="AU32">
        <f t="shared" si="4"/>
        <v>6.2859999999999996</v>
      </c>
      <c r="AV32">
        <f t="shared" si="37"/>
        <v>33.226999999999997</v>
      </c>
      <c r="AW32">
        <f t="shared" si="38"/>
        <v>0.497</v>
      </c>
      <c r="AX32">
        <f t="shared" si="39"/>
        <v>0.14000000000000001</v>
      </c>
      <c r="AY32">
        <f t="shared" si="40"/>
        <v>7.1999999999999995E-2</v>
      </c>
      <c r="AZ32">
        <f t="shared" si="41"/>
        <v>1.4E-2</v>
      </c>
      <c r="BA32">
        <f t="shared" si="42"/>
        <v>0</v>
      </c>
      <c r="BB32">
        <f t="shared" si="43"/>
        <v>100.08499999999999</v>
      </c>
      <c r="BD32">
        <f t="shared" si="6"/>
        <v>0.92471704394141152</v>
      </c>
      <c r="BE32">
        <f t="shared" si="7"/>
        <v>1.6277264417899984E-3</v>
      </c>
      <c r="BF32">
        <f t="shared" si="8"/>
        <v>7.0282463711259319E-2</v>
      </c>
      <c r="BG32">
        <f t="shared" si="9"/>
        <v>7.6189222975195725E-3</v>
      </c>
      <c r="BH32">
        <f t="shared" si="10"/>
        <v>8.7495128333611713E-2</v>
      </c>
      <c r="BI32">
        <f t="shared" si="11"/>
        <v>0</v>
      </c>
      <c r="BJ32">
        <f t="shared" si="12"/>
        <v>0.82440130606087658</v>
      </c>
      <c r="BK32">
        <f t="shared" si="13"/>
        <v>8.8627504128222789E-3</v>
      </c>
      <c r="BL32">
        <f t="shared" si="14"/>
        <v>1.9735710640649364E-3</v>
      </c>
      <c r="BM32">
        <f t="shared" si="15"/>
        <v>9.639483323693849E-4</v>
      </c>
      <c r="BN32">
        <f t="shared" si="44"/>
        <v>4.517666496178538E-4</v>
      </c>
      <c r="BO32">
        <f t="shared" si="45"/>
        <v>0</v>
      </c>
      <c r="BP32">
        <f t="shared" si="46"/>
        <v>1.9283946272453429</v>
      </c>
      <c r="BQ32">
        <f t="shared" si="16"/>
        <v>2.0736389221078273</v>
      </c>
    </row>
    <row r="33" spans="1:69" x14ac:dyDescent="0.15">
      <c r="A33" t="s">
        <v>110</v>
      </c>
      <c r="B33">
        <v>31</v>
      </c>
      <c r="C33" s="27">
        <f t="shared" si="17"/>
        <v>335.50957572471481</v>
      </c>
      <c r="D33" s="1">
        <v>55.552999999999997</v>
      </c>
      <c r="E33" s="1">
        <v>0.11899999999999999</v>
      </c>
      <c r="F33" s="1">
        <v>3.5939999999999999</v>
      </c>
      <c r="G33" s="1">
        <v>0.57699999999999996</v>
      </c>
      <c r="H33" s="1">
        <v>6.2679999999999998</v>
      </c>
      <c r="I33" s="1">
        <v>33.103999999999999</v>
      </c>
      <c r="J33" s="1">
        <v>0.61599999999999999</v>
      </c>
      <c r="K33" s="1">
        <v>0.114</v>
      </c>
      <c r="L33" s="1">
        <v>7.5999999999999998E-2</v>
      </c>
      <c r="M33" s="1">
        <v>1.9E-2</v>
      </c>
      <c r="O33">
        <f t="shared" si="18"/>
        <v>100.03999999999999</v>
      </c>
      <c r="Q33" s="28">
        <f t="shared" si="47"/>
        <v>24.571741640688508</v>
      </c>
      <c r="V33" s="5">
        <v>12</v>
      </c>
      <c r="W33" s="5">
        <v>4</v>
      </c>
      <c r="X33" s="15">
        <v>0</v>
      </c>
      <c r="Z33" s="14">
        <f t="shared" si="19"/>
        <v>1.918410239220925</v>
      </c>
      <c r="AA33" s="14">
        <f t="shared" si="20"/>
        <v>3.0913552682685945E-3</v>
      </c>
      <c r="AB33" s="14">
        <f t="shared" si="21"/>
        <v>0.14626557826282333</v>
      </c>
      <c r="AC33" s="14">
        <f t="shared" si="22"/>
        <v>1.5752688481456521E-2</v>
      </c>
      <c r="AD33" s="14">
        <f t="shared" si="23"/>
        <v>0</v>
      </c>
      <c r="AE33" s="14">
        <f t="shared" si="24"/>
        <v>0.18100991917297493</v>
      </c>
      <c r="AF33" s="14">
        <f t="shared" si="25"/>
        <v>1.7040875512846776</v>
      </c>
      <c r="AG33" s="14">
        <f t="shared" si="26"/>
        <v>2.2790651143396012E-2</v>
      </c>
      <c r="AH33" s="14">
        <f t="shared" si="27"/>
        <v>3.3342140368774796E-3</v>
      </c>
      <c r="AI33" s="14">
        <f t="shared" si="28"/>
        <v>2.1110510858663085E-3</v>
      </c>
      <c r="AJ33" s="14">
        <f t="shared" si="29"/>
        <v>1.2720483628008484E-3</v>
      </c>
      <c r="AK33" s="14">
        <f t="shared" si="30"/>
        <v>0</v>
      </c>
      <c r="AL33" s="14">
        <f t="shared" si="31"/>
        <v>3.9981252963200671</v>
      </c>
      <c r="AM33" s="14">
        <f t="shared" si="32"/>
        <v>0.90397848280543802</v>
      </c>
      <c r="AN33" s="11">
        <f t="shared" si="2"/>
        <v>0</v>
      </c>
      <c r="AP33">
        <f t="shared" si="33"/>
        <v>55.552999999999997</v>
      </c>
      <c r="AQ33">
        <f t="shared" si="34"/>
        <v>0.11899999999999999</v>
      </c>
      <c r="AR33">
        <f t="shared" si="35"/>
        <v>3.5939999999999999</v>
      </c>
      <c r="AS33">
        <f t="shared" si="36"/>
        <v>0.57699999999999996</v>
      </c>
      <c r="AT33">
        <f t="shared" si="3"/>
        <v>0</v>
      </c>
      <c r="AU33">
        <f t="shared" si="4"/>
        <v>6.2679999999999998</v>
      </c>
      <c r="AV33">
        <f t="shared" si="37"/>
        <v>33.103999999999999</v>
      </c>
      <c r="AW33">
        <f t="shared" si="38"/>
        <v>0.61599999999999999</v>
      </c>
      <c r="AX33">
        <f t="shared" si="39"/>
        <v>0.114</v>
      </c>
      <c r="AY33">
        <f t="shared" si="40"/>
        <v>7.5999999999999998E-2</v>
      </c>
      <c r="AZ33">
        <f t="shared" si="41"/>
        <v>1.9E-2</v>
      </c>
      <c r="BA33">
        <f t="shared" si="42"/>
        <v>0</v>
      </c>
      <c r="BB33">
        <f t="shared" si="43"/>
        <v>100.03999999999999</v>
      </c>
      <c r="BD33">
        <f t="shared" si="6"/>
        <v>0.9246504660452729</v>
      </c>
      <c r="BE33">
        <f t="shared" si="7"/>
        <v>1.489995742869306E-3</v>
      </c>
      <c r="BF33">
        <f t="shared" si="8"/>
        <v>7.0498234601804627E-2</v>
      </c>
      <c r="BG33">
        <f t="shared" si="9"/>
        <v>7.5926047766300409E-3</v>
      </c>
      <c r="BH33">
        <f t="shared" si="10"/>
        <v>8.7244585490785592E-2</v>
      </c>
      <c r="BI33">
        <f t="shared" si="11"/>
        <v>0</v>
      </c>
      <c r="BJ33">
        <f t="shared" si="12"/>
        <v>0.82134953007612066</v>
      </c>
      <c r="BK33">
        <f t="shared" si="13"/>
        <v>1.09848174130755E-2</v>
      </c>
      <c r="BL33">
        <f t="shared" si="14"/>
        <v>1.6070507235957337E-3</v>
      </c>
      <c r="BM33">
        <f t="shared" si="15"/>
        <v>1.0175010175010174E-3</v>
      </c>
      <c r="BN33">
        <f t="shared" si="44"/>
        <v>6.1311188162423017E-4</v>
      </c>
      <c r="BO33">
        <f t="shared" si="45"/>
        <v>0</v>
      </c>
      <c r="BP33">
        <f t="shared" si="46"/>
        <v>1.9270478977692795</v>
      </c>
      <c r="BQ33">
        <f t="shared" si="16"/>
        <v>2.0747410071894081</v>
      </c>
    </row>
    <row r="34" spans="1:69" x14ac:dyDescent="0.15">
      <c r="A34" t="s">
        <v>111</v>
      </c>
      <c r="B34">
        <v>32</v>
      </c>
      <c r="C34" s="27">
        <f t="shared" si="17"/>
        <v>347.07887143936017</v>
      </c>
      <c r="D34" s="1">
        <v>55.432000000000002</v>
      </c>
      <c r="E34" s="1">
        <v>0.155</v>
      </c>
      <c r="F34" s="1">
        <v>3.6520000000000001</v>
      </c>
      <c r="G34" s="1">
        <v>0.59099999999999997</v>
      </c>
      <c r="H34" s="1">
        <v>6.1159999999999997</v>
      </c>
      <c r="I34" s="1">
        <v>32.932000000000002</v>
      </c>
      <c r="J34" s="1">
        <v>1.3540000000000001</v>
      </c>
      <c r="K34" s="1">
        <v>0.14000000000000001</v>
      </c>
      <c r="L34" s="1">
        <v>9.1999999999999998E-2</v>
      </c>
      <c r="M34" s="1">
        <v>2.5000000000000001E-2</v>
      </c>
      <c r="O34">
        <f t="shared" si="18"/>
        <v>100.489</v>
      </c>
      <c r="Q34" s="28">
        <f t="shared" si="47"/>
        <v>24.625365240311375</v>
      </c>
      <c r="V34" s="5">
        <v>12</v>
      </c>
      <c r="W34" s="5">
        <v>4</v>
      </c>
      <c r="X34" s="15">
        <v>0</v>
      </c>
      <c r="Z34" s="14">
        <f t="shared" si="19"/>
        <v>1.9100633647597745</v>
      </c>
      <c r="AA34" s="14">
        <f t="shared" si="20"/>
        <v>4.0177870522037232E-3</v>
      </c>
      <c r="AB34" s="14">
        <f t="shared" si="21"/>
        <v>0.14830236889326326</v>
      </c>
      <c r="AC34" s="14">
        <f t="shared" si="22"/>
        <v>1.6099767786113245E-2</v>
      </c>
      <c r="AD34" s="14">
        <f t="shared" si="23"/>
        <v>0</v>
      </c>
      <c r="AE34" s="14">
        <f t="shared" si="24"/>
        <v>0.17623579544481918</v>
      </c>
      <c r="AF34" s="14">
        <f t="shared" si="25"/>
        <v>1.6915420443945151</v>
      </c>
      <c r="AG34" s="14">
        <f t="shared" si="26"/>
        <v>4.998594940646018E-2</v>
      </c>
      <c r="AH34" s="14">
        <f t="shared" si="27"/>
        <v>4.0857324090092665E-3</v>
      </c>
      <c r="AI34" s="14">
        <f t="shared" si="28"/>
        <v>2.5499181356893603E-3</v>
      </c>
      <c r="AJ34" s="14">
        <f t="shared" si="29"/>
        <v>1.6701031329720618E-3</v>
      </c>
      <c r="AK34" s="14">
        <f t="shared" si="30"/>
        <v>0</v>
      </c>
      <c r="AL34" s="14">
        <f t="shared" si="31"/>
        <v>4.00455283141482</v>
      </c>
      <c r="AM34" s="14">
        <f t="shared" si="32"/>
        <v>0.90564413406897526</v>
      </c>
      <c r="AN34" s="11">
        <f t="shared" si="2"/>
        <v>0</v>
      </c>
      <c r="AP34">
        <f t="shared" si="33"/>
        <v>55.432000000000002</v>
      </c>
      <c r="AQ34">
        <f t="shared" si="34"/>
        <v>0.155</v>
      </c>
      <c r="AR34">
        <f t="shared" si="35"/>
        <v>3.6520000000000001</v>
      </c>
      <c r="AS34">
        <f t="shared" si="36"/>
        <v>0.59099999999999997</v>
      </c>
      <c r="AT34">
        <f t="shared" si="3"/>
        <v>0</v>
      </c>
      <c r="AU34">
        <f t="shared" si="4"/>
        <v>6.1159999999999997</v>
      </c>
      <c r="AV34">
        <f t="shared" si="37"/>
        <v>32.932000000000002</v>
      </c>
      <c r="AW34">
        <f t="shared" si="38"/>
        <v>1.3540000000000001</v>
      </c>
      <c r="AX34">
        <f t="shared" si="39"/>
        <v>0.14000000000000001</v>
      </c>
      <c r="AY34">
        <f t="shared" si="40"/>
        <v>9.1999999999999998E-2</v>
      </c>
      <c r="AZ34">
        <f t="shared" si="41"/>
        <v>2.5000000000000001E-2</v>
      </c>
      <c r="BA34">
        <f t="shared" si="42"/>
        <v>0</v>
      </c>
      <c r="BB34">
        <f t="shared" si="43"/>
        <v>100.489</v>
      </c>
      <c r="BD34">
        <f t="shared" si="6"/>
        <v>0.92263648468708392</v>
      </c>
      <c r="BE34">
        <f t="shared" si="7"/>
        <v>1.9407507575188441E-3</v>
      </c>
      <c r="BF34">
        <f t="shared" si="8"/>
        <v>7.1635935661043551E-2</v>
      </c>
      <c r="BG34">
        <f t="shared" si="9"/>
        <v>7.7768274228567661E-3</v>
      </c>
      <c r="BH34">
        <f t="shared" si="10"/>
        <v>8.5128890373587215E-2</v>
      </c>
      <c r="BI34">
        <f t="shared" si="11"/>
        <v>0</v>
      </c>
      <c r="BJ34">
        <f t="shared" si="12"/>
        <v>0.81708200593483593</v>
      </c>
      <c r="BK34">
        <f t="shared" si="13"/>
        <v>2.4145199313805564E-2</v>
      </c>
      <c r="BL34">
        <f t="shared" si="14"/>
        <v>1.9735710640649364E-3</v>
      </c>
      <c r="BM34">
        <f t="shared" si="15"/>
        <v>1.2317117580275473E-3</v>
      </c>
      <c r="BN34">
        <f t="shared" si="44"/>
        <v>8.0672616003188186E-4</v>
      </c>
      <c r="BO34">
        <f t="shared" si="45"/>
        <v>0</v>
      </c>
      <c r="BP34">
        <f t="shared" si="46"/>
        <v>1.9343581031328561</v>
      </c>
      <c r="BQ34">
        <f t="shared" si="16"/>
        <v>2.0702231013632422</v>
      </c>
    </row>
    <row r="35" spans="1:69" x14ac:dyDescent="0.15">
      <c r="A35" t="s">
        <v>112</v>
      </c>
      <c r="B35">
        <v>33</v>
      </c>
      <c r="C35" s="27">
        <f t="shared" si="17"/>
        <v>358.64816715400548</v>
      </c>
      <c r="D35" s="1">
        <v>55.704000000000001</v>
      </c>
      <c r="E35" s="1">
        <v>0.14699999999999999</v>
      </c>
      <c r="F35" s="1">
        <v>3.6339999999999999</v>
      </c>
      <c r="G35" s="1">
        <v>0.56799999999999995</v>
      </c>
      <c r="H35" s="1">
        <v>6.2510000000000003</v>
      </c>
      <c r="I35" s="1">
        <v>33.142000000000003</v>
      </c>
      <c r="J35" s="1">
        <v>0.48899999999999999</v>
      </c>
      <c r="K35" s="1">
        <v>0.14399999999999999</v>
      </c>
      <c r="L35" s="1">
        <v>9.6000000000000002E-2</v>
      </c>
      <c r="M35" s="1">
        <v>1.2E-2</v>
      </c>
      <c r="O35">
        <f t="shared" si="18"/>
        <v>100.18700000000001</v>
      </c>
      <c r="Q35" s="28">
        <f t="shared" si="47"/>
        <v>24.620566025111234</v>
      </c>
      <c r="V35" s="5">
        <v>12</v>
      </c>
      <c r="W35" s="5">
        <v>4</v>
      </c>
      <c r="X35" s="15">
        <v>0</v>
      </c>
      <c r="Z35" s="14">
        <f t="shared" si="19"/>
        <v>1.9198100295098108</v>
      </c>
      <c r="AA35" s="14">
        <f t="shared" si="20"/>
        <v>3.8111601514576729E-3</v>
      </c>
      <c r="AB35" s="14">
        <f t="shared" si="21"/>
        <v>0.14760018093384114</v>
      </c>
      <c r="AC35" s="14">
        <f t="shared" si="22"/>
        <v>1.5476227827447373E-2</v>
      </c>
      <c r="AD35" s="14">
        <f t="shared" si="23"/>
        <v>0</v>
      </c>
      <c r="AE35" s="14">
        <f t="shared" si="24"/>
        <v>0.18016100371843524</v>
      </c>
      <c r="AF35" s="14">
        <f t="shared" si="25"/>
        <v>1.7026604597218751</v>
      </c>
      <c r="AG35" s="14">
        <f t="shared" si="26"/>
        <v>1.8056051615751464E-2</v>
      </c>
      <c r="AH35" s="14">
        <f t="shared" si="27"/>
        <v>4.2032867954641256E-3</v>
      </c>
      <c r="AI35" s="14">
        <f t="shared" si="28"/>
        <v>2.6613028004890868E-3</v>
      </c>
      <c r="AJ35" s="14">
        <f t="shared" si="29"/>
        <v>8.0180576702866329E-4</v>
      </c>
      <c r="AK35" s="14">
        <f t="shared" si="30"/>
        <v>0</v>
      </c>
      <c r="AL35" s="14">
        <f t="shared" si="31"/>
        <v>3.9952415088416005</v>
      </c>
      <c r="AM35" s="14">
        <f t="shared" si="32"/>
        <v>0.9043132834330222</v>
      </c>
      <c r="AN35" s="11">
        <f t="shared" si="2"/>
        <v>0</v>
      </c>
      <c r="AP35">
        <f t="shared" si="33"/>
        <v>55.704000000000001</v>
      </c>
      <c r="AQ35">
        <f t="shared" si="34"/>
        <v>0.14699999999999999</v>
      </c>
      <c r="AR35">
        <f t="shared" si="35"/>
        <v>3.6339999999999999</v>
      </c>
      <c r="AS35">
        <f t="shared" si="36"/>
        <v>0.56799999999999995</v>
      </c>
      <c r="AT35">
        <f t="shared" si="3"/>
        <v>0</v>
      </c>
      <c r="AU35">
        <f t="shared" si="4"/>
        <v>6.2510000000000003</v>
      </c>
      <c r="AV35">
        <f t="shared" si="37"/>
        <v>33.142000000000003</v>
      </c>
      <c r="AW35">
        <f t="shared" si="38"/>
        <v>0.48899999999999999</v>
      </c>
      <c r="AX35">
        <f t="shared" si="39"/>
        <v>0.14399999999999999</v>
      </c>
      <c r="AY35">
        <f t="shared" si="40"/>
        <v>9.6000000000000002E-2</v>
      </c>
      <c r="AZ35">
        <f t="shared" si="41"/>
        <v>1.2E-2</v>
      </c>
      <c r="BA35">
        <f t="shared" si="42"/>
        <v>0</v>
      </c>
      <c r="BB35">
        <f t="shared" si="43"/>
        <v>100.18700000000001</v>
      </c>
      <c r="BD35">
        <f t="shared" si="6"/>
        <v>0.92716378162450075</v>
      </c>
      <c r="BE35">
        <f t="shared" si="7"/>
        <v>1.8405829764856134E-3</v>
      </c>
      <c r="BF35">
        <f t="shared" si="8"/>
        <v>7.1282856021969404E-2</v>
      </c>
      <c r="BG35">
        <f t="shared" si="9"/>
        <v>7.4741759326271452E-3</v>
      </c>
      <c r="BH35">
        <f t="shared" si="10"/>
        <v>8.7007961694783156E-2</v>
      </c>
      <c r="BI35">
        <f t="shared" si="11"/>
        <v>0</v>
      </c>
      <c r="BJ35">
        <f t="shared" si="12"/>
        <v>0.82229235517710231</v>
      </c>
      <c r="BK35">
        <f t="shared" si="13"/>
        <v>8.7200904464187004E-3</v>
      </c>
      <c r="BL35">
        <f t="shared" si="14"/>
        <v>2.0299588087525056E-3</v>
      </c>
      <c r="BM35">
        <f t="shared" si="15"/>
        <v>1.2852644431591799E-3</v>
      </c>
      <c r="BN35">
        <f t="shared" si="44"/>
        <v>3.8722855681530327E-4</v>
      </c>
      <c r="BO35">
        <f t="shared" si="45"/>
        <v>0</v>
      </c>
      <c r="BP35">
        <f t="shared" si="46"/>
        <v>1.9294842556826142</v>
      </c>
      <c r="BQ35">
        <f t="shared" si="16"/>
        <v>2.0706266439205341</v>
      </c>
    </row>
    <row r="36" spans="1:69" x14ac:dyDescent="0.15">
      <c r="A36" t="s">
        <v>113</v>
      </c>
      <c r="B36">
        <v>34</v>
      </c>
      <c r="C36" s="27">
        <f t="shared" si="17"/>
        <v>370.21746286865084</v>
      </c>
      <c r="D36" s="1">
        <v>55.648000000000003</v>
      </c>
      <c r="E36" s="1">
        <v>0.151</v>
      </c>
      <c r="F36" s="1">
        <v>3.5830000000000002</v>
      </c>
      <c r="G36" s="1">
        <v>0.57299999999999995</v>
      </c>
      <c r="H36" s="1">
        <v>6.4080000000000004</v>
      </c>
      <c r="I36" s="1">
        <v>33.26</v>
      </c>
      <c r="J36" s="1">
        <v>0.51200000000000001</v>
      </c>
      <c r="K36" s="1">
        <v>0.14199999999999999</v>
      </c>
      <c r="L36" s="1">
        <v>7.1999999999999995E-2</v>
      </c>
      <c r="M36" s="1">
        <v>0.02</v>
      </c>
      <c r="O36">
        <f t="shared" si="18"/>
        <v>100.36899999999999</v>
      </c>
      <c r="Q36" s="28">
        <f t="shared" si="47"/>
        <v>24.638721812340801</v>
      </c>
      <c r="V36" s="5">
        <v>12</v>
      </c>
      <c r="W36" s="5">
        <v>4</v>
      </c>
      <c r="X36" s="15">
        <v>0</v>
      </c>
      <c r="Z36" s="14">
        <f t="shared" si="19"/>
        <v>1.916466770103892</v>
      </c>
      <c r="AA36" s="14">
        <f t="shared" si="20"/>
        <v>3.9119804027941355E-3</v>
      </c>
      <c r="AB36" s="14">
        <f t="shared" si="21"/>
        <v>0.14542150470668419</v>
      </c>
      <c r="AC36" s="14">
        <f t="shared" si="22"/>
        <v>1.5600957712431918E-2</v>
      </c>
      <c r="AD36" s="14">
        <f t="shared" si="23"/>
        <v>0</v>
      </c>
      <c r="AE36" s="14">
        <f t="shared" si="24"/>
        <v>0.18454983273656184</v>
      </c>
      <c r="AF36" s="14">
        <f t="shared" si="25"/>
        <v>1.707463550890348</v>
      </c>
      <c r="AG36" s="14">
        <f t="shared" si="26"/>
        <v>1.8891382805058782E-2</v>
      </c>
      <c r="AH36" s="14">
        <f t="shared" si="27"/>
        <v>4.1418535115325178E-3</v>
      </c>
      <c r="AI36" s="14">
        <f t="shared" si="28"/>
        <v>1.9945063042830992E-3</v>
      </c>
      <c r="AJ36" s="14">
        <f t="shared" si="29"/>
        <v>1.3353582203383975E-3</v>
      </c>
      <c r="AK36" s="14">
        <f t="shared" si="30"/>
        <v>0</v>
      </c>
      <c r="AL36" s="14">
        <f t="shared" si="31"/>
        <v>3.9997776973939252</v>
      </c>
      <c r="AM36" s="14">
        <f t="shared" si="32"/>
        <v>0.90245849509648413</v>
      </c>
      <c r="AN36" s="11">
        <f t="shared" si="2"/>
        <v>0</v>
      </c>
      <c r="AP36">
        <f t="shared" si="33"/>
        <v>55.648000000000003</v>
      </c>
      <c r="AQ36">
        <f t="shared" si="34"/>
        <v>0.151</v>
      </c>
      <c r="AR36">
        <f t="shared" si="35"/>
        <v>3.5830000000000002</v>
      </c>
      <c r="AS36">
        <f t="shared" si="36"/>
        <v>0.57299999999999995</v>
      </c>
      <c r="AT36">
        <f t="shared" si="3"/>
        <v>0</v>
      </c>
      <c r="AU36">
        <f t="shared" si="4"/>
        <v>6.4080000000000013</v>
      </c>
      <c r="AV36">
        <f t="shared" si="37"/>
        <v>33.26</v>
      </c>
      <c r="AW36">
        <f t="shared" si="38"/>
        <v>0.51200000000000001</v>
      </c>
      <c r="AX36">
        <f t="shared" si="39"/>
        <v>0.14199999999999999</v>
      </c>
      <c r="AY36">
        <f t="shared" si="40"/>
        <v>7.1999999999999995E-2</v>
      </c>
      <c r="AZ36">
        <f t="shared" si="41"/>
        <v>0.02</v>
      </c>
      <c r="BA36">
        <f t="shared" si="42"/>
        <v>0</v>
      </c>
      <c r="BB36">
        <f t="shared" si="43"/>
        <v>100.36899999999999</v>
      </c>
      <c r="BD36">
        <f t="shared" si="6"/>
        <v>0.92623169107856196</v>
      </c>
      <c r="BE36">
        <f t="shared" si="7"/>
        <v>1.8906668670022287E-3</v>
      </c>
      <c r="BF36">
        <f t="shared" si="8"/>
        <v>7.0282463711259319E-2</v>
      </c>
      <c r="BG36">
        <f t="shared" si="9"/>
        <v>7.5399697348509757E-3</v>
      </c>
      <c r="BH36">
        <f t="shared" si="10"/>
        <v>8.9193252046099902E-2</v>
      </c>
      <c r="BI36">
        <f t="shared" si="11"/>
        <v>0</v>
      </c>
      <c r="BJ36">
        <f t="shared" si="12"/>
        <v>0.8252200752275185</v>
      </c>
      <c r="BK36">
        <f t="shared" si="13"/>
        <v>9.1302378498289878E-3</v>
      </c>
      <c r="BL36">
        <f t="shared" si="14"/>
        <v>2.001764936408721E-3</v>
      </c>
      <c r="BM36">
        <f t="shared" si="15"/>
        <v>9.639483323693849E-4</v>
      </c>
      <c r="BN36">
        <f t="shared" si="44"/>
        <v>6.4538092802550549E-4</v>
      </c>
      <c r="BO36">
        <f t="shared" si="45"/>
        <v>0</v>
      </c>
      <c r="BP36">
        <f t="shared" si="46"/>
        <v>1.9330994507119257</v>
      </c>
      <c r="BQ36">
        <f t="shared" si="16"/>
        <v>2.0691008400632875</v>
      </c>
    </row>
    <row r="37" spans="1:69" x14ac:dyDescent="0.15">
      <c r="A37" t="s">
        <v>114</v>
      </c>
      <c r="B37">
        <v>35</v>
      </c>
      <c r="C37" s="27">
        <f t="shared" si="17"/>
        <v>381.7867585832962</v>
      </c>
      <c r="D37" s="1">
        <v>55.595999999999997</v>
      </c>
      <c r="E37" s="1">
        <v>0.14799999999999999</v>
      </c>
      <c r="F37" s="1">
        <v>3.621</v>
      </c>
      <c r="G37" s="1">
        <v>0.58899999999999997</v>
      </c>
      <c r="H37" s="1">
        <v>6.2089999999999996</v>
      </c>
      <c r="I37" s="1">
        <v>33.104999999999997</v>
      </c>
      <c r="J37" s="1">
        <v>0.60699999999999998</v>
      </c>
      <c r="K37" s="1">
        <v>0.16800000000000001</v>
      </c>
      <c r="L37" s="1">
        <v>9.7000000000000003E-2</v>
      </c>
      <c r="M37" s="1">
        <v>1.2999999999999999E-2</v>
      </c>
      <c r="O37">
        <f t="shared" si="18"/>
        <v>100.15300000000001</v>
      </c>
      <c r="Q37" s="28">
        <f t="shared" si="47"/>
        <v>24.598740665923803</v>
      </c>
      <c r="V37" s="5">
        <v>12</v>
      </c>
      <c r="W37" s="5">
        <v>4</v>
      </c>
      <c r="X37" s="15">
        <v>0</v>
      </c>
      <c r="Z37" s="14">
        <f t="shared" si="19"/>
        <v>1.9177879232512571</v>
      </c>
      <c r="AA37" s="14">
        <f t="shared" si="20"/>
        <v>3.8404908856468464E-3</v>
      </c>
      <c r="AB37" s="14">
        <f t="shared" si="21"/>
        <v>0.14720265761474963</v>
      </c>
      <c r="AC37" s="14">
        <f t="shared" si="22"/>
        <v>1.6062651343352857E-2</v>
      </c>
      <c r="AD37" s="14">
        <f t="shared" si="23"/>
        <v>0</v>
      </c>
      <c r="AE37" s="14">
        <f t="shared" si="24"/>
        <v>0.17910929021689434</v>
      </c>
      <c r="AF37" s="14">
        <f t="shared" si="25"/>
        <v>1.7022686033514711</v>
      </c>
      <c r="AG37" s="14">
        <f t="shared" si="26"/>
        <v>2.2433021815619195E-2</v>
      </c>
      <c r="AH37" s="14">
        <f t="shared" si="27"/>
        <v>4.9081855471767638E-3</v>
      </c>
      <c r="AI37" s="14">
        <f t="shared" si="28"/>
        <v>2.6914105556619279E-3</v>
      </c>
      <c r="AJ37" s="14">
        <f t="shared" si="29"/>
        <v>8.6939360442979082E-4</v>
      </c>
      <c r="AK37" s="14">
        <f t="shared" si="30"/>
        <v>0</v>
      </c>
      <c r="AL37" s="14">
        <f t="shared" si="31"/>
        <v>3.9971736281862595</v>
      </c>
      <c r="AM37" s="14">
        <f t="shared" si="32"/>
        <v>0.90479887595724751</v>
      </c>
      <c r="AN37" s="11">
        <f t="shared" si="2"/>
        <v>0</v>
      </c>
      <c r="AP37">
        <f t="shared" si="33"/>
        <v>55.595999999999997</v>
      </c>
      <c r="AQ37">
        <f t="shared" si="34"/>
        <v>0.14799999999999999</v>
      </c>
      <c r="AR37">
        <f t="shared" si="35"/>
        <v>3.621</v>
      </c>
      <c r="AS37">
        <f t="shared" si="36"/>
        <v>0.58899999999999997</v>
      </c>
      <c r="AT37">
        <f t="shared" si="3"/>
        <v>0</v>
      </c>
      <c r="AU37">
        <f t="shared" si="4"/>
        <v>6.2089999999999996</v>
      </c>
      <c r="AV37">
        <f t="shared" si="37"/>
        <v>33.104999999999997</v>
      </c>
      <c r="AW37">
        <f t="shared" si="38"/>
        <v>0.60699999999999998</v>
      </c>
      <c r="AX37">
        <f t="shared" si="39"/>
        <v>0.16800000000000001</v>
      </c>
      <c r="AY37">
        <f t="shared" si="40"/>
        <v>9.7000000000000003E-2</v>
      </c>
      <c r="AZ37">
        <f t="shared" si="41"/>
        <v>1.2999999999999999E-2</v>
      </c>
      <c r="BA37">
        <f t="shared" si="42"/>
        <v>0</v>
      </c>
      <c r="BB37">
        <f t="shared" si="43"/>
        <v>100.15300000000001</v>
      </c>
      <c r="BD37">
        <f t="shared" si="6"/>
        <v>0.92536617842876157</v>
      </c>
      <c r="BE37">
        <f t="shared" si="7"/>
        <v>1.8531039491147671E-3</v>
      </c>
      <c r="BF37">
        <f t="shared" si="8"/>
        <v>7.1027854060415854E-2</v>
      </c>
      <c r="BG37">
        <f t="shared" si="9"/>
        <v>7.7505099019672336E-3</v>
      </c>
      <c r="BH37">
        <f t="shared" si="10"/>
        <v>8.6423361728188861E-2</v>
      </c>
      <c r="BI37">
        <f t="shared" si="11"/>
        <v>0</v>
      </c>
      <c r="BJ37">
        <f t="shared" si="12"/>
        <v>0.82137434126298858</v>
      </c>
      <c r="BK37">
        <f t="shared" si="13"/>
        <v>1.0824324950871475E-2</v>
      </c>
      <c r="BL37">
        <f t="shared" si="14"/>
        <v>2.3682852768779237E-3</v>
      </c>
      <c r="BM37">
        <f t="shared" si="15"/>
        <v>1.2986526144420881E-3</v>
      </c>
      <c r="BN37">
        <f t="shared" si="44"/>
        <v>4.1949760321657848E-4</v>
      </c>
      <c r="BO37">
        <f t="shared" si="45"/>
        <v>0</v>
      </c>
      <c r="BP37">
        <f t="shared" si="46"/>
        <v>1.9287061097768448</v>
      </c>
      <c r="BQ37">
        <f t="shared" si="16"/>
        <v>2.0724638180612911</v>
      </c>
    </row>
    <row r="38" spans="1:69" x14ac:dyDescent="0.15">
      <c r="A38" t="s">
        <v>115</v>
      </c>
      <c r="B38">
        <v>36</v>
      </c>
      <c r="C38" s="27">
        <f t="shared" si="17"/>
        <v>393.35605429794151</v>
      </c>
      <c r="D38" s="1">
        <v>55.448999999999998</v>
      </c>
      <c r="E38" s="1">
        <v>0.128</v>
      </c>
      <c r="F38" s="1">
        <v>3.661</v>
      </c>
      <c r="G38" s="1">
        <v>0.58699999999999997</v>
      </c>
      <c r="H38" s="1">
        <v>6.2569999999999997</v>
      </c>
      <c r="I38" s="1">
        <v>32.844000000000001</v>
      </c>
      <c r="J38" s="1">
        <v>0.60799999999999998</v>
      </c>
      <c r="K38" s="1">
        <v>0.14399999999999999</v>
      </c>
      <c r="L38" s="1">
        <v>8.1000000000000003E-2</v>
      </c>
      <c r="M38" s="1">
        <v>1.2E-2</v>
      </c>
      <c r="O38">
        <f t="shared" si="18"/>
        <v>99.771000000000029</v>
      </c>
      <c r="Q38" s="28">
        <f t="shared" si="47"/>
        <v>24.508545973208182</v>
      </c>
      <c r="V38" s="5">
        <v>12</v>
      </c>
      <c r="W38" s="5">
        <v>4</v>
      </c>
      <c r="X38" s="15">
        <v>0</v>
      </c>
      <c r="Z38" s="14">
        <f t="shared" si="19"/>
        <v>1.9197562001698563</v>
      </c>
      <c r="AA38" s="14">
        <f t="shared" si="20"/>
        <v>3.3337292111291399E-3</v>
      </c>
      <c r="AB38" s="14">
        <f t="shared" si="21"/>
        <v>0.14937646664155707</v>
      </c>
      <c r="AC38" s="14">
        <f t="shared" si="22"/>
        <v>1.6067021194068627E-2</v>
      </c>
      <c r="AD38" s="14">
        <f t="shared" si="23"/>
        <v>0</v>
      </c>
      <c r="AE38" s="14">
        <f t="shared" si="24"/>
        <v>0.18115817438113324</v>
      </c>
      <c r="AF38" s="14">
        <f t="shared" si="25"/>
        <v>1.6950630922371872</v>
      </c>
      <c r="AG38" s="14">
        <f t="shared" si="26"/>
        <v>2.2552671514481582E-2</v>
      </c>
      <c r="AH38" s="14">
        <f t="shared" si="27"/>
        <v>4.2224985596179846E-3</v>
      </c>
      <c r="AI38" s="14">
        <f t="shared" si="28"/>
        <v>2.2557375208080658E-3</v>
      </c>
      <c r="AJ38" s="14">
        <f t="shared" si="29"/>
        <v>8.0547054272514474E-4</v>
      </c>
      <c r="AK38" s="14">
        <f t="shared" si="30"/>
        <v>0</v>
      </c>
      <c r="AL38" s="14">
        <f t="shared" si="31"/>
        <v>3.9945910619725633</v>
      </c>
      <c r="AM38" s="14">
        <f t="shared" si="32"/>
        <v>0.90344519721405214</v>
      </c>
      <c r="AN38" s="11">
        <f t="shared" si="2"/>
        <v>0</v>
      </c>
      <c r="AP38">
        <f t="shared" si="33"/>
        <v>55.448999999999998</v>
      </c>
      <c r="AQ38">
        <f t="shared" si="34"/>
        <v>0.128</v>
      </c>
      <c r="AR38">
        <f t="shared" si="35"/>
        <v>3.661</v>
      </c>
      <c r="AS38">
        <f t="shared" si="36"/>
        <v>0.58699999999999997</v>
      </c>
      <c r="AT38">
        <f t="shared" si="3"/>
        <v>0</v>
      </c>
      <c r="AU38">
        <f t="shared" si="4"/>
        <v>6.2569999999999997</v>
      </c>
      <c r="AV38">
        <f t="shared" si="37"/>
        <v>32.844000000000001</v>
      </c>
      <c r="AW38">
        <f t="shared" si="38"/>
        <v>0.60799999999999998</v>
      </c>
      <c r="AX38">
        <f t="shared" si="39"/>
        <v>0.14399999999999999</v>
      </c>
      <c r="AY38">
        <f t="shared" si="40"/>
        <v>8.1000000000000003E-2</v>
      </c>
      <c r="AZ38">
        <f t="shared" si="41"/>
        <v>1.2E-2</v>
      </c>
      <c r="BA38">
        <f t="shared" si="42"/>
        <v>0</v>
      </c>
      <c r="BB38">
        <f t="shared" si="43"/>
        <v>99.771000000000029</v>
      </c>
      <c r="BD38">
        <f t="shared" si="6"/>
        <v>0.92291944074567245</v>
      </c>
      <c r="BE38">
        <f t="shared" si="7"/>
        <v>1.6026844965316906E-3</v>
      </c>
      <c r="BF38">
        <f t="shared" si="8"/>
        <v>7.1812475480580631E-2</v>
      </c>
      <c r="BG38">
        <f t="shared" si="9"/>
        <v>7.7241923810777019E-3</v>
      </c>
      <c r="BH38">
        <f t="shared" si="10"/>
        <v>8.7091475975725183E-2</v>
      </c>
      <c r="BI38">
        <f t="shared" si="11"/>
        <v>0</v>
      </c>
      <c r="BJ38">
        <f t="shared" si="12"/>
        <v>0.81489862149045766</v>
      </c>
      <c r="BK38">
        <f t="shared" si="13"/>
        <v>1.0842157446671922E-2</v>
      </c>
      <c r="BL38">
        <f t="shared" si="14"/>
        <v>2.0299588087525056E-3</v>
      </c>
      <c r="BM38">
        <f t="shared" si="15"/>
        <v>1.084441873915558E-3</v>
      </c>
      <c r="BN38">
        <f t="shared" si="44"/>
        <v>3.8722855681530327E-4</v>
      </c>
      <c r="BO38">
        <f t="shared" si="45"/>
        <v>0</v>
      </c>
      <c r="BP38">
        <f t="shared" si="46"/>
        <v>1.9203926772562006</v>
      </c>
      <c r="BQ38">
        <f t="shared" si="16"/>
        <v>2.0800907591878115</v>
      </c>
    </row>
    <row r="39" spans="1:69" x14ac:dyDescent="0.15">
      <c r="A39" t="s">
        <v>116</v>
      </c>
      <c r="B39">
        <v>37</v>
      </c>
      <c r="C39" s="27">
        <f t="shared" si="17"/>
        <v>404.92535001258688</v>
      </c>
      <c r="D39" s="1">
        <v>55.402000000000001</v>
      </c>
      <c r="E39" s="1">
        <v>0.15</v>
      </c>
      <c r="F39" s="1">
        <v>3.637</v>
      </c>
      <c r="G39" s="1">
        <v>0.58399999999999996</v>
      </c>
      <c r="H39" s="1">
        <v>6.3230000000000004</v>
      </c>
      <c r="I39" s="1">
        <v>33.265999999999998</v>
      </c>
      <c r="J39" s="1">
        <v>0.55200000000000005</v>
      </c>
      <c r="K39" s="1">
        <v>0.16200000000000001</v>
      </c>
      <c r="L39" s="1">
        <v>8.5999999999999993E-2</v>
      </c>
      <c r="M39" s="1">
        <v>7.0000000000000001E-3</v>
      </c>
      <c r="O39">
        <f t="shared" si="18"/>
        <v>100.16900000000001</v>
      </c>
      <c r="Q39" s="28">
        <f t="shared" si="47"/>
        <v>24.583752857140666</v>
      </c>
      <c r="V39" s="5">
        <v>12</v>
      </c>
      <c r="W39" s="5">
        <v>4</v>
      </c>
      <c r="X39" s="15">
        <v>0</v>
      </c>
      <c r="Z39" s="14">
        <f t="shared" si="19"/>
        <v>1.9122610044098358</v>
      </c>
      <c r="AA39" s="14">
        <f t="shared" si="20"/>
        <v>3.8947624576094022E-3</v>
      </c>
      <c r="AB39" s="14">
        <f t="shared" si="21"/>
        <v>0.14794323800499753</v>
      </c>
      <c r="AC39" s="14">
        <f t="shared" si="22"/>
        <v>1.59360057449945E-2</v>
      </c>
      <c r="AD39" s="14">
        <f t="shared" si="23"/>
        <v>0</v>
      </c>
      <c r="AE39" s="14">
        <f t="shared" si="24"/>
        <v>0.18250901763381142</v>
      </c>
      <c r="AF39" s="14">
        <f t="shared" si="25"/>
        <v>1.7115901272460181</v>
      </c>
      <c r="AG39" s="14">
        <f t="shared" si="26"/>
        <v>2.0412813045132473E-2</v>
      </c>
      <c r="AH39" s="14">
        <f t="shared" si="27"/>
        <v>4.7357786768980415E-3</v>
      </c>
      <c r="AI39" s="14">
        <f t="shared" si="28"/>
        <v>2.3876538270347514E-3</v>
      </c>
      <c r="AJ39" s="14">
        <f t="shared" si="29"/>
        <v>4.6842042245044202E-4</v>
      </c>
      <c r="AK39" s="14">
        <f t="shared" si="30"/>
        <v>0</v>
      </c>
      <c r="AL39" s="14">
        <f t="shared" si="31"/>
        <v>4.0021388214687823</v>
      </c>
      <c r="AM39" s="14">
        <f t="shared" si="32"/>
        <v>0.90364336622653907</v>
      </c>
      <c r="AN39" s="11">
        <f t="shared" si="2"/>
        <v>0</v>
      </c>
      <c r="AP39">
        <f t="shared" si="33"/>
        <v>55.402000000000001</v>
      </c>
      <c r="AQ39">
        <f t="shared" si="34"/>
        <v>0.15</v>
      </c>
      <c r="AR39">
        <f t="shared" si="35"/>
        <v>3.637</v>
      </c>
      <c r="AS39">
        <f t="shared" si="36"/>
        <v>0.58399999999999996</v>
      </c>
      <c r="AT39">
        <f t="shared" si="3"/>
        <v>0</v>
      </c>
      <c r="AU39">
        <f t="shared" si="4"/>
        <v>6.3230000000000013</v>
      </c>
      <c r="AV39">
        <f t="shared" si="37"/>
        <v>33.265999999999998</v>
      </c>
      <c r="AW39">
        <f t="shared" si="38"/>
        <v>0.55200000000000005</v>
      </c>
      <c r="AX39">
        <f t="shared" si="39"/>
        <v>0.16200000000000001</v>
      </c>
      <c r="AY39">
        <f t="shared" si="40"/>
        <v>8.5999999999999993E-2</v>
      </c>
      <c r="AZ39">
        <f t="shared" si="41"/>
        <v>7.0000000000000001E-3</v>
      </c>
      <c r="BA39">
        <f t="shared" si="42"/>
        <v>0</v>
      </c>
      <c r="BB39">
        <f t="shared" si="43"/>
        <v>100.16900000000001</v>
      </c>
      <c r="BD39">
        <f t="shared" si="6"/>
        <v>0.92213715046604527</v>
      </c>
      <c r="BE39">
        <f t="shared" si="7"/>
        <v>1.8781458943730749E-3</v>
      </c>
      <c r="BF39">
        <f t="shared" si="8"/>
        <v>7.134170262848176E-2</v>
      </c>
      <c r="BG39">
        <f t="shared" si="9"/>
        <v>7.6847160997434031E-3</v>
      </c>
      <c r="BH39">
        <f t="shared" si="10"/>
        <v>8.8010133066087654E-2</v>
      </c>
      <c r="BI39">
        <f t="shared" si="11"/>
        <v>0</v>
      </c>
      <c r="BJ39">
        <f t="shared" si="12"/>
        <v>0.82536894234872615</v>
      </c>
      <c r="BK39">
        <f t="shared" si="13"/>
        <v>9.843537681846877E-3</v>
      </c>
      <c r="BL39">
        <f t="shared" si="14"/>
        <v>2.2837036598465691E-3</v>
      </c>
      <c r="BM39">
        <f t="shared" si="15"/>
        <v>1.1513827303300985E-3</v>
      </c>
      <c r="BN39">
        <f t="shared" si="44"/>
        <v>2.258833248089269E-4</v>
      </c>
      <c r="BO39">
        <f t="shared" si="45"/>
        <v>0</v>
      </c>
      <c r="BP39">
        <f t="shared" si="46"/>
        <v>1.9299252979002899</v>
      </c>
      <c r="BQ39">
        <f t="shared" si="16"/>
        <v>2.0737273229295501</v>
      </c>
    </row>
    <row r="40" spans="1:69" x14ac:dyDescent="0.15">
      <c r="A40" t="s">
        <v>117</v>
      </c>
      <c r="B40">
        <v>38</v>
      </c>
      <c r="C40" s="27">
        <f t="shared" si="17"/>
        <v>416.49464572723218</v>
      </c>
      <c r="D40" s="1">
        <v>55.564</v>
      </c>
      <c r="E40" s="1">
        <v>0.17599999999999999</v>
      </c>
      <c r="F40" s="1">
        <v>3.722</v>
      </c>
      <c r="G40" s="1">
        <v>0.57999999999999996</v>
      </c>
      <c r="H40" s="1">
        <v>6.2649999999999997</v>
      </c>
      <c r="I40" s="1">
        <v>33.237000000000002</v>
      </c>
      <c r="J40" s="1">
        <v>0.53500000000000003</v>
      </c>
      <c r="K40" s="1">
        <v>0.184</v>
      </c>
      <c r="L40" s="1">
        <v>7.0999999999999994E-2</v>
      </c>
      <c r="M40" s="1">
        <v>2.1000000000000001E-2</v>
      </c>
      <c r="O40">
        <f t="shared" si="18"/>
        <v>100.355</v>
      </c>
      <c r="Q40" s="28">
        <f t="shared" si="47"/>
        <v>24.642984311416384</v>
      </c>
      <c r="V40" s="5">
        <v>12</v>
      </c>
      <c r="W40" s="5">
        <v>4</v>
      </c>
      <c r="X40" s="15">
        <v>0</v>
      </c>
      <c r="Z40" s="14">
        <f t="shared" si="19"/>
        <v>1.9132428950699301</v>
      </c>
      <c r="AA40" s="14">
        <f t="shared" si="20"/>
        <v>4.5588705927789904E-3</v>
      </c>
      <c r="AB40" s="14">
        <f t="shared" si="21"/>
        <v>0.15103690173903592</v>
      </c>
      <c r="AC40" s="14">
        <f t="shared" si="22"/>
        <v>1.5788813863537251E-2</v>
      </c>
      <c r="AD40" s="14">
        <f t="shared" si="23"/>
        <v>0</v>
      </c>
      <c r="AE40" s="14">
        <f t="shared" si="24"/>
        <v>0.1804002361531967</v>
      </c>
      <c r="AF40" s="14">
        <f t="shared" si="25"/>
        <v>1.7059876675152756</v>
      </c>
      <c r="AG40" s="14">
        <f t="shared" si="26"/>
        <v>1.9736604709228237E-2</v>
      </c>
      <c r="AH40" s="14">
        <f t="shared" si="27"/>
        <v>5.3659804608431954E-3</v>
      </c>
      <c r="AI40" s="14">
        <f t="shared" si="28"/>
        <v>1.9664646294377044E-3</v>
      </c>
      <c r="AJ40" s="14">
        <f t="shared" si="29"/>
        <v>1.401883605480073E-3</v>
      </c>
      <c r="AK40" s="14">
        <f t="shared" si="30"/>
        <v>0</v>
      </c>
      <c r="AL40" s="14">
        <f t="shared" si="31"/>
        <v>3.9994863183387435</v>
      </c>
      <c r="AM40" s="14">
        <f t="shared" si="32"/>
        <v>0.90436737014567836</v>
      </c>
      <c r="AN40" s="11">
        <f t="shared" si="2"/>
        <v>0</v>
      </c>
      <c r="AP40">
        <f t="shared" si="33"/>
        <v>55.564</v>
      </c>
      <c r="AQ40">
        <f t="shared" si="34"/>
        <v>0.17599999999999999</v>
      </c>
      <c r="AR40">
        <f t="shared" si="35"/>
        <v>3.722</v>
      </c>
      <c r="AS40">
        <f t="shared" si="36"/>
        <v>0.57999999999999996</v>
      </c>
      <c r="AT40">
        <f t="shared" si="3"/>
        <v>0</v>
      </c>
      <c r="AU40">
        <f t="shared" si="4"/>
        <v>6.2649999999999997</v>
      </c>
      <c r="AV40">
        <f t="shared" si="37"/>
        <v>33.237000000000002</v>
      </c>
      <c r="AW40">
        <f t="shared" si="38"/>
        <v>0.53500000000000003</v>
      </c>
      <c r="AX40">
        <f t="shared" si="39"/>
        <v>0.184</v>
      </c>
      <c r="AY40">
        <f t="shared" si="40"/>
        <v>7.0999999999999994E-2</v>
      </c>
      <c r="AZ40">
        <f t="shared" si="41"/>
        <v>2.1000000000000001E-2</v>
      </c>
      <c r="BA40">
        <f t="shared" si="42"/>
        <v>0</v>
      </c>
      <c r="BB40">
        <f t="shared" si="43"/>
        <v>100.355</v>
      </c>
      <c r="BD40">
        <f t="shared" si="6"/>
        <v>0.92483355525965383</v>
      </c>
      <c r="BE40">
        <f t="shared" si="7"/>
        <v>2.2036911827310744E-3</v>
      </c>
      <c r="BF40">
        <f t="shared" si="8"/>
        <v>7.3009023146331897E-2</v>
      </c>
      <c r="BG40">
        <f t="shared" si="9"/>
        <v>7.6320810579643388E-3</v>
      </c>
      <c r="BH40">
        <f t="shared" si="10"/>
        <v>8.7202828350314579E-2</v>
      </c>
      <c r="BI40">
        <f t="shared" si="11"/>
        <v>0</v>
      </c>
      <c r="BJ40">
        <f t="shared" si="12"/>
        <v>0.82464941792955615</v>
      </c>
      <c r="BK40">
        <f t="shared" si="13"/>
        <v>9.5403852532392735E-3</v>
      </c>
      <c r="BL40">
        <f t="shared" si="14"/>
        <v>2.5938362556282017E-3</v>
      </c>
      <c r="BM40">
        <f t="shared" si="15"/>
        <v>9.5056016108647676E-4</v>
      </c>
      <c r="BN40">
        <f t="shared" si="44"/>
        <v>6.776499744267807E-4</v>
      </c>
      <c r="BO40">
        <f t="shared" si="45"/>
        <v>0</v>
      </c>
      <c r="BP40">
        <f t="shared" si="46"/>
        <v>1.9332930285709327</v>
      </c>
      <c r="BQ40">
        <f t="shared" si="16"/>
        <v>2.0687429475164025</v>
      </c>
    </row>
    <row r="41" spans="1:69" x14ac:dyDescent="0.15">
      <c r="A41" t="s">
        <v>118</v>
      </c>
      <c r="B41">
        <v>39</v>
      </c>
      <c r="C41" s="27">
        <f t="shared" si="17"/>
        <v>428.06394144187755</v>
      </c>
      <c r="D41" s="1">
        <v>55.372</v>
      </c>
      <c r="E41" s="1">
        <v>0.189</v>
      </c>
      <c r="F41" s="1">
        <v>3.8809999999999998</v>
      </c>
      <c r="G41" s="1">
        <v>0.63400000000000001</v>
      </c>
      <c r="H41" s="1">
        <v>6.2439999999999998</v>
      </c>
      <c r="I41" s="1">
        <v>32.677</v>
      </c>
      <c r="J41" s="1">
        <v>0.67700000000000005</v>
      </c>
      <c r="K41" s="1">
        <v>0.11600000000000001</v>
      </c>
      <c r="L41" s="1">
        <v>7.4999999999999997E-2</v>
      </c>
      <c r="M41" s="1">
        <v>2.8000000000000001E-2</v>
      </c>
      <c r="O41">
        <f t="shared" si="18"/>
        <v>99.893000000000001</v>
      </c>
      <c r="Q41" s="28">
        <f t="shared" si="47"/>
        <v>24.534497040682034</v>
      </c>
      <c r="V41" s="5">
        <v>12</v>
      </c>
      <c r="W41" s="5">
        <v>4</v>
      </c>
      <c r="X41" s="15">
        <v>0</v>
      </c>
      <c r="Z41" s="14">
        <f t="shared" si="19"/>
        <v>1.9150625258085299</v>
      </c>
      <c r="AA41" s="14">
        <f t="shared" si="20"/>
        <v>4.9172528662736279E-3</v>
      </c>
      <c r="AB41" s="14">
        <f t="shared" si="21"/>
        <v>0.15818543145859867</v>
      </c>
      <c r="AC41" s="14">
        <f t="shared" si="22"/>
        <v>1.7335122315057017E-2</v>
      </c>
      <c r="AD41" s="14">
        <f t="shared" si="23"/>
        <v>0</v>
      </c>
      <c r="AE41" s="14">
        <f t="shared" si="24"/>
        <v>0.18059056718398409</v>
      </c>
      <c r="AF41" s="14">
        <f t="shared" si="25"/>
        <v>1.6846604862475087</v>
      </c>
      <c r="AG41" s="14">
        <f t="shared" si="26"/>
        <v>2.5085540962521989E-2</v>
      </c>
      <c r="AH41" s="14">
        <f t="shared" si="27"/>
        <v>3.3978593228450871E-3</v>
      </c>
      <c r="AI41" s="14">
        <f t="shared" si="28"/>
        <v>2.0864366127138745E-3</v>
      </c>
      <c r="AJ41" s="14">
        <f t="shared" si="29"/>
        <v>1.8774433206704077E-3</v>
      </c>
      <c r="AK41" s="14">
        <f t="shared" si="30"/>
        <v>0</v>
      </c>
      <c r="AL41" s="14">
        <f t="shared" si="31"/>
        <v>3.9931986660987033</v>
      </c>
      <c r="AM41" s="14">
        <f t="shared" si="32"/>
        <v>0.90318162970515281</v>
      </c>
      <c r="AN41" s="11">
        <f t="shared" si="2"/>
        <v>0</v>
      </c>
      <c r="AP41">
        <f t="shared" si="33"/>
        <v>55.372</v>
      </c>
      <c r="AQ41">
        <f t="shared" si="34"/>
        <v>0.189</v>
      </c>
      <c r="AR41">
        <f t="shared" si="35"/>
        <v>3.8809999999999998</v>
      </c>
      <c r="AS41">
        <f t="shared" si="36"/>
        <v>0.63400000000000001</v>
      </c>
      <c r="AT41">
        <f t="shared" si="3"/>
        <v>0</v>
      </c>
      <c r="AU41">
        <f t="shared" si="4"/>
        <v>6.2439999999999998</v>
      </c>
      <c r="AV41">
        <f t="shared" si="37"/>
        <v>32.677</v>
      </c>
      <c r="AW41">
        <f t="shared" si="38"/>
        <v>0.67700000000000005</v>
      </c>
      <c r="AX41">
        <f t="shared" si="39"/>
        <v>0.11600000000000001</v>
      </c>
      <c r="AY41">
        <f t="shared" si="40"/>
        <v>7.4999999999999997E-2</v>
      </c>
      <c r="AZ41">
        <f t="shared" si="41"/>
        <v>2.8000000000000001E-2</v>
      </c>
      <c r="BA41">
        <f t="shared" si="42"/>
        <v>0</v>
      </c>
      <c r="BB41">
        <f t="shared" si="43"/>
        <v>99.893000000000001</v>
      </c>
      <c r="BD41">
        <f t="shared" si="6"/>
        <v>0.92163781624500674</v>
      </c>
      <c r="BE41">
        <f t="shared" si="7"/>
        <v>2.3664638269100743E-3</v>
      </c>
      <c r="BF41">
        <f t="shared" si="8"/>
        <v>7.6127893291486864E-2</v>
      </c>
      <c r="BG41">
        <f t="shared" si="9"/>
        <v>8.3426541219817092E-3</v>
      </c>
      <c r="BH41">
        <f t="shared" si="10"/>
        <v>8.6910528367017431E-2</v>
      </c>
      <c r="BI41">
        <f t="shared" si="11"/>
        <v>0</v>
      </c>
      <c r="BJ41">
        <f t="shared" si="12"/>
        <v>0.81075515328351244</v>
      </c>
      <c r="BK41">
        <f t="shared" si="13"/>
        <v>1.2072599656902782E-2</v>
      </c>
      <c r="BL41">
        <f t="shared" si="14"/>
        <v>1.6352445959395188E-3</v>
      </c>
      <c r="BM41">
        <f t="shared" si="15"/>
        <v>1.0041128462181092E-3</v>
      </c>
      <c r="BN41">
        <f t="shared" si="44"/>
        <v>9.0353329923570759E-4</v>
      </c>
      <c r="BO41">
        <f t="shared" si="45"/>
        <v>0</v>
      </c>
      <c r="BP41">
        <f t="shared" si="46"/>
        <v>1.9217559995342117</v>
      </c>
      <c r="BQ41">
        <f t="shared" si="16"/>
        <v>2.0778905683481987</v>
      </c>
    </row>
    <row r="42" spans="1:69" x14ac:dyDescent="0.15">
      <c r="A42" t="s">
        <v>119</v>
      </c>
      <c r="B42">
        <v>40</v>
      </c>
      <c r="C42" s="27">
        <f t="shared" si="17"/>
        <v>439.63323715652285</v>
      </c>
      <c r="D42" s="1">
        <v>55.296999999999997</v>
      </c>
      <c r="E42" s="1">
        <v>0.14799999999999999</v>
      </c>
      <c r="F42" s="1">
        <v>3.71</v>
      </c>
      <c r="G42" s="1">
        <v>0.59199999999999997</v>
      </c>
      <c r="H42" s="1">
        <v>6.2409999999999997</v>
      </c>
      <c r="I42" s="1">
        <v>33.28</v>
      </c>
      <c r="J42" s="1">
        <v>0.52400000000000002</v>
      </c>
      <c r="K42" s="1">
        <v>0.12</v>
      </c>
      <c r="L42" s="1">
        <v>7.1999999999999995E-2</v>
      </c>
      <c r="M42" s="1">
        <v>8.9999999999999993E-3</v>
      </c>
      <c r="O42">
        <f t="shared" si="18"/>
        <v>99.993000000000009</v>
      </c>
      <c r="Q42" s="28">
        <f t="shared" si="47"/>
        <v>24.555882354950864</v>
      </c>
      <c r="V42" s="5">
        <v>12</v>
      </c>
      <c r="W42" s="5">
        <v>4</v>
      </c>
      <c r="X42" s="15">
        <v>0</v>
      </c>
      <c r="Z42" s="14">
        <f t="shared" si="19"/>
        <v>1.9108030836545746</v>
      </c>
      <c r="AA42" s="14">
        <f t="shared" si="20"/>
        <v>3.8471938397613269E-3</v>
      </c>
      <c r="AB42" s="14">
        <f t="shared" si="21"/>
        <v>0.15108396213879091</v>
      </c>
      <c r="AC42" s="14">
        <f t="shared" si="22"/>
        <v>1.6172642053102343E-2</v>
      </c>
      <c r="AD42" s="14">
        <f t="shared" si="23"/>
        <v>0</v>
      </c>
      <c r="AE42" s="14">
        <f t="shared" si="24"/>
        <v>0.1803466026231578</v>
      </c>
      <c r="AF42" s="14">
        <f t="shared" si="25"/>
        <v>1.7142538929268982</v>
      </c>
      <c r="AG42" s="14">
        <f t="shared" si="26"/>
        <v>1.9399373491424132E-2</v>
      </c>
      <c r="AH42" s="14">
        <f t="shared" si="27"/>
        <v>3.5119657065705765E-3</v>
      </c>
      <c r="AI42" s="14">
        <f t="shared" si="28"/>
        <v>2.001234786592118E-3</v>
      </c>
      <c r="AJ42" s="14">
        <f t="shared" si="29"/>
        <v>6.029383776896966E-4</v>
      </c>
      <c r="AK42" s="14">
        <f t="shared" si="30"/>
        <v>0</v>
      </c>
      <c r="AL42" s="14">
        <f t="shared" si="31"/>
        <v>4.0020228895985612</v>
      </c>
      <c r="AM42" s="14">
        <f t="shared" si="32"/>
        <v>0.90481022091636365</v>
      </c>
      <c r="AN42" s="11">
        <f t="shared" si="2"/>
        <v>0</v>
      </c>
      <c r="AP42">
        <f t="shared" si="33"/>
        <v>55.296999999999997</v>
      </c>
      <c r="AQ42">
        <f t="shared" si="34"/>
        <v>0.14799999999999999</v>
      </c>
      <c r="AR42">
        <f t="shared" si="35"/>
        <v>3.71</v>
      </c>
      <c r="AS42">
        <f t="shared" si="36"/>
        <v>0.59199999999999997</v>
      </c>
      <c r="AT42">
        <f t="shared" si="3"/>
        <v>0</v>
      </c>
      <c r="AU42">
        <f t="shared" si="4"/>
        <v>6.2409999999999997</v>
      </c>
      <c r="AV42">
        <f t="shared" si="37"/>
        <v>33.28</v>
      </c>
      <c r="AW42">
        <f t="shared" si="38"/>
        <v>0.52400000000000002</v>
      </c>
      <c r="AX42">
        <f t="shared" si="39"/>
        <v>0.12</v>
      </c>
      <c r="AY42">
        <f t="shared" si="40"/>
        <v>7.1999999999999995E-2</v>
      </c>
      <c r="AZ42">
        <f t="shared" si="41"/>
        <v>8.9999999999999993E-3</v>
      </c>
      <c r="BA42">
        <f t="shared" si="42"/>
        <v>0</v>
      </c>
      <c r="BB42">
        <f t="shared" si="43"/>
        <v>99.993000000000009</v>
      </c>
      <c r="BD42">
        <f t="shared" si="6"/>
        <v>0.92038948069241011</v>
      </c>
      <c r="BE42">
        <f t="shared" si="7"/>
        <v>1.8531039491147671E-3</v>
      </c>
      <c r="BF42">
        <f t="shared" si="8"/>
        <v>7.2773636720282461E-2</v>
      </c>
      <c r="BG42">
        <f t="shared" si="9"/>
        <v>7.7899861833015324E-3</v>
      </c>
      <c r="BH42">
        <f t="shared" si="10"/>
        <v>8.6868771226546404E-2</v>
      </c>
      <c r="BI42">
        <f t="shared" si="11"/>
        <v>0</v>
      </c>
      <c r="BJ42">
        <f t="shared" si="12"/>
        <v>0.8257162989648773</v>
      </c>
      <c r="BK42">
        <f t="shared" si="13"/>
        <v>9.3442277994343539E-3</v>
      </c>
      <c r="BL42">
        <f t="shared" si="14"/>
        <v>1.6916323406270882E-3</v>
      </c>
      <c r="BM42">
        <f t="shared" si="15"/>
        <v>9.639483323693849E-4</v>
      </c>
      <c r="BN42">
        <f t="shared" si="44"/>
        <v>2.9042141761147743E-4</v>
      </c>
      <c r="BO42">
        <f t="shared" si="45"/>
        <v>0</v>
      </c>
      <c r="BP42">
        <f t="shared" si="46"/>
        <v>1.9276815076265748</v>
      </c>
      <c r="BQ42">
        <f t="shared" si="16"/>
        <v>2.0760809676106633</v>
      </c>
    </row>
    <row r="43" spans="1:69" x14ac:dyDescent="0.15">
      <c r="A43" t="s">
        <v>120</v>
      </c>
      <c r="B43">
        <v>41</v>
      </c>
      <c r="C43" s="27">
        <f t="shared" si="17"/>
        <v>451.20253287116822</v>
      </c>
      <c r="D43" s="1">
        <v>55.573</v>
      </c>
      <c r="E43" s="1">
        <v>0.16200000000000001</v>
      </c>
      <c r="F43" s="1">
        <v>3.625</v>
      </c>
      <c r="G43" s="1">
        <v>0.57699999999999996</v>
      </c>
      <c r="H43" s="1">
        <v>6.35</v>
      </c>
      <c r="I43" s="1">
        <v>33.185000000000002</v>
      </c>
      <c r="J43" s="1">
        <v>0.63800000000000001</v>
      </c>
      <c r="K43" s="1">
        <v>0.14000000000000001</v>
      </c>
      <c r="L43" s="1">
        <v>0.09</v>
      </c>
      <c r="M43" s="1">
        <v>1.6E-2</v>
      </c>
      <c r="O43">
        <f t="shared" si="18"/>
        <v>100.35600000000001</v>
      </c>
      <c r="Q43" s="28">
        <f t="shared" si="47"/>
        <v>24.628700227241058</v>
      </c>
      <c r="V43" s="5">
        <v>12</v>
      </c>
      <c r="W43" s="5">
        <v>4</v>
      </c>
      <c r="X43" s="15">
        <v>0</v>
      </c>
      <c r="Z43" s="14">
        <f t="shared" si="19"/>
        <v>1.9146626102727207</v>
      </c>
      <c r="AA43" s="14">
        <f t="shared" si="20"/>
        <v>4.198666878748817E-3</v>
      </c>
      <c r="AB43" s="14">
        <f t="shared" si="21"/>
        <v>0.14718600521153355</v>
      </c>
      <c r="AC43" s="14">
        <f t="shared" si="22"/>
        <v>1.5716257372139841E-2</v>
      </c>
      <c r="AD43" s="14">
        <f t="shared" si="23"/>
        <v>0</v>
      </c>
      <c r="AE43" s="14">
        <f t="shared" si="24"/>
        <v>0.18295385275412157</v>
      </c>
      <c r="AF43" s="14">
        <f t="shared" si="25"/>
        <v>1.7043064991177339</v>
      </c>
      <c r="AG43" s="14">
        <f t="shared" si="26"/>
        <v>2.355001280445207E-2</v>
      </c>
      <c r="AH43" s="14">
        <f t="shared" si="27"/>
        <v>4.0851791575564284E-3</v>
      </c>
      <c r="AI43" s="14">
        <f t="shared" si="28"/>
        <v>2.4941473530257934E-3</v>
      </c>
      <c r="AJ43" s="14">
        <f t="shared" si="29"/>
        <v>1.0687212693213551E-3</v>
      </c>
      <c r="AK43" s="14">
        <f t="shared" si="30"/>
        <v>0</v>
      </c>
      <c r="AL43" s="14">
        <f t="shared" si="31"/>
        <v>4.0002219521913531</v>
      </c>
      <c r="AM43" s="14">
        <f t="shared" si="32"/>
        <v>0.90305849822327844</v>
      </c>
      <c r="AN43" s="11">
        <f t="shared" si="2"/>
        <v>0</v>
      </c>
      <c r="AP43">
        <f t="shared" si="33"/>
        <v>55.573</v>
      </c>
      <c r="AQ43">
        <f t="shared" si="34"/>
        <v>0.16200000000000001</v>
      </c>
      <c r="AR43">
        <f t="shared" si="35"/>
        <v>3.625</v>
      </c>
      <c r="AS43">
        <f t="shared" si="36"/>
        <v>0.57699999999999996</v>
      </c>
      <c r="AT43">
        <f t="shared" si="3"/>
        <v>0</v>
      </c>
      <c r="AU43">
        <f t="shared" si="4"/>
        <v>6.3500000000000005</v>
      </c>
      <c r="AV43">
        <f t="shared" si="37"/>
        <v>33.185000000000002</v>
      </c>
      <c r="AW43">
        <f t="shared" si="38"/>
        <v>0.63800000000000001</v>
      </c>
      <c r="AX43">
        <f t="shared" si="39"/>
        <v>0.14000000000000001</v>
      </c>
      <c r="AY43">
        <f t="shared" si="40"/>
        <v>0.09</v>
      </c>
      <c r="AZ43">
        <f t="shared" si="41"/>
        <v>1.6E-2</v>
      </c>
      <c r="BA43">
        <f t="shared" si="42"/>
        <v>0</v>
      </c>
      <c r="BB43">
        <f t="shared" si="43"/>
        <v>100.35600000000001</v>
      </c>
      <c r="BD43">
        <f t="shared" si="6"/>
        <v>0.92498335552596544</v>
      </c>
      <c r="BE43">
        <f t="shared" si="7"/>
        <v>2.0283975659229209E-3</v>
      </c>
      <c r="BF43">
        <f t="shared" si="8"/>
        <v>7.1106316202432338E-2</v>
      </c>
      <c r="BG43">
        <f t="shared" si="9"/>
        <v>7.5926047766300409E-3</v>
      </c>
      <c r="BH43">
        <f t="shared" si="10"/>
        <v>8.8385947330326828E-2</v>
      </c>
      <c r="BI43">
        <f t="shared" si="11"/>
        <v>0</v>
      </c>
      <c r="BJ43">
        <f t="shared" si="12"/>
        <v>0.82335923621242346</v>
      </c>
      <c r="BK43">
        <f t="shared" si="13"/>
        <v>1.1377132320685339E-2</v>
      </c>
      <c r="BL43">
        <f t="shared" si="14"/>
        <v>1.9735710640649364E-3</v>
      </c>
      <c r="BM43">
        <f t="shared" si="15"/>
        <v>1.2049354154617311E-3</v>
      </c>
      <c r="BN43">
        <f t="shared" si="44"/>
        <v>5.1630474242040432E-4</v>
      </c>
      <c r="BO43">
        <f t="shared" si="45"/>
        <v>0</v>
      </c>
      <c r="BP43">
        <f t="shared" si="46"/>
        <v>1.9325278011563332</v>
      </c>
      <c r="BQ43">
        <f t="shared" si="16"/>
        <v>2.0699427712231668</v>
      </c>
    </row>
    <row r="44" spans="1:69" x14ac:dyDescent="0.15">
      <c r="A44" t="s">
        <v>121</v>
      </c>
      <c r="B44">
        <v>42</v>
      </c>
      <c r="C44" s="27">
        <f t="shared" si="17"/>
        <v>462.77182858581352</v>
      </c>
      <c r="D44" s="1">
        <v>55.661999999999999</v>
      </c>
      <c r="E44" s="1">
        <v>0.17</v>
      </c>
      <c r="F44" s="1">
        <v>3.6190000000000002</v>
      </c>
      <c r="G44" s="1">
        <v>0.58199999999999996</v>
      </c>
      <c r="H44" s="1">
        <v>6.226</v>
      </c>
      <c r="I44" s="1">
        <v>33.143999999999998</v>
      </c>
      <c r="J44" s="1">
        <v>0.66800000000000004</v>
      </c>
      <c r="K44" s="1">
        <v>0.154</v>
      </c>
      <c r="L44" s="1">
        <v>0.08</v>
      </c>
      <c r="M44" s="1">
        <v>1.7999999999999999E-2</v>
      </c>
      <c r="O44">
        <f t="shared" si="18"/>
        <v>100.32299999999999</v>
      </c>
      <c r="Q44" s="28">
        <f t="shared" si="47"/>
        <v>24.636964949099696</v>
      </c>
      <c r="V44" s="5">
        <v>12</v>
      </c>
      <c r="W44" s="5">
        <v>4</v>
      </c>
      <c r="X44" s="15">
        <v>0</v>
      </c>
      <c r="Z44" s="14">
        <f t="shared" si="19"/>
        <v>1.9170856151629603</v>
      </c>
      <c r="AA44" s="14">
        <f t="shared" si="20"/>
        <v>4.4045304124114542E-3</v>
      </c>
      <c r="AB44" s="14">
        <f t="shared" si="21"/>
        <v>0.14689309366948824</v>
      </c>
      <c r="AC44" s="14">
        <f t="shared" si="22"/>
        <v>1.5847128912047165E-2</v>
      </c>
      <c r="AD44" s="14">
        <f t="shared" si="23"/>
        <v>0</v>
      </c>
      <c r="AE44" s="14">
        <f t="shared" si="24"/>
        <v>0.17932103532844931</v>
      </c>
      <c r="AF44" s="14">
        <f t="shared" si="25"/>
        <v>1.7016298112269594</v>
      </c>
      <c r="AG44" s="14">
        <f t="shared" si="26"/>
        <v>2.4649108607346312E-2</v>
      </c>
      <c r="AH44" s="14">
        <f t="shared" si="27"/>
        <v>4.4921896166710195E-3</v>
      </c>
      <c r="AI44" s="14">
        <f t="shared" si="28"/>
        <v>2.2162761473672439E-3</v>
      </c>
      <c r="AJ44" s="14">
        <f t="shared" si="29"/>
        <v>1.2019081003217618E-3</v>
      </c>
      <c r="AK44" s="14">
        <f t="shared" si="30"/>
        <v>0</v>
      </c>
      <c r="AL44" s="14">
        <f t="shared" si="31"/>
        <v>3.9977406971840224</v>
      </c>
      <c r="AM44" s="14">
        <f t="shared" si="32"/>
        <v>0.90466468825762214</v>
      </c>
      <c r="AN44" s="11">
        <f t="shared" si="2"/>
        <v>0</v>
      </c>
      <c r="AP44">
        <f t="shared" si="33"/>
        <v>55.661999999999999</v>
      </c>
      <c r="AQ44">
        <f t="shared" si="34"/>
        <v>0.17</v>
      </c>
      <c r="AR44">
        <f t="shared" si="35"/>
        <v>3.6190000000000002</v>
      </c>
      <c r="AS44">
        <f t="shared" si="36"/>
        <v>0.58199999999999996</v>
      </c>
      <c r="AT44">
        <f t="shared" si="3"/>
        <v>0</v>
      </c>
      <c r="AU44">
        <f t="shared" si="4"/>
        <v>6.226</v>
      </c>
      <c r="AV44">
        <f t="shared" si="37"/>
        <v>33.143999999999998</v>
      </c>
      <c r="AW44">
        <f t="shared" si="38"/>
        <v>0.66800000000000004</v>
      </c>
      <c r="AX44">
        <f t="shared" si="39"/>
        <v>0.154</v>
      </c>
      <c r="AY44">
        <f t="shared" si="40"/>
        <v>0.08</v>
      </c>
      <c r="AZ44">
        <f t="shared" si="41"/>
        <v>1.7999999999999999E-2</v>
      </c>
      <c r="BA44">
        <f t="shared" si="42"/>
        <v>0</v>
      </c>
      <c r="BB44">
        <f t="shared" si="43"/>
        <v>100.32299999999999</v>
      </c>
      <c r="BD44">
        <f t="shared" si="6"/>
        <v>0.92646471371504657</v>
      </c>
      <c r="BE44">
        <f t="shared" si="7"/>
        <v>2.1285653469561515E-3</v>
      </c>
      <c r="BF44">
        <f t="shared" si="8"/>
        <v>7.0988622989407613E-2</v>
      </c>
      <c r="BG44">
        <f t="shared" si="9"/>
        <v>7.6583985788538714E-3</v>
      </c>
      <c r="BH44">
        <f t="shared" si="10"/>
        <v>8.665998552419131E-2</v>
      </c>
      <c r="BI44">
        <f t="shared" si="11"/>
        <v>0</v>
      </c>
      <c r="BJ44">
        <f t="shared" si="12"/>
        <v>0.82234197755083804</v>
      </c>
      <c r="BK44">
        <f t="shared" si="13"/>
        <v>1.1912107194698757E-2</v>
      </c>
      <c r="BL44">
        <f t="shared" si="14"/>
        <v>2.1709281704714299E-3</v>
      </c>
      <c r="BM44">
        <f t="shared" si="15"/>
        <v>1.07105370263265E-3</v>
      </c>
      <c r="BN44">
        <f t="shared" si="44"/>
        <v>5.8084283522295485E-4</v>
      </c>
      <c r="BO44">
        <f t="shared" si="45"/>
        <v>0</v>
      </c>
      <c r="BP44">
        <f t="shared" si="46"/>
        <v>1.9319771956083194</v>
      </c>
      <c r="BQ44">
        <f t="shared" si="16"/>
        <v>2.0692483877509011</v>
      </c>
    </row>
    <row r="45" spans="1:69" x14ac:dyDescent="0.15">
      <c r="A45" t="s">
        <v>122</v>
      </c>
      <c r="B45">
        <v>43</v>
      </c>
      <c r="C45" s="27">
        <f t="shared" si="17"/>
        <v>474.34112430045889</v>
      </c>
      <c r="D45" s="1">
        <v>55.786999999999999</v>
      </c>
      <c r="E45" s="1">
        <v>0.154</v>
      </c>
      <c r="F45" s="1">
        <v>3.5579999999999998</v>
      </c>
      <c r="G45" s="1">
        <v>0.58299999999999996</v>
      </c>
      <c r="H45" s="1">
        <v>6.2560000000000002</v>
      </c>
      <c r="I45" s="1">
        <v>33.116</v>
      </c>
      <c r="J45" s="1">
        <v>0.57199999999999995</v>
      </c>
      <c r="K45" s="1">
        <v>0.223</v>
      </c>
      <c r="L45" s="1">
        <v>9.9000000000000005E-2</v>
      </c>
      <c r="M45" s="1">
        <v>6.0000000000000001E-3</v>
      </c>
      <c r="O45">
        <f t="shared" si="18"/>
        <v>100.354</v>
      </c>
      <c r="Q45" s="28">
        <f t="shared" si="47"/>
        <v>24.645714410071072</v>
      </c>
      <c r="V45" s="5">
        <v>12</v>
      </c>
      <c r="W45" s="5">
        <v>4</v>
      </c>
      <c r="X45" s="15">
        <v>0</v>
      </c>
      <c r="Z45" s="14">
        <f t="shared" si="19"/>
        <v>1.9207086971938252</v>
      </c>
      <c r="AA45" s="14">
        <f t="shared" si="20"/>
        <v>3.988569890816686E-3</v>
      </c>
      <c r="AB45" s="14">
        <f t="shared" si="21"/>
        <v>0.14436586989525776</v>
      </c>
      <c r="AC45" s="14">
        <f t="shared" si="22"/>
        <v>1.5868722109253584E-2</v>
      </c>
      <c r="AD45" s="14">
        <f t="shared" si="23"/>
        <v>0</v>
      </c>
      <c r="AE45" s="14">
        <f t="shared" si="24"/>
        <v>0.18012112687718992</v>
      </c>
      <c r="AF45" s="14">
        <f t="shared" si="25"/>
        <v>1.6995886927035997</v>
      </c>
      <c r="AG45" s="14">
        <f t="shared" si="26"/>
        <v>2.1099228656410861E-2</v>
      </c>
      <c r="AH45" s="14">
        <f t="shared" si="27"/>
        <v>6.5026146161183043E-3</v>
      </c>
      <c r="AI45" s="14">
        <f t="shared" si="28"/>
        <v>2.7416680686947921E-3</v>
      </c>
      <c r="AJ45" s="14">
        <f t="shared" si="29"/>
        <v>4.0049380387158418E-4</v>
      </c>
      <c r="AK45" s="14">
        <f t="shared" si="30"/>
        <v>0</v>
      </c>
      <c r="AL45" s="14">
        <f t="shared" si="31"/>
        <v>3.9953856838150381</v>
      </c>
      <c r="AM45" s="14">
        <f t="shared" si="32"/>
        <v>0.90417609941657895</v>
      </c>
      <c r="AN45" s="11">
        <f t="shared" si="2"/>
        <v>0</v>
      </c>
      <c r="AP45">
        <f t="shared" si="33"/>
        <v>55.786999999999999</v>
      </c>
      <c r="AQ45">
        <f t="shared" si="34"/>
        <v>0.154</v>
      </c>
      <c r="AR45">
        <f t="shared" si="35"/>
        <v>3.5579999999999998</v>
      </c>
      <c r="AS45">
        <f t="shared" si="36"/>
        <v>0.58299999999999996</v>
      </c>
      <c r="AT45">
        <f t="shared" si="3"/>
        <v>0</v>
      </c>
      <c r="AU45">
        <f t="shared" si="4"/>
        <v>6.2560000000000011</v>
      </c>
      <c r="AV45">
        <f t="shared" si="37"/>
        <v>33.116</v>
      </c>
      <c r="AW45">
        <f t="shared" si="38"/>
        <v>0.57199999999999995</v>
      </c>
      <c r="AX45">
        <f t="shared" si="39"/>
        <v>0.223</v>
      </c>
      <c r="AY45">
        <f t="shared" si="40"/>
        <v>9.9000000000000005E-2</v>
      </c>
      <c r="AZ45">
        <f t="shared" si="41"/>
        <v>6.0000000000000001E-3</v>
      </c>
      <c r="BA45">
        <f t="shared" si="42"/>
        <v>0</v>
      </c>
      <c r="BB45">
        <f t="shared" si="43"/>
        <v>100.35400000000001</v>
      </c>
      <c r="BD45">
        <f t="shared" si="6"/>
        <v>0.92854527296937417</v>
      </c>
      <c r="BE45">
        <f t="shared" si="7"/>
        <v>1.9282297848896902E-3</v>
      </c>
      <c r="BF45">
        <f t="shared" si="8"/>
        <v>6.9792075323656333E-2</v>
      </c>
      <c r="BG45">
        <f t="shared" si="9"/>
        <v>7.6715573392986368E-3</v>
      </c>
      <c r="BH45">
        <f t="shared" si="10"/>
        <v>8.7077556928901526E-2</v>
      </c>
      <c r="BI45">
        <f t="shared" si="11"/>
        <v>0</v>
      </c>
      <c r="BJ45">
        <f t="shared" si="12"/>
        <v>0.82164726431853596</v>
      </c>
      <c r="BK45">
        <f t="shared" si="13"/>
        <v>1.020018759785582E-2</v>
      </c>
      <c r="BL45">
        <f t="shared" si="14"/>
        <v>3.1436167663320058E-3</v>
      </c>
      <c r="BM45">
        <f t="shared" si="15"/>
        <v>1.3254289570079044E-3</v>
      </c>
      <c r="BN45">
        <f t="shared" si="44"/>
        <v>1.9361427840765164E-4</v>
      </c>
      <c r="BO45">
        <f t="shared" si="45"/>
        <v>0</v>
      </c>
      <c r="BP45">
        <f t="shared" si="46"/>
        <v>1.9315248042642597</v>
      </c>
      <c r="BQ45">
        <f t="shared" si="16"/>
        <v>2.0685137850647108</v>
      </c>
    </row>
    <row r="46" spans="1:69" x14ac:dyDescent="0.15">
      <c r="A46" t="s">
        <v>123</v>
      </c>
      <c r="B46">
        <v>44</v>
      </c>
      <c r="C46" s="27">
        <f t="shared" si="17"/>
        <v>485.91042001510425</v>
      </c>
      <c r="D46" s="1">
        <v>55.53</v>
      </c>
      <c r="E46" s="1">
        <v>0.16</v>
      </c>
      <c r="F46" s="1">
        <v>3.6240000000000001</v>
      </c>
      <c r="G46" s="1">
        <v>0.56399999999999995</v>
      </c>
      <c r="H46" s="1">
        <v>6.2910000000000004</v>
      </c>
      <c r="I46" s="1">
        <v>33.093000000000004</v>
      </c>
      <c r="J46" s="1">
        <v>0.52100000000000002</v>
      </c>
      <c r="K46" s="1">
        <v>0.14599999999999999</v>
      </c>
      <c r="L46" s="1">
        <v>7.5999999999999998E-2</v>
      </c>
      <c r="M46" s="1">
        <v>1.0999999999999999E-2</v>
      </c>
      <c r="O46">
        <f t="shared" si="18"/>
        <v>100.01599999999999</v>
      </c>
      <c r="Q46" s="28">
        <f t="shared" si="47"/>
        <v>24.568022912331191</v>
      </c>
      <c r="V46" s="5">
        <v>12</v>
      </c>
      <c r="W46" s="5">
        <v>4</v>
      </c>
      <c r="X46" s="15">
        <v>0</v>
      </c>
      <c r="Z46" s="14">
        <f t="shared" si="19"/>
        <v>1.9179062399747844</v>
      </c>
      <c r="AA46" s="14">
        <f t="shared" si="20"/>
        <v>4.1570731965664322E-3</v>
      </c>
      <c r="AB46" s="14">
        <f t="shared" si="21"/>
        <v>0.14750881716986028</v>
      </c>
      <c r="AC46" s="14">
        <f t="shared" si="22"/>
        <v>1.5400105900484712E-2</v>
      </c>
      <c r="AD46" s="14">
        <f t="shared" si="23"/>
        <v>0</v>
      </c>
      <c r="AE46" s="14">
        <f t="shared" si="24"/>
        <v>0.18170162179563432</v>
      </c>
      <c r="AF46" s="14">
        <f t="shared" si="25"/>
        <v>1.7037791594088432</v>
      </c>
      <c r="AG46" s="14">
        <f t="shared" si="26"/>
        <v>1.9278776847351145E-2</v>
      </c>
      <c r="AH46" s="14">
        <f t="shared" si="27"/>
        <v>4.2707801135119057E-3</v>
      </c>
      <c r="AI46" s="14">
        <f t="shared" si="28"/>
        <v>2.111370624217635E-3</v>
      </c>
      <c r="AJ46" s="14">
        <f t="shared" si="29"/>
        <v>7.3656052444596499E-4</v>
      </c>
      <c r="AK46" s="14">
        <f t="shared" si="30"/>
        <v>0</v>
      </c>
      <c r="AL46" s="14">
        <f t="shared" si="31"/>
        <v>3.9968505055557002</v>
      </c>
      <c r="AM46" s="14">
        <f t="shared" si="32"/>
        <v>0.90363114617399598</v>
      </c>
      <c r="AN46" s="11">
        <f t="shared" si="2"/>
        <v>0</v>
      </c>
      <c r="AP46">
        <f t="shared" si="33"/>
        <v>55.53</v>
      </c>
      <c r="AQ46">
        <f t="shared" si="34"/>
        <v>0.16</v>
      </c>
      <c r="AR46">
        <f t="shared" si="35"/>
        <v>3.6240000000000001</v>
      </c>
      <c r="AS46">
        <f t="shared" si="36"/>
        <v>0.56399999999999995</v>
      </c>
      <c r="AT46">
        <f t="shared" si="3"/>
        <v>0</v>
      </c>
      <c r="AU46">
        <f t="shared" si="4"/>
        <v>6.2910000000000004</v>
      </c>
      <c r="AV46">
        <f t="shared" si="37"/>
        <v>33.093000000000004</v>
      </c>
      <c r="AW46">
        <f t="shared" si="38"/>
        <v>0.52100000000000002</v>
      </c>
      <c r="AX46">
        <f t="shared" si="39"/>
        <v>0.14599999999999999</v>
      </c>
      <c r="AY46">
        <f t="shared" si="40"/>
        <v>7.5999999999999998E-2</v>
      </c>
      <c r="AZ46">
        <f t="shared" si="41"/>
        <v>1.0999999999999999E-2</v>
      </c>
      <c r="BA46">
        <f t="shared" si="42"/>
        <v>0</v>
      </c>
      <c r="BB46">
        <f t="shared" si="43"/>
        <v>100.01599999999999</v>
      </c>
      <c r="BD46">
        <f t="shared" si="6"/>
        <v>0.92426764314247678</v>
      </c>
      <c r="BE46">
        <f t="shared" si="7"/>
        <v>2.0033556206646131E-3</v>
      </c>
      <c r="BF46">
        <f t="shared" si="8"/>
        <v>7.108670066692821E-2</v>
      </c>
      <c r="BG46">
        <f t="shared" si="9"/>
        <v>7.421540890848081E-3</v>
      </c>
      <c r="BH46">
        <f t="shared" si="10"/>
        <v>8.7564723567730096E-2</v>
      </c>
      <c r="BI46">
        <f t="shared" si="11"/>
        <v>0</v>
      </c>
      <c r="BJ46">
        <f t="shared" si="12"/>
        <v>0.8210766070205735</v>
      </c>
      <c r="BK46">
        <f t="shared" si="13"/>
        <v>9.2907303120330128E-3</v>
      </c>
      <c r="BL46">
        <f t="shared" si="14"/>
        <v>2.0581526810962906E-3</v>
      </c>
      <c r="BM46">
        <f t="shared" si="15"/>
        <v>1.0175010175010174E-3</v>
      </c>
      <c r="BN46">
        <f t="shared" si="44"/>
        <v>3.5495951041402795E-4</v>
      </c>
      <c r="BO46">
        <f t="shared" si="45"/>
        <v>0</v>
      </c>
      <c r="BP46">
        <f t="shared" si="46"/>
        <v>1.9261419144302658</v>
      </c>
      <c r="BQ46">
        <f t="shared" si="16"/>
        <v>2.075055049481092</v>
      </c>
    </row>
    <row r="47" spans="1:69" x14ac:dyDescent="0.15">
      <c r="A47" t="s">
        <v>124</v>
      </c>
      <c r="B47">
        <v>45</v>
      </c>
      <c r="C47" s="27">
        <f t="shared" si="17"/>
        <v>497.47971572974956</v>
      </c>
      <c r="D47" s="1">
        <v>55.488</v>
      </c>
      <c r="E47" s="1">
        <v>0.16</v>
      </c>
      <c r="F47" s="1">
        <v>3.6110000000000002</v>
      </c>
      <c r="G47" s="1">
        <v>0.55800000000000005</v>
      </c>
      <c r="H47" s="1">
        <v>6.3490000000000002</v>
      </c>
      <c r="I47" s="1">
        <v>33.07</v>
      </c>
      <c r="J47" s="1">
        <v>0.51800000000000002</v>
      </c>
      <c r="K47" s="1">
        <v>0.16200000000000001</v>
      </c>
      <c r="L47" s="1">
        <v>9.9000000000000005E-2</v>
      </c>
      <c r="M47" s="1">
        <v>1.2999999999999999E-2</v>
      </c>
      <c r="O47">
        <f t="shared" si="18"/>
        <v>100.02800000000001</v>
      </c>
      <c r="Q47" s="28">
        <f t="shared" si="47"/>
        <v>24.558250303693747</v>
      </c>
      <c r="V47" s="5">
        <v>12</v>
      </c>
      <c r="W47" s="5">
        <v>4</v>
      </c>
      <c r="X47" s="15">
        <v>0</v>
      </c>
      <c r="Z47" s="14">
        <f t="shared" si="19"/>
        <v>1.9172182620150988</v>
      </c>
      <c r="AA47" s="14">
        <f t="shared" si="20"/>
        <v>4.1587274450949263E-3</v>
      </c>
      <c r="AB47" s="14">
        <f t="shared" si="21"/>
        <v>0.1470381625460051</v>
      </c>
      <c r="AC47" s="14">
        <f t="shared" si="22"/>
        <v>1.5242338046953161E-2</v>
      </c>
      <c r="AD47" s="14">
        <f t="shared" si="23"/>
        <v>0</v>
      </c>
      <c r="AE47" s="14">
        <f t="shared" si="24"/>
        <v>0.18344979573790623</v>
      </c>
      <c r="AF47" s="14">
        <f t="shared" si="25"/>
        <v>1.7032725377250206</v>
      </c>
      <c r="AG47" s="14">
        <f t="shared" si="26"/>
        <v>1.9175394157819686E-2</v>
      </c>
      <c r="AH47" s="14">
        <f t="shared" si="27"/>
        <v>4.7406965536737431E-3</v>
      </c>
      <c r="AI47" s="14">
        <f t="shared" si="28"/>
        <v>2.7514325081253806E-3</v>
      </c>
      <c r="AJ47" s="14">
        <f t="shared" si="29"/>
        <v>8.7082701526030779E-4</v>
      </c>
      <c r="AK47" s="14">
        <f t="shared" si="30"/>
        <v>0</v>
      </c>
      <c r="AL47" s="14">
        <f t="shared" si="31"/>
        <v>3.9979181737509579</v>
      </c>
      <c r="AM47" s="14">
        <f t="shared" si="32"/>
        <v>0.90276799480016812</v>
      </c>
      <c r="AN47" s="11">
        <f t="shared" si="2"/>
        <v>0</v>
      </c>
      <c r="AP47">
        <f t="shared" si="33"/>
        <v>55.488</v>
      </c>
      <c r="AQ47">
        <f t="shared" si="34"/>
        <v>0.16</v>
      </c>
      <c r="AR47">
        <f t="shared" si="35"/>
        <v>3.6110000000000002</v>
      </c>
      <c r="AS47">
        <f t="shared" si="36"/>
        <v>0.55800000000000005</v>
      </c>
      <c r="AT47">
        <f t="shared" si="3"/>
        <v>0</v>
      </c>
      <c r="AU47">
        <f t="shared" si="4"/>
        <v>6.3490000000000002</v>
      </c>
      <c r="AV47">
        <f t="shared" si="37"/>
        <v>33.07</v>
      </c>
      <c r="AW47">
        <f t="shared" si="38"/>
        <v>0.51800000000000002</v>
      </c>
      <c r="AX47">
        <f t="shared" si="39"/>
        <v>0.16200000000000001</v>
      </c>
      <c r="AY47">
        <f t="shared" si="40"/>
        <v>9.9000000000000005E-2</v>
      </c>
      <c r="AZ47">
        <f t="shared" si="41"/>
        <v>1.2999999999999999E-2</v>
      </c>
      <c r="BA47">
        <f t="shared" si="42"/>
        <v>0</v>
      </c>
      <c r="BB47">
        <f t="shared" si="43"/>
        <v>100.02800000000001</v>
      </c>
      <c r="BD47">
        <f t="shared" si="6"/>
        <v>0.9235685752330226</v>
      </c>
      <c r="BE47">
        <f t="shared" si="7"/>
        <v>2.0033556206646131E-3</v>
      </c>
      <c r="BF47">
        <f t="shared" si="8"/>
        <v>7.083169870537466E-2</v>
      </c>
      <c r="BG47">
        <f t="shared" si="9"/>
        <v>7.3425883281794859E-3</v>
      </c>
      <c r="BH47">
        <f t="shared" si="10"/>
        <v>8.8372028283503157E-2</v>
      </c>
      <c r="BI47">
        <f t="shared" si="11"/>
        <v>0</v>
      </c>
      <c r="BJ47">
        <f t="shared" si="12"/>
        <v>0.82050594972261093</v>
      </c>
      <c r="BK47">
        <f t="shared" si="13"/>
        <v>9.23723282463167E-3</v>
      </c>
      <c r="BL47">
        <f t="shared" si="14"/>
        <v>2.2837036598465691E-3</v>
      </c>
      <c r="BM47">
        <f t="shared" si="15"/>
        <v>1.3254289570079044E-3</v>
      </c>
      <c r="BN47">
        <f t="shared" si="44"/>
        <v>4.1949760321657848E-4</v>
      </c>
      <c r="BO47">
        <f t="shared" si="45"/>
        <v>0</v>
      </c>
      <c r="BP47">
        <f t="shared" si="46"/>
        <v>1.9258900589380583</v>
      </c>
      <c r="BQ47">
        <f t="shared" si="16"/>
        <v>2.0758807883121961</v>
      </c>
    </row>
    <row r="48" spans="1:69" x14ac:dyDescent="0.15">
      <c r="A48" t="s">
        <v>125</v>
      </c>
      <c r="B48">
        <v>46</v>
      </c>
      <c r="C48" s="27">
        <f t="shared" si="17"/>
        <v>509.04901144439492</v>
      </c>
      <c r="D48" s="1">
        <v>55.124000000000002</v>
      </c>
      <c r="E48" s="1">
        <v>0.16300000000000001</v>
      </c>
      <c r="F48" s="1">
        <v>3.722</v>
      </c>
      <c r="G48" s="1">
        <v>0.58199999999999996</v>
      </c>
      <c r="H48" s="1">
        <v>6.0430000000000001</v>
      </c>
      <c r="I48" s="1">
        <v>32.234999999999999</v>
      </c>
      <c r="J48" s="1">
        <v>1.772</v>
      </c>
      <c r="K48" s="1">
        <v>0.16800000000000001</v>
      </c>
      <c r="L48" s="1">
        <v>6.2E-2</v>
      </c>
      <c r="M48" s="1">
        <v>3.5999999999999997E-2</v>
      </c>
      <c r="O48">
        <f t="shared" si="18"/>
        <v>99.907000000000011</v>
      </c>
      <c r="Q48" s="28">
        <f t="shared" si="47"/>
        <v>24.465155253790471</v>
      </c>
      <c r="V48" s="5">
        <v>12</v>
      </c>
      <c r="W48" s="5">
        <v>4</v>
      </c>
      <c r="X48" s="15">
        <v>0</v>
      </c>
      <c r="Z48" s="14">
        <f t="shared" si="19"/>
        <v>1.9118889144970705</v>
      </c>
      <c r="AA48" s="14">
        <f t="shared" si="20"/>
        <v>4.2528251309283862E-3</v>
      </c>
      <c r="AB48" s="14">
        <f t="shared" si="21"/>
        <v>0.15213473862682059</v>
      </c>
      <c r="AC48" s="14">
        <f t="shared" si="22"/>
        <v>1.595841741038943E-2</v>
      </c>
      <c r="AD48" s="14">
        <f t="shared" si="23"/>
        <v>0</v>
      </c>
      <c r="AE48" s="14">
        <f t="shared" si="24"/>
        <v>0.17527256611481901</v>
      </c>
      <c r="AF48" s="14">
        <f t="shared" si="25"/>
        <v>1.6665834673005495</v>
      </c>
      <c r="AG48" s="14">
        <f t="shared" si="26"/>
        <v>6.5845743062565007E-2</v>
      </c>
      <c r="AH48" s="14">
        <f t="shared" si="27"/>
        <v>4.9349853766626154E-3</v>
      </c>
      <c r="AI48" s="14">
        <f t="shared" si="28"/>
        <v>1.7296761792512389E-3</v>
      </c>
      <c r="AJ48" s="14">
        <f t="shared" si="29"/>
        <v>2.4206973086817784E-3</v>
      </c>
      <c r="AK48" s="14">
        <f t="shared" si="30"/>
        <v>0</v>
      </c>
      <c r="AL48" s="14">
        <f t="shared" si="31"/>
        <v>4.0010220310077385</v>
      </c>
      <c r="AM48" s="14">
        <f t="shared" si="32"/>
        <v>0.90483916064285996</v>
      </c>
      <c r="AN48" s="11">
        <f t="shared" si="2"/>
        <v>0</v>
      </c>
      <c r="AP48">
        <f t="shared" si="33"/>
        <v>55.124000000000002</v>
      </c>
      <c r="AQ48">
        <f t="shared" si="34"/>
        <v>0.16300000000000001</v>
      </c>
      <c r="AR48">
        <f t="shared" si="35"/>
        <v>3.722</v>
      </c>
      <c r="AS48">
        <f t="shared" si="36"/>
        <v>0.58199999999999996</v>
      </c>
      <c r="AT48">
        <f t="shared" si="3"/>
        <v>0</v>
      </c>
      <c r="AU48">
        <f t="shared" si="4"/>
        <v>6.0430000000000001</v>
      </c>
      <c r="AV48">
        <f t="shared" si="37"/>
        <v>32.234999999999999</v>
      </c>
      <c r="AW48">
        <f t="shared" si="38"/>
        <v>1.772</v>
      </c>
      <c r="AX48">
        <f t="shared" si="39"/>
        <v>0.16800000000000001</v>
      </c>
      <c r="AY48">
        <f t="shared" si="40"/>
        <v>6.2E-2</v>
      </c>
      <c r="AZ48">
        <f t="shared" si="41"/>
        <v>3.5999999999999997E-2</v>
      </c>
      <c r="BA48">
        <f t="shared" si="42"/>
        <v>0</v>
      </c>
      <c r="BB48">
        <f t="shared" si="43"/>
        <v>99.907000000000011</v>
      </c>
      <c r="BD48">
        <f t="shared" si="6"/>
        <v>0.91750998668442085</v>
      </c>
      <c r="BE48">
        <f t="shared" si="7"/>
        <v>2.040918538552075E-3</v>
      </c>
      <c r="BF48">
        <f t="shared" si="8"/>
        <v>7.3009023146331897E-2</v>
      </c>
      <c r="BG48">
        <f t="shared" si="9"/>
        <v>7.6583985788538714E-3</v>
      </c>
      <c r="BH48">
        <f t="shared" si="10"/>
        <v>8.4112799955459061E-2</v>
      </c>
      <c r="BI48">
        <f t="shared" si="11"/>
        <v>0</v>
      </c>
      <c r="BJ48">
        <f t="shared" si="12"/>
        <v>0.79978860868788515</v>
      </c>
      <c r="BK48">
        <f t="shared" si="13"/>
        <v>3.1599182558392509E-2</v>
      </c>
      <c r="BL48">
        <f t="shared" si="14"/>
        <v>2.3682852768779237E-3</v>
      </c>
      <c r="BM48">
        <f t="shared" si="15"/>
        <v>8.3006661954030368E-4</v>
      </c>
      <c r="BN48">
        <f t="shared" si="44"/>
        <v>1.1616856704459097E-3</v>
      </c>
      <c r="BO48">
        <f t="shared" si="45"/>
        <v>0</v>
      </c>
      <c r="BP48">
        <f t="shared" si="46"/>
        <v>1.9200789557167592</v>
      </c>
      <c r="BQ48">
        <f t="shared" si="16"/>
        <v>2.0837799503480152</v>
      </c>
    </row>
    <row r="49" spans="1:69" x14ac:dyDescent="0.15">
      <c r="A49" t="s">
        <v>126</v>
      </c>
      <c r="B49">
        <v>47</v>
      </c>
      <c r="C49" s="27">
        <f t="shared" si="17"/>
        <v>520.61830715904023</v>
      </c>
      <c r="D49" s="1">
        <v>55.621000000000002</v>
      </c>
      <c r="E49" s="1">
        <v>0.152</v>
      </c>
      <c r="F49" s="1">
        <v>3.6139999999999999</v>
      </c>
      <c r="G49" s="1">
        <v>0.57299999999999995</v>
      </c>
      <c r="H49" s="1">
        <v>6.2119999999999997</v>
      </c>
      <c r="I49" s="1">
        <v>33.054000000000002</v>
      </c>
      <c r="J49" s="1">
        <v>0.54900000000000004</v>
      </c>
      <c r="K49" s="1">
        <v>0.14199999999999999</v>
      </c>
      <c r="L49" s="1">
        <v>7.3999999999999996E-2</v>
      </c>
      <c r="M49" s="1">
        <v>1.2E-2</v>
      </c>
      <c r="O49">
        <f t="shared" si="18"/>
        <v>100.003</v>
      </c>
      <c r="Q49" s="28">
        <f t="shared" si="47"/>
        <v>24.577177291325768</v>
      </c>
      <c r="V49" s="5">
        <v>12</v>
      </c>
      <c r="W49" s="5">
        <v>4</v>
      </c>
      <c r="X49" s="15">
        <v>0</v>
      </c>
      <c r="Z49" s="14">
        <f t="shared" si="19"/>
        <v>1.9203336737580852</v>
      </c>
      <c r="AA49" s="14">
        <f t="shared" si="20"/>
        <v>3.9477485520133995E-3</v>
      </c>
      <c r="AB49" s="14">
        <f t="shared" si="21"/>
        <v>0.14704699230352705</v>
      </c>
      <c r="AC49" s="14">
        <f t="shared" si="22"/>
        <v>1.5640024585669893E-2</v>
      </c>
      <c r="AD49" s="14">
        <f t="shared" si="23"/>
        <v>0</v>
      </c>
      <c r="AE49" s="14">
        <f t="shared" si="24"/>
        <v>0.17935305212938471</v>
      </c>
      <c r="AF49" s="14">
        <f t="shared" si="25"/>
        <v>1.7011373939476091</v>
      </c>
      <c r="AG49" s="14">
        <f t="shared" si="26"/>
        <v>2.030730556226177E-2</v>
      </c>
      <c r="AH49" s="14">
        <f t="shared" si="27"/>
        <v>4.1522252636446563E-3</v>
      </c>
      <c r="AI49" s="14">
        <f t="shared" si="28"/>
        <v>2.0550425026238661E-3</v>
      </c>
      <c r="AJ49" s="14">
        <f t="shared" si="29"/>
        <v>8.0322128096506384E-4</v>
      </c>
      <c r="AK49" s="14">
        <f t="shared" si="30"/>
        <v>0</v>
      </c>
      <c r="AL49" s="14">
        <f t="shared" si="31"/>
        <v>3.9947766798857844</v>
      </c>
      <c r="AM49" s="14">
        <f t="shared" si="32"/>
        <v>0.90462432154146588</v>
      </c>
      <c r="AN49" s="11">
        <f t="shared" si="2"/>
        <v>0</v>
      </c>
      <c r="AP49">
        <f t="shared" si="33"/>
        <v>55.621000000000002</v>
      </c>
      <c r="AQ49">
        <f t="shared" si="34"/>
        <v>0.152</v>
      </c>
      <c r="AR49">
        <f t="shared" si="35"/>
        <v>3.6139999999999999</v>
      </c>
      <c r="AS49">
        <f t="shared" si="36"/>
        <v>0.57299999999999995</v>
      </c>
      <c r="AT49">
        <f t="shared" si="3"/>
        <v>0</v>
      </c>
      <c r="AU49">
        <f t="shared" si="4"/>
        <v>6.2119999999999997</v>
      </c>
      <c r="AV49">
        <f t="shared" si="37"/>
        <v>33.054000000000002</v>
      </c>
      <c r="AW49">
        <f t="shared" si="38"/>
        <v>0.54900000000000004</v>
      </c>
      <c r="AX49">
        <f t="shared" si="39"/>
        <v>0.14199999999999999</v>
      </c>
      <c r="AY49">
        <f t="shared" si="40"/>
        <v>7.3999999999999996E-2</v>
      </c>
      <c r="AZ49">
        <f t="shared" si="41"/>
        <v>1.2E-2</v>
      </c>
      <c r="BA49">
        <f t="shared" si="42"/>
        <v>0</v>
      </c>
      <c r="BB49">
        <f t="shared" si="43"/>
        <v>100.003</v>
      </c>
      <c r="BD49">
        <f t="shared" si="6"/>
        <v>0.92578229027962722</v>
      </c>
      <c r="BE49">
        <f t="shared" si="7"/>
        <v>1.9031878396313826E-3</v>
      </c>
      <c r="BF49">
        <f t="shared" si="8"/>
        <v>7.0890545311887015E-2</v>
      </c>
      <c r="BG49">
        <f t="shared" si="9"/>
        <v>7.5399697348509757E-3</v>
      </c>
      <c r="BH49">
        <f t="shared" si="10"/>
        <v>8.6465118868659874E-2</v>
      </c>
      <c r="BI49">
        <f t="shared" si="11"/>
        <v>0</v>
      </c>
      <c r="BJ49">
        <f t="shared" si="12"/>
        <v>0.82010897073272404</v>
      </c>
      <c r="BK49">
        <f t="shared" si="13"/>
        <v>9.7900401944455359E-3</v>
      </c>
      <c r="BL49">
        <f t="shared" si="14"/>
        <v>2.001764936408721E-3</v>
      </c>
      <c r="BM49">
        <f t="shared" si="15"/>
        <v>9.9072467493520116E-4</v>
      </c>
      <c r="BN49">
        <f t="shared" si="44"/>
        <v>3.8722855681530327E-4</v>
      </c>
      <c r="BO49">
        <f t="shared" si="45"/>
        <v>0</v>
      </c>
      <c r="BP49">
        <f t="shared" si="46"/>
        <v>1.9258598411299854</v>
      </c>
      <c r="BQ49">
        <f t="shared" si="16"/>
        <v>2.0742821437835666</v>
      </c>
    </row>
    <row r="50" spans="1:69" x14ac:dyDescent="0.15">
      <c r="A50" t="s">
        <v>127</v>
      </c>
      <c r="B50">
        <v>48</v>
      </c>
      <c r="C50" s="27">
        <f t="shared" si="17"/>
        <v>532.18760287368559</v>
      </c>
      <c r="D50" s="1">
        <v>55.518000000000001</v>
      </c>
      <c r="E50" s="1">
        <v>0.128</v>
      </c>
      <c r="F50" s="1">
        <v>3.6139999999999999</v>
      </c>
      <c r="G50" s="1">
        <v>0.58299999999999996</v>
      </c>
      <c r="H50" s="1">
        <v>6.3150000000000004</v>
      </c>
      <c r="I50" s="1">
        <v>33.072000000000003</v>
      </c>
      <c r="J50" s="1">
        <v>0.53300000000000003</v>
      </c>
      <c r="K50" s="1">
        <v>0.192</v>
      </c>
      <c r="L50" s="1">
        <v>6.6000000000000003E-2</v>
      </c>
      <c r="M50" s="1">
        <v>1.2999999999999999E-2</v>
      </c>
      <c r="O50">
        <f>SUM(D50:N50)</f>
        <v>100.03400000000001</v>
      </c>
      <c r="Q50" s="28">
        <f t="shared" si="47"/>
        <v>24.563382377636621</v>
      </c>
      <c r="V50" s="5">
        <v>12</v>
      </c>
      <c r="W50" s="5">
        <v>4</v>
      </c>
      <c r="X50" s="15">
        <v>0</v>
      </c>
      <c r="Z50" s="14">
        <f t="shared" si="19"/>
        <v>1.9178540357234244</v>
      </c>
      <c r="AA50" s="14">
        <f t="shared" si="20"/>
        <v>3.3262868434427253E-3</v>
      </c>
      <c r="AB50" s="14">
        <f t="shared" si="21"/>
        <v>0.14712957460167678</v>
      </c>
      <c r="AC50" s="14">
        <f t="shared" si="22"/>
        <v>1.5921911206882983E-2</v>
      </c>
      <c r="AD50" s="14">
        <f t="shared" si="23"/>
        <v>0</v>
      </c>
      <c r="AE50" s="14">
        <f t="shared" si="24"/>
        <v>0.18242926689657837</v>
      </c>
      <c r="AF50" s="14">
        <f t="shared" si="25"/>
        <v>1.703019658382106</v>
      </c>
      <c r="AG50" s="14">
        <f t="shared" si="26"/>
        <v>1.9726543824008402E-2</v>
      </c>
      <c r="AH50" s="14">
        <f t="shared" si="27"/>
        <v>5.6174294174525007E-3</v>
      </c>
      <c r="AI50" s="14">
        <f t="shared" si="28"/>
        <v>1.8339050974180012E-3</v>
      </c>
      <c r="AJ50" s="14">
        <f t="shared" si="29"/>
        <v>8.7064507172480185E-4</v>
      </c>
      <c r="AK50" s="14">
        <f t="shared" si="30"/>
        <v>0</v>
      </c>
      <c r="AL50" s="14">
        <f t="shared" si="31"/>
        <v>3.9977292570647154</v>
      </c>
      <c r="AM50" s="14">
        <f t="shared" si="32"/>
        <v>0.90324359124731324</v>
      </c>
      <c r="AN50" s="11">
        <f t="shared" si="2"/>
        <v>0</v>
      </c>
      <c r="AP50">
        <f>D50</f>
        <v>55.518000000000001</v>
      </c>
      <c r="AQ50">
        <f t="shared" si="34"/>
        <v>0.128</v>
      </c>
      <c r="AR50">
        <f t="shared" si="35"/>
        <v>3.6139999999999999</v>
      </c>
      <c r="AS50">
        <f t="shared" si="36"/>
        <v>0.58299999999999996</v>
      </c>
      <c r="AT50">
        <f t="shared" si="3"/>
        <v>0</v>
      </c>
      <c r="AU50">
        <f t="shared" si="4"/>
        <v>6.3150000000000004</v>
      </c>
      <c r="AV50">
        <f t="shared" ref="AV50:BA51" si="48">I50</f>
        <v>33.072000000000003</v>
      </c>
      <c r="AW50">
        <f t="shared" si="48"/>
        <v>0.53300000000000003</v>
      </c>
      <c r="AX50">
        <f t="shared" si="48"/>
        <v>0.192</v>
      </c>
      <c r="AY50">
        <f t="shared" si="48"/>
        <v>6.6000000000000003E-2</v>
      </c>
      <c r="AZ50">
        <f t="shared" si="48"/>
        <v>1.2999999999999999E-2</v>
      </c>
      <c r="BA50">
        <f t="shared" si="48"/>
        <v>0</v>
      </c>
      <c r="BB50">
        <f>SUM(AP50:BA50)</f>
        <v>100.03400000000001</v>
      </c>
      <c r="BD50">
        <f t="shared" si="6"/>
        <v>0.92406790945406125</v>
      </c>
      <c r="BE50">
        <f t="shared" si="7"/>
        <v>1.6026844965316906E-3</v>
      </c>
      <c r="BF50">
        <f t="shared" si="8"/>
        <v>7.0890545311887015E-2</v>
      </c>
      <c r="BG50">
        <f t="shared" si="9"/>
        <v>7.6715573392986368E-3</v>
      </c>
      <c r="BH50">
        <f t="shared" si="10"/>
        <v>8.7898780691498257E-2</v>
      </c>
      <c r="BI50">
        <f t="shared" si="11"/>
        <v>0</v>
      </c>
      <c r="BJ50">
        <f t="shared" si="12"/>
        <v>0.82055557209634689</v>
      </c>
      <c r="BK50">
        <f t="shared" si="13"/>
        <v>9.5047202616383789E-3</v>
      </c>
      <c r="BL50">
        <f t="shared" si="14"/>
        <v>2.706611745003341E-3</v>
      </c>
      <c r="BM50">
        <f t="shared" si="15"/>
        <v>8.8361930467193621E-4</v>
      </c>
      <c r="BN50">
        <f t="shared" si="44"/>
        <v>4.1949760321657848E-4</v>
      </c>
      <c r="BO50">
        <f t="shared" si="45"/>
        <v>0</v>
      </c>
      <c r="BP50">
        <f>SUM(BD50:BO50)</f>
        <v>1.9262014983041538</v>
      </c>
      <c r="BQ50">
        <f t="shared" si="16"/>
        <v>2.0754470706124741</v>
      </c>
    </row>
    <row r="51" spans="1:69" x14ac:dyDescent="0.15">
      <c r="A51" t="s">
        <v>128</v>
      </c>
      <c r="B51">
        <v>49</v>
      </c>
      <c r="C51" s="27">
        <f t="shared" si="17"/>
        <v>543.75689858833096</v>
      </c>
      <c r="D51" s="1">
        <v>55.341000000000001</v>
      </c>
      <c r="E51" s="1">
        <v>0.16400000000000001</v>
      </c>
      <c r="F51" s="1">
        <v>3.62</v>
      </c>
      <c r="G51" s="1">
        <v>0.58499999999999996</v>
      </c>
      <c r="H51" s="1">
        <v>6.3789999999999996</v>
      </c>
      <c r="I51" s="1">
        <v>33.090000000000003</v>
      </c>
      <c r="J51" s="1">
        <v>0.53100000000000003</v>
      </c>
      <c r="K51" s="1">
        <v>0.14000000000000001</v>
      </c>
      <c r="L51" s="1">
        <v>7.1999999999999995E-2</v>
      </c>
      <c r="M51" s="1">
        <v>1.0999999999999999E-2</v>
      </c>
      <c r="O51">
        <f t="shared" ref="O51:O64" si="49">SUM(D51:N51)</f>
        <v>99.933000000000007</v>
      </c>
      <c r="Q51" s="28">
        <f t="shared" si="47"/>
        <v>24.528054571536902</v>
      </c>
      <c r="V51" s="20">
        <v>12</v>
      </c>
      <c r="W51" s="20">
        <v>4</v>
      </c>
      <c r="X51" s="15">
        <v>0</v>
      </c>
      <c r="Z51" s="14">
        <f t="shared" ref="Z51:Z64" si="50">IFERROR(BD51*$BQ51,"NA")</f>
        <v>1.9144931018209657</v>
      </c>
      <c r="AA51" s="14">
        <f t="shared" ref="AA51:AA64" si="51">IFERROR(BE51*$BQ51,"NA")</f>
        <v>4.2679433044599431E-3</v>
      </c>
      <c r="AB51" s="14">
        <f t="shared" ref="AB51:AB64" si="52">IFERROR(BF51*$BQ51,"NA")</f>
        <v>0.14758610347356116</v>
      </c>
      <c r="AC51" s="14">
        <f t="shared" ref="AC51:AC64" si="53">IFERROR(BG51*$BQ51,"NA")</f>
        <v>1.599954285929343E-2</v>
      </c>
      <c r="AD51" s="14">
        <f t="shared" ref="AD51:AD64" si="54">IFERROR(IF(OR($X51="spinel", $X51="Spinel", $X51="SPINEL"),((BH51+BI51)*BQ51-AE51),BI51*$BQ51),"NA")</f>
        <v>0</v>
      </c>
      <c r="AE51" s="14">
        <f t="shared" ref="AE51:AE64" si="55">IFERROR(IF(OR($X51="spinel", $X51="Spinel", $X51="SPINEL"),(1-AF51-AG51-AH51-AI51),BH51*$BQ51),"NA")</f>
        <v>0.18454353071106572</v>
      </c>
      <c r="AF51" s="14">
        <f t="shared" ref="AF51:AF64" si="56">IFERROR(BJ51*$BQ51,"NA")</f>
        <v>1.706400753509359</v>
      </c>
      <c r="AG51" s="14">
        <f t="shared" ref="AG51:AG64" si="57">IFERROR(BK51*$BQ51,"NA")</f>
        <v>1.9680828589915492E-2</v>
      </c>
      <c r="AH51" s="14">
        <f t="shared" ref="AH51:AH64" si="58">IFERROR(BL51*$BQ51,"NA")</f>
        <v>4.1019418214595961E-3</v>
      </c>
      <c r="AI51" s="14">
        <f t="shared" ref="AI51:AI64" si="59">IFERROR(BM51*$BQ51,"NA")</f>
        <v>2.0035052450191955E-3</v>
      </c>
      <c r="AJ51" s="14">
        <f t="shared" ref="AJ51:AJ64" si="60">IFERROR(BN51*$BQ51,"NA")</f>
        <v>7.3776074609301046E-4</v>
      </c>
      <c r="AK51" s="14">
        <f t="shared" ref="AK51:AK64" si="61">IFERROR(BO51*$BQ51,"NA")</f>
        <v>0</v>
      </c>
      <c r="AL51" s="14">
        <f t="shared" ref="AL51:AL64" si="62">IFERROR(SUM(Z51:AK51),"NA")</f>
        <v>3.9998150120811928</v>
      </c>
      <c r="AM51" s="14">
        <f t="shared" ref="AM51:AM64" si="63">IFERROR(AF51/(AF51+AE51),"NA")</f>
        <v>0.90240667995823742</v>
      </c>
      <c r="AN51" s="11">
        <f t="shared" ref="AN51:AN64" si="64">IFERROR(AD51/(AD51+AE51),"NA")</f>
        <v>0</v>
      </c>
      <c r="AP51">
        <f t="shared" ref="AP51:AP64" si="65">D51</f>
        <v>55.341000000000001</v>
      </c>
      <c r="AQ51">
        <f t="shared" ref="AQ51:AQ64" si="66">E51</f>
        <v>0.16400000000000001</v>
      </c>
      <c r="AR51">
        <f t="shared" ref="AR51:AR64" si="67">F51</f>
        <v>3.62</v>
      </c>
      <c r="AS51">
        <f t="shared" ref="AS51:AS64" si="68">G51</f>
        <v>0.58499999999999996</v>
      </c>
      <c r="AT51">
        <f t="shared" ref="AT51:AT64" si="69">BI51*AT$1/2</f>
        <v>0</v>
      </c>
      <c r="AU51">
        <f t="shared" ref="AU51:AU64" si="70">BH51*AU$1</f>
        <v>6.3789999999999996</v>
      </c>
      <c r="AV51">
        <f t="shared" si="48"/>
        <v>33.090000000000003</v>
      </c>
      <c r="AW51">
        <f t="shared" si="48"/>
        <v>0.53100000000000003</v>
      </c>
      <c r="AX51">
        <f t="shared" si="48"/>
        <v>0.14000000000000001</v>
      </c>
      <c r="AY51">
        <f t="shared" si="48"/>
        <v>7.1999999999999995E-2</v>
      </c>
      <c r="AZ51">
        <f t="shared" si="48"/>
        <v>1.0999999999999999E-2</v>
      </c>
      <c r="BA51">
        <f t="shared" si="48"/>
        <v>0</v>
      </c>
      <c r="BB51">
        <f t="shared" ref="BB51:BB64" si="71">SUM(AP51:BA51)</f>
        <v>99.933000000000007</v>
      </c>
      <c r="BD51">
        <f t="shared" ref="BD51:BD64" si="72">D51/AP$1</f>
        <v>0.92112183754993349</v>
      </c>
      <c r="BE51">
        <f t="shared" ref="BE51:BE64" si="73">E51/AQ$1</f>
        <v>2.0534395111812286E-3</v>
      </c>
      <c r="BF51">
        <f t="shared" ref="BF51:BF64" si="74">F51/AR$1*2</f>
        <v>7.100823852491174E-2</v>
      </c>
      <c r="BG51">
        <f t="shared" ref="BG51:BG64" si="75">G51/AS$1*2</f>
        <v>7.6978748601881693E-3</v>
      </c>
      <c r="BH51">
        <f t="shared" ref="BH51:BH64" si="76">IF(OR($X51="spinel", $X51="Spinel", $X51="SPINEL"),H51/AU$1,H51/AU$1*(1-$X51))</f>
        <v>8.8789599688213358E-2</v>
      </c>
      <c r="BI51">
        <f t="shared" ref="BI51:BI64" si="77">IF(OR($X51="spinel", $X51="Spinel", $X51="SPINEL"),0,H51/AU$1*$X51)</f>
        <v>0</v>
      </c>
      <c r="BJ51">
        <f t="shared" ref="BJ51:BJ64" si="78">I51/AV$1</f>
        <v>0.82100217345996973</v>
      </c>
      <c r="BK51">
        <f t="shared" ref="BK51:BK64" si="79">J51/AW$1</f>
        <v>9.4690552700374842E-3</v>
      </c>
      <c r="BL51">
        <f t="shared" ref="BL51:BL64" si="80">K51/AX$1</f>
        <v>1.9735710640649364E-3</v>
      </c>
      <c r="BM51">
        <f t="shared" ref="BM51:BM64" si="81">L51/AY$1</f>
        <v>9.639483323693849E-4</v>
      </c>
      <c r="BN51">
        <f t="shared" ref="BN51:BN64" si="82">M51/AZ$1*2</f>
        <v>3.5495951041402795E-4</v>
      </c>
      <c r="BO51">
        <f t="shared" ref="BO51:BO64" si="83">N51/BA$1*2</f>
        <v>0</v>
      </c>
      <c r="BP51">
        <f t="shared" ref="BP51:BP64" si="84">SUM(BD51:BO51)</f>
        <v>1.9244346977712834</v>
      </c>
      <c r="BQ51">
        <f t="shared" ref="BQ51:BQ64" si="85">IFERROR(IF(OR($U51="Total",$U51="total", $U51="TOTAL"),$W51/$BP51,V51/(BD51*4+BE51*4+BF51*3+BG51*3+BH51*2+BI51*3+BJ51*2+BK51*2+BL51*2+BM51*2+BN51+BO51)),"NA")</f>
        <v>2.0784363411829134</v>
      </c>
    </row>
    <row r="52" spans="1:69" x14ac:dyDescent="0.15">
      <c r="A52" t="s">
        <v>129</v>
      </c>
      <c r="B52">
        <v>50</v>
      </c>
      <c r="C52" s="27">
        <f t="shared" si="17"/>
        <v>555.32619430297632</v>
      </c>
      <c r="D52" s="1">
        <v>55.56</v>
      </c>
      <c r="E52" s="1">
        <v>0.151</v>
      </c>
      <c r="F52" s="1">
        <v>3.64</v>
      </c>
      <c r="G52" s="1">
        <v>0.58599999999999997</v>
      </c>
      <c r="H52" s="1">
        <v>6.1459999999999999</v>
      </c>
      <c r="I52" s="1">
        <v>32.996000000000002</v>
      </c>
      <c r="J52" s="1">
        <v>1.3580000000000001</v>
      </c>
      <c r="K52" s="1">
        <v>0.184</v>
      </c>
      <c r="L52" s="1">
        <v>8.8999999999999996E-2</v>
      </c>
      <c r="M52" s="1">
        <v>2.9000000000000001E-2</v>
      </c>
      <c r="O52">
        <f t="shared" si="49"/>
        <v>100.739</v>
      </c>
      <c r="Q52" s="28">
        <f t="shared" si="47"/>
        <v>24.680003083753089</v>
      </c>
      <c r="V52" s="20">
        <v>12</v>
      </c>
      <c r="W52" s="20">
        <v>4</v>
      </c>
      <c r="X52" s="15">
        <v>0</v>
      </c>
      <c r="Z52" s="14">
        <f t="shared" si="50"/>
        <v>1.9102356002956675</v>
      </c>
      <c r="AA52" s="14">
        <f t="shared" si="51"/>
        <v>3.9054369868869623E-3</v>
      </c>
      <c r="AB52" s="14">
        <f t="shared" si="52"/>
        <v>0.14748782597990118</v>
      </c>
      <c r="AC52" s="14">
        <f t="shared" si="53"/>
        <v>1.5928218997616386E-2</v>
      </c>
      <c r="AD52" s="14">
        <f t="shared" si="54"/>
        <v>0</v>
      </c>
      <c r="AE52" s="14">
        <f t="shared" si="55"/>
        <v>0.17670818786601225</v>
      </c>
      <c r="AF52" s="14">
        <f t="shared" si="56"/>
        <v>1.6910772853853677</v>
      </c>
      <c r="AG52" s="14">
        <f t="shared" si="57"/>
        <v>5.0022630036628636E-2</v>
      </c>
      <c r="AH52" s="14">
        <f t="shared" si="58"/>
        <v>5.3579317580788937E-3</v>
      </c>
      <c r="AI52" s="14">
        <f t="shared" si="59"/>
        <v>2.4613075736698363E-3</v>
      </c>
      <c r="AJ52" s="14">
        <f t="shared" si="60"/>
        <v>1.9330306977141003E-3</v>
      </c>
      <c r="AK52" s="14">
        <f t="shared" si="61"/>
        <v>0</v>
      </c>
      <c r="AL52" s="14">
        <f t="shared" si="62"/>
        <v>4.0051174555775431</v>
      </c>
      <c r="AM52" s="14">
        <f t="shared" si="63"/>
        <v>0.90539160390919826</v>
      </c>
      <c r="AN52" s="11">
        <f t="shared" si="64"/>
        <v>0</v>
      </c>
      <c r="AP52">
        <f t="shared" si="65"/>
        <v>55.56</v>
      </c>
      <c r="AQ52">
        <f t="shared" si="66"/>
        <v>0.151</v>
      </c>
      <c r="AR52">
        <f t="shared" si="67"/>
        <v>3.64</v>
      </c>
      <c r="AS52">
        <f t="shared" si="68"/>
        <v>0.58599999999999997</v>
      </c>
      <c r="AT52">
        <f t="shared" si="69"/>
        <v>0</v>
      </c>
      <c r="AU52">
        <f t="shared" si="70"/>
        <v>6.1459999999999999</v>
      </c>
      <c r="AV52">
        <f t="shared" ref="AV52:AV64" si="86">I52</f>
        <v>32.996000000000002</v>
      </c>
      <c r="AW52">
        <f t="shared" ref="AW52:AW64" si="87">J52</f>
        <v>1.3580000000000001</v>
      </c>
      <c r="AX52">
        <f t="shared" ref="AX52:AX64" si="88">K52</f>
        <v>0.184</v>
      </c>
      <c r="AY52">
        <f t="shared" ref="AY52:AY64" si="89">L52</f>
        <v>8.8999999999999996E-2</v>
      </c>
      <c r="AZ52">
        <f t="shared" ref="AZ52:AZ64" si="90">M52</f>
        <v>2.9000000000000001E-2</v>
      </c>
      <c r="BA52">
        <f t="shared" ref="BA52:BA64" si="91">N52</f>
        <v>0</v>
      </c>
      <c r="BB52">
        <f t="shared" si="71"/>
        <v>100.739</v>
      </c>
      <c r="BD52">
        <f t="shared" si="72"/>
        <v>0.92476697736351543</v>
      </c>
      <c r="BE52">
        <f t="shared" si="73"/>
        <v>1.8906668670022287E-3</v>
      </c>
      <c r="BF52">
        <f t="shared" si="74"/>
        <v>7.1400549234994129E-2</v>
      </c>
      <c r="BG52">
        <f t="shared" si="75"/>
        <v>7.7110336206329356E-3</v>
      </c>
      <c r="BH52">
        <f t="shared" si="76"/>
        <v>8.5546461778297431E-2</v>
      </c>
      <c r="BI52">
        <f t="shared" si="77"/>
        <v>0</v>
      </c>
      <c r="BJ52">
        <f t="shared" si="78"/>
        <v>0.81866992189438381</v>
      </c>
      <c r="BK52">
        <f t="shared" si="79"/>
        <v>2.4216529297007353E-2</v>
      </c>
      <c r="BL52">
        <f t="shared" si="80"/>
        <v>2.5938362556282017E-3</v>
      </c>
      <c r="BM52">
        <f t="shared" si="81"/>
        <v>1.191547244178823E-3</v>
      </c>
      <c r="BN52">
        <f t="shared" si="82"/>
        <v>9.3580234563698291E-4</v>
      </c>
      <c r="BO52">
        <f t="shared" si="83"/>
        <v>0</v>
      </c>
      <c r="BP52">
        <f t="shared" si="84"/>
        <v>1.9389233259012773</v>
      </c>
      <c r="BQ52">
        <f t="shared" si="85"/>
        <v>2.0656399363888354</v>
      </c>
    </row>
    <row r="53" spans="1:69" x14ac:dyDescent="0.15">
      <c r="A53" t="s">
        <v>130</v>
      </c>
      <c r="B53">
        <v>51</v>
      </c>
      <c r="C53" s="27">
        <f t="shared" si="17"/>
        <v>566.89549001762157</v>
      </c>
      <c r="D53" s="1">
        <v>55.55</v>
      </c>
      <c r="E53" s="1">
        <v>0.17100000000000001</v>
      </c>
      <c r="F53" s="1">
        <v>3.669</v>
      </c>
      <c r="G53" s="1">
        <v>0.59799999999999998</v>
      </c>
      <c r="H53" s="1">
        <v>6.1340000000000003</v>
      </c>
      <c r="I53" s="1">
        <v>32.639000000000003</v>
      </c>
      <c r="J53" s="1">
        <v>1.7150000000000001</v>
      </c>
      <c r="K53" s="1">
        <v>0.13</v>
      </c>
      <c r="L53" s="1">
        <v>8.4000000000000005E-2</v>
      </c>
      <c r="M53" s="1">
        <v>3.5000000000000003E-2</v>
      </c>
      <c r="O53">
        <f t="shared" si="49"/>
        <v>100.72499999999999</v>
      </c>
      <c r="Q53" s="28">
        <f t="shared" si="47"/>
        <v>24.6618906830311</v>
      </c>
      <c r="V53" s="20">
        <v>12</v>
      </c>
      <c r="W53" s="20">
        <v>4</v>
      </c>
      <c r="X53" s="15">
        <v>0</v>
      </c>
      <c r="Z53" s="14">
        <f t="shared" si="50"/>
        <v>1.9112944647654981</v>
      </c>
      <c r="AA53" s="14">
        <f t="shared" si="51"/>
        <v>4.4259615767238223E-3</v>
      </c>
      <c r="AB53" s="14">
        <f t="shared" si="52"/>
        <v>0.14877204862985213</v>
      </c>
      <c r="AC53" s="14">
        <f t="shared" si="53"/>
        <v>1.6266331824493035E-2</v>
      </c>
      <c r="AD53" s="14">
        <f t="shared" si="54"/>
        <v>0</v>
      </c>
      <c r="AE53" s="14">
        <f t="shared" si="55"/>
        <v>0.17649269317245164</v>
      </c>
      <c r="AF53" s="14">
        <f t="shared" si="56"/>
        <v>1.6740092242461977</v>
      </c>
      <c r="AG53" s="14">
        <f t="shared" si="57"/>
        <v>6.3219305065402964E-2</v>
      </c>
      <c r="AH53" s="14">
        <f t="shared" si="58"/>
        <v>3.7882754402882237E-3</v>
      </c>
      <c r="AI53" s="14">
        <f t="shared" si="59"/>
        <v>2.3247379685966802E-3</v>
      </c>
      <c r="AJ53" s="14">
        <f t="shared" si="60"/>
        <v>2.3346814822033267E-3</v>
      </c>
      <c r="AK53" s="14">
        <f t="shared" si="61"/>
        <v>0</v>
      </c>
      <c r="AL53" s="14">
        <f t="shared" si="62"/>
        <v>4.0029277241717081</v>
      </c>
      <c r="AM53" s="14">
        <f t="shared" si="63"/>
        <v>0.90462442026612455</v>
      </c>
      <c r="AN53" s="11">
        <f t="shared" si="64"/>
        <v>0</v>
      </c>
      <c r="AP53">
        <f t="shared" si="65"/>
        <v>55.55</v>
      </c>
      <c r="AQ53">
        <f t="shared" si="66"/>
        <v>0.17100000000000001</v>
      </c>
      <c r="AR53">
        <f t="shared" si="67"/>
        <v>3.669</v>
      </c>
      <c r="AS53">
        <f t="shared" si="68"/>
        <v>0.59799999999999998</v>
      </c>
      <c r="AT53">
        <f t="shared" si="69"/>
        <v>0</v>
      </c>
      <c r="AU53">
        <f t="shared" si="70"/>
        <v>6.1340000000000003</v>
      </c>
      <c r="AV53">
        <f t="shared" si="86"/>
        <v>32.639000000000003</v>
      </c>
      <c r="AW53">
        <f t="shared" si="87"/>
        <v>1.7150000000000001</v>
      </c>
      <c r="AX53">
        <f t="shared" si="88"/>
        <v>0.13</v>
      </c>
      <c r="AY53">
        <f t="shared" si="89"/>
        <v>8.4000000000000005E-2</v>
      </c>
      <c r="AZ53">
        <f t="shared" si="90"/>
        <v>3.5000000000000003E-2</v>
      </c>
      <c r="BA53">
        <f t="shared" si="91"/>
        <v>0</v>
      </c>
      <c r="BB53">
        <f t="shared" si="71"/>
        <v>100.72499999999999</v>
      </c>
      <c r="BD53">
        <f t="shared" si="72"/>
        <v>0.9246005326231691</v>
      </c>
      <c r="BE53">
        <f t="shared" si="73"/>
        <v>2.1410863195853056E-3</v>
      </c>
      <c r="BF53">
        <f t="shared" si="74"/>
        <v>7.1969399764613584E-2</v>
      </c>
      <c r="BG53">
        <f t="shared" si="75"/>
        <v>7.8689387459701284E-3</v>
      </c>
      <c r="BH53">
        <f t="shared" si="76"/>
        <v>8.537943321641335E-2</v>
      </c>
      <c r="BI53">
        <f t="shared" si="77"/>
        <v>0</v>
      </c>
      <c r="BJ53">
        <f t="shared" si="78"/>
        <v>0.80981232818253102</v>
      </c>
      <c r="BK53">
        <f t="shared" si="79"/>
        <v>3.0582730297767018E-2</v>
      </c>
      <c r="BL53">
        <f t="shared" si="80"/>
        <v>1.8326017023460122E-3</v>
      </c>
      <c r="BM53">
        <f t="shared" si="81"/>
        <v>1.1246063877642825E-3</v>
      </c>
      <c r="BN53">
        <f t="shared" si="82"/>
        <v>1.1294166240446346E-3</v>
      </c>
      <c r="BO53">
        <f t="shared" si="83"/>
        <v>0</v>
      </c>
      <c r="BP53">
        <f t="shared" si="84"/>
        <v>1.9364410738642042</v>
      </c>
      <c r="BQ53">
        <f t="shared" si="85"/>
        <v>2.067157001676168</v>
      </c>
    </row>
    <row r="54" spans="1:69" x14ac:dyDescent="0.15">
      <c r="A54" t="s">
        <v>131</v>
      </c>
      <c r="B54">
        <v>52</v>
      </c>
      <c r="C54" s="27">
        <f t="shared" si="17"/>
        <v>578.46478573226693</v>
      </c>
      <c r="D54" s="1">
        <v>55.459000000000003</v>
      </c>
      <c r="E54" s="1">
        <v>0.15</v>
      </c>
      <c r="F54" s="1">
        <v>3.61</v>
      </c>
      <c r="G54" s="1">
        <v>0.58099999999999996</v>
      </c>
      <c r="H54" s="1">
        <v>6.3769999999999998</v>
      </c>
      <c r="I54" s="1">
        <v>33.268999999999998</v>
      </c>
      <c r="J54" s="1">
        <v>0.53500000000000003</v>
      </c>
      <c r="K54" s="1">
        <v>0.13600000000000001</v>
      </c>
      <c r="L54" s="1">
        <v>7.0999999999999994E-2</v>
      </c>
      <c r="M54" s="1">
        <v>1.2999999999999999E-2</v>
      </c>
      <c r="O54">
        <f t="shared" si="49"/>
        <v>100.20099999999999</v>
      </c>
      <c r="Q54" s="28">
        <f t="shared" si="47"/>
        <v>24.593066905859544</v>
      </c>
      <c r="V54" s="20">
        <v>12</v>
      </c>
      <c r="W54" s="20">
        <v>4</v>
      </c>
      <c r="X54" s="15">
        <v>0</v>
      </c>
      <c r="Z54" s="14">
        <f t="shared" si="50"/>
        <v>1.9135034529127792</v>
      </c>
      <c r="AA54" s="14">
        <f t="shared" si="51"/>
        <v>3.8932874074492298E-3</v>
      </c>
      <c r="AB54" s="14">
        <f t="shared" si="52"/>
        <v>0.14678933757301663</v>
      </c>
      <c r="AC54" s="14">
        <f t="shared" si="53"/>
        <v>1.5848138316154187E-2</v>
      </c>
      <c r="AD54" s="14">
        <f t="shared" si="54"/>
        <v>0</v>
      </c>
      <c r="AE54" s="14">
        <f t="shared" si="55"/>
        <v>0.18399797891871836</v>
      </c>
      <c r="AF54" s="14">
        <f t="shared" si="56"/>
        <v>1.7110961989792088</v>
      </c>
      <c r="AG54" s="14">
        <f t="shared" si="57"/>
        <v>1.977666478410043E-2</v>
      </c>
      <c r="AH54" s="14">
        <f t="shared" si="58"/>
        <v>3.9742097232521702E-3</v>
      </c>
      <c r="AI54" s="14">
        <f t="shared" si="59"/>
        <v>1.9704560312745136E-3</v>
      </c>
      <c r="AJ54" s="14">
        <f t="shared" si="60"/>
        <v>8.6959417846684851E-4</v>
      </c>
      <c r="AK54" s="14">
        <f t="shared" si="61"/>
        <v>0</v>
      </c>
      <c r="AL54" s="14">
        <f t="shared" si="62"/>
        <v>4.0017193188244198</v>
      </c>
      <c r="AM54" s="14">
        <f t="shared" si="63"/>
        <v>0.90290826647844369</v>
      </c>
      <c r="AN54" s="11">
        <f t="shared" si="64"/>
        <v>0</v>
      </c>
      <c r="AP54">
        <f t="shared" si="65"/>
        <v>55.459000000000003</v>
      </c>
      <c r="AQ54">
        <f t="shared" si="66"/>
        <v>0.15</v>
      </c>
      <c r="AR54">
        <f t="shared" si="67"/>
        <v>3.61</v>
      </c>
      <c r="AS54">
        <f t="shared" si="68"/>
        <v>0.58099999999999996</v>
      </c>
      <c r="AT54">
        <f t="shared" si="69"/>
        <v>0</v>
      </c>
      <c r="AU54">
        <f t="shared" si="70"/>
        <v>6.3769999999999989</v>
      </c>
      <c r="AV54">
        <f t="shared" si="86"/>
        <v>33.268999999999998</v>
      </c>
      <c r="AW54">
        <f t="shared" si="87"/>
        <v>0.53500000000000003</v>
      </c>
      <c r="AX54">
        <f t="shared" si="88"/>
        <v>0.13600000000000001</v>
      </c>
      <c r="AY54">
        <f t="shared" si="89"/>
        <v>7.0999999999999994E-2</v>
      </c>
      <c r="AZ54">
        <f t="shared" si="90"/>
        <v>1.2999999999999999E-2</v>
      </c>
      <c r="BA54">
        <f t="shared" si="91"/>
        <v>0</v>
      </c>
      <c r="BB54">
        <f t="shared" si="71"/>
        <v>100.20099999999999</v>
      </c>
      <c r="BD54">
        <f t="shared" si="72"/>
        <v>0.92308588548601878</v>
      </c>
      <c r="BE54">
        <f t="shared" si="73"/>
        <v>1.8781458943730749E-3</v>
      </c>
      <c r="BF54">
        <f t="shared" si="74"/>
        <v>7.0812083169870546E-2</v>
      </c>
      <c r="BG54">
        <f t="shared" si="75"/>
        <v>7.6452398184091051E-3</v>
      </c>
      <c r="BH54">
        <f t="shared" si="76"/>
        <v>8.8761761594566002E-2</v>
      </c>
      <c r="BI54">
        <f t="shared" si="77"/>
        <v>0</v>
      </c>
      <c r="BJ54">
        <f t="shared" si="78"/>
        <v>0.82544337590932992</v>
      </c>
      <c r="BK54">
        <f t="shared" si="79"/>
        <v>9.5403852532392735E-3</v>
      </c>
      <c r="BL54">
        <f t="shared" si="80"/>
        <v>1.9171833193773668E-3</v>
      </c>
      <c r="BM54">
        <f t="shared" si="81"/>
        <v>9.5056016108647676E-4</v>
      </c>
      <c r="BN54">
        <f t="shared" si="82"/>
        <v>4.1949760321657848E-4</v>
      </c>
      <c r="BO54">
        <f t="shared" si="83"/>
        <v>0</v>
      </c>
      <c r="BP54">
        <f t="shared" si="84"/>
        <v>1.930454118209487</v>
      </c>
      <c r="BQ54">
        <f t="shared" si="85"/>
        <v>2.0729419472222679</v>
      </c>
    </row>
    <row r="55" spans="1:69" x14ac:dyDescent="0.15">
      <c r="A55" t="s">
        <v>132</v>
      </c>
      <c r="B55">
        <v>53</v>
      </c>
      <c r="C55" s="27">
        <f t="shared" si="17"/>
        <v>590.0340814469123</v>
      </c>
      <c r="D55" s="1">
        <v>55.319000000000003</v>
      </c>
      <c r="E55" s="1">
        <v>0.16800000000000001</v>
      </c>
      <c r="F55" s="1">
        <v>3.6139999999999999</v>
      </c>
      <c r="G55" s="1">
        <v>0.57799999999999996</v>
      </c>
      <c r="H55" s="1">
        <v>6.343</v>
      </c>
      <c r="I55" s="1">
        <v>32.909999999999997</v>
      </c>
      <c r="J55" s="1">
        <v>0.52500000000000002</v>
      </c>
      <c r="K55" s="1">
        <v>0.10199999999999999</v>
      </c>
      <c r="L55" s="1">
        <v>7.8E-2</v>
      </c>
      <c r="M55" s="1">
        <v>2.1999999999999999E-2</v>
      </c>
      <c r="O55">
        <f t="shared" si="49"/>
        <v>99.65900000000002</v>
      </c>
      <c r="Q55" s="28">
        <f t="shared" si="47"/>
        <v>24.474535215516894</v>
      </c>
      <c r="V55" s="20">
        <v>12</v>
      </c>
      <c r="W55" s="20">
        <v>4</v>
      </c>
      <c r="X55" s="15">
        <v>0</v>
      </c>
      <c r="Z55" s="14">
        <f t="shared" si="50"/>
        <v>1.9179168506635103</v>
      </c>
      <c r="AA55" s="14">
        <f t="shared" si="51"/>
        <v>4.3815999803161641E-3</v>
      </c>
      <c r="AB55" s="14">
        <f t="shared" si="52"/>
        <v>0.14766368260626736</v>
      </c>
      <c r="AC55" s="14">
        <f t="shared" si="53"/>
        <v>1.584266347473862E-2</v>
      </c>
      <c r="AD55" s="14">
        <f t="shared" si="54"/>
        <v>0</v>
      </c>
      <c r="AE55" s="14">
        <f t="shared" si="55"/>
        <v>0.18390332662975178</v>
      </c>
      <c r="AF55" s="14">
        <f t="shared" si="56"/>
        <v>1.7008295790402888</v>
      </c>
      <c r="AG55" s="14">
        <f t="shared" si="57"/>
        <v>1.9500996838071733E-2</v>
      </c>
      <c r="AH55" s="14">
        <f t="shared" si="58"/>
        <v>2.9950928003698745E-3</v>
      </c>
      <c r="AI55" s="14">
        <f t="shared" si="59"/>
        <v>2.1752102480154423E-3</v>
      </c>
      <c r="AJ55" s="14">
        <f t="shared" si="60"/>
        <v>1.4787480686811454E-3</v>
      </c>
      <c r="AK55" s="14">
        <f t="shared" si="61"/>
        <v>0</v>
      </c>
      <c r="AL55" s="14">
        <f t="shared" si="62"/>
        <v>3.9966877503500111</v>
      </c>
      <c r="AM55" s="14">
        <f t="shared" si="63"/>
        <v>0.90242472762241477</v>
      </c>
      <c r="AN55" s="11">
        <f t="shared" si="64"/>
        <v>0</v>
      </c>
      <c r="AP55">
        <f t="shared" si="65"/>
        <v>55.319000000000003</v>
      </c>
      <c r="AQ55">
        <f t="shared" si="66"/>
        <v>0.16800000000000001</v>
      </c>
      <c r="AR55">
        <f t="shared" si="67"/>
        <v>3.6139999999999999</v>
      </c>
      <c r="AS55">
        <f t="shared" si="68"/>
        <v>0.57799999999999996</v>
      </c>
      <c r="AT55">
        <f t="shared" si="69"/>
        <v>0</v>
      </c>
      <c r="AU55">
        <f t="shared" si="70"/>
        <v>6.343</v>
      </c>
      <c r="AV55">
        <f t="shared" si="86"/>
        <v>32.909999999999997</v>
      </c>
      <c r="AW55">
        <f t="shared" si="87"/>
        <v>0.52500000000000002</v>
      </c>
      <c r="AX55">
        <f t="shared" si="88"/>
        <v>0.10199999999999999</v>
      </c>
      <c r="AY55">
        <f t="shared" si="89"/>
        <v>7.8E-2</v>
      </c>
      <c r="AZ55">
        <f t="shared" si="90"/>
        <v>2.1999999999999999E-2</v>
      </c>
      <c r="BA55">
        <f t="shared" si="91"/>
        <v>0</v>
      </c>
      <c r="BB55">
        <f t="shared" si="71"/>
        <v>99.65900000000002</v>
      </c>
      <c r="BD55">
        <f t="shared" si="72"/>
        <v>0.92075565912117185</v>
      </c>
      <c r="BE55">
        <f t="shared" si="73"/>
        <v>2.1035234016978442E-3</v>
      </c>
      <c r="BF55">
        <f t="shared" si="74"/>
        <v>7.0890545311887015E-2</v>
      </c>
      <c r="BG55">
        <f t="shared" si="75"/>
        <v>7.6057635370748063E-3</v>
      </c>
      <c r="BH55">
        <f t="shared" si="76"/>
        <v>8.8288514002561116E-2</v>
      </c>
      <c r="BI55">
        <f t="shared" si="77"/>
        <v>0</v>
      </c>
      <c r="BJ55">
        <f t="shared" si="78"/>
        <v>0.81653615982374117</v>
      </c>
      <c r="BK55">
        <f t="shared" si="79"/>
        <v>9.3620602952348021E-3</v>
      </c>
      <c r="BL55">
        <f t="shared" si="80"/>
        <v>1.4378874895330249E-3</v>
      </c>
      <c r="BM55">
        <f t="shared" si="81"/>
        <v>1.0442773600668337E-3</v>
      </c>
      <c r="BN55">
        <f t="shared" si="82"/>
        <v>7.099190208280559E-4</v>
      </c>
      <c r="BO55">
        <f t="shared" si="83"/>
        <v>0</v>
      </c>
      <c r="BP55">
        <f t="shared" si="84"/>
        <v>1.9187343093637965</v>
      </c>
      <c r="BQ55">
        <f t="shared" si="85"/>
        <v>2.0829813334995877</v>
      </c>
    </row>
    <row r="56" spans="1:69" x14ac:dyDescent="0.15">
      <c r="A56" t="s">
        <v>133</v>
      </c>
      <c r="B56">
        <v>54</v>
      </c>
      <c r="C56" s="27">
        <f t="shared" si="17"/>
        <v>601.60337716155766</v>
      </c>
      <c r="D56" s="1">
        <v>55.378</v>
      </c>
      <c r="E56" s="1">
        <v>0.15</v>
      </c>
      <c r="F56" s="1">
        <v>3.5710000000000002</v>
      </c>
      <c r="G56" s="1">
        <v>0.54900000000000004</v>
      </c>
      <c r="H56" s="1">
        <v>6.3780000000000001</v>
      </c>
      <c r="I56" s="1">
        <v>33.228000000000002</v>
      </c>
      <c r="J56" s="1">
        <v>0.503</v>
      </c>
      <c r="K56" s="1">
        <v>0.09</v>
      </c>
      <c r="L56" s="1">
        <v>5.1999999999999998E-2</v>
      </c>
      <c r="M56" s="1">
        <v>1.4999999999999999E-2</v>
      </c>
      <c r="O56">
        <f t="shared" si="49"/>
        <v>99.914000000000001</v>
      </c>
      <c r="Q56" s="28">
        <f t="shared" si="47"/>
        <v>24.534269302358378</v>
      </c>
      <c r="V56" s="20">
        <v>12</v>
      </c>
      <c r="W56" s="20">
        <v>4</v>
      </c>
      <c r="X56" s="15">
        <v>0</v>
      </c>
      <c r="Z56" s="14">
        <f t="shared" si="50"/>
        <v>1.9152878165958331</v>
      </c>
      <c r="AA56" s="14">
        <f t="shared" si="51"/>
        <v>3.9026178654497567E-3</v>
      </c>
      <c r="AB56" s="14">
        <f t="shared" si="52"/>
        <v>0.14555151229454935</v>
      </c>
      <c r="AC56" s="14">
        <f t="shared" si="53"/>
        <v>1.5011152195509674E-2</v>
      </c>
      <c r="AD56" s="14">
        <f t="shared" si="54"/>
        <v>0</v>
      </c>
      <c r="AE56" s="14">
        <f t="shared" si="55"/>
        <v>0.18446786180271532</v>
      </c>
      <c r="AF56" s="14">
        <f t="shared" si="56"/>
        <v>1.7130831548037964</v>
      </c>
      <c r="AG56" s="14">
        <f t="shared" si="57"/>
        <v>1.8638322349268592E-2</v>
      </c>
      <c r="AH56" s="14">
        <f t="shared" si="58"/>
        <v>2.6362946353433617E-3</v>
      </c>
      <c r="AI56" s="14">
        <f t="shared" si="59"/>
        <v>1.4466094794486693E-3</v>
      </c>
      <c r="AJ56" s="14">
        <f t="shared" si="60"/>
        <v>1.0057825435495315E-3</v>
      </c>
      <c r="AK56" s="14">
        <f t="shared" si="61"/>
        <v>0</v>
      </c>
      <c r="AL56" s="14">
        <f t="shared" si="62"/>
        <v>4.0010311245654631</v>
      </c>
      <c r="AM56" s="14">
        <f t="shared" si="63"/>
        <v>0.90278634925315016</v>
      </c>
      <c r="AN56" s="11">
        <f t="shared" si="64"/>
        <v>0</v>
      </c>
      <c r="AP56">
        <f t="shared" si="65"/>
        <v>55.378</v>
      </c>
      <c r="AQ56">
        <f t="shared" si="66"/>
        <v>0.15</v>
      </c>
      <c r="AR56">
        <f t="shared" si="67"/>
        <v>3.5710000000000002</v>
      </c>
      <c r="AS56">
        <f t="shared" si="68"/>
        <v>0.54900000000000004</v>
      </c>
      <c r="AT56">
        <f t="shared" si="69"/>
        <v>0</v>
      </c>
      <c r="AU56">
        <f t="shared" si="70"/>
        <v>6.3780000000000001</v>
      </c>
      <c r="AV56">
        <f t="shared" si="86"/>
        <v>33.228000000000002</v>
      </c>
      <c r="AW56">
        <f t="shared" si="87"/>
        <v>0.503</v>
      </c>
      <c r="AX56">
        <f t="shared" si="88"/>
        <v>0.09</v>
      </c>
      <c r="AY56">
        <f t="shared" si="89"/>
        <v>5.1999999999999998E-2</v>
      </c>
      <c r="AZ56">
        <f t="shared" si="90"/>
        <v>1.4999999999999999E-2</v>
      </c>
      <c r="BA56">
        <f t="shared" si="91"/>
        <v>0</v>
      </c>
      <c r="BB56">
        <f t="shared" si="71"/>
        <v>99.914000000000001</v>
      </c>
      <c r="BD56">
        <f t="shared" si="72"/>
        <v>0.92173768308921444</v>
      </c>
      <c r="BE56">
        <f t="shared" si="73"/>
        <v>1.8781458943730749E-3</v>
      </c>
      <c r="BF56">
        <f t="shared" si="74"/>
        <v>7.0047077285209897E-2</v>
      </c>
      <c r="BG56">
        <f t="shared" si="75"/>
        <v>7.2241594841765903E-3</v>
      </c>
      <c r="BH56">
        <f t="shared" si="76"/>
        <v>8.8775680641389687E-2</v>
      </c>
      <c r="BI56">
        <f t="shared" si="77"/>
        <v>0</v>
      </c>
      <c r="BJ56">
        <f t="shared" si="78"/>
        <v>0.82442611724774473</v>
      </c>
      <c r="BK56">
        <f t="shared" si="79"/>
        <v>8.9697453876249611E-3</v>
      </c>
      <c r="BL56">
        <f t="shared" si="80"/>
        <v>1.2687242554703161E-3</v>
      </c>
      <c r="BM56">
        <f t="shared" si="81"/>
        <v>6.9618490671122246E-4</v>
      </c>
      <c r="BN56">
        <f t="shared" si="82"/>
        <v>4.8403569601912906E-4</v>
      </c>
      <c r="BO56">
        <f t="shared" si="83"/>
        <v>0</v>
      </c>
      <c r="BP56">
        <f t="shared" si="84"/>
        <v>1.9255075538879343</v>
      </c>
      <c r="BQ56">
        <f t="shared" si="85"/>
        <v>2.0779098562800686</v>
      </c>
    </row>
    <row r="57" spans="1:69" x14ac:dyDescent="0.15">
      <c r="A57" t="s">
        <v>134</v>
      </c>
      <c r="B57">
        <v>55</v>
      </c>
      <c r="C57" s="27">
        <f t="shared" si="17"/>
        <v>613.17267287620291</v>
      </c>
      <c r="D57" s="1">
        <v>55.274999999999999</v>
      </c>
      <c r="E57" s="1">
        <v>0.185</v>
      </c>
      <c r="F57" s="1">
        <v>3.7</v>
      </c>
      <c r="G57" s="1">
        <v>0.58299999999999996</v>
      </c>
      <c r="H57" s="1">
        <v>6.1120000000000001</v>
      </c>
      <c r="I57" s="1">
        <v>32.728000000000002</v>
      </c>
      <c r="J57" s="1">
        <v>1.7330000000000001</v>
      </c>
      <c r="K57" s="1">
        <v>0.1</v>
      </c>
      <c r="L57" s="1">
        <v>0.105</v>
      </c>
      <c r="M57" s="1">
        <v>3.2000000000000001E-2</v>
      </c>
      <c r="O57">
        <f t="shared" si="49"/>
        <v>100.553</v>
      </c>
      <c r="Q57" s="28">
        <f t="shared" si="47"/>
        <v>24.609593515092605</v>
      </c>
      <c r="V57" s="20">
        <v>12</v>
      </c>
      <c r="W57" s="20">
        <v>4</v>
      </c>
      <c r="X57" s="15">
        <v>0</v>
      </c>
      <c r="Z57" s="14">
        <f t="shared" si="50"/>
        <v>1.9058741429693338</v>
      </c>
      <c r="AA57" s="14">
        <f t="shared" si="51"/>
        <v>4.7984965328629553E-3</v>
      </c>
      <c r="AB57" s="14">
        <f t="shared" si="52"/>
        <v>0.15034787135882025</v>
      </c>
      <c r="AC57" s="14">
        <f t="shared" si="53"/>
        <v>1.5892013531942025E-2</v>
      </c>
      <c r="AD57" s="14">
        <f t="shared" si="54"/>
        <v>0</v>
      </c>
      <c r="AE57" s="14">
        <f t="shared" si="55"/>
        <v>0.17623340493443629</v>
      </c>
      <c r="AF57" s="14">
        <f t="shared" si="56"/>
        <v>1.6821410023956089</v>
      </c>
      <c r="AG57" s="14">
        <f t="shared" si="57"/>
        <v>6.4018586940913003E-2</v>
      </c>
      <c r="AH57" s="14">
        <f t="shared" si="58"/>
        <v>2.9202506152827459E-3</v>
      </c>
      <c r="AI57" s="14">
        <f t="shared" si="59"/>
        <v>2.9120977563618731E-3</v>
      </c>
      <c r="AJ57" s="14">
        <f t="shared" si="60"/>
        <v>2.1391020337211092E-3</v>
      </c>
      <c r="AK57" s="14">
        <f t="shared" si="61"/>
        <v>0</v>
      </c>
      <c r="AL57" s="14">
        <f t="shared" si="62"/>
        <v>4.0072769690692818</v>
      </c>
      <c r="AM57" s="14">
        <f t="shared" si="63"/>
        <v>0.90516797678696326</v>
      </c>
      <c r="AN57" s="11">
        <f t="shared" si="64"/>
        <v>0</v>
      </c>
      <c r="AP57">
        <f t="shared" si="65"/>
        <v>55.274999999999999</v>
      </c>
      <c r="AQ57">
        <f t="shared" si="66"/>
        <v>0.185</v>
      </c>
      <c r="AR57">
        <f t="shared" si="67"/>
        <v>3.7</v>
      </c>
      <c r="AS57">
        <f t="shared" si="68"/>
        <v>0.58299999999999996</v>
      </c>
      <c r="AT57">
        <f t="shared" si="69"/>
        <v>0</v>
      </c>
      <c r="AU57">
        <f t="shared" si="70"/>
        <v>6.1120000000000001</v>
      </c>
      <c r="AV57">
        <f t="shared" si="86"/>
        <v>32.728000000000002</v>
      </c>
      <c r="AW57">
        <f t="shared" si="87"/>
        <v>1.7330000000000001</v>
      </c>
      <c r="AX57">
        <f t="shared" si="88"/>
        <v>0.1</v>
      </c>
      <c r="AY57">
        <f t="shared" si="89"/>
        <v>0.105</v>
      </c>
      <c r="AZ57">
        <f t="shared" si="90"/>
        <v>3.2000000000000001E-2</v>
      </c>
      <c r="BA57">
        <f t="shared" si="91"/>
        <v>0</v>
      </c>
      <c r="BB57">
        <f t="shared" si="71"/>
        <v>100.553</v>
      </c>
      <c r="BD57">
        <f t="shared" si="72"/>
        <v>0.92002330226364848</v>
      </c>
      <c r="BE57">
        <f t="shared" si="73"/>
        <v>2.3163799363934592E-3</v>
      </c>
      <c r="BF57">
        <f t="shared" si="74"/>
        <v>7.2577481365241281E-2</v>
      </c>
      <c r="BG57">
        <f t="shared" si="75"/>
        <v>7.6715573392986368E-3</v>
      </c>
      <c r="BH57">
        <f t="shared" si="76"/>
        <v>8.5073214186292531E-2</v>
      </c>
      <c r="BI57">
        <f t="shared" si="77"/>
        <v>0</v>
      </c>
      <c r="BJ57">
        <f t="shared" si="78"/>
        <v>0.81202052381377721</v>
      </c>
      <c r="BK57">
        <f t="shared" si="79"/>
        <v>3.0903715222175068E-2</v>
      </c>
      <c r="BL57">
        <f t="shared" si="80"/>
        <v>1.4096936171892403E-3</v>
      </c>
      <c r="BM57">
        <f t="shared" si="81"/>
        <v>1.4057579847053529E-3</v>
      </c>
      <c r="BN57">
        <f t="shared" si="82"/>
        <v>1.0326094848408086E-3</v>
      </c>
      <c r="BO57">
        <f t="shared" si="83"/>
        <v>0</v>
      </c>
      <c r="BP57">
        <f t="shared" si="84"/>
        <v>1.9344342352135619</v>
      </c>
      <c r="BQ57">
        <f t="shared" si="85"/>
        <v>2.0715498599655824</v>
      </c>
    </row>
    <row r="58" spans="1:69" x14ac:dyDescent="0.15">
      <c r="A58" t="s">
        <v>135</v>
      </c>
      <c r="B58">
        <v>56</v>
      </c>
      <c r="C58" s="27">
        <f t="shared" si="17"/>
        <v>624.74196859084827</v>
      </c>
      <c r="D58" s="1">
        <v>55.432000000000002</v>
      </c>
      <c r="E58" s="1">
        <v>0.154</v>
      </c>
      <c r="F58" s="1">
        <v>3.577</v>
      </c>
      <c r="G58" s="1">
        <v>0.56200000000000006</v>
      </c>
      <c r="H58" s="1">
        <v>6.2590000000000003</v>
      </c>
      <c r="I58" s="1">
        <v>33.215000000000003</v>
      </c>
      <c r="J58" s="1">
        <v>0.48099999999999998</v>
      </c>
      <c r="K58" s="1">
        <v>0.19600000000000001</v>
      </c>
      <c r="L58" s="1">
        <v>0.104</v>
      </c>
      <c r="M58" s="1">
        <v>7.0000000000000001E-3</v>
      </c>
      <c r="O58">
        <f t="shared" si="49"/>
        <v>99.987000000000009</v>
      </c>
      <c r="Q58" s="28">
        <f t="shared" si="47"/>
        <v>24.551441606686367</v>
      </c>
      <c r="V58" s="20">
        <v>12</v>
      </c>
      <c r="W58" s="20">
        <v>4</v>
      </c>
      <c r="X58" s="15">
        <v>0</v>
      </c>
      <c r="Z58" s="14">
        <f t="shared" si="50"/>
        <v>1.9158145066535601</v>
      </c>
      <c r="AA58" s="14">
        <f t="shared" si="51"/>
        <v>4.003885230385207E-3</v>
      </c>
      <c r="AB58" s="14">
        <f t="shared" si="52"/>
        <v>0.14569409231862929</v>
      </c>
      <c r="AC58" s="14">
        <f t="shared" si="53"/>
        <v>1.5355859482312922E-2</v>
      </c>
      <c r="AD58" s="14">
        <f t="shared" si="54"/>
        <v>0</v>
      </c>
      <c r="AE58" s="14">
        <f t="shared" si="55"/>
        <v>0.18089946417024452</v>
      </c>
      <c r="AF58" s="14">
        <f t="shared" si="56"/>
        <v>1.7112152013046498</v>
      </c>
      <c r="AG58" s="14">
        <f t="shared" si="57"/>
        <v>1.7810661095847106E-2</v>
      </c>
      <c r="AH58" s="14">
        <f t="shared" si="58"/>
        <v>5.7372481926308257E-3</v>
      </c>
      <c r="AI58" s="14">
        <f t="shared" si="59"/>
        <v>2.891195320642379E-3</v>
      </c>
      <c r="AJ58" s="14">
        <f t="shared" si="60"/>
        <v>4.6903689336201499E-4</v>
      </c>
      <c r="AK58" s="14">
        <f t="shared" si="61"/>
        <v>0</v>
      </c>
      <c r="AL58" s="14">
        <f t="shared" si="62"/>
        <v>3.9998911506622639</v>
      </c>
      <c r="AM58" s="14">
        <f t="shared" si="63"/>
        <v>0.90439296969095617</v>
      </c>
      <c r="AN58" s="11">
        <f t="shared" si="64"/>
        <v>0</v>
      </c>
      <c r="AP58">
        <f t="shared" si="65"/>
        <v>55.432000000000002</v>
      </c>
      <c r="AQ58">
        <f t="shared" si="66"/>
        <v>0.154</v>
      </c>
      <c r="AR58">
        <f t="shared" si="67"/>
        <v>3.577</v>
      </c>
      <c r="AS58">
        <f t="shared" si="68"/>
        <v>0.56200000000000006</v>
      </c>
      <c r="AT58">
        <f t="shared" si="69"/>
        <v>0</v>
      </c>
      <c r="AU58">
        <f t="shared" si="70"/>
        <v>6.2590000000000003</v>
      </c>
      <c r="AV58">
        <f t="shared" si="86"/>
        <v>33.215000000000003</v>
      </c>
      <c r="AW58">
        <f t="shared" si="87"/>
        <v>0.48099999999999998</v>
      </c>
      <c r="AX58">
        <f t="shared" si="88"/>
        <v>0.19600000000000001</v>
      </c>
      <c r="AY58">
        <f t="shared" si="89"/>
        <v>0.104</v>
      </c>
      <c r="AZ58">
        <f t="shared" si="90"/>
        <v>7.0000000000000001E-3</v>
      </c>
      <c r="BA58">
        <f t="shared" si="91"/>
        <v>0</v>
      </c>
      <c r="BB58">
        <f t="shared" si="71"/>
        <v>99.987000000000009</v>
      </c>
      <c r="BD58">
        <f t="shared" si="72"/>
        <v>0.92263648468708392</v>
      </c>
      <c r="BE58">
        <f t="shared" si="73"/>
        <v>1.9282297848896902E-3</v>
      </c>
      <c r="BF58">
        <f t="shared" si="74"/>
        <v>7.0164770498234608E-2</v>
      </c>
      <c r="BG58">
        <f t="shared" si="75"/>
        <v>7.3952233699585502E-3</v>
      </c>
      <c r="BH58">
        <f t="shared" si="76"/>
        <v>8.7119314069372539E-2</v>
      </c>
      <c r="BI58">
        <f t="shared" si="77"/>
        <v>0</v>
      </c>
      <c r="BJ58">
        <f t="shared" si="78"/>
        <v>0.82410357181846161</v>
      </c>
      <c r="BK58">
        <f t="shared" si="79"/>
        <v>8.5774304800151219E-3</v>
      </c>
      <c r="BL58">
        <f t="shared" si="80"/>
        <v>2.762999489690911E-3</v>
      </c>
      <c r="BM58">
        <f t="shared" si="81"/>
        <v>1.3923698134224449E-3</v>
      </c>
      <c r="BN58">
        <f t="shared" si="82"/>
        <v>2.258833248089269E-4</v>
      </c>
      <c r="BO58">
        <f t="shared" si="83"/>
        <v>0</v>
      </c>
      <c r="BP58">
        <f t="shared" si="84"/>
        <v>1.9263062773359383</v>
      </c>
      <c r="BQ58">
        <f t="shared" si="85"/>
        <v>2.0764564792853566</v>
      </c>
    </row>
    <row r="59" spans="1:69" x14ac:dyDescent="0.15">
      <c r="A59" t="s">
        <v>136</v>
      </c>
      <c r="B59">
        <v>57</v>
      </c>
      <c r="C59" s="27">
        <f t="shared" si="17"/>
        <v>636.31126430549364</v>
      </c>
      <c r="D59" s="1">
        <v>55.555</v>
      </c>
      <c r="E59" s="1">
        <v>0.184</v>
      </c>
      <c r="F59" s="1">
        <v>3.605</v>
      </c>
      <c r="G59" s="1">
        <v>0.54700000000000004</v>
      </c>
      <c r="H59" s="1">
        <v>6.2649999999999997</v>
      </c>
      <c r="I59" s="1">
        <v>32.773000000000003</v>
      </c>
      <c r="J59" s="1">
        <v>0.98</v>
      </c>
      <c r="K59" s="1">
        <v>0.13</v>
      </c>
      <c r="L59" s="1">
        <v>7.0000000000000007E-2</v>
      </c>
      <c r="M59" s="1">
        <v>0.02</v>
      </c>
      <c r="O59">
        <f t="shared" si="49"/>
        <v>100.12899999999999</v>
      </c>
      <c r="Q59" s="28">
        <f t="shared" si="47"/>
        <v>24.570245729498019</v>
      </c>
      <c r="V59" s="20">
        <v>12</v>
      </c>
      <c r="W59" s="20">
        <v>4</v>
      </c>
      <c r="X59" s="15">
        <v>0</v>
      </c>
      <c r="Z59" s="14">
        <f t="shared" si="50"/>
        <v>1.9185961080139218</v>
      </c>
      <c r="AA59" s="14">
        <f t="shared" si="51"/>
        <v>4.780201682382761E-3</v>
      </c>
      <c r="AB59" s="14">
        <f t="shared" si="52"/>
        <v>0.14672217932570314</v>
      </c>
      <c r="AC59" s="14">
        <f t="shared" si="53"/>
        <v>1.4934567090952375E-2</v>
      </c>
      <c r="AD59" s="14">
        <f t="shared" si="54"/>
        <v>0</v>
      </c>
      <c r="AE59" s="14">
        <f t="shared" si="55"/>
        <v>0.18093429908036424</v>
      </c>
      <c r="AF59" s="14">
        <f t="shared" si="56"/>
        <v>1.6871514474945795</v>
      </c>
      <c r="AG59" s="14">
        <f t="shared" si="57"/>
        <v>3.6260061580054292E-2</v>
      </c>
      <c r="AH59" s="14">
        <f t="shared" si="58"/>
        <v>3.802405389598374E-3</v>
      </c>
      <c r="AI59" s="14">
        <f t="shared" si="59"/>
        <v>1.9445075383526511E-3</v>
      </c>
      <c r="AJ59" s="14">
        <f t="shared" si="60"/>
        <v>1.3390797989146714E-3</v>
      </c>
      <c r="AK59" s="14">
        <f t="shared" si="61"/>
        <v>0</v>
      </c>
      <c r="AL59" s="14">
        <f t="shared" si="62"/>
        <v>3.9964648569948236</v>
      </c>
      <c r="AM59" s="14">
        <f t="shared" si="63"/>
        <v>0.90314454279622891</v>
      </c>
      <c r="AN59" s="11">
        <f t="shared" si="64"/>
        <v>0</v>
      </c>
      <c r="AP59">
        <f t="shared" si="65"/>
        <v>55.555</v>
      </c>
      <c r="AQ59">
        <f t="shared" si="66"/>
        <v>0.184</v>
      </c>
      <c r="AR59">
        <f t="shared" si="67"/>
        <v>3.605</v>
      </c>
      <c r="AS59">
        <f t="shared" si="68"/>
        <v>0.54700000000000004</v>
      </c>
      <c r="AT59">
        <f t="shared" si="69"/>
        <v>0</v>
      </c>
      <c r="AU59">
        <f t="shared" si="70"/>
        <v>6.2649999999999997</v>
      </c>
      <c r="AV59">
        <f t="shared" si="86"/>
        <v>32.773000000000003</v>
      </c>
      <c r="AW59">
        <f t="shared" si="87"/>
        <v>0.98</v>
      </c>
      <c r="AX59">
        <f t="shared" si="88"/>
        <v>0.13</v>
      </c>
      <c r="AY59">
        <f t="shared" si="89"/>
        <v>7.0000000000000007E-2</v>
      </c>
      <c r="AZ59">
        <f t="shared" si="90"/>
        <v>0.02</v>
      </c>
      <c r="BA59">
        <f t="shared" si="91"/>
        <v>0</v>
      </c>
      <c r="BB59">
        <f t="shared" si="71"/>
        <v>100.12899999999999</v>
      </c>
      <c r="BD59">
        <f t="shared" si="72"/>
        <v>0.92468375499334221</v>
      </c>
      <c r="BE59">
        <f t="shared" si="73"/>
        <v>2.3038589637643051E-3</v>
      </c>
      <c r="BF59">
        <f t="shared" si="74"/>
        <v>7.0714005492349949E-2</v>
      </c>
      <c r="BG59">
        <f t="shared" si="75"/>
        <v>7.1978419632870586E-3</v>
      </c>
      <c r="BH59">
        <f t="shared" si="76"/>
        <v>8.7202828350314579E-2</v>
      </c>
      <c r="BI59">
        <f t="shared" si="77"/>
        <v>0</v>
      </c>
      <c r="BJ59">
        <f t="shared" si="78"/>
        <v>0.81313702722283432</v>
      </c>
      <c r="BK59">
        <f t="shared" si="79"/>
        <v>1.7475845884438294E-2</v>
      </c>
      <c r="BL59">
        <f t="shared" si="80"/>
        <v>1.8326017023460122E-3</v>
      </c>
      <c r="BM59">
        <f t="shared" si="81"/>
        <v>9.3717198980356874E-4</v>
      </c>
      <c r="BN59">
        <f t="shared" si="82"/>
        <v>6.4538092802550549E-4</v>
      </c>
      <c r="BO59">
        <f t="shared" si="83"/>
        <v>0</v>
      </c>
      <c r="BP59">
        <f t="shared" si="84"/>
        <v>1.926130317490506</v>
      </c>
      <c r="BQ59">
        <f t="shared" si="85"/>
        <v>2.0748673237238129</v>
      </c>
    </row>
    <row r="60" spans="1:69" x14ac:dyDescent="0.15">
      <c r="A60" t="s">
        <v>137</v>
      </c>
      <c r="B60">
        <v>58</v>
      </c>
      <c r="C60" s="27">
        <f t="shared" si="17"/>
        <v>647.880560020139</v>
      </c>
      <c r="D60" s="1">
        <v>55.654000000000003</v>
      </c>
      <c r="E60" s="1">
        <v>0.14000000000000001</v>
      </c>
      <c r="F60" s="1">
        <v>3.5840000000000001</v>
      </c>
      <c r="G60" s="1">
        <v>0.54500000000000004</v>
      </c>
      <c r="H60" s="1">
        <v>6.226</v>
      </c>
      <c r="I60" s="1">
        <v>33.176000000000002</v>
      </c>
      <c r="J60" s="1">
        <v>0.497</v>
      </c>
      <c r="K60" s="1">
        <v>0.124</v>
      </c>
      <c r="L60" s="1">
        <v>8.5000000000000006E-2</v>
      </c>
      <c r="M60" s="1">
        <v>1.2999999999999999E-2</v>
      </c>
      <c r="O60">
        <f t="shared" si="49"/>
        <v>100.04400000000001</v>
      </c>
      <c r="Q60" s="28">
        <f t="shared" si="47"/>
        <v>24.590490430584737</v>
      </c>
      <c r="V60" s="20">
        <v>12</v>
      </c>
      <c r="W60" s="20">
        <v>4</v>
      </c>
      <c r="X60" s="15">
        <v>0</v>
      </c>
      <c r="Z60" s="14">
        <f t="shared" si="50"/>
        <v>1.920432736232331</v>
      </c>
      <c r="AA60" s="14">
        <f t="shared" si="51"/>
        <v>3.6341156391760396E-3</v>
      </c>
      <c r="AB60" s="14">
        <f t="shared" si="52"/>
        <v>0.14574739817073165</v>
      </c>
      <c r="AC60" s="14">
        <f t="shared" si="53"/>
        <v>1.48677114474586E-2</v>
      </c>
      <c r="AD60" s="14">
        <f t="shared" si="54"/>
        <v>0</v>
      </c>
      <c r="AE60" s="14">
        <f t="shared" si="55"/>
        <v>0.17965994108553526</v>
      </c>
      <c r="AF60" s="14">
        <f t="shared" si="56"/>
        <v>1.7064917884337107</v>
      </c>
      <c r="AG60" s="14">
        <f t="shared" si="57"/>
        <v>1.8373892026314328E-2</v>
      </c>
      <c r="AH60" s="14">
        <f t="shared" si="58"/>
        <v>3.6239238172535381E-3</v>
      </c>
      <c r="AI60" s="14">
        <f t="shared" si="59"/>
        <v>2.3592438216713616E-3</v>
      </c>
      <c r="AJ60" s="14">
        <f t="shared" si="60"/>
        <v>8.6968529043170574E-4</v>
      </c>
      <c r="AK60" s="14">
        <f t="shared" si="61"/>
        <v>0</v>
      </c>
      <c r="AL60" s="14">
        <f t="shared" si="62"/>
        <v>3.9960604359646141</v>
      </c>
      <c r="AM60" s="14">
        <f t="shared" si="63"/>
        <v>0.90474788519196803</v>
      </c>
      <c r="AN60" s="11">
        <f t="shared" si="64"/>
        <v>0</v>
      </c>
      <c r="AP60">
        <f t="shared" si="65"/>
        <v>55.654000000000003</v>
      </c>
      <c r="AQ60">
        <f t="shared" si="66"/>
        <v>0.14000000000000001</v>
      </c>
      <c r="AR60">
        <f t="shared" si="67"/>
        <v>3.5840000000000001</v>
      </c>
      <c r="AS60">
        <f t="shared" si="68"/>
        <v>0.54500000000000004</v>
      </c>
      <c r="AT60">
        <f t="shared" si="69"/>
        <v>0</v>
      </c>
      <c r="AU60">
        <f t="shared" si="70"/>
        <v>6.226</v>
      </c>
      <c r="AV60">
        <f t="shared" si="86"/>
        <v>33.176000000000002</v>
      </c>
      <c r="AW60">
        <f t="shared" si="87"/>
        <v>0.497</v>
      </c>
      <c r="AX60">
        <f t="shared" si="88"/>
        <v>0.124</v>
      </c>
      <c r="AY60">
        <f t="shared" si="89"/>
        <v>8.5000000000000006E-2</v>
      </c>
      <c r="AZ60">
        <f t="shared" si="90"/>
        <v>1.2999999999999999E-2</v>
      </c>
      <c r="BA60">
        <f t="shared" si="91"/>
        <v>0</v>
      </c>
      <c r="BB60">
        <f t="shared" si="71"/>
        <v>100.04400000000001</v>
      </c>
      <c r="BD60">
        <f t="shared" si="72"/>
        <v>0.92633155792276978</v>
      </c>
      <c r="BE60">
        <f t="shared" si="73"/>
        <v>1.7529361680815368E-3</v>
      </c>
      <c r="BF60">
        <f t="shared" si="74"/>
        <v>7.0302079246763446E-2</v>
      </c>
      <c r="BG60">
        <f t="shared" si="75"/>
        <v>7.171524442397526E-3</v>
      </c>
      <c r="BH60">
        <f t="shared" si="76"/>
        <v>8.665998552419131E-2</v>
      </c>
      <c r="BI60">
        <f t="shared" si="77"/>
        <v>0</v>
      </c>
      <c r="BJ60">
        <f t="shared" si="78"/>
        <v>0.82313593553061204</v>
      </c>
      <c r="BK60">
        <f t="shared" si="79"/>
        <v>8.8627504128222789E-3</v>
      </c>
      <c r="BL60">
        <f t="shared" si="80"/>
        <v>1.7480200853146578E-3</v>
      </c>
      <c r="BM60">
        <f t="shared" si="81"/>
        <v>1.1379945590471907E-3</v>
      </c>
      <c r="BN60">
        <f t="shared" si="82"/>
        <v>4.1949760321657848E-4</v>
      </c>
      <c r="BO60">
        <f t="shared" si="83"/>
        <v>0</v>
      </c>
      <c r="BP60">
        <f t="shared" si="84"/>
        <v>1.9275222814952164</v>
      </c>
      <c r="BQ60">
        <f t="shared" si="85"/>
        <v>2.0731591402745253</v>
      </c>
    </row>
    <row r="61" spans="1:69" x14ac:dyDescent="0.15">
      <c r="A61" t="s">
        <v>138</v>
      </c>
      <c r="B61">
        <v>59</v>
      </c>
      <c r="C61" s="27">
        <f t="shared" si="17"/>
        <v>659.44985573478436</v>
      </c>
      <c r="D61" s="1">
        <v>54.941000000000003</v>
      </c>
      <c r="E61" s="1">
        <v>0.22700000000000001</v>
      </c>
      <c r="F61" s="1">
        <v>3.7909999999999999</v>
      </c>
      <c r="G61" s="1">
        <v>0.627</v>
      </c>
      <c r="H61" s="1">
        <v>5.7249999999999996</v>
      </c>
      <c r="I61" s="1">
        <v>30.73</v>
      </c>
      <c r="J61" s="1">
        <v>4.226</v>
      </c>
      <c r="K61" s="1">
        <v>0.106</v>
      </c>
      <c r="L61" s="1">
        <v>5.5E-2</v>
      </c>
      <c r="M61" s="1">
        <v>9.0999999999999998E-2</v>
      </c>
      <c r="O61">
        <f t="shared" si="49"/>
        <v>100.51899999999999</v>
      </c>
      <c r="Q61" s="28">
        <f t="shared" si="47"/>
        <v>24.468067523311163</v>
      </c>
      <c r="V61" s="20">
        <v>12</v>
      </c>
      <c r="W61" s="20">
        <v>4</v>
      </c>
      <c r="X61" s="15">
        <v>0</v>
      </c>
      <c r="Z61" s="14">
        <f t="shared" si="50"/>
        <v>1.9053150445725442</v>
      </c>
      <c r="AA61" s="14">
        <f t="shared" si="51"/>
        <v>5.9219411085052066E-3</v>
      </c>
      <c r="AB61" s="14">
        <f t="shared" si="52"/>
        <v>0.15493663307853173</v>
      </c>
      <c r="AC61" s="14">
        <f t="shared" si="53"/>
        <v>1.7190269378061146E-2</v>
      </c>
      <c r="AD61" s="14">
        <f t="shared" si="54"/>
        <v>0</v>
      </c>
      <c r="AE61" s="14">
        <f t="shared" si="55"/>
        <v>0.16602945703049185</v>
      </c>
      <c r="AF61" s="14">
        <f t="shared" si="56"/>
        <v>1.5885842804117249</v>
      </c>
      <c r="AG61" s="14">
        <f t="shared" si="57"/>
        <v>0.15701523153317812</v>
      </c>
      <c r="AH61" s="14">
        <f t="shared" si="58"/>
        <v>3.1133701657472391E-3</v>
      </c>
      <c r="AI61" s="14">
        <f t="shared" si="59"/>
        <v>1.5342075308718978E-3</v>
      </c>
      <c r="AJ61" s="14">
        <f t="shared" si="60"/>
        <v>6.118256561996346E-3</v>
      </c>
      <c r="AK61" s="14">
        <f t="shared" si="61"/>
        <v>0</v>
      </c>
      <c r="AL61" s="14">
        <f t="shared" si="62"/>
        <v>4.0057586913716525</v>
      </c>
      <c r="AM61" s="14">
        <f t="shared" si="63"/>
        <v>0.90537549462452016</v>
      </c>
      <c r="AN61" s="11">
        <f t="shared" si="64"/>
        <v>0</v>
      </c>
      <c r="AP61">
        <f t="shared" si="65"/>
        <v>54.941000000000003</v>
      </c>
      <c r="AQ61">
        <f t="shared" si="66"/>
        <v>0.22700000000000001</v>
      </c>
      <c r="AR61">
        <f t="shared" si="67"/>
        <v>3.7909999999999999</v>
      </c>
      <c r="AS61">
        <f t="shared" si="68"/>
        <v>0.627</v>
      </c>
      <c r="AT61">
        <f t="shared" si="69"/>
        <v>0</v>
      </c>
      <c r="AU61">
        <f t="shared" si="70"/>
        <v>5.7249999999999996</v>
      </c>
      <c r="AV61">
        <f t="shared" si="86"/>
        <v>30.73</v>
      </c>
      <c r="AW61">
        <f t="shared" si="87"/>
        <v>4.226</v>
      </c>
      <c r="AX61">
        <f t="shared" si="88"/>
        <v>0.106</v>
      </c>
      <c r="AY61">
        <f t="shared" si="89"/>
        <v>5.5E-2</v>
      </c>
      <c r="AZ61">
        <f t="shared" si="90"/>
        <v>9.0999999999999998E-2</v>
      </c>
      <c r="BA61">
        <f t="shared" si="91"/>
        <v>0</v>
      </c>
      <c r="BB61">
        <f t="shared" si="71"/>
        <v>100.51899999999999</v>
      </c>
      <c r="BD61">
        <f t="shared" si="72"/>
        <v>0.91446404793608527</v>
      </c>
      <c r="BE61">
        <f t="shared" si="73"/>
        <v>2.8422607868179199E-3</v>
      </c>
      <c r="BF61">
        <f t="shared" si="74"/>
        <v>7.436249509611613E-2</v>
      </c>
      <c r="BG61">
        <f t="shared" si="75"/>
        <v>8.2505427988683461E-3</v>
      </c>
      <c r="BH61">
        <f t="shared" si="76"/>
        <v>7.9686543065530871E-2</v>
      </c>
      <c r="BI61">
        <f t="shared" si="77"/>
        <v>0</v>
      </c>
      <c r="BJ61">
        <f t="shared" si="78"/>
        <v>0.76244777245164297</v>
      </c>
      <c r="BK61">
        <f t="shared" si="79"/>
        <v>7.5360127252690035E-2</v>
      </c>
      <c r="BL61">
        <f t="shared" si="80"/>
        <v>1.4942752342205945E-3</v>
      </c>
      <c r="BM61">
        <f t="shared" si="81"/>
        <v>7.3634942055994686E-4</v>
      </c>
      <c r="BN61">
        <f t="shared" si="82"/>
        <v>2.9364832225160496E-3</v>
      </c>
      <c r="BO61">
        <f t="shared" si="83"/>
        <v>0</v>
      </c>
      <c r="BP61">
        <f t="shared" si="84"/>
        <v>1.9225808972650482</v>
      </c>
      <c r="BQ61">
        <f t="shared" si="85"/>
        <v>2.0835319320346999</v>
      </c>
    </row>
    <row r="62" spans="1:69" x14ac:dyDescent="0.15">
      <c r="A62" t="s">
        <v>139</v>
      </c>
      <c r="B62">
        <v>60</v>
      </c>
      <c r="C62" s="27">
        <f t="shared" si="17"/>
        <v>671.01915144942961</v>
      </c>
      <c r="D62" s="1">
        <v>55.594000000000001</v>
      </c>
      <c r="E62" s="1">
        <v>0.159</v>
      </c>
      <c r="F62" s="1">
        <v>3.6280000000000001</v>
      </c>
      <c r="G62" s="1">
        <v>0.55500000000000005</v>
      </c>
      <c r="H62" s="1">
        <v>6.4029999999999996</v>
      </c>
      <c r="I62" s="1">
        <v>33.244</v>
      </c>
      <c r="J62" s="1">
        <v>0.55000000000000004</v>
      </c>
      <c r="K62" s="1">
        <v>0.20599999999999999</v>
      </c>
      <c r="L62" s="1">
        <v>8.3000000000000004E-2</v>
      </c>
      <c r="M62" s="1">
        <v>1.6E-2</v>
      </c>
      <c r="O62">
        <f t="shared" si="49"/>
        <v>100.438</v>
      </c>
      <c r="Q62" s="28">
        <f t="shared" si="47"/>
        <v>24.643543592535128</v>
      </c>
      <c r="V62" s="20">
        <v>12</v>
      </c>
      <c r="W62" s="20">
        <v>4</v>
      </c>
      <c r="X62" s="15">
        <v>0</v>
      </c>
      <c r="Z62" s="14">
        <f t="shared" si="50"/>
        <v>1.9142324450455739</v>
      </c>
      <c r="AA62" s="14">
        <f t="shared" si="51"/>
        <v>4.1184316685523789E-3</v>
      </c>
      <c r="AB62" s="14">
        <f t="shared" si="52"/>
        <v>0.14721908748135443</v>
      </c>
      <c r="AC62" s="14">
        <f t="shared" si="53"/>
        <v>1.5107918662352858E-2</v>
      </c>
      <c r="AD62" s="14">
        <f t="shared" si="54"/>
        <v>0</v>
      </c>
      <c r="AE62" s="14">
        <f t="shared" si="55"/>
        <v>0.18436975215086823</v>
      </c>
      <c r="AF62" s="14">
        <f t="shared" si="56"/>
        <v>1.7063082380300143</v>
      </c>
      <c r="AG62" s="14">
        <f t="shared" si="57"/>
        <v>2.0289506980651874E-2</v>
      </c>
      <c r="AH62" s="14">
        <f t="shared" si="58"/>
        <v>6.0074287404721311E-3</v>
      </c>
      <c r="AI62" s="14">
        <f t="shared" si="59"/>
        <v>2.2987726770504102E-3</v>
      </c>
      <c r="AJ62" s="14">
        <f t="shared" si="60"/>
        <v>1.0680775542590911E-3</v>
      </c>
      <c r="AK62" s="14">
        <f t="shared" si="61"/>
        <v>0</v>
      </c>
      <c r="AL62" s="14">
        <f t="shared" si="62"/>
        <v>4.00101965899115</v>
      </c>
      <c r="AM62" s="14">
        <f t="shared" si="63"/>
        <v>0.90248484770628257</v>
      </c>
      <c r="AN62" s="11">
        <f t="shared" si="64"/>
        <v>0</v>
      </c>
      <c r="AP62">
        <f t="shared" si="65"/>
        <v>55.594000000000001</v>
      </c>
      <c r="AQ62">
        <f t="shared" si="66"/>
        <v>0.159</v>
      </c>
      <c r="AR62">
        <f t="shared" si="67"/>
        <v>3.6280000000000001</v>
      </c>
      <c r="AS62">
        <f t="shared" si="68"/>
        <v>0.55500000000000005</v>
      </c>
      <c r="AT62">
        <f t="shared" si="69"/>
        <v>0</v>
      </c>
      <c r="AU62">
        <f t="shared" si="70"/>
        <v>6.4029999999999996</v>
      </c>
      <c r="AV62">
        <f t="shared" si="86"/>
        <v>33.244</v>
      </c>
      <c r="AW62">
        <f t="shared" si="87"/>
        <v>0.55000000000000004</v>
      </c>
      <c r="AX62">
        <f t="shared" si="88"/>
        <v>0.20599999999999999</v>
      </c>
      <c r="AY62">
        <f t="shared" si="89"/>
        <v>8.3000000000000004E-2</v>
      </c>
      <c r="AZ62">
        <f t="shared" si="90"/>
        <v>1.6E-2</v>
      </c>
      <c r="BA62">
        <f t="shared" si="91"/>
        <v>0</v>
      </c>
      <c r="BB62">
        <f t="shared" si="71"/>
        <v>100.438</v>
      </c>
      <c r="BD62">
        <f t="shared" si="72"/>
        <v>0.92533288948069248</v>
      </c>
      <c r="BE62">
        <f t="shared" si="73"/>
        <v>1.9908346480354594E-3</v>
      </c>
      <c r="BF62">
        <f t="shared" si="74"/>
        <v>7.1165162808944693E-2</v>
      </c>
      <c r="BG62">
        <f t="shared" si="75"/>
        <v>7.3031120468451871E-3</v>
      </c>
      <c r="BH62">
        <f t="shared" si="76"/>
        <v>8.9123656811981519E-2</v>
      </c>
      <c r="BI62">
        <f t="shared" si="77"/>
        <v>0</v>
      </c>
      <c r="BJ62">
        <f t="shared" si="78"/>
        <v>0.82482309623763161</v>
      </c>
      <c r="BK62">
        <f t="shared" si="79"/>
        <v>9.8078726902459824E-3</v>
      </c>
      <c r="BL62">
        <f t="shared" si="80"/>
        <v>2.9039688514098344E-3</v>
      </c>
      <c r="BM62">
        <f t="shared" si="81"/>
        <v>1.1112182164813742E-3</v>
      </c>
      <c r="BN62">
        <f t="shared" si="82"/>
        <v>5.1630474242040432E-4</v>
      </c>
      <c r="BO62">
        <f t="shared" si="83"/>
        <v>0</v>
      </c>
      <c r="BP62">
        <f t="shared" si="84"/>
        <v>1.9340781165346888</v>
      </c>
      <c r="BQ62">
        <f t="shared" si="85"/>
        <v>2.0686959977396495</v>
      </c>
    </row>
    <row r="63" spans="1:69" x14ac:dyDescent="0.15">
      <c r="A63" t="s">
        <v>140</v>
      </c>
      <c r="B63">
        <v>61</v>
      </c>
      <c r="C63" s="27">
        <f t="shared" si="17"/>
        <v>682.58844716407498</v>
      </c>
      <c r="D63" s="1">
        <v>55.503999999999998</v>
      </c>
      <c r="E63" s="1">
        <v>0.13400000000000001</v>
      </c>
      <c r="F63" s="1">
        <v>3.6259999999999999</v>
      </c>
      <c r="G63" s="1">
        <v>0.56499999999999995</v>
      </c>
      <c r="H63" s="1">
        <v>6.37</v>
      </c>
      <c r="I63" s="1">
        <v>33.341999999999999</v>
      </c>
      <c r="J63" s="1">
        <v>0.56299999999999994</v>
      </c>
      <c r="K63" s="1">
        <v>0.17</v>
      </c>
      <c r="L63" s="1">
        <v>0.10199999999999999</v>
      </c>
      <c r="M63" s="1">
        <v>2.5999999999999999E-2</v>
      </c>
      <c r="O63">
        <f t="shared" si="49"/>
        <v>100.402</v>
      </c>
      <c r="Q63" s="28">
        <f t="shared" si="47"/>
        <v>24.631892129168524</v>
      </c>
      <c r="V63" s="20">
        <v>12</v>
      </c>
      <c r="W63" s="20">
        <v>4</v>
      </c>
      <c r="X63" s="15">
        <v>0</v>
      </c>
      <c r="Z63" s="14">
        <f t="shared" si="50"/>
        <v>1.9120375439688102</v>
      </c>
      <c r="AA63" s="14">
        <f t="shared" si="51"/>
        <v>3.4725213269224593E-3</v>
      </c>
      <c r="AB63" s="14">
        <f t="shared" si="52"/>
        <v>0.14720753001780865</v>
      </c>
      <c r="AC63" s="14">
        <f t="shared" si="53"/>
        <v>1.5387408577276178E-2</v>
      </c>
      <c r="AD63" s="14">
        <f t="shared" si="54"/>
        <v>0</v>
      </c>
      <c r="AE63" s="14">
        <f t="shared" si="55"/>
        <v>0.18350630277764457</v>
      </c>
      <c r="AF63" s="14">
        <f t="shared" si="56"/>
        <v>1.7121477679050614</v>
      </c>
      <c r="AG63" s="14">
        <f t="shared" si="57"/>
        <v>2.0778901406824472E-2</v>
      </c>
      <c r="AH63" s="14">
        <f t="shared" si="58"/>
        <v>4.9599318796402486E-3</v>
      </c>
      <c r="AI63" s="14">
        <f t="shared" si="59"/>
        <v>2.8263340379698619E-3</v>
      </c>
      <c r="AJ63" s="14">
        <f t="shared" si="60"/>
        <v>1.7364470175359669E-3</v>
      </c>
      <c r="AK63" s="14">
        <f t="shared" si="61"/>
        <v>0</v>
      </c>
      <c r="AL63" s="14">
        <f t="shared" si="62"/>
        <v>4.0040606889154935</v>
      </c>
      <c r="AM63" s="14">
        <f t="shared" si="63"/>
        <v>0.90319631328538963</v>
      </c>
      <c r="AN63" s="11">
        <f t="shared" si="64"/>
        <v>0</v>
      </c>
      <c r="AP63">
        <f t="shared" si="65"/>
        <v>55.503999999999998</v>
      </c>
      <c r="AQ63">
        <f t="shared" si="66"/>
        <v>0.13400000000000001</v>
      </c>
      <c r="AR63">
        <f t="shared" si="67"/>
        <v>3.6259999999999999</v>
      </c>
      <c r="AS63">
        <f t="shared" si="68"/>
        <v>0.56499999999999995</v>
      </c>
      <c r="AT63">
        <f t="shared" si="69"/>
        <v>0</v>
      </c>
      <c r="AU63">
        <f t="shared" si="70"/>
        <v>6.370000000000001</v>
      </c>
      <c r="AV63">
        <f t="shared" si="86"/>
        <v>33.341999999999999</v>
      </c>
      <c r="AW63">
        <f t="shared" si="87"/>
        <v>0.56299999999999994</v>
      </c>
      <c r="AX63">
        <f t="shared" si="88"/>
        <v>0.17</v>
      </c>
      <c r="AY63">
        <f t="shared" si="89"/>
        <v>0.10199999999999999</v>
      </c>
      <c r="AZ63">
        <f t="shared" si="90"/>
        <v>2.5999999999999999E-2</v>
      </c>
      <c r="BA63">
        <f t="shared" si="91"/>
        <v>0</v>
      </c>
      <c r="BB63">
        <f t="shared" si="71"/>
        <v>100.402</v>
      </c>
      <c r="BD63">
        <f t="shared" si="72"/>
        <v>0.92383488681757653</v>
      </c>
      <c r="BE63">
        <f t="shared" si="73"/>
        <v>1.6778103323066137E-3</v>
      </c>
      <c r="BF63">
        <f t="shared" si="74"/>
        <v>7.1125931737936451E-2</v>
      </c>
      <c r="BG63">
        <f t="shared" si="75"/>
        <v>7.4346996512928473E-3</v>
      </c>
      <c r="BH63">
        <f t="shared" si="76"/>
        <v>8.8664328266800305E-2</v>
      </c>
      <c r="BI63">
        <f t="shared" si="77"/>
        <v>0</v>
      </c>
      <c r="BJ63">
        <f t="shared" si="78"/>
        <v>0.82725459255068923</v>
      </c>
      <c r="BK63">
        <f t="shared" si="79"/>
        <v>1.0039695135651795E-2</v>
      </c>
      <c r="BL63">
        <f t="shared" si="80"/>
        <v>2.3964791492217083E-3</v>
      </c>
      <c r="BM63">
        <f t="shared" si="81"/>
        <v>1.3655934708566287E-3</v>
      </c>
      <c r="BN63">
        <f t="shared" si="82"/>
        <v>8.3899520643315696E-4</v>
      </c>
      <c r="BO63">
        <f t="shared" si="83"/>
        <v>0</v>
      </c>
      <c r="BP63">
        <f t="shared" si="84"/>
        <v>1.9346330123187654</v>
      </c>
      <c r="BQ63">
        <f t="shared" si="85"/>
        <v>2.0696745395223068</v>
      </c>
    </row>
    <row r="64" spans="1:69" x14ac:dyDescent="0.15">
      <c r="A64" t="s">
        <v>141</v>
      </c>
      <c r="B64">
        <v>62</v>
      </c>
      <c r="C64" s="27">
        <f t="shared" si="17"/>
        <v>694.15774287872034</v>
      </c>
      <c r="D64" s="1">
        <v>55.631999999999998</v>
      </c>
      <c r="E64" s="1">
        <v>0.13800000000000001</v>
      </c>
      <c r="F64" s="1">
        <v>3.6240000000000001</v>
      </c>
      <c r="G64" s="1">
        <v>0.56499999999999995</v>
      </c>
      <c r="H64" s="1">
        <v>6.3</v>
      </c>
      <c r="I64" s="1">
        <v>33.237000000000002</v>
      </c>
      <c r="J64" s="1">
        <v>0.56799999999999995</v>
      </c>
      <c r="K64" s="1">
        <v>0.17799999999999999</v>
      </c>
      <c r="L64" s="1">
        <v>0.11600000000000001</v>
      </c>
      <c r="M64" s="1">
        <v>1.4E-2</v>
      </c>
      <c r="O64">
        <f t="shared" si="49"/>
        <v>100.372</v>
      </c>
      <c r="Q64" s="28">
        <f t="shared" si="47"/>
        <v>24.639696799403257</v>
      </c>
      <c r="V64" s="20">
        <v>12</v>
      </c>
      <c r="W64" s="20">
        <v>4</v>
      </c>
      <c r="X64" s="15">
        <v>0</v>
      </c>
      <c r="Z64" s="14">
        <f t="shared" si="50"/>
        <v>1.9158399322408786</v>
      </c>
      <c r="AA64" s="14">
        <f t="shared" si="51"/>
        <v>3.5750459186519538E-3</v>
      </c>
      <c r="AB64" s="14">
        <f t="shared" si="52"/>
        <v>0.14707973192623738</v>
      </c>
      <c r="AC64" s="14">
        <f t="shared" si="53"/>
        <v>1.5382534586711667E-2</v>
      </c>
      <c r="AD64" s="14">
        <f t="shared" si="54"/>
        <v>0</v>
      </c>
      <c r="AE64" s="14">
        <f t="shared" si="55"/>
        <v>0.18143226278071678</v>
      </c>
      <c r="AF64" s="14">
        <f t="shared" si="56"/>
        <v>1.7062152861826996</v>
      </c>
      <c r="AG64" s="14">
        <f t="shared" si="57"/>
        <v>2.0956798510912207E-2</v>
      </c>
      <c r="AH64" s="14">
        <f t="shared" si="58"/>
        <v>5.1916954383450613E-3</v>
      </c>
      <c r="AI64" s="14">
        <f t="shared" si="59"/>
        <v>3.2132441156591507E-3</v>
      </c>
      <c r="AJ64" s="14">
        <f t="shared" si="60"/>
        <v>9.3471376636728625E-4</v>
      </c>
      <c r="AK64" s="14">
        <f t="shared" si="61"/>
        <v>0</v>
      </c>
      <c r="AL64" s="14">
        <f t="shared" si="62"/>
        <v>3.9998212454671793</v>
      </c>
      <c r="AM64" s="14">
        <f t="shared" si="63"/>
        <v>0.90388446038014425</v>
      </c>
      <c r="AN64" s="11">
        <f t="shared" si="64"/>
        <v>0</v>
      </c>
      <c r="AP64">
        <f t="shared" si="65"/>
        <v>55.631999999999998</v>
      </c>
      <c r="AQ64">
        <f t="shared" si="66"/>
        <v>0.13800000000000001</v>
      </c>
      <c r="AR64">
        <f t="shared" si="67"/>
        <v>3.6240000000000001</v>
      </c>
      <c r="AS64">
        <f t="shared" si="68"/>
        <v>0.56499999999999995</v>
      </c>
      <c r="AT64">
        <f t="shared" si="69"/>
        <v>0</v>
      </c>
      <c r="AU64">
        <f t="shared" si="70"/>
        <v>6.3</v>
      </c>
      <c r="AV64">
        <f t="shared" si="86"/>
        <v>33.237000000000002</v>
      </c>
      <c r="AW64">
        <f t="shared" si="87"/>
        <v>0.56799999999999995</v>
      </c>
      <c r="AX64">
        <f t="shared" si="88"/>
        <v>0.17799999999999999</v>
      </c>
      <c r="AY64">
        <f t="shared" si="89"/>
        <v>0.11600000000000001</v>
      </c>
      <c r="AZ64">
        <f t="shared" si="90"/>
        <v>1.4E-2</v>
      </c>
      <c r="BA64">
        <f t="shared" si="91"/>
        <v>0</v>
      </c>
      <c r="BB64">
        <f t="shared" si="71"/>
        <v>100.372</v>
      </c>
      <c r="BD64">
        <f t="shared" si="72"/>
        <v>0.92596537949400803</v>
      </c>
      <c r="BE64">
        <f t="shared" si="73"/>
        <v>1.7278942228232291E-3</v>
      </c>
      <c r="BF64">
        <f t="shared" si="74"/>
        <v>7.108670066692821E-2</v>
      </c>
      <c r="BG64">
        <f t="shared" si="75"/>
        <v>7.4346996512928473E-3</v>
      </c>
      <c r="BH64">
        <f t="shared" si="76"/>
        <v>8.768999498914315E-2</v>
      </c>
      <c r="BI64">
        <f t="shared" si="77"/>
        <v>0</v>
      </c>
      <c r="BJ64">
        <f t="shared" si="78"/>
        <v>0.82464941792955615</v>
      </c>
      <c r="BK64">
        <f t="shared" si="79"/>
        <v>1.0128857614654031E-2</v>
      </c>
      <c r="BL64">
        <f t="shared" si="80"/>
        <v>2.5092546385968475E-3</v>
      </c>
      <c r="BM64">
        <f t="shared" si="81"/>
        <v>1.5530278688173425E-3</v>
      </c>
      <c r="BN64">
        <f t="shared" si="82"/>
        <v>4.517666496178538E-4</v>
      </c>
      <c r="BO64">
        <f t="shared" si="83"/>
        <v>0</v>
      </c>
      <c r="BP64">
        <f t="shared" si="84"/>
        <v>1.9331969937254376</v>
      </c>
      <c r="BQ64">
        <f t="shared" si="85"/>
        <v>2.06901896622505</v>
      </c>
    </row>
    <row r="65" spans="1:69" x14ac:dyDescent="0.15">
      <c r="A65" t="s">
        <v>142</v>
      </c>
      <c r="B65">
        <v>63</v>
      </c>
      <c r="C65" s="27">
        <f t="shared" si="17"/>
        <v>705.72703859336571</v>
      </c>
      <c r="D65" s="1">
        <v>55.631999999999998</v>
      </c>
      <c r="E65" s="1">
        <v>0.13600000000000001</v>
      </c>
      <c r="F65" s="1">
        <v>3.65</v>
      </c>
      <c r="G65" s="1">
        <v>0.55200000000000005</v>
      </c>
      <c r="H65" s="1">
        <v>6.3150000000000004</v>
      </c>
      <c r="I65" s="1">
        <v>33.152000000000001</v>
      </c>
      <c r="J65" s="1">
        <v>0.54600000000000004</v>
      </c>
      <c r="K65" s="1">
        <v>0.17</v>
      </c>
      <c r="L65" s="1">
        <v>7.5999999999999998E-2</v>
      </c>
      <c r="M65" s="1">
        <v>1.7000000000000001E-2</v>
      </c>
      <c r="O65">
        <f t="shared" ref="O65:O71" si="92">SUM(D65:N65)</f>
        <v>100.246</v>
      </c>
      <c r="Q65" s="28">
        <f t="shared" si="47"/>
        <v>24.619015465007738</v>
      </c>
      <c r="V65" s="37">
        <v>12</v>
      </c>
      <c r="W65" s="37">
        <v>4</v>
      </c>
      <c r="X65" s="15">
        <v>0</v>
      </c>
      <c r="Z65" s="14">
        <f t="shared" ref="Z65:Z71" si="93">IFERROR(BD65*$BQ65,"NA")</f>
        <v>1.9174493437278357</v>
      </c>
      <c r="AA65" s="14">
        <f t="shared" ref="AA65:AA71" si="94">IFERROR(BE65*$BQ65,"NA")</f>
        <v>3.5261933700658811E-3</v>
      </c>
      <c r="AB65" s="14">
        <f t="shared" ref="AB65:AB71" si="95">IFERROR(BF65*$BQ65,"NA")</f>
        <v>0.14825938125705843</v>
      </c>
      <c r="AC65" s="14">
        <f t="shared" ref="AC65:AC71" si="96">IFERROR(BG65*$BQ65,"NA")</f>
        <v>1.504122501779454E-2</v>
      </c>
      <c r="AD65" s="14">
        <f t="shared" ref="AD65:AD71" si="97">IFERROR(IF(OR($X65="spinel", $X65="Spinel", $X65="SPINEL"),((BH65+BI65)*BQ65-AE65),BI65*$BQ65),"NA")</f>
        <v>0</v>
      </c>
      <c r="AE65" s="14">
        <f t="shared" ref="AE65:AE71" si="98">IFERROR(IF(OR($X65="spinel", $X65="Spinel", $X65="SPINEL"),(1-AF65-AG65-AH65-AI65),BH65*$BQ65),"NA")</f>
        <v>0.18201702038092335</v>
      </c>
      <c r="AF65" s="14">
        <f t="shared" ref="AF65:AF71" si="99">IFERROR(BJ65*$BQ65,"NA")</f>
        <v>1.7032814764504136</v>
      </c>
      <c r="AG65" s="14">
        <f t="shared" ref="AG65:AG71" si="100">IFERROR(BK65*$BQ65,"NA")</f>
        <v>2.0162014517218507E-2</v>
      </c>
      <c r="AH65" s="14">
        <f t="shared" ref="AH65:AH71" si="101">IFERROR(BL65*$BQ65,"NA")</f>
        <v>4.9625261091765707E-3</v>
      </c>
      <c r="AI65" s="14">
        <f t="shared" ref="AI65:AI71" si="102">IFERROR(BM65*$BQ65,"NA")</f>
        <v>2.1069974120585962E-3</v>
      </c>
      <c r="AJ65" s="14">
        <f t="shared" ref="AJ65:AJ71" si="103">IFERROR(BN65*$BQ65,"NA")</f>
        <v>1.135963044252486E-3</v>
      </c>
      <c r="AK65" s="14">
        <f t="shared" ref="AK65:AK71" si="104">IFERROR(BO65*$BQ65,"NA")</f>
        <v>0</v>
      </c>
      <c r="AL65" s="14">
        <f t="shared" ref="AL65:AL71" si="105">IFERROR(SUM(Z65:AK65),"NA")</f>
        <v>3.9979421412867975</v>
      </c>
      <c r="AM65" s="14">
        <f t="shared" ref="AM65:AM71" si="106">IFERROR(AF65/(AF65+AE65),"NA")</f>
        <v>0.90345453481937033</v>
      </c>
      <c r="AN65" s="11">
        <f t="shared" ref="AN65:AN71" si="107">IFERROR(AD65/(AD65+AE65),"NA")</f>
        <v>0</v>
      </c>
      <c r="AP65">
        <f t="shared" ref="AP65:AP71" si="108">D65</f>
        <v>55.631999999999998</v>
      </c>
      <c r="AQ65">
        <f t="shared" ref="AQ65:AQ71" si="109">E65</f>
        <v>0.13600000000000001</v>
      </c>
      <c r="AR65">
        <f t="shared" ref="AR65:AR71" si="110">F65</f>
        <v>3.65</v>
      </c>
      <c r="AS65">
        <f t="shared" ref="AS65:AS71" si="111">G65</f>
        <v>0.55200000000000005</v>
      </c>
      <c r="AT65">
        <f t="shared" ref="AT65:AT71" si="112">BI65*AT$1/2</f>
        <v>0</v>
      </c>
      <c r="AU65">
        <f t="shared" ref="AU65:AU71" si="113">BH65*AU$1</f>
        <v>6.3150000000000004</v>
      </c>
      <c r="AV65">
        <f t="shared" ref="AV65:AV71" si="114">I65</f>
        <v>33.152000000000001</v>
      </c>
      <c r="AW65">
        <f t="shared" ref="AW65:AW71" si="115">J65</f>
        <v>0.54600000000000004</v>
      </c>
      <c r="AX65">
        <f t="shared" ref="AX65:AX71" si="116">K65</f>
        <v>0.17</v>
      </c>
      <c r="AY65">
        <f t="shared" ref="AY65:AY71" si="117">L65</f>
        <v>7.5999999999999998E-2</v>
      </c>
      <c r="AZ65">
        <f t="shared" ref="AZ65:AZ71" si="118">M65</f>
        <v>1.7000000000000001E-2</v>
      </c>
      <c r="BA65">
        <f t="shared" ref="BA65:BA71" si="119">N65</f>
        <v>0</v>
      </c>
      <c r="BB65">
        <f t="shared" ref="BB65:BB71" si="120">SUM(AP65:BA65)</f>
        <v>100.246</v>
      </c>
      <c r="BD65">
        <f t="shared" ref="BD65:BD71" si="121">D65/AP$1</f>
        <v>0.92596537949400803</v>
      </c>
      <c r="BE65">
        <f t="shared" ref="BE65:BE71" si="122">E65/AQ$1</f>
        <v>1.7028522775649213E-3</v>
      </c>
      <c r="BF65">
        <f t="shared" ref="BF65:BF71" si="123">F65/AR$1*2</f>
        <v>7.1596704590035309E-2</v>
      </c>
      <c r="BG65">
        <f t="shared" ref="BG65:BG71" si="124">G65/AS$1*2</f>
        <v>7.2636357655108891E-3</v>
      </c>
      <c r="BH65">
        <f t="shared" ref="BH65:BH71" si="125">IF(OR($X65="spinel", $X65="Spinel", $X65="SPINEL"),H65/AU$1,H65/AU$1*(1-$X65))</f>
        <v>8.7898780691498257E-2</v>
      </c>
      <c r="BI65">
        <f t="shared" ref="BI65:BI71" si="126">IF(OR($X65="spinel", $X65="Spinel", $X65="SPINEL"),0,H65/AU$1*$X65)</f>
        <v>0</v>
      </c>
      <c r="BJ65">
        <f t="shared" ref="BJ65:BJ71" si="127">I65/AV$1</f>
        <v>0.82254046704578165</v>
      </c>
      <c r="BK65">
        <f t="shared" ref="BK65:BK71" si="128">J65/AW$1</f>
        <v>9.7365427070441931E-3</v>
      </c>
      <c r="BL65">
        <f t="shared" ref="BL65:BL71" si="129">K65/AX$1</f>
        <v>2.3964791492217083E-3</v>
      </c>
      <c r="BM65">
        <f t="shared" ref="BM65:BM71" si="130">L65/AY$1</f>
        <v>1.0175010175010174E-3</v>
      </c>
      <c r="BN65">
        <f t="shared" ref="BN65:BN71" si="131">M65/AZ$1*2</f>
        <v>5.4857378882167964E-4</v>
      </c>
      <c r="BO65">
        <f t="shared" ref="BO65:BO71" si="132">N65/BA$1*2</f>
        <v>0</v>
      </c>
      <c r="BP65">
        <f t="shared" ref="BP65:BP71" si="133">SUM(BD65:BO65)</f>
        <v>1.9306669165269879</v>
      </c>
      <c r="BQ65">
        <f t="shared" ref="BQ65:BQ71" si="134">IFERROR(IF(OR($U65="Total",$U65="total", $U65="TOTAL"),$W65/$BP65,V65/(BD65*4+BE65*4+BF65*3+BG65*3+BH65*2+BI65*3+BJ65*2+BK65*2+BL65*2+BM65*2+BN65+BO65)),"NA")</f>
        <v>2.0707570565711886</v>
      </c>
    </row>
    <row r="66" spans="1:69" x14ac:dyDescent="0.15">
      <c r="A66" t="s">
        <v>143</v>
      </c>
      <c r="B66">
        <v>64</v>
      </c>
      <c r="C66" s="27">
        <f t="shared" si="17"/>
        <v>717.29633430801096</v>
      </c>
      <c r="D66" s="1">
        <v>55.531999999999996</v>
      </c>
      <c r="E66" s="1">
        <v>0.17</v>
      </c>
      <c r="F66" s="1">
        <v>3.5979999999999999</v>
      </c>
      <c r="G66" s="1">
        <v>0.56200000000000006</v>
      </c>
      <c r="H66" s="1">
        <v>6.1369999999999996</v>
      </c>
      <c r="I66" s="1">
        <v>32.918999999999997</v>
      </c>
      <c r="J66" s="1">
        <v>1.7709999999999999</v>
      </c>
      <c r="K66" s="1">
        <v>0.16200000000000001</v>
      </c>
      <c r="L66" s="1">
        <v>9.1999999999999998E-2</v>
      </c>
      <c r="M66" s="1">
        <v>4.1000000000000002E-2</v>
      </c>
      <c r="O66">
        <f t="shared" si="92"/>
        <v>100.98399999999999</v>
      </c>
      <c r="Q66" s="28">
        <f t="shared" si="47"/>
        <v>24.706231838782188</v>
      </c>
      <c r="V66" s="37">
        <v>12</v>
      </c>
      <c r="W66" s="37">
        <v>4</v>
      </c>
      <c r="X66" s="15">
        <v>0</v>
      </c>
      <c r="Z66" s="14">
        <f t="shared" si="93"/>
        <v>1.9072459865777205</v>
      </c>
      <c r="AA66" s="14">
        <f t="shared" si="94"/>
        <v>4.3921817821480236E-3</v>
      </c>
      <c r="AB66" s="14">
        <f t="shared" si="95"/>
        <v>0.14563127325439004</v>
      </c>
      <c r="AC66" s="14">
        <f t="shared" si="96"/>
        <v>1.5259651486338123E-2</v>
      </c>
      <c r="AD66" s="14">
        <f t="shared" si="97"/>
        <v>0</v>
      </c>
      <c r="AE66" s="14">
        <f t="shared" si="98"/>
        <v>0.17626209908538681</v>
      </c>
      <c r="AF66" s="14">
        <f t="shared" si="99"/>
        <v>1.6853398595253162</v>
      </c>
      <c r="AG66" s="14">
        <f t="shared" si="100"/>
        <v>6.5166442082181295E-2</v>
      </c>
      <c r="AH66" s="14">
        <f t="shared" si="101"/>
        <v>4.7123014686612274E-3</v>
      </c>
      <c r="AI66" s="14">
        <f t="shared" si="102"/>
        <v>2.5415719335101779E-3</v>
      </c>
      <c r="AJ66" s="14">
        <f t="shared" si="103"/>
        <v>2.7300041482304074E-3</v>
      </c>
      <c r="AK66" s="14">
        <f t="shared" si="104"/>
        <v>0</v>
      </c>
      <c r="AL66" s="14">
        <f t="shared" si="105"/>
        <v>4.0092813713438833</v>
      </c>
      <c r="AM66" s="14">
        <f t="shared" si="106"/>
        <v>0.9053169780628455</v>
      </c>
      <c r="AN66" s="11">
        <f t="shared" si="107"/>
        <v>0</v>
      </c>
      <c r="AP66">
        <f t="shared" si="108"/>
        <v>55.531999999999996</v>
      </c>
      <c r="AQ66">
        <f t="shared" si="109"/>
        <v>0.17</v>
      </c>
      <c r="AR66">
        <f t="shared" si="110"/>
        <v>3.5979999999999999</v>
      </c>
      <c r="AS66">
        <f t="shared" si="111"/>
        <v>0.56200000000000006</v>
      </c>
      <c r="AT66">
        <f t="shared" si="112"/>
        <v>0</v>
      </c>
      <c r="AU66">
        <f t="shared" si="113"/>
        <v>6.1369999999999996</v>
      </c>
      <c r="AV66">
        <f t="shared" si="114"/>
        <v>32.918999999999997</v>
      </c>
      <c r="AW66">
        <f t="shared" si="115"/>
        <v>1.7709999999999999</v>
      </c>
      <c r="AX66">
        <f t="shared" si="116"/>
        <v>0.16200000000000001</v>
      </c>
      <c r="AY66">
        <f t="shared" si="117"/>
        <v>9.1999999999999998E-2</v>
      </c>
      <c r="AZ66">
        <f t="shared" si="118"/>
        <v>4.1000000000000002E-2</v>
      </c>
      <c r="BA66">
        <f t="shared" si="119"/>
        <v>0</v>
      </c>
      <c r="BB66">
        <f t="shared" si="120"/>
        <v>100.98399999999999</v>
      </c>
      <c r="BD66">
        <f t="shared" si="121"/>
        <v>0.92430093209054587</v>
      </c>
      <c r="BE66">
        <f t="shared" si="122"/>
        <v>2.1285653469561515E-3</v>
      </c>
      <c r="BF66">
        <f t="shared" si="123"/>
        <v>7.057669674382111E-2</v>
      </c>
      <c r="BG66">
        <f t="shared" si="124"/>
        <v>7.3952233699585502E-3</v>
      </c>
      <c r="BH66">
        <f t="shared" si="125"/>
        <v>8.5421190356884363E-2</v>
      </c>
      <c r="BI66">
        <f t="shared" si="126"/>
        <v>0</v>
      </c>
      <c r="BJ66">
        <f t="shared" si="127"/>
        <v>0.81675946050555259</v>
      </c>
      <c r="BK66">
        <f t="shared" si="128"/>
        <v>3.1581350062592058E-2</v>
      </c>
      <c r="BL66">
        <f t="shared" si="129"/>
        <v>2.2837036598465691E-3</v>
      </c>
      <c r="BM66">
        <f t="shared" si="130"/>
        <v>1.2317117580275473E-3</v>
      </c>
      <c r="BN66">
        <f t="shared" si="131"/>
        <v>1.3230309024522861E-3</v>
      </c>
      <c r="BO66">
        <f t="shared" si="132"/>
        <v>0</v>
      </c>
      <c r="BP66">
        <f t="shared" si="133"/>
        <v>1.9430018647966374</v>
      </c>
      <c r="BQ66">
        <f t="shared" si="134"/>
        <v>2.0634470012531416</v>
      </c>
    </row>
    <row r="67" spans="1:69" x14ac:dyDescent="0.15">
      <c r="A67" t="s">
        <v>144</v>
      </c>
      <c r="B67">
        <v>65</v>
      </c>
      <c r="C67" s="27">
        <f t="shared" si="17"/>
        <v>728.86563002265632</v>
      </c>
      <c r="D67" s="1">
        <v>55.377000000000002</v>
      </c>
      <c r="E67" s="1">
        <v>0.183</v>
      </c>
      <c r="F67" s="1">
        <v>3.6309999999999998</v>
      </c>
      <c r="G67" s="1">
        <v>0.52600000000000002</v>
      </c>
      <c r="H67" s="1">
        <v>6.3410000000000002</v>
      </c>
      <c r="I67" s="1">
        <v>33.316000000000003</v>
      </c>
      <c r="J67" s="1">
        <v>0.54300000000000004</v>
      </c>
      <c r="K67" s="1">
        <v>0.126</v>
      </c>
      <c r="L67" s="1">
        <v>8.3000000000000004E-2</v>
      </c>
      <c r="M67" s="1">
        <v>8.9999999999999993E-3</v>
      </c>
      <c r="O67">
        <f t="shared" si="92"/>
        <v>100.13500000000002</v>
      </c>
      <c r="Q67" s="28">
        <f t="shared" si="47"/>
        <v>24.579402844774631</v>
      </c>
      <c r="V67" s="37">
        <v>12</v>
      </c>
      <c r="W67" s="37">
        <v>4</v>
      </c>
      <c r="X67" s="15">
        <v>0</v>
      </c>
      <c r="Z67" s="14">
        <f t="shared" si="93"/>
        <v>1.9117363772159903</v>
      </c>
      <c r="AA67" s="14">
        <f t="shared" si="94"/>
        <v>4.7524511285229748E-3</v>
      </c>
      <c r="AB67" s="14">
        <f t="shared" si="95"/>
        <v>0.14772531387075252</v>
      </c>
      <c r="AC67" s="14">
        <f t="shared" si="96"/>
        <v>1.4355860464137808E-2</v>
      </c>
      <c r="AD67" s="14">
        <f t="shared" si="97"/>
        <v>0</v>
      </c>
      <c r="AE67" s="14">
        <f t="shared" si="98"/>
        <v>0.18306096719485537</v>
      </c>
      <c r="AF67" s="14">
        <f t="shared" si="99"/>
        <v>1.7144660780570242</v>
      </c>
      <c r="AG67" s="14">
        <f t="shared" si="100"/>
        <v>2.0083549157596255E-2</v>
      </c>
      <c r="AH67" s="14">
        <f t="shared" si="101"/>
        <v>3.6840352930168048E-3</v>
      </c>
      <c r="AI67" s="14">
        <f t="shared" si="102"/>
        <v>2.3047713988000214E-3</v>
      </c>
      <c r="AJ67" s="14">
        <f t="shared" si="103"/>
        <v>6.023614146907836E-4</v>
      </c>
      <c r="AK67" s="14">
        <f t="shared" si="104"/>
        <v>0</v>
      </c>
      <c r="AL67" s="14">
        <f t="shared" si="105"/>
        <v>4.0027717651953871</v>
      </c>
      <c r="AM67" s="14">
        <f t="shared" si="106"/>
        <v>0.90352655702435292</v>
      </c>
      <c r="AN67" s="11">
        <f t="shared" si="107"/>
        <v>0</v>
      </c>
      <c r="AP67">
        <f t="shared" si="108"/>
        <v>55.377000000000002</v>
      </c>
      <c r="AQ67">
        <f t="shared" si="109"/>
        <v>0.183</v>
      </c>
      <c r="AR67">
        <f t="shared" si="110"/>
        <v>3.6309999999999998</v>
      </c>
      <c r="AS67">
        <f t="shared" si="111"/>
        <v>0.52600000000000002</v>
      </c>
      <c r="AT67">
        <f t="shared" si="112"/>
        <v>0</v>
      </c>
      <c r="AU67">
        <f t="shared" si="113"/>
        <v>6.3410000000000011</v>
      </c>
      <c r="AV67">
        <f t="shared" si="114"/>
        <v>33.316000000000003</v>
      </c>
      <c r="AW67">
        <f t="shared" si="115"/>
        <v>0.54300000000000004</v>
      </c>
      <c r="AX67">
        <f t="shared" si="116"/>
        <v>0.126</v>
      </c>
      <c r="AY67">
        <f t="shared" si="117"/>
        <v>8.3000000000000004E-2</v>
      </c>
      <c r="AZ67">
        <f t="shared" si="118"/>
        <v>8.9999999999999993E-3</v>
      </c>
      <c r="BA67">
        <f t="shared" si="119"/>
        <v>0</v>
      </c>
      <c r="BB67">
        <f t="shared" si="120"/>
        <v>100.13500000000002</v>
      </c>
      <c r="BD67">
        <f t="shared" si="121"/>
        <v>0.92172103861517984</v>
      </c>
      <c r="BE67">
        <f t="shared" si="122"/>
        <v>2.2913379911351514E-3</v>
      </c>
      <c r="BF67">
        <f t="shared" si="123"/>
        <v>7.1224009415457049E-2</v>
      </c>
      <c r="BG67">
        <f t="shared" si="124"/>
        <v>6.9215079939469702E-3</v>
      </c>
      <c r="BH67">
        <f t="shared" si="125"/>
        <v>8.8260675908913774E-2</v>
      </c>
      <c r="BI67">
        <f t="shared" si="126"/>
        <v>0</v>
      </c>
      <c r="BJ67">
        <f t="shared" si="127"/>
        <v>0.82660950169212299</v>
      </c>
      <c r="BK67">
        <f t="shared" si="128"/>
        <v>9.683045219642852E-3</v>
      </c>
      <c r="BL67">
        <f t="shared" si="129"/>
        <v>1.7762139576584426E-3</v>
      </c>
      <c r="BM67">
        <f t="shared" si="130"/>
        <v>1.1112182164813742E-3</v>
      </c>
      <c r="BN67">
        <f t="shared" si="131"/>
        <v>2.9042141761147743E-4</v>
      </c>
      <c r="BO67">
        <f t="shared" si="132"/>
        <v>0</v>
      </c>
      <c r="BP67">
        <f t="shared" si="133"/>
        <v>1.9298889704281499</v>
      </c>
      <c r="BQ67">
        <f t="shared" si="134"/>
        <v>2.0740943269432561</v>
      </c>
    </row>
    <row r="68" spans="1:69" x14ac:dyDescent="0.15">
      <c r="A68" t="s">
        <v>145</v>
      </c>
      <c r="B68">
        <v>66</v>
      </c>
      <c r="C68" s="27">
        <f t="shared" si="17"/>
        <v>740.43492573730168</v>
      </c>
      <c r="D68" s="1">
        <v>55.835000000000001</v>
      </c>
      <c r="E68" s="1">
        <v>0.14499999999999999</v>
      </c>
      <c r="F68" s="1">
        <v>3.6150000000000002</v>
      </c>
      <c r="G68" s="1">
        <v>0.55100000000000005</v>
      </c>
      <c r="H68" s="1">
        <v>6.2549999999999999</v>
      </c>
      <c r="I68" s="1">
        <v>33.338999999999999</v>
      </c>
      <c r="J68" s="1">
        <v>0.54100000000000004</v>
      </c>
      <c r="K68" s="1">
        <v>0.16</v>
      </c>
      <c r="L68" s="1">
        <v>9.6000000000000002E-2</v>
      </c>
      <c r="M68" s="1">
        <v>1.7999999999999999E-2</v>
      </c>
      <c r="O68">
        <f t="shared" si="92"/>
        <v>100.55500000000001</v>
      </c>
      <c r="Q68" s="28">
        <f t="shared" si="47"/>
        <v>24.702213087046584</v>
      </c>
      <c r="V68" s="37">
        <v>12</v>
      </c>
      <c r="W68" s="37">
        <v>4</v>
      </c>
      <c r="X68" s="15">
        <v>0</v>
      </c>
      <c r="Z68" s="14">
        <f t="shared" si="93"/>
        <v>1.9179644974629646</v>
      </c>
      <c r="AA68" s="14">
        <f t="shared" si="94"/>
        <v>3.7468821698612483E-3</v>
      </c>
      <c r="AB68" s="14">
        <f t="shared" si="95"/>
        <v>0.14634316315146856</v>
      </c>
      <c r="AC68" s="14">
        <f t="shared" si="96"/>
        <v>1.49634090037098E-2</v>
      </c>
      <c r="AD68" s="14">
        <f t="shared" si="97"/>
        <v>0</v>
      </c>
      <c r="AE68" s="14">
        <f t="shared" si="98"/>
        <v>0.17968042958692651</v>
      </c>
      <c r="AF68" s="14">
        <f t="shared" si="99"/>
        <v>1.7071201012118054</v>
      </c>
      <c r="AG68" s="14">
        <f t="shared" si="100"/>
        <v>1.9910096406847155E-2</v>
      </c>
      <c r="AH68" s="14">
        <f t="shared" si="101"/>
        <v>4.6548820772333377E-3</v>
      </c>
      <c r="AI68" s="14">
        <f t="shared" si="102"/>
        <v>2.6525065216368815E-3</v>
      </c>
      <c r="AJ68" s="14">
        <f t="shared" si="103"/>
        <v>1.1987333942639305E-3</v>
      </c>
      <c r="AK68" s="14">
        <f t="shared" si="104"/>
        <v>0</v>
      </c>
      <c r="AL68" s="14">
        <f t="shared" si="105"/>
        <v>3.9982347009867176</v>
      </c>
      <c r="AM68" s="14">
        <f t="shared" si="106"/>
        <v>0.90476978003029118</v>
      </c>
      <c r="AN68" s="11">
        <f t="shared" si="107"/>
        <v>0</v>
      </c>
      <c r="AP68">
        <f t="shared" si="108"/>
        <v>55.835000000000001</v>
      </c>
      <c r="AQ68">
        <f t="shared" si="109"/>
        <v>0.14499999999999999</v>
      </c>
      <c r="AR68">
        <f t="shared" si="110"/>
        <v>3.6150000000000002</v>
      </c>
      <c r="AS68">
        <f t="shared" si="111"/>
        <v>0.55100000000000005</v>
      </c>
      <c r="AT68">
        <f t="shared" si="112"/>
        <v>0</v>
      </c>
      <c r="AU68">
        <f t="shared" si="113"/>
        <v>6.2549999999999999</v>
      </c>
      <c r="AV68">
        <f t="shared" si="114"/>
        <v>33.338999999999999</v>
      </c>
      <c r="AW68">
        <f t="shared" si="115"/>
        <v>0.54100000000000004</v>
      </c>
      <c r="AX68">
        <f t="shared" si="116"/>
        <v>0.16</v>
      </c>
      <c r="AY68">
        <f t="shared" si="117"/>
        <v>9.6000000000000002E-2</v>
      </c>
      <c r="AZ68">
        <f t="shared" si="118"/>
        <v>1.7999999999999999E-2</v>
      </c>
      <c r="BA68">
        <f t="shared" si="119"/>
        <v>0</v>
      </c>
      <c r="BB68">
        <f t="shared" si="120"/>
        <v>100.55500000000001</v>
      </c>
      <c r="BD68">
        <f t="shared" si="121"/>
        <v>0.92934420772303594</v>
      </c>
      <c r="BE68">
        <f t="shared" si="122"/>
        <v>1.8155410312273056E-3</v>
      </c>
      <c r="BF68">
        <f t="shared" si="123"/>
        <v>7.0910160847391143E-2</v>
      </c>
      <c r="BG68">
        <f t="shared" si="124"/>
        <v>7.2504770050661228E-3</v>
      </c>
      <c r="BH68">
        <f t="shared" si="125"/>
        <v>8.7063637882077841E-2</v>
      </c>
      <c r="BI68">
        <f t="shared" si="126"/>
        <v>0</v>
      </c>
      <c r="BJ68">
        <f t="shared" si="127"/>
        <v>0.82718015899008535</v>
      </c>
      <c r="BK68">
        <f t="shared" si="128"/>
        <v>9.6473802280419574E-3</v>
      </c>
      <c r="BL68">
        <f t="shared" si="129"/>
        <v>2.2555097875027845E-3</v>
      </c>
      <c r="BM68">
        <f t="shared" si="130"/>
        <v>1.2852644431591799E-3</v>
      </c>
      <c r="BN68">
        <f t="shared" si="131"/>
        <v>5.8084283522295485E-4</v>
      </c>
      <c r="BO68">
        <f t="shared" si="132"/>
        <v>0</v>
      </c>
      <c r="BP68">
        <f t="shared" si="133"/>
        <v>1.9373331807728105</v>
      </c>
      <c r="BQ68">
        <f t="shared" si="134"/>
        <v>2.0637826991595758</v>
      </c>
    </row>
    <row r="69" spans="1:69" x14ac:dyDescent="0.15">
      <c r="A69" t="s">
        <v>146</v>
      </c>
      <c r="B69">
        <v>67</v>
      </c>
      <c r="C69" s="27">
        <f t="shared" ref="C69:C117" si="135">C$2*(B69-B$4)</f>
        <v>752.00422145194705</v>
      </c>
      <c r="D69" s="1">
        <v>55.53</v>
      </c>
      <c r="E69" s="1">
        <v>0.14899999999999999</v>
      </c>
      <c r="F69" s="1">
        <v>3.6150000000000002</v>
      </c>
      <c r="G69" s="1">
        <v>0.54800000000000004</v>
      </c>
      <c r="H69" s="1">
        <v>6.2690000000000001</v>
      </c>
      <c r="I69" s="1">
        <v>33.26</v>
      </c>
      <c r="J69" s="1">
        <v>0.79800000000000004</v>
      </c>
      <c r="K69" s="1">
        <v>0.16200000000000001</v>
      </c>
      <c r="L69" s="1">
        <v>7.8E-2</v>
      </c>
      <c r="M69" s="1">
        <v>2.1000000000000001E-2</v>
      </c>
      <c r="O69">
        <f t="shared" si="92"/>
        <v>100.43000000000002</v>
      </c>
      <c r="Q69" s="28">
        <f t="shared" si="47"/>
        <v>24.638837885215818</v>
      </c>
      <c r="V69" s="37">
        <v>12</v>
      </c>
      <c r="W69" s="37">
        <v>4</v>
      </c>
      <c r="X69" s="15">
        <v>0</v>
      </c>
      <c r="Z69" s="14">
        <f t="shared" si="93"/>
        <v>1.9123939475926601</v>
      </c>
      <c r="AA69" s="14">
        <f t="shared" si="94"/>
        <v>3.860147907689032E-3</v>
      </c>
      <c r="AB69" s="14">
        <f t="shared" si="95"/>
        <v>0.14671958218326236</v>
      </c>
      <c r="AC69" s="14">
        <f t="shared" si="96"/>
        <v>1.4920217366113346E-2</v>
      </c>
      <c r="AD69" s="14">
        <f t="shared" si="97"/>
        <v>0</v>
      </c>
      <c r="AE69" s="14">
        <f t="shared" si="98"/>
        <v>0.1805457944912468</v>
      </c>
      <c r="AF69" s="14">
        <f t="shared" si="99"/>
        <v>1.7074555070773947</v>
      </c>
      <c r="AG69" s="14">
        <f t="shared" si="100"/>
        <v>2.944385245900457E-2</v>
      </c>
      <c r="AH69" s="14">
        <f t="shared" si="101"/>
        <v>4.7251909006973168E-3</v>
      </c>
      <c r="AI69" s="14">
        <f t="shared" si="102"/>
        <v>2.1607049839047579E-3</v>
      </c>
      <c r="AJ69" s="14">
        <f t="shared" si="103"/>
        <v>1.4021195259783933E-3</v>
      </c>
      <c r="AK69" s="14">
        <f t="shared" si="104"/>
        <v>0</v>
      </c>
      <c r="AL69" s="14">
        <f t="shared" si="105"/>
        <v>4.0036270644879508</v>
      </c>
      <c r="AM69" s="14">
        <f t="shared" si="106"/>
        <v>0.90437199680887892</v>
      </c>
      <c r="AN69" s="11">
        <f t="shared" si="107"/>
        <v>0</v>
      </c>
      <c r="AP69">
        <f t="shared" si="108"/>
        <v>55.53</v>
      </c>
      <c r="AQ69">
        <f t="shared" si="109"/>
        <v>0.14899999999999999</v>
      </c>
      <c r="AR69">
        <f t="shared" si="110"/>
        <v>3.6150000000000002</v>
      </c>
      <c r="AS69">
        <f t="shared" si="111"/>
        <v>0.54800000000000004</v>
      </c>
      <c r="AT69">
        <f t="shared" si="112"/>
        <v>0</v>
      </c>
      <c r="AU69">
        <f t="shared" si="113"/>
        <v>6.2690000000000001</v>
      </c>
      <c r="AV69">
        <f t="shared" si="114"/>
        <v>33.26</v>
      </c>
      <c r="AW69">
        <f t="shared" si="115"/>
        <v>0.79800000000000004</v>
      </c>
      <c r="AX69">
        <f t="shared" si="116"/>
        <v>0.16200000000000001</v>
      </c>
      <c r="AY69">
        <f t="shared" si="117"/>
        <v>7.8E-2</v>
      </c>
      <c r="AZ69">
        <f t="shared" si="118"/>
        <v>2.1000000000000001E-2</v>
      </c>
      <c r="BA69">
        <f t="shared" si="119"/>
        <v>0</v>
      </c>
      <c r="BB69">
        <f t="shared" si="120"/>
        <v>100.43000000000002</v>
      </c>
      <c r="BD69">
        <f t="shared" si="121"/>
        <v>0.92426764314247678</v>
      </c>
      <c r="BE69">
        <f t="shared" si="122"/>
        <v>1.865624921743921E-3</v>
      </c>
      <c r="BF69">
        <f t="shared" si="123"/>
        <v>7.0910160847391143E-2</v>
      </c>
      <c r="BG69">
        <f t="shared" si="124"/>
        <v>7.2110007237318249E-3</v>
      </c>
      <c r="BH69">
        <f t="shared" si="125"/>
        <v>8.7258504537609277E-2</v>
      </c>
      <c r="BI69">
        <f t="shared" si="126"/>
        <v>0</v>
      </c>
      <c r="BJ69">
        <f t="shared" si="127"/>
        <v>0.8252200752275185</v>
      </c>
      <c r="BK69">
        <f t="shared" si="128"/>
        <v>1.4230331648756898E-2</v>
      </c>
      <c r="BL69">
        <f t="shared" si="129"/>
        <v>2.2837036598465691E-3</v>
      </c>
      <c r="BM69">
        <f t="shared" si="130"/>
        <v>1.0442773600668337E-3</v>
      </c>
      <c r="BN69">
        <f t="shared" si="131"/>
        <v>6.776499744267807E-4</v>
      </c>
      <c r="BO69">
        <f t="shared" si="132"/>
        <v>0</v>
      </c>
      <c r="BP69">
        <f t="shared" si="133"/>
        <v>1.9349689720435685</v>
      </c>
      <c r="BQ69">
        <f t="shared" si="134"/>
        <v>2.0690910925871964</v>
      </c>
    </row>
    <row r="70" spans="1:69" x14ac:dyDescent="0.15">
      <c r="A70" t="s">
        <v>147</v>
      </c>
      <c r="B70">
        <v>68</v>
      </c>
      <c r="C70" s="27">
        <f t="shared" si="135"/>
        <v>763.57351716659241</v>
      </c>
      <c r="D70" s="1">
        <v>55.689</v>
      </c>
      <c r="E70" s="1">
        <v>0.158</v>
      </c>
      <c r="F70" s="1">
        <v>3.5870000000000002</v>
      </c>
      <c r="G70" s="1">
        <v>0.54900000000000004</v>
      </c>
      <c r="H70" s="1">
        <v>6.3710000000000004</v>
      </c>
      <c r="I70" s="1">
        <v>33.216999999999999</v>
      </c>
      <c r="J70" s="1">
        <v>0.52400000000000002</v>
      </c>
      <c r="K70" s="1">
        <v>0.152</v>
      </c>
      <c r="L70" s="1">
        <v>0.107</v>
      </c>
      <c r="M70" s="1">
        <v>7.0000000000000001E-3</v>
      </c>
      <c r="O70">
        <f t="shared" si="92"/>
        <v>100.361</v>
      </c>
      <c r="Q70" s="28">
        <f t="shared" si="47"/>
        <v>24.640557339266522</v>
      </c>
      <c r="V70" s="37">
        <v>12</v>
      </c>
      <c r="W70" s="37">
        <v>4</v>
      </c>
      <c r="X70" s="15">
        <v>0</v>
      </c>
      <c r="Z70" s="14">
        <f t="shared" si="93"/>
        <v>1.9177359061850423</v>
      </c>
      <c r="AA70" s="14">
        <f t="shared" si="94"/>
        <v>4.0930255668971656E-3</v>
      </c>
      <c r="AB70" s="14">
        <f t="shared" si="95"/>
        <v>0.14557300594349198</v>
      </c>
      <c r="AC70" s="14">
        <f t="shared" si="96"/>
        <v>1.4946400985680199E-2</v>
      </c>
      <c r="AD70" s="14">
        <f t="shared" si="97"/>
        <v>0</v>
      </c>
      <c r="AE70" s="14">
        <f t="shared" si="98"/>
        <v>0.18347056788542276</v>
      </c>
      <c r="AF70" s="14">
        <f t="shared" si="99"/>
        <v>1.7051290383340372</v>
      </c>
      <c r="AG70" s="14">
        <f t="shared" si="100"/>
        <v>1.9332709348097218E-2</v>
      </c>
      <c r="AH70" s="14">
        <f t="shared" si="101"/>
        <v>4.4332030730681107E-3</v>
      </c>
      <c r="AI70" s="14">
        <f t="shared" si="102"/>
        <v>2.9638371810650822E-3</v>
      </c>
      <c r="AJ70" s="14">
        <f t="shared" si="103"/>
        <v>4.6734056134388875E-4</v>
      </c>
      <c r="AK70" s="14">
        <f t="shared" si="104"/>
        <v>0</v>
      </c>
      <c r="AL70" s="14">
        <f t="shared" si="105"/>
        <v>3.9981450350641463</v>
      </c>
      <c r="AM70" s="14">
        <f t="shared" si="106"/>
        <v>0.90285364495405762</v>
      </c>
      <c r="AN70" s="11">
        <f t="shared" si="107"/>
        <v>0</v>
      </c>
      <c r="AP70">
        <f t="shared" si="108"/>
        <v>55.689</v>
      </c>
      <c r="AQ70">
        <f t="shared" si="109"/>
        <v>0.158</v>
      </c>
      <c r="AR70">
        <f t="shared" si="110"/>
        <v>3.5870000000000002</v>
      </c>
      <c r="AS70">
        <f t="shared" si="111"/>
        <v>0.54900000000000004</v>
      </c>
      <c r="AT70">
        <f t="shared" si="112"/>
        <v>0</v>
      </c>
      <c r="AU70">
        <f t="shared" si="113"/>
        <v>6.3710000000000004</v>
      </c>
      <c r="AV70">
        <f t="shared" si="114"/>
        <v>33.216999999999999</v>
      </c>
      <c r="AW70">
        <f t="shared" si="115"/>
        <v>0.52400000000000002</v>
      </c>
      <c r="AX70">
        <f t="shared" si="116"/>
        <v>0.152</v>
      </c>
      <c r="AY70">
        <f t="shared" si="117"/>
        <v>0.107</v>
      </c>
      <c r="AZ70">
        <f t="shared" si="118"/>
        <v>7.0000000000000001E-3</v>
      </c>
      <c r="BA70">
        <f t="shared" si="119"/>
        <v>0</v>
      </c>
      <c r="BB70">
        <f t="shared" si="120"/>
        <v>100.361</v>
      </c>
      <c r="BD70">
        <f t="shared" si="121"/>
        <v>0.92691411451398142</v>
      </c>
      <c r="BE70">
        <f t="shared" si="122"/>
        <v>1.9783136754063057E-3</v>
      </c>
      <c r="BF70">
        <f t="shared" si="123"/>
        <v>7.0360925853275802E-2</v>
      </c>
      <c r="BG70">
        <f t="shared" si="124"/>
        <v>7.2241594841765903E-3</v>
      </c>
      <c r="BH70">
        <f t="shared" si="125"/>
        <v>8.8678247313623976E-2</v>
      </c>
      <c r="BI70">
        <f t="shared" si="126"/>
        <v>0</v>
      </c>
      <c r="BJ70">
        <f t="shared" si="127"/>
        <v>0.82415319419219735</v>
      </c>
      <c r="BK70">
        <f t="shared" si="128"/>
        <v>9.3442277994343539E-3</v>
      </c>
      <c r="BL70">
        <f t="shared" si="129"/>
        <v>2.1427342981276448E-3</v>
      </c>
      <c r="BM70">
        <f t="shared" si="130"/>
        <v>1.4325343272711692E-3</v>
      </c>
      <c r="BN70">
        <f t="shared" si="131"/>
        <v>2.258833248089269E-4</v>
      </c>
      <c r="BO70">
        <f t="shared" si="132"/>
        <v>0</v>
      </c>
      <c r="BP70">
        <f t="shared" si="133"/>
        <v>1.932454334782304</v>
      </c>
      <c r="BQ70">
        <f t="shared" si="134"/>
        <v>2.0689467083911963</v>
      </c>
    </row>
    <row r="71" spans="1:69" x14ac:dyDescent="0.15">
      <c r="A71" t="s">
        <v>148</v>
      </c>
      <c r="B71">
        <v>69</v>
      </c>
      <c r="C71" s="27">
        <f t="shared" si="135"/>
        <v>775.14281288123766</v>
      </c>
      <c r="D71" s="1">
        <v>55.637999999999998</v>
      </c>
      <c r="E71" s="1">
        <v>0.152</v>
      </c>
      <c r="F71" s="1">
        <v>3.6070000000000002</v>
      </c>
      <c r="G71" s="1">
        <v>0.55500000000000005</v>
      </c>
      <c r="H71" s="1">
        <v>6.2489999999999997</v>
      </c>
      <c r="I71" s="1">
        <v>32.36</v>
      </c>
      <c r="J71" s="1">
        <v>1.0489999999999999</v>
      </c>
      <c r="K71" s="1">
        <v>9.6000000000000002E-2</v>
      </c>
      <c r="L71" s="1">
        <v>9.9000000000000005E-2</v>
      </c>
      <c r="M71" s="1">
        <v>2.4E-2</v>
      </c>
      <c r="O71">
        <f t="shared" si="92"/>
        <v>99.829000000000008</v>
      </c>
      <c r="Q71" s="28">
        <f t="shared" si="47"/>
        <v>24.510026527984458</v>
      </c>
      <c r="V71" s="37">
        <v>12</v>
      </c>
      <c r="W71" s="37">
        <v>4</v>
      </c>
      <c r="X71" s="15">
        <v>0</v>
      </c>
      <c r="Z71" s="14">
        <f t="shared" si="93"/>
        <v>1.9261834010835945</v>
      </c>
      <c r="AA71" s="14">
        <f t="shared" si="94"/>
        <v>3.9585643023939444E-3</v>
      </c>
      <c r="AB71" s="14">
        <f t="shared" si="95"/>
        <v>0.14716426340386404</v>
      </c>
      <c r="AC71" s="14">
        <f t="shared" si="96"/>
        <v>1.5190218244891638E-2</v>
      </c>
      <c r="AD71" s="14">
        <f t="shared" si="97"/>
        <v>0</v>
      </c>
      <c r="AE71" s="14">
        <f t="shared" si="98"/>
        <v>0.18091562227087254</v>
      </c>
      <c r="AF71" s="14">
        <f t="shared" si="99"/>
        <v>1.6699832010581759</v>
      </c>
      <c r="AG71" s="14">
        <f t="shared" si="100"/>
        <v>3.8908426556674751E-2</v>
      </c>
      <c r="AH71" s="14">
        <f t="shared" si="101"/>
        <v>2.8148289966705535E-3</v>
      </c>
      <c r="AI71" s="14">
        <f t="shared" si="102"/>
        <v>2.7568459850956959E-3</v>
      </c>
      <c r="AJ71" s="14">
        <f t="shared" si="103"/>
        <v>1.6108437748041488E-3</v>
      </c>
      <c r="AK71" s="14">
        <f t="shared" si="104"/>
        <v>0</v>
      </c>
      <c r="AL71" s="14">
        <f t="shared" si="105"/>
        <v>3.9894862156770374</v>
      </c>
      <c r="AM71" s="14">
        <f t="shared" si="106"/>
        <v>0.90225526107068588</v>
      </c>
      <c r="AN71" s="11">
        <f t="shared" si="107"/>
        <v>0</v>
      </c>
      <c r="AP71">
        <f t="shared" si="108"/>
        <v>55.637999999999998</v>
      </c>
      <c r="AQ71">
        <f t="shared" si="109"/>
        <v>0.152</v>
      </c>
      <c r="AR71">
        <f t="shared" si="110"/>
        <v>3.6070000000000002</v>
      </c>
      <c r="AS71">
        <f t="shared" si="111"/>
        <v>0.55500000000000005</v>
      </c>
      <c r="AT71">
        <f t="shared" si="112"/>
        <v>0</v>
      </c>
      <c r="AU71">
        <f t="shared" si="113"/>
        <v>6.2489999999999997</v>
      </c>
      <c r="AV71">
        <f t="shared" si="114"/>
        <v>32.36</v>
      </c>
      <c r="AW71">
        <f t="shared" si="115"/>
        <v>1.0489999999999999</v>
      </c>
      <c r="AX71">
        <f t="shared" si="116"/>
        <v>9.6000000000000002E-2</v>
      </c>
      <c r="AY71">
        <f t="shared" si="117"/>
        <v>9.9000000000000005E-2</v>
      </c>
      <c r="AZ71">
        <f t="shared" si="118"/>
        <v>2.4E-2</v>
      </c>
      <c r="BA71">
        <f t="shared" si="119"/>
        <v>0</v>
      </c>
      <c r="BB71">
        <f t="shared" si="120"/>
        <v>99.829000000000008</v>
      </c>
      <c r="BD71">
        <f t="shared" si="121"/>
        <v>0.92606524633821574</v>
      </c>
      <c r="BE71">
        <f t="shared" si="122"/>
        <v>1.9031878396313826E-3</v>
      </c>
      <c r="BF71">
        <f t="shared" si="123"/>
        <v>7.0753236563358191E-2</v>
      </c>
      <c r="BG71">
        <f t="shared" si="124"/>
        <v>7.3031120468451871E-3</v>
      </c>
      <c r="BH71">
        <f t="shared" si="125"/>
        <v>8.69801236011358E-2</v>
      </c>
      <c r="BI71">
        <f t="shared" si="126"/>
        <v>0</v>
      </c>
      <c r="BJ71">
        <f t="shared" si="127"/>
        <v>0.80289000704637703</v>
      </c>
      <c r="BK71">
        <f t="shared" si="128"/>
        <v>1.8706288094669152E-2</v>
      </c>
      <c r="BL71">
        <f t="shared" si="129"/>
        <v>1.3533058725016705E-3</v>
      </c>
      <c r="BM71">
        <f t="shared" si="130"/>
        <v>1.3254289570079044E-3</v>
      </c>
      <c r="BN71">
        <f t="shared" si="131"/>
        <v>7.7445711363060654E-4</v>
      </c>
      <c r="BO71">
        <f t="shared" si="132"/>
        <v>0</v>
      </c>
      <c r="BP71">
        <f t="shared" si="133"/>
        <v>1.9180543934733727</v>
      </c>
      <c r="BQ71">
        <f t="shared" si="134"/>
        <v>2.0799651090460181</v>
      </c>
    </row>
    <row r="72" spans="1:69" x14ac:dyDescent="0.15">
      <c r="A72" t="s">
        <v>149</v>
      </c>
      <c r="B72">
        <v>70</v>
      </c>
      <c r="C72" s="27">
        <f t="shared" si="135"/>
        <v>786.71210859588302</v>
      </c>
      <c r="D72" s="1">
        <v>55.777999999999999</v>
      </c>
      <c r="E72" s="1">
        <v>0.17299999999999999</v>
      </c>
      <c r="F72" s="1">
        <v>3.5840000000000001</v>
      </c>
      <c r="G72" s="1">
        <v>0.53400000000000003</v>
      </c>
      <c r="H72" s="1">
        <v>6.4370000000000003</v>
      </c>
      <c r="I72" s="1">
        <v>33.314</v>
      </c>
      <c r="J72" s="1">
        <v>0.48899999999999999</v>
      </c>
      <c r="K72" s="1">
        <v>0.13400000000000001</v>
      </c>
      <c r="L72" s="1">
        <v>8.5999999999999993E-2</v>
      </c>
      <c r="M72" s="1">
        <v>1.4E-2</v>
      </c>
      <c r="O72">
        <f t="shared" ref="O72:O99" si="136">SUM(D72:N72)</f>
        <v>100.54299999999999</v>
      </c>
      <c r="Q72" s="28">
        <f t="shared" si="47"/>
        <v>24.685022550816718</v>
      </c>
      <c r="V72" s="37">
        <v>12</v>
      </c>
      <c r="W72" s="37">
        <v>4</v>
      </c>
      <c r="X72" s="15">
        <v>0</v>
      </c>
      <c r="Z72" s="14">
        <f t="shared" ref="Z72:Z99" si="137">IFERROR(BD72*$BQ72,"NA")</f>
        <v>1.9173408126716982</v>
      </c>
      <c r="AA72" s="14">
        <f t="shared" ref="AA72:AA99" si="138">IFERROR(BE72*$BQ72,"NA")</f>
        <v>4.4735312157158135E-3</v>
      </c>
      <c r="AB72" s="14">
        <f t="shared" ref="AB72:AB99" si="139">IFERROR(BF72*$BQ72,"NA")</f>
        <v>0.14518925363029175</v>
      </c>
      <c r="AC72" s="14">
        <f t="shared" ref="AC72:AC99" si="140">IFERROR(BG72*$BQ72,"NA")</f>
        <v>1.4511841974369912E-2</v>
      </c>
      <c r="AD72" s="14">
        <f t="shared" ref="AD72:AD99" si="141">IFERROR(IF(OR($X72="spinel", $X72="Spinel", $X72="SPINEL"),((BH72+BI72)*BQ72-AE72),BI72*$BQ72),"NA")</f>
        <v>0</v>
      </c>
      <c r="AE72" s="14">
        <f t="shared" ref="AE72:AE99" si="142">IFERROR(IF(OR($X72="spinel", $X72="Spinel", $X72="SPINEL"),(1-AF72-AG72-AH72-AI72),BH72*$BQ72),"NA")</f>
        <v>0.18503731066529264</v>
      </c>
      <c r="AF72" s="14">
        <f t="shared" ref="AF72:AF99" si="143">IFERROR(BJ72*$BQ72,"NA")</f>
        <v>1.7070279178763483</v>
      </c>
      <c r="AG72" s="14">
        <f t="shared" ref="AG72:AG99" si="144">IFERROR(BK72*$BQ72,"NA")</f>
        <v>1.800890438901856E-2</v>
      </c>
      <c r="AH72" s="14">
        <f t="shared" ref="AH72:AH99" si="145">IFERROR(BL72*$BQ72,"NA")</f>
        <v>3.9011786119103964E-3</v>
      </c>
      <c r="AI72" s="14">
        <f t="shared" ref="AI72:AI99" si="146">IFERROR(BM72*$BQ72,"NA")</f>
        <v>2.3778585363409513E-3</v>
      </c>
      <c r="AJ72" s="14">
        <f t="shared" ref="AJ72:AJ99" si="147">IFERROR(BN72*$BQ72,"NA")</f>
        <v>9.3299747853607651E-4</v>
      </c>
      <c r="AK72" s="14">
        <f t="shared" ref="AK72:AK99" si="148">IFERROR(BO72*$BQ72,"NA")</f>
        <v>0</v>
      </c>
      <c r="AL72" s="14">
        <f t="shared" ref="AL72:AL99" si="149">IFERROR(SUM(Z72:AK72),"NA")</f>
        <v>3.998801607049522</v>
      </c>
      <c r="AM72" s="14">
        <f t="shared" ref="AM72:AM99" si="150">IFERROR(AF72/(AF72+AE72),"NA")</f>
        <v>0.90220352455400543</v>
      </c>
      <c r="AN72" s="11">
        <f t="shared" ref="AN72:AN99" si="151">IFERROR(AD72/(AD72+AE72),"NA")</f>
        <v>0</v>
      </c>
      <c r="AP72">
        <f t="shared" ref="AP72:AP99" si="152">D72</f>
        <v>55.777999999999999</v>
      </c>
      <c r="AQ72">
        <f t="shared" ref="AQ72:AQ99" si="153">E72</f>
        <v>0.17299999999999999</v>
      </c>
      <c r="AR72">
        <f t="shared" ref="AR72:AR99" si="154">F72</f>
        <v>3.5840000000000001</v>
      </c>
      <c r="AS72">
        <f t="shared" ref="AS72:AS99" si="155">G72</f>
        <v>0.53400000000000003</v>
      </c>
      <c r="AT72">
        <f t="shared" ref="AT72:AT99" si="156">BI72*AT$1/2</f>
        <v>0</v>
      </c>
      <c r="AU72">
        <f t="shared" ref="AU72:AU99" si="157">BH72*AU$1</f>
        <v>6.4370000000000012</v>
      </c>
      <c r="AV72">
        <f t="shared" ref="AV72:AV99" si="158">I72</f>
        <v>33.314</v>
      </c>
      <c r="AW72">
        <f t="shared" ref="AW72:AW99" si="159">J72</f>
        <v>0.48899999999999999</v>
      </c>
      <c r="AX72">
        <f t="shared" ref="AX72:AX99" si="160">K72</f>
        <v>0.13400000000000001</v>
      </c>
      <c r="AY72">
        <f t="shared" ref="AY72:AY99" si="161">L72</f>
        <v>8.5999999999999993E-2</v>
      </c>
      <c r="AZ72">
        <f t="shared" ref="AZ72:AZ99" si="162">M72</f>
        <v>1.4E-2</v>
      </c>
      <c r="BA72">
        <f t="shared" ref="BA72:BA99" si="163">N72</f>
        <v>0</v>
      </c>
      <c r="BB72">
        <f t="shared" ref="BB72:BB99" si="164">SUM(AP72:BA72)</f>
        <v>100.54299999999999</v>
      </c>
      <c r="BD72">
        <f t="shared" ref="BD72:BD99" si="165">D72/AP$1</f>
        <v>0.92839547270306255</v>
      </c>
      <c r="BE72">
        <f t="shared" ref="BE72:BE99" si="166">E72/AQ$1</f>
        <v>2.166128264843613E-3</v>
      </c>
      <c r="BF72">
        <f t="shared" ref="BF72:BF99" si="167">F72/AR$1*2</f>
        <v>7.0302079246763446E-2</v>
      </c>
      <c r="BG72">
        <f t="shared" ref="BG72:BG99" si="168">G72/AS$1*2</f>
        <v>7.0267780775050987E-3</v>
      </c>
      <c r="BH72">
        <f t="shared" ref="BH72:BH99" si="169">IF(OR($X72="spinel", $X72="Spinel", $X72="SPINEL"),H72/AU$1,H72/AU$1*(1-$X72))</f>
        <v>8.9596904403986433E-2</v>
      </c>
      <c r="BI72">
        <f t="shared" ref="BI72:BI99" si="170">IF(OR($X72="spinel", $X72="Spinel", $X72="SPINEL"),0,H72/AU$1*$X72)</f>
        <v>0</v>
      </c>
      <c r="BJ72">
        <f t="shared" ref="BJ72:BJ99" si="171">I72/AV$1</f>
        <v>0.82655987931838704</v>
      </c>
      <c r="BK72">
        <f t="shared" ref="BK72:BK99" si="172">J72/AW$1</f>
        <v>8.7200904464187004E-3</v>
      </c>
      <c r="BL72">
        <f t="shared" ref="BL72:BL99" si="173">K72/AX$1</f>
        <v>1.888989447033582E-3</v>
      </c>
      <c r="BM72">
        <f t="shared" ref="BM72:BM99" si="174">L72/AY$1</f>
        <v>1.1513827303300985E-3</v>
      </c>
      <c r="BN72">
        <f t="shared" ref="BN72:BN99" si="175">M72/AZ$1*2</f>
        <v>4.517666496178538E-4</v>
      </c>
      <c r="BO72">
        <f t="shared" ref="BO72:BO99" si="176">N72/BA$1*2</f>
        <v>0</v>
      </c>
      <c r="BP72">
        <f t="shared" ref="BP72:BP99" si="177">SUM(BD72:BO72)</f>
        <v>1.936259471287948</v>
      </c>
      <c r="BQ72">
        <f t="shared" ref="BQ72:BQ99" si="178">IFERROR(IF(OR($U72="Total",$U72="total", $U72="TOTAL"),$W72/$BP72,V72/(BD72*4+BE72*4+BF72*3+BG72*3+BH72*2+BI72*3+BJ72*2+BK72*2+BL72*2+BM72*2+BN72+BO72)),"NA")</f>
        <v>2.0652199079442726</v>
      </c>
    </row>
    <row r="73" spans="1:69" x14ac:dyDescent="0.15">
      <c r="A73" t="s">
        <v>150</v>
      </c>
      <c r="B73">
        <v>71</v>
      </c>
      <c r="C73" s="27">
        <f t="shared" si="135"/>
        <v>798.28140431052839</v>
      </c>
      <c r="D73" s="1">
        <v>55.668999999999997</v>
      </c>
      <c r="E73" s="1">
        <v>0.14599999999999999</v>
      </c>
      <c r="F73" s="1">
        <v>3.59</v>
      </c>
      <c r="G73" s="1">
        <v>0.53800000000000003</v>
      </c>
      <c r="H73" s="1">
        <v>6.2560000000000002</v>
      </c>
      <c r="I73" s="1">
        <v>32.853000000000002</v>
      </c>
      <c r="J73" s="1">
        <v>0.61</v>
      </c>
      <c r="K73" s="1">
        <v>0.17399999999999999</v>
      </c>
      <c r="L73" s="1">
        <v>7.5999999999999998E-2</v>
      </c>
      <c r="M73" s="1">
        <v>2.1000000000000001E-2</v>
      </c>
      <c r="O73">
        <f t="shared" si="136"/>
        <v>99.932999999999993</v>
      </c>
      <c r="Q73" s="28">
        <f t="shared" si="47"/>
        <v>24.554974518998606</v>
      </c>
      <c r="V73" s="37">
        <v>12</v>
      </c>
      <c r="W73" s="37">
        <v>4</v>
      </c>
      <c r="X73" s="15">
        <v>0</v>
      </c>
      <c r="Z73" s="14">
        <f t="shared" si="137"/>
        <v>1.9237287668797576</v>
      </c>
      <c r="AA73" s="14">
        <f t="shared" si="138"/>
        <v>3.7953450484950013E-3</v>
      </c>
      <c r="AB73" s="14">
        <f t="shared" si="139"/>
        <v>0.14620255448533881</v>
      </c>
      <c r="AC73" s="14">
        <f t="shared" si="140"/>
        <v>1.4697978226035848E-2</v>
      </c>
      <c r="AD73" s="14">
        <f t="shared" si="141"/>
        <v>0</v>
      </c>
      <c r="AE73" s="14">
        <f t="shared" si="142"/>
        <v>0.18078674236866762</v>
      </c>
      <c r="AF73" s="14">
        <f t="shared" si="143"/>
        <v>1.6923216743796869</v>
      </c>
      <c r="AG73" s="14">
        <f t="shared" si="144"/>
        <v>2.258407507098336E-2</v>
      </c>
      <c r="AH73" s="14">
        <f t="shared" si="145"/>
        <v>5.0925385467105169E-3</v>
      </c>
      <c r="AI73" s="14">
        <f t="shared" si="146"/>
        <v>2.1124925962381857E-3</v>
      </c>
      <c r="AJ73" s="14">
        <f t="shared" si="147"/>
        <v>1.4069082282919078E-3</v>
      </c>
      <c r="AK73" s="14">
        <f t="shared" si="148"/>
        <v>0</v>
      </c>
      <c r="AL73" s="14">
        <f t="shared" si="149"/>
        <v>3.9927290758302063</v>
      </c>
      <c r="AM73" s="14">
        <f t="shared" si="150"/>
        <v>0.90348303346876924</v>
      </c>
      <c r="AN73" s="11">
        <f t="shared" si="151"/>
        <v>0</v>
      </c>
      <c r="AP73">
        <f t="shared" si="152"/>
        <v>55.668999999999997</v>
      </c>
      <c r="AQ73">
        <f t="shared" si="153"/>
        <v>0.14599999999999999</v>
      </c>
      <c r="AR73">
        <f t="shared" si="154"/>
        <v>3.59</v>
      </c>
      <c r="AS73">
        <f t="shared" si="155"/>
        <v>0.53800000000000003</v>
      </c>
      <c r="AT73">
        <f t="shared" si="156"/>
        <v>0</v>
      </c>
      <c r="AU73">
        <f t="shared" si="157"/>
        <v>6.2560000000000011</v>
      </c>
      <c r="AV73">
        <f t="shared" si="158"/>
        <v>32.853000000000002</v>
      </c>
      <c r="AW73">
        <f t="shared" si="159"/>
        <v>0.61</v>
      </c>
      <c r="AX73">
        <f t="shared" si="160"/>
        <v>0.17399999999999999</v>
      </c>
      <c r="AY73">
        <f t="shared" si="161"/>
        <v>7.5999999999999998E-2</v>
      </c>
      <c r="AZ73">
        <f t="shared" si="162"/>
        <v>2.1000000000000001E-2</v>
      </c>
      <c r="BA73">
        <f t="shared" si="163"/>
        <v>0</v>
      </c>
      <c r="BB73">
        <f t="shared" si="164"/>
        <v>99.932999999999993</v>
      </c>
      <c r="BD73">
        <f t="shared" si="165"/>
        <v>0.92658122503328888</v>
      </c>
      <c r="BE73">
        <f t="shared" si="166"/>
        <v>1.8280620038564595E-3</v>
      </c>
      <c r="BF73">
        <f t="shared" si="167"/>
        <v>7.0419772459788157E-2</v>
      </c>
      <c r="BG73">
        <f t="shared" si="168"/>
        <v>7.0794131192841638E-3</v>
      </c>
      <c r="BH73">
        <f t="shared" si="169"/>
        <v>8.7077556928901526E-2</v>
      </c>
      <c r="BI73">
        <f t="shared" si="170"/>
        <v>0</v>
      </c>
      <c r="BJ73">
        <f t="shared" si="171"/>
        <v>0.81512192217226909</v>
      </c>
      <c r="BK73">
        <f t="shared" si="172"/>
        <v>1.0877822438272816E-2</v>
      </c>
      <c r="BL73">
        <f t="shared" si="173"/>
        <v>2.4528668939092775E-3</v>
      </c>
      <c r="BM73">
        <f t="shared" si="174"/>
        <v>1.0175010175010174E-3</v>
      </c>
      <c r="BN73">
        <f t="shared" si="175"/>
        <v>6.776499744267807E-4</v>
      </c>
      <c r="BO73">
        <f t="shared" si="176"/>
        <v>0</v>
      </c>
      <c r="BP73">
        <f t="shared" si="177"/>
        <v>1.9231337920414981</v>
      </c>
      <c r="BQ73">
        <f t="shared" si="178"/>
        <v>2.076157723582889</v>
      </c>
    </row>
    <row r="74" spans="1:69" x14ac:dyDescent="0.15">
      <c r="A74" t="s">
        <v>151</v>
      </c>
      <c r="B74">
        <v>72</v>
      </c>
      <c r="C74" s="27">
        <f t="shared" si="135"/>
        <v>809.85070002517375</v>
      </c>
      <c r="D74" s="1">
        <v>55.472000000000001</v>
      </c>
      <c r="E74" s="1">
        <v>0.17100000000000001</v>
      </c>
      <c r="F74" s="1">
        <v>3.6139999999999999</v>
      </c>
      <c r="G74" s="1">
        <v>0.53700000000000003</v>
      </c>
      <c r="H74" s="1">
        <v>6.3129999999999997</v>
      </c>
      <c r="I74" s="1">
        <v>32.786000000000001</v>
      </c>
      <c r="J74" s="1">
        <v>0.747</v>
      </c>
      <c r="K74" s="1">
        <v>0.182</v>
      </c>
      <c r="L74" s="1">
        <v>9.0999999999999998E-2</v>
      </c>
      <c r="M74" s="1">
        <v>2.4E-2</v>
      </c>
      <c r="O74">
        <f t="shared" si="136"/>
        <v>99.936999999999998</v>
      </c>
      <c r="Q74" s="28">
        <f t="shared" si="47"/>
        <v>24.526855962167918</v>
      </c>
      <c r="V74" s="37">
        <v>12</v>
      </c>
      <c r="W74" s="37">
        <v>4</v>
      </c>
      <c r="X74" s="15">
        <v>0</v>
      </c>
      <c r="Z74" s="14">
        <f t="shared" si="137"/>
        <v>1.9191187599993735</v>
      </c>
      <c r="AA74" s="14">
        <f t="shared" si="138"/>
        <v>4.4503290899096113E-3</v>
      </c>
      <c r="AB74" s="14">
        <f t="shared" si="139"/>
        <v>0.14734868609227808</v>
      </c>
      <c r="AC74" s="14">
        <f t="shared" si="140"/>
        <v>1.4687477586580617E-2</v>
      </c>
      <c r="AD74" s="14">
        <f t="shared" si="141"/>
        <v>0</v>
      </c>
      <c r="AE74" s="14">
        <f t="shared" si="142"/>
        <v>0.1826430856261482</v>
      </c>
      <c r="AF74" s="14">
        <f t="shared" si="143"/>
        <v>1.6908065623156785</v>
      </c>
      <c r="AG74" s="14">
        <f t="shared" si="144"/>
        <v>2.7687942395465293E-2</v>
      </c>
      <c r="AH74" s="14">
        <f t="shared" si="145"/>
        <v>5.3327849644320465E-3</v>
      </c>
      <c r="AI74" s="14">
        <f t="shared" si="146"/>
        <v>2.5323317651493975E-3</v>
      </c>
      <c r="AJ74" s="14">
        <f t="shared" si="147"/>
        <v>1.6097384725456893E-3</v>
      </c>
      <c r="AK74" s="14">
        <f t="shared" si="148"/>
        <v>0</v>
      </c>
      <c r="AL74" s="14">
        <f t="shared" si="149"/>
        <v>3.9962176983075608</v>
      </c>
      <c r="AM74" s="14">
        <f t="shared" si="150"/>
        <v>0.90250974408263385</v>
      </c>
      <c r="AN74" s="11">
        <f t="shared" si="151"/>
        <v>0</v>
      </c>
      <c r="AP74">
        <f t="shared" si="152"/>
        <v>55.472000000000001</v>
      </c>
      <c r="AQ74">
        <f t="shared" si="153"/>
        <v>0.17100000000000001</v>
      </c>
      <c r="AR74">
        <f t="shared" si="154"/>
        <v>3.6139999999999999</v>
      </c>
      <c r="AS74">
        <f t="shared" si="155"/>
        <v>0.53700000000000003</v>
      </c>
      <c r="AT74">
        <f t="shared" si="156"/>
        <v>0</v>
      </c>
      <c r="AU74">
        <f t="shared" si="157"/>
        <v>6.3129999999999997</v>
      </c>
      <c r="AV74">
        <f t="shared" si="158"/>
        <v>32.786000000000001</v>
      </c>
      <c r="AW74">
        <f t="shared" si="159"/>
        <v>0.747</v>
      </c>
      <c r="AX74">
        <f t="shared" si="160"/>
        <v>0.182</v>
      </c>
      <c r="AY74">
        <f t="shared" si="161"/>
        <v>9.0999999999999998E-2</v>
      </c>
      <c r="AZ74">
        <f t="shared" si="162"/>
        <v>2.4E-2</v>
      </c>
      <c r="BA74">
        <f t="shared" si="163"/>
        <v>0</v>
      </c>
      <c r="BB74">
        <f t="shared" si="164"/>
        <v>99.936999999999998</v>
      </c>
      <c r="BD74">
        <f t="shared" si="165"/>
        <v>0.92330226364846879</v>
      </c>
      <c r="BE74">
        <f t="shared" si="166"/>
        <v>2.1410863195853056E-3</v>
      </c>
      <c r="BF74">
        <f t="shared" si="167"/>
        <v>7.0890545311887015E-2</v>
      </c>
      <c r="BG74">
        <f t="shared" si="168"/>
        <v>7.0662543588393975E-3</v>
      </c>
      <c r="BH74">
        <f t="shared" si="169"/>
        <v>8.7870942597850901E-2</v>
      </c>
      <c r="BI74">
        <f t="shared" si="170"/>
        <v>0</v>
      </c>
      <c r="BJ74">
        <f t="shared" si="171"/>
        <v>0.81345957265211744</v>
      </c>
      <c r="BK74">
        <f t="shared" si="172"/>
        <v>1.3320874362934089E-2</v>
      </c>
      <c r="BL74">
        <f t="shared" si="173"/>
        <v>2.5656423832844171E-3</v>
      </c>
      <c r="BM74">
        <f t="shared" si="174"/>
        <v>1.2183235867446393E-3</v>
      </c>
      <c r="BN74">
        <f t="shared" si="175"/>
        <v>7.7445711363060654E-4</v>
      </c>
      <c r="BO74">
        <f t="shared" si="176"/>
        <v>0</v>
      </c>
      <c r="BP74">
        <f t="shared" si="177"/>
        <v>1.9226099623353428</v>
      </c>
      <c r="BQ74">
        <f t="shared" si="178"/>
        <v>2.0785379128346255</v>
      </c>
    </row>
    <row r="75" spans="1:69" x14ac:dyDescent="0.15">
      <c r="A75" t="s">
        <v>152</v>
      </c>
      <c r="B75">
        <v>73</v>
      </c>
      <c r="C75" s="27">
        <f t="shared" si="135"/>
        <v>821.419995739819</v>
      </c>
      <c r="D75" s="1">
        <v>55.74</v>
      </c>
      <c r="E75" s="1">
        <v>0.17699999999999999</v>
      </c>
      <c r="F75" s="1">
        <v>3.5910000000000002</v>
      </c>
      <c r="G75" s="1">
        <v>0.52300000000000002</v>
      </c>
      <c r="H75" s="1">
        <v>6.3769999999999998</v>
      </c>
      <c r="I75" s="1">
        <v>33.369</v>
      </c>
      <c r="J75" s="1">
        <v>0.48199999999999998</v>
      </c>
      <c r="K75" s="1">
        <v>0.16</v>
      </c>
      <c r="L75" s="1">
        <v>8.2000000000000003E-2</v>
      </c>
      <c r="M75" s="1">
        <v>1.2E-2</v>
      </c>
      <c r="O75">
        <f t="shared" si="136"/>
        <v>100.51299999999999</v>
      </c>
      <c r="Q75" s="28">
        <f t="shared" ref="Q75:Q113" si="179">F75/AB75</f>
        <v>24.680853873193897</v>
      </c>
      <c r="V75" s="37">
        <v>12</v>
      </c>
      <c r="W75" s="37">
        <v>4</v>
      </c>
      <c r="X75" s="15">
        <v>0</v>
      </c>
      <c r="Z75" s="14">
        <f t="shared" si="137"/>
        <v>1.9163582062650351</v>
      </c>
      <c r="AA75" s="14">
        <f t="shared" si="138"/>
        <v>4.5777385280407878E-3</v>
      </c>
      <c r="AB75" s="14">
        <f t="shared" si="139"/>
        <v>0.14549739723147173</v>
      </c>
      <c r="AC75" s="14">
        <f t="shared" si="140"/>
        <v>1.4215309507182448E-2</v>
      </c>
      <c r="AD75" s="14">
        <f t="shared" si="141"/>
        <v>0</v>
      </c>
      <c r="AE75" s="14">
        <f t="shared" si="142"/>
        <v>0.18334351920480754</v>
      </c>
      <c r="AF75" s="14">
        <f t="shared" si="143"/>
        <v>1.7101349471685994</v>
      </c>
      <c r="AG75" s="14">
        <f t="shared" si="144"/>
        <v>1.7754106432395198E-2</v>
      </c>
      <c r="AH75" s="14">
        <f t="shared" si="145"/>
        <v>4.6589104881731491E-3</v>
      </c>
      <c r="AI75" s="14">
        <f t="shared" si="146"/>
        <v>2.2676434126537447E-3</v>
      </c>
      <c r="AJ75" s="14">
        <f t="shared" si="147"/>
        <v>7.9984719847496619E-4</v>
      </c>
      <c r="AK75" s="14">
        <f t="shared" si="148"/>
        <v>0</v>
      </c>
      <c r="AL75" s="14">
        <f t="shared" si="149"/>
        <v>3.9996076254368349</v>
      </c>
      <c r="AM75" s="14">
        <f t="shared" si="150"/>
        <v>0.9031710566236506</v>
      </c>
      <c r="AN75" s="11">
        <f t="shared" si="151"/>
        <v>0</v>
      </c>
      <c r="AP75">
        <f t="shared" si="152"/>
        <v>55.74</v>
      </c>
      <c r="AQ75">
        <f t="shared" si="153"/>
        <v>0.17699999999999999</v>
      </c>
      <c r="AR75">
        <f t="shared" si="154"/>
        <v>3.5910000000000002</v>
      </c>
      <c r="AS75">
        <f t="shared" si="155"/>
        <v>0.52300000000000002</v>
      </c>
      <c r="AT75">
        <f t="shared" si="156"/>
        <v>0</v>
      </c>
      <c r="AU75">
        <f t="shared" si="157"/>
        <v>6.3769999999999989</v>
      </c>
      <c r="AV75">
        <f t="shared" si="158"/>
        <v>33.369</v>
      </c>
      <c r="AW75">
        <f t="shared" si="159"/>
        <v>0.48199999999999998</v>
      </c>
      <c r="AX75">
        <f t="shared" si="160"/>
        <v>0.16</v>
      </c>
      <c r="AY75">
        <f t="shared" si="161"/>
        <v>8.2000000000000003E-2</v>
      </c>
      <c r="AZ75">
        <f t="shared" si="162"/>
        <v>1.2E-2</v>
      </c>
      <c r="BA75">
        <f t="shared" si="163"/>
        <v>0</v>
      </c>
      <c r="BB75">
        <f t="shared" si="164"/>
        <v>100.51299999999999</v>
      </c>
      <c r="BD75">
        <f t="shared" si="165"/>
        <v>0.92776298268974711</v>
      </c>
      <c r="BE75">
        <f t="shared" si="166"/>
        <v>2.2162121553602281E-3</v>
      </c>
      <c r="BF75">
        <f t="shared" si="167"/>
        <v>7.0439387995292285E-2</v>
      </c>
      <c r="BG75">
        <f t="shared" si="168"/>
        <v>6.8820317126126714E-3</v>
      </c>
      <c r="BH75">
        <f t="shared" si="169"/>
        <v>8.8761761594566002E-2</v>
      </c>
      <c r="BI75">
        <f t="shared" si="170"/>
        <v>0</v>
      </c>
      <c r="BJ75">
        <f t="shared" si="171"/>
        <v>0.82792449459612349</v>
      </c>
      <c r="BK75">
        <f t="shared" si="172"/>
        <v>8.5952629758155701E-3</v>
      </c>
      <c r="BL75">
        <f t="shared" si="173"/>
        <v>2.2555097875027845E-3</v>
      </c>
      <c r="BM75">
        <f t="shared" si="174"/>
        <v>1.0978300451984662E-3</v>
      </c>
      <c r="BN75">
        <f t="shared" si="175"/>
        <v>3.8722855681530327E-4</v>
      </c>
      <c r="BO75">
        <f t="shared" si="176"/>
        <v>0</v>
      </c>
      <c r="BP75">
        <f t="shared" si="177"/>
        <v>1.9363227021090339</v>
      </c>
      <c r="BQ75">
        <f t="shared" si="178"/>
        <v>2.0655687303983368</v>
      </c>
    </row>
    <row r="76" spans="1:69" s="27" customFormat="1" x14ac:dyDescent="0.15">
      <c r="A76" s="27" t="s">
        <v>153</v>
      </c>
      <c r="B76" s="27">
        <v>74</v>
      </c>
      <c r="C76" s="27">
        <f t="shared" si="135"/>
        <v>832.98929145446436</v>
      </c>
      <c r="D76" s="28">
        <v>55.610999999999997</v>
      </c>
      <c r="E76" s="28">
        <v>0.157</v>
      </c>
      <c r="F76" s="28">
        <v>3.5939999999999999</v>
      </c>
      <c r="G76" s="28">
        <v>0.52600000000000002</v>
      </c>
      <c r="H76" s="28">
        <v>6.3259999999999996</v>
      </c>
      <c r="I76" s="28">
        <v>33.215000000000003</v>
      </c>
      <c r="J76" s="28">
        <v>0.52800000000000002</v>
      </c>
      <c r="K76" s="28">
        <v>0.154</v>
      </c>
      <c r="L76" s="28">
        <v>8.5999999999999993E-2</v>
      </c>
      <c r="M76" s="28">
        <v>8.9999999999999993E-3</v>
      </c>
      <c r="N76" s="28"/>
      <c r="O76" s="27">
        <f t="shared" si="136"/>
        <v>100.206</v>
      </c>
      <c r="Q76" s="28">
        <f t="shared" si="179"/>
        <v>24.609162732151585</v>
      </c>
      <c r="R76" s="28"/>
      <c r="S76" s="28"/>
      <c r="U76" s="28"/>
      <c r="V76" s="29">
        <v>12</v>
      </c>
      <c r="W76" s="29">
        <v>4</v>
      </c>
      <c r="X76" s="15">
        <v>0</v>
      </c>
      <c r="Z76" s="30">
        <f t="shared" si="137"/>
        <v>1.9174929402999195</v>
      </c>
      <c r="AA76" s="30">
        <f t="shared" si="138"/>
        <v>4.0723088826036336E-3</v>
      </c>
      <c r="AB76" s="30">
        <f t="shared" si="139"/>
        <v>0.14604316445534657</v>
      </c>
      <c r="AC76" s="30">
        <f t="shared" si="140"/>
        <v>1.4338499906395069E-2</v>
      </c>
      <c r="AD76" s="30">
        <f t="shared" si="141"/>
        <v>0</v>
      </c>
      <c r="AE76" s="30">
        <f t="shared" si="142"/>
        <v>0.1824070738036806</v>
      </c>
      <c r="AF76" s="30">
        <f t="shared" si="143"/>
        <v>1.7072015228058099</v>
      </c>
      <c r="AG76" s="30">
        <f t="shared" si="144"/>
        <v>1.9505138837237621E-2</v>
      </c>
      <c r="AH76" s="30">
        <f t="shared" si="145"/>
        <v>4.4972646706927296E-3</v>
      </c>
      <c r="AI76" s="30">
        <f t="shared" si="146"/>
        <v>2.385188485731814E-3</v>
      </c>
      <c r="AJ76" s="30">
        <f t="shared" si="147"/>
        <v>6.0163297837393162E-4</v>
      </c>
      <c r="AK76" s="30">
        <f t="shared" si="148"/>
        <v>0</v>
      </c>
      <c r="AL76" s="30">
        <f t="shared" si="149"/>
        <v>3.9985447351257912</v>
      </c>
      <c r="AM76" s="30">
        <f t="shared" si="150"/>
        <v>0.90346832982715453</v>
      </c>
      <c r="AN76" s="31">
        <f t="shared" si="151"/>
        <v>0</v>
      </c>
      <c r="AP76" s="27">
        <f t="shared" si="152"/>
        <v>55.610999999999997</v>
      </c>
      <c r="AQ76" s="27">
        <f t="shared" si="153"/>
        <v>0.157</v>
      </c>
      <c r="AR76" s="27">
        <f t="shared" si="154"/>
        <v>3.5939999999999999</v>
      </c>
      <c r="AS76" s="27">
        <f t="shared" si="155"/>
        <v>0.52600000000000002</v>
      </c>
      <c r="AT76" s="27">
        <f t="shared" si="156"/>
        <v>0</v>
      </c>
      <c r="AU76" s="27">
        <f t="shared" si="157"/>
        <v>6.3259999999999996</v>
      </c>
      <c r="AV76" s="27">
        <f t="shared" si="158"/>
        <v>33.215000000000003</v>
      </c>
      <c r="AW76" s="27">
        <f t="shared" si="159"/>
        <v>0.52800000000000002</v>
      </c>
      <c r="AX76" s="27">
        <f t="shared" si="160"/>
        <v>0.154</v>
      </c>
      <c r="AY76" s="27">
        <f t="shared" si="161"/>
        <v>8.5999999999999993E-2</v>
      </c>
      <c r="AZ76" s="27">
        <f t="shared" si="162"/>
        <v>8.9999999999999993E-3</v>
      </c>
      <c r="BA76" s="27">
        <f t="shared" si="163"/>
        <v>0</v>
      </c>
      <c r="BB76" s="27">
        <f t="shared" si="164"/>
        <v>100.206</v>
      </c>
      <c r="BD76" s="27">
        <f t="shared" si="165"/>
        <v>0.92561584553928089</v>
      </c>
      <c r="BE76" s="27">
        <f t="shared" si="166"/>
        <v>1.9657927027771516E-3</v>
      </c>
      <c r="BF76" s="27">
        <f t="shared" si="167"/>
        <v>7.0498234601804627E-2</v>
      </c>
      <c r="BG76" s="27">
        <f t="shared" si="168"/>
        <v>6.9215079939469702E-3</v>
      </c>
      <c r="BH76" s="27">
        <f t="shared" si="169"/>
        <v>8.8051890206558653E-2</v>
      </c>
      <c r="BI76" s="27">
        <f t="shared" si="170"/>
        <v>0</v>
      </c>
      <c r="BJ76" s="27">
        <f t="shared" si="171"/>
        <v>0.82410357181846161</v>
      </c>
      <c r="BK76" s="27">
        <f t="shared" si="172"/>
        <v>9.4155577826361431E-3</v>
      </c>
      <c r="BL76" s="27">
        <f t="shared" si="173"/>
        <v>2.1709281704714299E-3</v>
      </c>
      <c r="BM76" s="27">
        <f t="shared" si="174"/>
        <v>1.1513827303300985E-3</v>
      </c>
      <c r="BN76" s="27">
        <f t="shared" si="175"/>
        <v>2.9042141761147743E-4</v>
      </c>
      <c r="BO76" s="27">
        <f t="shared" si="176"/>
        <v>0</v>
      </c>
      <c r="BP76" s="27">
        <f t="shared" si="177"/>
        <v>1.9301851329638786</v>
      </c>
      <c r="BQ76" s="27">
        <f t="shared" si="178"/>
        <v>2.0715861224077821</v>
      </c>
    </row>
    <row r="77" spans="1:69" s="27" customFormat="1" x14ac:dyDescent="0.15">
      <c r="A77" s="27" t="s">
        <v>154</v>
      </c>
      <c r="B77" s="27">
        <v>75</v>
      </c>
      <c r="C77" s="27">
        <f t="shared" si="135"/>
        <v>844.55858716910973</v>
      </c>
      <c r="D77" s="28">
        <v>55.621000000000002</v>
      </c>
      <c r="E77" s="28">
        <v>0.15</v>
      </c>
      <c r="F77" s="28">
        <v>3.573</v>
      </c>
      <c r="G77" s="28">
        <v>0.53100000000000003</v>
      </c>
      <c r="H77" s="28">
        <v>6.3380000000000001</v>
      </c>
      <c r="I77" s="28">
        <v>33.390999999999998</v>
      </c>
      <c r="J77" s="28">
        <v>0.51</v>
      </c>
      <c r="K77" s="28">
        <v>0.128</v>
      </c>
      <c r="L77" s="28">
        <v>7.5999999999999998E-2</v>
      </c>
      <c r="M77" s="28">
        <v>1.0999999999999999E-2</v>
      </c>
      <c r="N77" s="28"/>
      <c r="O77" s="27">
        <f t="shared" si="136"/>
        <v>100.32899999999998</v>
      </c>
      <c r="Q77" s="28">
        <f t="shared" si="179"/>
        <v>24.637907607333677</v>
      </c>
      <c r="R77" s="28"/>
      <c r="S77" s="28"/>
      <c r="U77" s="28"/>
      <c r="V77" s="29">
        <v>12</v>
      </c>
      <c r="W77" s="29">
        <v>4</v>
      </c>
      <c r="X77" s="15">
        <v>0</v>
      </c>
      <c r="Z77" s="30">
        <f t="shared" si="137"/>
        <v>1.9156002169765018</v>
      </c>
      <c r="AA77" s="30">
        <f t="shared" si="138"/>
        <v>3.8862016702521933E-3</v>
      </c>
      <c r="AB77" s="30">
        <f t="shared" si="139"/>
        <v>0.14502043180551855</v>
      </c>
      <c r="AC77" s="30">
        <f t="shared" si="140"/>
        <v>1.4457909788685049E-2</v>
      </c>
      <c r="AD77" s="30">
        <f t="shared" si="141"/>
        <v>0</v>
      </c>
      <c r="AE77" s="30">
        <f t="shared" si="142"/>
        <v>0.18253987109995179</v>
      </c>
      <c r="AF77" s="30">
        <f t="shared" si="143"/>
        <v>1.7142453264449393</v>
      </c>
      <c r="AG77" s="30">
        <f t="shared" si="144"/>
        <v>1.8818210202820207E-2</v>
      </c>
      <c r="AH77" s="30">
        <f t="shared" si="145"/>
        <v>3.7336251373120805E-3</v>
      </c>
      <c r="AI77" s="30">
        <f t="shared" si="146"/>
        <v>2.1053817839937704E-3</v>
      </c>
      <c r="AJ77" s="30">
        <f t="shared" si="147"/>
        <v>7.3447129233980774E-4</v>
      </c>
      <c r="AK77" s="30">
        <f t="shared" si="148"/>
        <v>0</v>
      </c>
      <c r="AL77" s="30">
        <f t="shared" si="149"/>
        <v>4.0011416462023144</v>
      </c>
      <c r="AM77" s="30">
        <f t="shared" si="150"/>
        <v>0.9037635514362814</v>
      </c>
      <c r="AN77" s="31">
        <f t="shared" si="151"/>
        <v>0</v>
      </c>
      <c r="AP77" s="27">
        <f t="shared" si="152"/>
        <v>55.621000000000002</v>
      </c>
      <c r="AQ77" s="27">
        <f t="shared" si="153"/>
        <v>0.15</v>
      </c>
      <c r="AR77" s="27">
        <f t="shared" si="154"/>
        <v>3.573</v>
      </c>
      <c r="AS77" s="27">
        <f t="shared" si="155"/>
        <v>0.53100000000000003</v>
      </c>
      <c r="AT77" s="27">
        <f t="shared" si="156"/>
        <v>0</v>
      </c>
      <c r="AU77" s="27">
        <f t="shared" si="157"/>
        <v>6.3380000000000001</v>
      </c>
      <c r="AV77" s="27">
        <f t="shared" si="158"/>
        <v>33.390999999999998</v>
      </c>
      <c r="AW77" s="27">
        <f t="shared" si="159"/>
        <v>0.51</v>
      </c>
      <c r="AX77" s="27">
        <f t="shared" si="160"/>
        <v>0.128</v>
      </c>
      <c r="AY77" s="27">
        <f t="shared" si="161"/>
        <v>7.5999999999999998E-2</v>
      </c>
      <c r="AZ77" s="27">
        <f t="shared" si="162"/>
        <v>1.0999999999999999E-2</v>
      </c>
      <c r="BA77" s="27">
        <f t="shared" si="163"/>
        <v>0</v>
      </c>
      <c r="BB77" s="27">
        <f t="shared" si="164"/>
        <v>100.32899999999998</v>
      </c>
      <c r="BD77" s="27">
        <f t="shared" si="165"/>
        <v>0.92578229027962722</v>
      </c>
      <c r="BE77" s="27">
        <f t="shared" si="166"/>
        <v>1.8781458943730749E-3</v>
      </c>
      <c r="BF77" s="27">
        <f t="shared" si="167"/>
        <v>7.0086308356218124E-2</v>
      </c>
      <c r="BG77" s="27">
        <f t="shared" si="168"/>
        <v>6.9873017961708007E-3</v>
      </c>
      <c r="BH77" s="27">
        <f t="shared" si="169"/>
        <v>8.8218918768442747E-2</v>
      </c>
      <c r="BI77" s="27">
        <f t="shared" si="170"/>
        <v>0</v>
      </c>
      <c r="BJ77" s="27">
        <f t="shared" si="171"/>
        <v>0.82847034070721803</v>
      </c>
      <c r="BK77" s="27">
        <f t="shared" si="172"/>
        <v>9.0945728582280932E-3</v>
      </c>
      <c r="BL77" s="27">
        <f t="shared" si="173"/>
        <v>1.8044078300022274E-3</v>
      </c>
      <c r="BM77" s="27">
        <f t="shared" si="174"/>
        <v>1.0175010175010174E-3</v>
      </c>
      <c r="BN77" s="27">
        <f t="shared" si="175"/>
        <v>3.5495951041402795E-4</v>
      </c>
      <c r="BO77" s="27">
        <f t="shared" si="176"/>
        <v>0</v>
      </c>
      <c r="BP77" s="27">
        <f t="shared" si="177"/>
        <v>1.9336947470181953</v>
      </c>
      <c r="BQ77" s="27">
        <f t="shared" si="178"/>
        <v>2.0691692173090779</v>
      </c>
    </row>
    <row r="78" spans="1:69" s="27" customFormat="1" x14ac:dyDescent="0.15">
      <c r="A78" s="27" t="s">
        <v>155</v>
      </c>
      <c r="B78" s="27">
        <v>76</v>
      </c>
      <c r="C78" s="27">
        <f t="shared" si="135"/>
        <v>856.12788288375509</v>
      </c>
      <c r="D78" s="28">
        <v>55.786000000000001</v>
      </c>
      <c r="E78" s="28">
        <v>0.112</v>
      </c>
      <c r="F78" s="28">
        <v>3.597</v>
      </c>
      <c r="G78" s="28">
        <v>0.52800000000000002</v>
      </c>
      <c r="H78" s="28">
        <v>6.2779999999999996</v>
      </c>
      <c r="I78" s="28">
        <v>33.320999999999998</v>
      </c>
      <c r="J78" s="28">
        <v>0.56000000000000005</v>
      </c>
      <c r="K78" s="28">
        <v>0.188</v>
      </c>
      <c r="L78" s="28">
        <v>9.7000000000000003E-2</v>
      </c>
      <c r="M78" s="28">
        <v>2.1000000000000001E-2</v>
      </c>
      <c r="N78" s="28"/>
      <c r="O78" s="27">
        <f t="shared" si="136"/>
        <v>100.488</v>
      </c>
      <c r="Q78" s="28">
        <f t="shared" si="179"/>
        <v>24.678657954304455</v>
      </c>
      <c r="R78" s="28"/>
      <c r="S78" s="28"/>
      <c r="U78" s="28"/>
      <c r="V78" s="29">
        <v>12</v>
      </c>
      <c r="W78" s="29">
        <v>4</v>
      </c>
      <c r="X78" s="15">
        <v>0</v>
      </c>
      <c r="Z78" s="30">
        <f t="shared" si="137"/>
        <v>1.9181103594993496</v>
      </c>
      <c r="AA78" s="30">
        <f t="shared" si="138"/>
        <v>2.8969058532847722E-3</v>
      </c>
      <c r="AB78" s="30">
        <f t="shared" si="139"/>
        <v>0.14575346871212705</v>
      </c>
      <c r="AC78" s="30">
        <f t="shared" si="140"/>
        <v>1.4352488105398988E-2</v>
      </c>
      <c r="AD78" s="30">
        <f t="shared" si="141"/>
        <v>0</v>
      </c>
      <c r="AE78" s="30">
        <f t="shared" si="142"/>
        <v>0.18051325589258579</v>
      </c>
      <c r="AF78" s="30">
        <f t="shared" si="143"/>
        <v>1.7078269347481185</v>
      </c>
      <c r="AG78" s="30">
        <f t="shared" si="144"/>
        <v>2.0629013014016487E-2</v>
      </c>
      <c r="AH78" s="30">
        <f t="shared" si="145"/>
        <v>5.4747069223240472E-3</v>
      </c>
      <c r="AI78" s="30">
        <f t="shared" si="146"/>
        <v>2.6826949182911343E-3</v>
      </c>
      <c r="AJ78" s="30">
        <f t="shared" si="147"/>
        <v>1.3998571462129144E-3</v>
      </c>
      <c r="AK78" s="30">
        <f t="shared" si="148"/>
        <v>0</v>
      </c>
      <c r="AL78" s="30">
        <f t="shared" si="149"/>
        <v>3.9996396848117088</v>
      </c>
      <c r="AM78" s="30">
        <f t="shared" si="150"/>
        <v>0.90440638991465916</v>
      </c>
      <c r="AN78" s="31">
        <f t="shared" si="151"/>
        <v>0</v>
      </c>
      <c r="AP78" s="27">
        <f t="shared" si="152"/>
        <v>55.786000000000001</v>
      </c>
      <c r="AQ78" s="27">
        <f t="shared" si="153"/>
        <v>0.112</v>
      </c>
      <c r="AR78" s="27">
        <f t="shared" si="154"/>
        <v>3.597</v>
      </c>
      <c r="AS78" s="27">
        <f t="shared" si="155"/>
        <v>0.52800000000000002</v>
      </c>
      <c r="AT78" s="27">
        <f t="shared" si="156"/>
        <v>0</v>
      </c>
      <c r="AU78" s="27">
        <f t="shared" si="157"/>
        <v>6.2779999999999996</v>
      </c>
      <c r="AV78" s="27">
        <f t="shared" si="158"/>
        <v>33.320999999999998</v>
      </c>
      <c r="AW78" s="27">
        <f t="shared" si="159"/>
        <v>0.56000000000000005</v>
      </c>
      <c r="AX78" s="27">
        <f t="shared" si="160"/>
        <v>0.188</v>
      </c>
      <c r="AY78" s="27">
        <f t="shared" si="161"/>
        <v>9.7000000000000003E-2</v>
      </c>
      <c r="AZ78" s="27">
        <f t="shared" si="162"/>
        <v>2.1000000000000001E-2</v>
      </c>
      <c r="BA78" s="27">
        <f t="shared" si="163"/>
        <v>0</v>
      </c>
      <c r="BB78" s="27">
        <f t="shared" si="164"/>
        <v>100.488</v>
      </c>
      <c r="BD78" s="27">
        <f t="shared" si="165"/>
        <v>0.92852862849533957</v>
      </c>
      <c r="BE78" s="27">
        <f t="shared" si="166"/>
        <v>1.4023489344652292E-3</v>
      </c>
      <c r="BF78" s="27">
        <f t="shared" si="167"/>
        <v>7.0557081208316996E-2</v>
      </c>
      <c r="BG78" s="27">
        <f t="shared" si="168"/>
        <v>6.9478255148365019E-3</v>
      </c>
      <c r="BH78" s="27">
        <f t="shared" si="169"/>
        <v>8.7383775959022331E-2</v>
      </c>
      <c r="BI78" s="27">
        <f t="shared" si="170"/>
        <v>0</v>
      </c>
      <c r="BJ78" s="27">
        <f t="shared" si="171"/>
        <v>0.8267335576264625</v>
      </c>
      <c r="BK78" s="27">
        <f t="shared" si="172"/>
        <v>9.9861976482504555E-3</v>
      </c>
      <c r="BL78" s="27">
        <f t="shared" si="173"/>
        <v>2.6502240003157713E-3</v>
      </c>
      <c r="BM78" s="27">
        <f t="shared" si="174"/>
        <v>1.2986526144420881E-3</v>
      </c>
      <c r="BN78" s="27">
        <f t="shared" si="175"/>
        <v>6.776499744267807E-4</v>
      </c>
      <c r="BO78" s="27">
        <f t="shared" si="176"/>
        <v>0</v>
      </c>
      <c r="BP78" s="27">
        <f t="shared" si="177"/>
        <v>1.9361659419758781</v>
      </c>
      <c r="BQ78" s="27">
        <f t="shared" si="178"/>
        <v>2.0657525257003715</v>
      </c>
    </row>
    <row r="79" spans="1:69" x14ac:dyDescent="0.15">
      <c r="A79" t="s">
        <v>156</v>
      </c>
      <c r="B79">
        <v>77</v>
      </c>
      <c r="C79" s="27">
        <f t="shared" si="135"/>
        <v>867.69717859840046</v>
      </c>
      <c r="D79" s="1">
        <v>55.613999999999997</v>
      </c>
      <c r="E79" s="1">
        <v>0.11700000000000001</v>
      </c>
      <c r="F79" s="1">
        <v>3.605</v>
      </c>
      <c r="G79" s="1">
        <v>0.53700000000000003</v>
      </c>
      <c r="H79" s="1">
        <v>6.351</v>
      </c>
      <c r="I79" s="1">
        <v>33.323999999999998</v>
      </c>
      <c r="J79" s="1">
        <v>0.58499999999999996</v>
      </c>
      <c r="K79" s="1">
        <v>0.154</v>
      </c>
      <c r="L79" s="1">
        <v>8.2000000000000003E-2</v>
      </c>
      <c r="M79" s="1">
        <v>1.0999999999999999E-2</v>
      </c>
      <c r="O79">
        <f t="shared" si="136"/>
        <v>100.37999999999997</v>
      </c>
      <c r="Q79" s="28">
        <f t="shared" si="179"/>
        <v>24.640485940885366</v>
      </c>
      <c r="V79" s="37">
        <v>12</v>
      </c>
      <c r="W79" s="37">
        <v>4</v>
      </c>
      <c r="X79" s="15">
        <v>0</v>
      </c>
      <c r="Z79" s="14">
        <f t="shared" si="137"/>
        <v>1.9151587158088237</v>
      </c>
      <c r="AA79" s="14">
        <f t="shared" si="138"/>
        <v>3.0309201198945681E-3</v>
      </c>
      <c r="AB79" s="14">
        <f t="shared" si="139"/>
        <v>0.14630393283024951</v>
      </c>
      <c r="AC79" s="14">
        <f t="shared" si="140"/>
        <v>1.4619746058493871E-2</v>
      </c>
      <c r="AD79" s="14">
        <f t="shared" si="141"/>
        <v>0</v>
      </c>
      <c r="AE79" s="14">
        <f t="shared" si="142"/>
        <v>0.1828951425194662</v>
      </c>
      <c r="AF79" s="14">
        <f t="shared" si="143"/>
        <v>1.7106266285429479</v>
      </c>
      <c r="AG79" s="14">
        <f t="shared" si="144"/>
        <v>2.1583335380696997E-2</v>
      </c>
      <c r="AH79" s="14">
        <f t="shared" si="145"/>
        <v>4.4915477071413969E-3</v>
      </c>
      <c r="AI79" s="14">
        <f t="shared" si="146"/>
        <v>2.2713584398655257E-3</v>
      </c>
      <c r="AJ79" s="14">
        <f t="shared" si="147"/>
        <v>7.3439443866166448E-4</v>
      </c>
      <c r="AK79" s="14">
        <f t="shared" si="148"/>
        <v>0</v>
      </c>
      <c r="AL79" s="14">
        <f t="shared" si="149"/>
        <v>4.0017157218462414</v>
      </c>
      <c r="AM79" s="14">
        <f t="shared" si="150"/>
        <v>0.90341006619805186</v>
      </c>
      <c r="AN79" s="11">
        <f t="shared" si="151"/>
        <v>0</v>
      </c>
      <c r="AP79">
        <f t="shared" si="152"/>
        <v>55.613999999999997</v>
      </c>
      <c r="AQ79">
        <f t="shared" si="153"/>
        <v>0.11700000000000001</v>
      </c>
      <c r="AR79">
        <f t="shared" si="154"/>
        <v>3.605</v>
      </c>
      <c r="AS79">
        <f t="shared" si="155"/>
        <v>0.53700000000000003</v>
      </c>
      <c r="AT79">
        <f t="shared" si="156"/>
        <v>0</v>
      </c>
      <c r="AU79">
        <f t="shared" si="157"/>
        <v>6.351</v>
      </c>
      <c r="AV79">
        <f t="shared" si="158"/>
        <v>33.323999999999998</v>
      </c>
      <c r="AW79">
        <f t="shared" si="159"/>
        <v>0.58499999999999996</v>
      </c>
      <c r="AX79">
        <f t="shared" si="160"/>
        <v>0.154</v>
      </c>
      <c r="AY79">
        <f t="shared" si="161"/>
        <v>8.2000000000000003E-2</v>
      </c>
      <c r="AZ79">
        <f t="shared" si="162"/>
        <v>1.0999999999999999E-2</v>
      </c>
      <c r="BA79">
        <f t="shared" si="163"/>
        <v>0</v>
      </c>
      <c r="BB79">
        <f t="shared" si="164"/>
        <v>100.37999999999997</v>
      </c>
      <c r="BD79">
        <f t="shared" si="165"/>
        <v>0.9256657789613848</v>
      </c>
      <c r="BE79">
        <f t="shared" si="166"/>
        <v>1.4649537976109985E-3</v>
      </c>
      <c r="BF79">
        <f t="shared" si="167"/>
        <v>7.0714005492349949E-2</v>
      </c>
      <c r="BG79">
        <f t="shared" si="168"/>
        <v>7.0662543588393975E-3</v>
      </c>
      <c r="BH79">
        <f t="shared" si="169"/>
        <v>8.8399866377150499E-2</v>
      </c>
      <c r="BI79">
        <f t="shared" si="170"/>
        <v>0</v>
      </c>
      <c r="BJ79">
        <f t="shared" si="171"/>
        <v>0.82680799118706638</v>
      </c>
      <c r="BK79">
        <f t="shared" si="172"/>
        <v>1.0432010043261634E-2</v>
      </c>
      <c r="BL79">
        <f t="shared" si="173"/>
        <v>2.1709281704714299E-3</v>
      </c>
      <c r="BM79">
        <f t="shared" si="174"/>
        <v>1.0978300451984662E-3</v>
      </c>
      <c r="BN79">
        <f t="shared" si="175"/>
        <v>3.5495951041402795E-4</v>
      </c>
      <c r="BO79">
        <f t="shared" si="176"/>
        <v>0</v>
      </c>
      <c r="BP79">
        <f t="shared" si="177"/>
        <v>1.9341745779437474</v>
      </c>
      <c r="BQ79">
        <f t="shared" si="178"/>
        <v>2.0689527033803383</v>
      </c>
    </row>
    <row r="80" spans="1:69" x14ac:dyDescent="0.15">
      <c r="A80" t="s">
        <v>157</v>
      </c>
      <c r="B80">
        <v>78</v>
      </c>
      <c r="C80" s="27">
        <f t="shared" si="135"/>
        <v>879.26647431304571</v>
      </c>
      <c r="D80" s="1">
        <v>55.805999999999997</v>
      </c>
      <c r="E80" s="1">
        <v>0.151</v>
      </c>
      <c r="F80" s="1">
        <v>3.5619999999999998</v>
      </c>
      <c r="G80" s="1">
        <v>0.52200000000000002</v>
      </c>
      <c r="H80" s="1">
        <v>6.3520000000000003</v>
      </c>
      <c r="I80" s="1">
        <v>33.295000000000002</v>
      </c>
      <c r="J80" s="1">
        <v>0.56000000000000005</v>
      </c>
      <c r="K80" s="1">
        <v>0.14399999999999999</v>
      </c>
      <c r="L80" s="1">
        <v>0.08</v>
      </c>
      <c r="M80" s="1">
        <v>1.2E-2</v>
      </c>
      <c r="O80">
        <f t="shared" si="136"/>
        <v>100.48400000000001</v>
      </c>
      <c r="Q80" s="28">
        <f t="shared" si="179"/>
        <v>24.677689454640173</v>
      </c>
      <c r="V80" s="37">
        <v>12</v>
      </c>
      <c r="W80" s="37">
        <v>4</v>
      </c>
      <c r="X80" s="15">
        <v>0</v>
      </c>
      <c r="Z80" s="14">
        <f t="shared" si="137"/>
        <v>1.918873331859446</v>
      </c>
      <c r="AA80" s="14">
        <f t="shared" si="138"/>
        <v>3.905803136753956E-3</v>
      </c>
      <c r="AB80" s="14">
        <f t="shared" si="139"/>
        <v>0.14434090381708053</v>
      </c>
      <c r="AC80" s="14">
        <f t="shared" si="140"/>
        <v>1.4189948525982281E-2</v>
      </c>
      <c r="AD80" s="14">
        <f t="shared" si="141"/>
        <v>0</v>
      </c>
      <c r="AE80" s="14">
        <f t="shared" si="142"/>
        <v>0.18264816846808501</v>
      </c>
      <c r="AF80" s="14">
        <f t="shared" si="143"/>
        <v>1.7065613096897374</v>
      </c>
      <c r="AG80" s="14">
        <f t="shared" si="144"/>
        <v>2.0629822619478756E-2</v>
      </c>
      <c r="AH80" s="14">
        <f t="shared" si="145"/>
        <v>4.1935571099726236E-3</v>
      </c>
      <c r="AI80" s="14">
        <f t="shared" si="146"/>
        <v>2.2126187243168166E-3</v>
      </c>
      <c r="AJ80" s="14">
        <f t="shared" si="147"/>
        <v>7.9994976283050091E-4</v>
      </c>
      <c r="AK80" s="14">
        <f t="shared" si="148"/>
        <v>0</v>
      </c>
      <c r="AL80" s="14">
        <f t="shared" si="149"/>
        <v>3.9983554137136843</v>
      </c>
      <c r="AM80" s="14">
        <f t="shared" si="150"/>
        <v>0.90332031964703774</v>
      </c>
      <c r="AN80" s="11">
        <f t="shared" si="151"/>
        <v>0</v>
      </c>
      <c r="AP80">
        <f t="shared" si="152"/>
        <v>55.805999999999997</v>
      </c>
      <c r="AQ80">
        <f t="shared" si="153"/>
        <v>0.151</v>
      </c>
      <c r="AR80">
        <f t="shared" si="154"/>
        <v>3.5619999999999998</v>
      </c>
      <c r="AS80">
        <f t="shared" si="155"/>
        <v>0.52200000000000002</v>
      </c>
      <c r="AT80">
        <f t="shared" si="156"/>
        <v>0</v>
      </c>
      <c r="AU80">
        <f t="shared" si="157"/>
        <v>6.3520000000000003</v>
      </c>
      <c r="AV80">
        <f t="shared" si="158"/>
        <v>33.295000000000002</v>
      </c>
      <c r="AW80">
        <f t="shared" si="159"/>
        <v>0.56000000000000005</v>
      </c>
      <c r="AX80">
        <f t="shared" si="160"/>
        <v>0.14399999999999999</v>
      </c>
      <c r="AY80">
        <f t="shared" si="161"/>
        <v>0.08</v>
      </c>
      <c r="AZ80">
        <f t="shared" si="162"/>
        <v>1.2E-2</v>
      </c>
      <c r="BA80">
        <f t="shared" si="163"/>
        <v>0</v>
      </c>
      <c r="BB80">
        <f t="shared" si="164"/>
        <v>100.48400000000001</v>
      </c>
      <c r="BD80">
        <f t="shared" si="165"/>
        <v>0.92886151797603189</v>
      </c>
      <c r="BE80">
        <f t="shared" si="166"/>
        <v>1.8906668670022287E-3</v>
      </c>
      <c r="BF80">
        <f t="shared" si="167"/>
        <v>6.9870537465672816E-2</v>
      </c>
      <c r="BG80">
        <f t="shared" si="168"/>
        <v>6.868872952167906E-3</v>
      </c>
      <c r="BH80">
        <f t="shared" si="169"/>
        <v>8.8413785423974184E-2</v>
      </c>
      <c r="BI80">
        <f t="shared" si="170"/>
        <v>0</v>
      </c>
      <c r="BJ80">
        <f t="shared" si="171"/>
        <v>0.82608846676789638</v>
      </c>
      <c r="BK80">
        <f t="shared" si="172"/>
        <v>9.9861976482504555E-3</v>
      </c>
      <c r="BL80">
        <f t="shared" si="173"/>
        <v>2.0299588087525056E-3</v>
      </c>
      <c r="BM80">
        <f t="shared" si="174"/>
        <v>1.07105370263265E-3</v>
      </c>
      <c r="BN80">
        <f t="shared" si="175"/>
        <v>3.8722855681530327E-4</v>
      </c>
      <c r="BO80">
        <f t="shared" si="176"/>
        <v>0</v>
      </c>
      <c r="BP80">
        <f t="shared" si="177"/>
        <v>1.9354682861691963</v>
      </c>
      <c r="BQ80">
        <f t="shared" si="178"/>
        <v>2.0658335981456388</v>
      </c>
    </row>
    <row r="81" spans="1:69" x14ac:dyDescent="0.15">
      <c r="A81" t="s">
        <v>158</v>
      </c>
      <c r="B81">
        <v>79</v>
      </c>
      <c r="C81" s="27">
        <f t="shared" si="135"/>
        <v>890.83577002769107</v>
      </c>
      <c r="D81" s="1">
        <v>55.307000000000002</v>
      </c>
      <c r="E81" s="1">
        <v>0.22</v>
      </c>
      <c r="F81" s="1">
        <v>3.758</v>
      </c>
      <c r="G81" s="1">
        <v>0.54600000000000004</v>
      </c>
      <c r="H81" s="1">
        <v>5.7279999999999998</v>
      </c>
      <c r="I81" s="1">
        <v>31.283000000000001</v>
      </c>
      <c r="J81" s="1">
        <v>3.8330000000000002</v>
      </c>
      <c r="K81" s="1">
        <v>0.16</v>
      </c>
      <c r="L81" s="1">
        <v>8.1000000000000003E-2</v>
      </c>
      <c r="M81" s="1">
        <v>5.3999999999999999E-2</v>
      </c>
      <c r="O81">
        <f t="shared" si="136"/>
        <v>100.97</v>
      </c>
      <c r="Q81" s="28">
        <f t="shared" si="179"/>
        <v>24.610006253870001</v>
      </c>
      <c r="V81" s="37">
        <v>12</v>
      </c>
      <c r="W81" s="37">
        <v>4</v>
      </c>
      <c r="X81" s="15">
        <v>0</v>
      </c>
      <c r="Z81" s="14">
        <f t="shared" si="137"/>
        <v>1.9069455161630462</v>
      </c>
      <c r="AA81" s="14">
        <f t="shared" si="138"/>
        <v>5.7062244995348035E-3</v>
      </c>
      <c r="AB81" s="14">
        <f t="shared" si="139"/>
        <v>0.15270211479158169</v>
      </c>
      <c r="AC81" s="14">
        <f t="shared" si="140"/>
        <v>1.4883179870110848E-2</v>
      </c>
      <c r="AD81" s="14">
        <f t="shared" si="141"/>
        <v>0</v>
      </c>
      <c r="AE81" s="14">
        <f t="shared" si="142"/>
        <v>0.16515837918012774</v>
      </c>
      <c r="AF81" s="14">
        <f t="shared" si="143"/>
        <v>1.6078444890631434</v>
      </c>
      <c r="AG81" s="14">
        <f t="shared" si="144"/>
        <v>0.14159211100902519</v>
      </c>
      <c r="AH81" s="14">
        <f t="shared" si="145"/>
        <v>4.6723226227872276E-3</v>
      </c>
      <c r="AI81" s="14">
        <f t="shared" si="146"/>
        <v>2.2464377360132295E-3</v>
      </c>
      <c r="AJ81" s="14">
        <f t="shared" si="147"/>
        <v>3.6096741424041399E-3</v>
      </c>
      <c r="AK81" s="14">
        <f t="shared" si="148"/>
        <v>0</v>
      </c>
      <c r="AL81" s="14">
        <f t="shared" si="149"/>
        <v>4.0053604490777746</v>
      </c>
      <c r="AM81" s="14">
        <f t="shared" si="150"/>
        <v>0.90684821658310677</v>
      </c>
      <c r="AN81" s="11">
        <f t="shared" si="151"/>
        <v>0</v>
      </c>
      <c r="AP81">
        <f t="shared" si="152"/>
        <v>55.307000000000002</v>
      </c>
      <c r="AQ81">
        <f t="shared" si="153"/>
        <v>0.22</v>
      </c>
      <c r="AR81">
        <f t="shared" si="154"/>
        <v>3.758</v>
      </c>
      <c r="AS81">
        <f t="shared" si="155"/>
        <v>0.54600000000000004</v>
      </c>
      <c r="AT81">
        <f t="shared" si="156"/>
        <v>0</v>
      </c>
      <c r="AU81">
        <f t="shared" si="157"/>
        <v>5.7279999999999998</v>
      </c>
      <c r="AV81">
        <f t="shared" si="158"/>
        <v>31.283000000000001</v>
      </c>
      <c r="AW81">
        <f t="shared" si="159"/>
        <v>3.8330000000000002</v>
      </c>
      <c r="AX81">
        <f t="shared" si="160"/>
        <v>0.16</v>
      </c>
      <c r="AY81">
        <f t="shared" si="161"/>
        <v>8.1000000000000003E-2</v>
      </c>
      <c r="AZ81">
        <f t="shared" si="162"/>
        <v>5.3999999999999999E-2</v>
      </c>
      <c r="BA81">
        <f t="shared" si="163"/>
        <v>0</v>
      </c>
      <c r="BB81">
        <f t="shared" si="164"/>
        <v>100.97</v>
      </c>
      <c r="BD81">
        <f t="shared" si="165"/>
        <v>0.92055592543275644</v>
      </c>
      <c r="BE81">
        <f t="shared" si="166"/>
        <v>2.7546139784138434E-3</v>
      </c>
      <c r="BF81">
        <f t="shared" si="167"/>
        <v>7.3715182424480191E-2</v>
      </c>
      <c r="BG81">
        <f t="shared" si="168"/>
        <v>7.1846832028422923E-3</v>
      </c>
      <c r="BH81">
        <f t="shared" si="169"/>
        <v>7.9728300206001898E-2</v>
      </c>
      <c r="BI81">
        <f t="shared" si="170"/>
        <v>0</v>
      </c>
      <c r="BJ81">
        <f t="shared" si="171"/>
        <v>0.7761683587896111</v>
      </c>
      <c r="BK81">
        <f t="shared" si="172"/>
        <v>6.835195640311427E-2</v>
      </c>
      <c r="BL81">
        <f t="shared" si="173"/>
        <v>2.2555097875027845E-3</v>
      </c>
      <c r="BM81">
        <f t="shared" si="174"/>
        <v>1.084441873915558E-3</v>
      </c>
      <c r="BN81">
        <f t="shared" si="175"/>
        <v>1.7425285056688646E-3</v>
      </c>
      <c r="BO81">
        <f t="shared" si="176"/>
        <v>0</v>
      </c>
      <c r="BP81">
        <f t="shared" si="177"/>
        <v>1.9335415006043073</v>
      </c>
      <c r="BQ81">
        <f t="shared" si="178"/>
        <v>2.0715151176356663</v>
      </c>
    </row>
    <row r="82" spans="1:69" x14ac:dyDescent="0.15">
      <c r="A82" t="s">
        <v>159</v>
      </c>
      <c r="B82">
        <v>80</v>
      </c>
      <c r="C82" s="27">
        <f t="shared" si="135"/>
        <v>902.40506574233643</v>
      </c>
      <c r="D82" s="1">
        <v>55.753999999999998</v>
      </c>
      <c r="E82" s="1">
        <v>0.13500000000000001</v>
      </c>
      <c r="F82" s="1">
        <v>3.5790000000000002</v>
      </c>
      <c r="G82" s="1">
        <v>0.52</v>
      </c>
      <c r="H82" s="1">
        <v>6.32</v>
      </c>
      <c r="I82" s="1">
        <v>33.323999999999998</v>
      </c>
      <c r="J82" s="1">
        <v>0.53500000000000003</v>
      </c>
      <c r="K82" s="1">
        <v>0.11799999999999999</v>
      </c>
      <c r="L82" s="1">
        <v>7.8E-2</v>
      </c>
      <c r="M82" s="1">
        <v>1.2999999999999999E-2</v>
      </c>
      <c r="O82">
        <f t="shared" si="136"/>
        <v>100.37599999999999</v>
      </c>
      <c r="Q82" s="28">
        <f t="shared" si="179"/>
        <v>24.658828246532273</v>
      </c>
      <c r="V82" s="37">
        <v>12</v>
      </c>
      <c r="W82" s="37">
        <v>4</v>
      </c>
      <c r="X82" s="15">
        <v>0</v>
      </c>
      <c r="Z82" s="14">
        <f t="shared" si="137"/>
        <v>1.9185516796883606</v>
      </c>
      <c r="AA82" s="14">
        <f t="shared" si="138"/>
        <v>3.4946141424114013E-3</v>
      </c>
      <c r="AB82" s="14">
        <f t="shared" si="139"/>
        <v>0.14514071651005186</v>
      </c>
      <c r="AC82" s="14">
        <f t="shared" si="140"/>
        <v>1.4146393023992421E-2</v>
      </c>
      <c r="AD82" s="14">
        <f t="shared" si="141"/>
        <v>0</v>
      </c>
      <c r="AE82" s="14">
        <f t="shared" si="142"/>
        <v>0.18186702789977865</v>
      </c>
      <c r="AF82" s="14">
        <f t="shared" si="143"/>
        <v>1.7093541902845368</v>
      </c>
      <c r="AG82" s="14">
        <f t="shared" si="144"/>
        <v>1.972392343008169E-2</v>
      </c>
      <c r="AH82" s="14">
        <f t="shared" si="145"/>
        <v>3.4390155227675247E-3</v>
      </c>
      <c r="AI82" s="14">
        <f t="shared" si="146"/>
        <v>2.1589533486326071E-3</v>
      </c>
      <c r="AJ82" s="14">
        <f t="shared" si="147"/>
        <v>8.6727510318697484E-4</v>
      </c>
      <c r="AK82" s="14">
        <f t="shared" si="148"/>
        <v>0</v>
      </c>
      <c r="AL82" s="14">
        <f t="shared" si="149"/>
        <v>3.9987437889538002</v>
      </c>
      <c r="AM82" s="14">
        <f t="shared" si="150"/>
        <v>0.90383619528423975</v>
      </c>
      <c r="AN82" s="11">
        <f t="shared" si="151"/>
        <v>0</v>
      </c>
      <c r="AP82">
        <f t="shared" si="152"/>
        <v>55.753999999999998</v>
      </c>
      <c r="AQ82">
        <f t="shared" si="153"/>
        <v>0.13500000000000001</v>
      </c>
      <c r="AR82">
        <f t="shared" si="154"/>
        <v>3.5790000000000002</v>
      </c>
      <c r="AS82">
        <f t="shared" si="155"/>
        <v>0.52</v>
      </c>
      <c r="AT82">
        <f t="shared" si="156"/>
        <v>0</v>
      </c>
      <c r="AU82">
        <f t="shared" si="157"/>
        <v>6.32</v>
      </c>
      <c r="AV82">
        <f t="shared" si="158"/>
        <v>33.323999999999998</v>
      </c>
      <c r="AW82">
        <f t="shared" si="159"/>
        <v>0.53500000000000003</v>
      </c>
      <c r="AX82">
        <f t="shared" si="160"/>
        <v>0.11799999999999999</v>
      </c>
      <c r="AY82">
        <f t="shared" si="161"/>
        <v>7.8E-2</v>
      </c>
      <c r="AZ82">
        <f t="shared" si="162"/>
        <v>1.2999999999999999E-2</v>
      </c>
      <c r="BA82">
        <f t="shared" si="163"/>
        <v>0</v>
      </c>
      <c r="BB82">
        <f t="shared" si="164"/>
        <v>100.37599999999999</v>
      </c>
      <c r="BD82">
        <f t="shared" si="165"/>
        <v>0.92799600532623172</v>
      </c>
      <c r="BE82">
        <f t="shared" si="166"/>
        <v>1.6903313049357676E-3</v>
      </c>
      <c r="BF82">
        <f t="shared" si="167"/>
        <v>7.0204001569242849E-2</v>
      </c>
      <c r="BG82">
        <f t="shared" si="168"/>
        <v>6.8425554312783734E-3</v>
      </c>
      <c r="BH82">
        <f t="shared" si="169"/>
        <v>8.7968375925616626E-2</v>
      </c>
      <c r="BI82">
        <f t="shared" si="170"/>
        <v>0</v>
      </c>
      <c r="BJ82">
        <f t="shared" si="171"/>
        <v>0.82680799118706638</v>
      </c>
      <c r="BK82">
        <f t="shared" si="172"/>
        <v>9.5403852532392735E-3</v>
      </c>
      <c r="BL82">
        <f t="shared" si="173"/>
        <v>1.6634384682833033E-3</v>
      </c>
      <c r="BM82">
        <f t="shared" si="174"/>
        <v>1.0442773600668337E-3</v>
      </c>
      <c r="BN82">
        <f t="shared" si="175"/>
        <v>4.1949760321657848E-4</v>
      </c>
      <c r="BO82">
        <f t="shared" si="176"/>
        <v>0</v>
      </c>
      <c r="BP82">
        <f t="shared" si="177"/>
        <v>1.9341768594291775</v>
      </c>
      <c r="BQ82">
        <f t="shared" si="178"/>
        <v>2.0674137266505848</v>
      </c>
    </row>
    <row r="83" spans="1:69" x14ac:dyDescent="0.15">
      <c r="A83" t="s">
        <v>160</v>
      </c>
      <c r="B83">
        <v>81</v>
      </c>
      <c r="C83" s="27">
        <f t="shared" si="135"/>
        <v>913.9743614569818</v>
      </c>
      <c r="D83" s="1">
        <v>55.765999999999998</v>
      </c>
      <c r="E83" s="1">
        <v>0.14499999999999999</v>
      </c>
      <c r="F83" s="1">
        <v>3.5739999999999998</v>
      </c>
      <c r="G83" s="1">
        <v>0.51400000000000001</v>
      </c>
      <c r="H83" s="1">
        <v>6.2859999999999996</v>
      </c>
      <c r="I83" s="1">
        <v>33.387</v>
      </c>
      <c r="J83" s="1">
        <v>0.53600000000000003</v>
      </c>
      <c r="K83" s="1">
        <v>0.13200000000000001</v>
      </c>
      <c r="L83" s="1">
        <v>0.1</v>
      </c>
      <c r="M83" s="1">
        <v>6.0000000000000001E-3</v>
      </c>
      <c r="O83">
        <f t="shared" si="136"/>
        <v>100.446</v>
      </c>
      <c r="Q83" s="28">
        <f t="shared" si="179"/>
        <v>24.674725393952659</v>
      </c>
      <c r="V83" s="37">
        <v>12</v>
      </c>
      <c r="W83" s="37">
        <v>4</v>
      </c>
      <c r="X83" s="15">
        <v>0</v>
      </c>
      <c r="Z83" s="14">
        <f t="shared" si="137"/>
        <v>1.9177282834751979</v>
      </c>
      <c r="AA83" s="14">
        <f t="shared" si="138"/>
        <v>3.7510562040399425E-3</v>
      </c>
      <c r="AB83" s="14">
        <f t="shared" si="139"/>
        <v>0.14484457042330143</v>
      </c>
      <c r="AC83" s="14">
        <f t="shared" si="140"/>
        <v>1.3974156499680149E-2</v>
      </c>
      <c r="AD83" s="14">
        <f t="shared" si="141"/>
        <v>0</v>
      </c>
      <c r="AE83" s="14">
        <f t="shared" si="142"/>
        <v>0.18077208849265311</v>
      </c>
      <c r="AF83" s="14">
        <f t="shared" si="143"/>
        <v>1.711482409541943</v>
      </c>
      <c r="AG83" s="14">
        <f t="shared" si="144"/>
        <v>1.9748059322494758E-2</v>
      </c>
      <c r="AH83" s="14">
        <f t="shared" si="145"/>
        <v>3.8445557907175404E-3</v>
      </c>
      <c r="AI83" s="14">
        <f t="shared" si="146"/>
        <v>2.7661056449687256E-3</v>
      </c>
      <c r="AJ83" s="14">
        <f t="shared" si="147"/>
        <v>4.0002292854862551E-4</v>
      </c>
      <c r="AK83" s="14">
        <f t="shared" si="148"/>
        <v>0</v>
      </c>
      <c r="AL83" s="14">
        <f t="shared" si="149"/>
        <v>3.9993113083235445</v>
      </c>
      <c r="AM83" s="14">
        <f t="shared" si="150"/>
        <v>0.90446734903766202</v>
      </c>
      <c r="AN83" s="11">
        <f t="shared" si="151"/>
        <v>0</v>
      </c>
      <c r="AP83">
        <f t="shared" si="152"/>
        <v>55.765999999999998</v>
      </c>
      <c r="AQ83">
        <f t="shared" si="153"/>
        <v>0.14499999999999999</v>
      </c>
      <c r="AR83">
        <f t="shared" si="154"/>
        <v>3.5739999999999998</v>
      </c>
      <c r="AS83">
        <f t="shared" si="155"/>
        <v>0.51400000000000001</v>
      </c>
      <c r="AT83">
        <f t="shared" si="156"/>
        <v>0</v>
      </c>
      <c r="AU83">
        <f t="shared" si="157"/>
        <v>6.2859999999999996</v>
      </c>
      <c r="AV83">
        <f t="shared" si="158"/>
        <v>33.387</v>
      </c>
      <c r="AW83">
        <f t="shared" si="159"/>
        <v>0.53600000000000003</v>
      </c>
      <c r="AX83">
        <f t="shared" si="160"/>
        <v>0.13200000000000001</v>
      </c>
      <c r="AY83">
        <f t="shared" si="161"/>
        <v>0.1</v>
      </c>
      <c r="AZ83">
        <f t="shared" si="162"/>
        <v>6.0000000000000001E-3</v>
      </c>
      <c r="BA83">
        <f t="shared" si="163"/>
        <v>0</v>
      </c>
      <c r="BB83">
        <f t="shared" si="164"/>
        <v>100.446</v>
      </c>
      <c r="BD83">
        <f t="shared" si="165"/>
        <v>0.92819573901464714</v>
      </c>
      <c r="BE83">
        <f t="shared" si="166"/>
        <v>1.8155410312273056E-3</v>
      </c>
      <c r="BF83">
        <f t="shared" si="167"/>
        <v>7.0105923891722252E-2</v>
      </c>
      <c r="BG83">
        <f t="shared" si="168"/>
        <v>6.7636028686097766E-3</v>
      </c>
      <c r="BH83">
        <f t="shared" si="169"/>
        <v>8.7495128333611713E-2</v>
      </c>
      <c r="BI83">
        <f t="shared" si="170"/>
        <v>0</v>
      </c>
      <c r="BJ83">
        <f t="shared" si="171"/>
        <v>0.82837109595974634</v>
      </c>
      <c r="BK83">
        <f t="shared" si="172"/>
        <v>9.5582177490397217E-3</v>
      </c>
      <c r="BL83">
        <f t="shared" si="173"/>
        <v>1.860795574689797E-3</v>
      </c>
      <c r="BM83">
        <f t="shared" si="174"/>
        <v>1.3388171282908124E-3</v>
      </c>
      <c r="BN83">
        <f t="shared" si="175"/>
        <v>1.9361427840765164E-4</v>
      </c>
      <c r="BO83">
        <f t="shared" si="176"/>
        <v>0</v>
      </c>
      <c r="BP83">
        <f t="shared" si="177"/>
        <v>1.9356984758299924</v>
      </c>
      <c r="BQ83">
        <f t="shared" si="178"/>
        <v>2.0660817571852004</v>
      </c>
    </row>
    <row r="84" spans="1:69" x14ac:dyDescent="0.15">
      <c r="A84" t="s">
        <v>161</v>
      </c>
      <c r="B84">
        <v>82</v>
      </c>
      <c r="C84" s="27">
        <f t="shared" si="135"/>
        <v>925.54365717162705</v>
      </c>
      <c r="D84" s="1">
        <v>55.78</v>
      </c>
      <c r="E84" s="1">
        <v>9.9000000000000005E-2</v>
      </c>
      <c r="F84" s="1">
        <v>3.5659999999999998</v>
      </c>
      <c r="G84" s="1">
        <v>0.495</v>
      </c>
      <c r="H84" s="1">
        <v>6.3529999999999998</v>
      </c>
      <c r="I84" s="1">
        <v>33.176000000000002</v>
      </c>
      <c r="J84" s="1">
        <v>0.50900000000000001</v>
      </c>
      <c r="K84" s="1">
        <v>0.13600000000000001</v>
      </c>
      <c r="L84" s="1">
        <v>0.11</v>
      </c>
      <c r="M84" s="1">
        <v>7.0000000000000001E-3</v>
      </c>
      <c r="O84">
        <f t="shared" si="136"/>
        <v>100.23099999999999</v>
      </c>
      <c r="Q84" s="28">
        <f t="shared" si="179"/>
        <v>24.62481637324942</v>
      </c>
      <c r="V84" s="37">
        <v>12</v>
      </c>
      <c r="W84" s="37">
        <v>4</v>
      </c>
      <c r="X84" s="15">
        <v>0</v>
      </c>
      <c r="Z84" s="14">
        <f t="shared" si="137"/>
        <v>1.922097511370356</v>
      </c>
      <c r="AA84" s="14">
        <f t="shared" si="138"/>
        <v>2.566256670544794E-3</v>
      </c>
      <c r="AB84" s="14">
        <f t="shared" si="139"/>
        <v>0.144813262602593</v>
      </c>
      <c r="AC84" s="14">
        <f t="shared" si="140"/>
        <v>1.3484877639958582E-2</v>
      </c>
      <c r="AD84" s="14">
        <f t="shared" si="141"/>
        <v>0</v>
      </c>
      <c r="AE84" s="14">
        <f t="shared" si="142"/>
        <v>0.18306915696713502</v>
      </c>
      <c r="AF84" s="14">
        <f t="shared" si="143"/>
        <v>1.7041130117395156</v>
      </c>
      <c r="AG84" s="14">
        <f t="shared" si="144"/>
        <v>1.8791296416700978E-2</v>
      </c>
      <c r="AH84" s="14">
        <f t="shared" si="145"/>
        <v>3.9690856630319286E-3</v>
      </c>
      <c r="AI84" s="14">
        <f t="shared" si="146"/>
        <v>3.0488831178392697E-3</v>
      </c>
      <c r="AJ84" s="14">
        <f t="shared" si="147"/>
        <v>4.6763930029824374E-4</v>
      </c>
      <c r="AK84" s="14">
        <f t="shared" si="148"/>
        <v>0</v>
      </c>
      <c r="AL84" s="14">
        <f t="shared" si="149"/>
        <v>3.9964209814879736</v>
      </c>
      <c r="AM84" s="14">
        <f t="shared" si="150"/>
        <v>0.90299338346726832</v>
      </c>
      <c r="AN84" s="11">
        <f t="shared" si="151"/>
        <v>0</v>
      </c>
      <c r="AP84">
        <f t="shared" si="152"/>
        <v>55.78</v>
      </c>
      <c r="AQ84">
        <f t="shared" si="153"/>
        <v>9.9000000000000005E-2</v>
      </c>
      <c r="AR84">
        <f t="shared" si="154"/>
        <v>3.5659999999999998</v>
      </c>
      <c r="AS84">
        <f t="shared" si="155"/>
        <v>0.495</v>
      </c>
      <c r="AT84">
        <f t="shared" si="156"/>
        <v>0</v>
      </c>
      <c r="AU84">
        <f t="shared" si="157"/>
        <v>6.3529999999999998</v>
      </c>
      <c r="AV84">
        <f t="shared" si="158"/>
        <v>33.176000000000002</v>
      </c>
      <c r="AW84">
        <f t="shared" si="159"/>
        <v>0.50900000000000001</v>
      </c>
      <c r="AX84">
        <f t="shared" si="160"/>
        <v>0.13600000000000001</v>
      </c>
      <c r="AY84">
        <f t="shared" si="161"/>
        <v>0.11</v>
      </c>
      <c r="AZ84">
        <f t="shared" si="162"/>
        <v>7.0000000000000001E-3</v>
      </c>
      <c r="BA84">
        <f t="shared" si="163"/>
        <v>0</v>
      </c>
      <c r="BB84">
        <f t="shared" si="164"/>
        <v>100.23099999999999</v>
      </c>
      <c r="BD84">
        <f t="shared" si="165"/>
        <v>0.92842876165113186</v>
      </c>
      <c r="BE84">
        <f t="shared" si="166"/>
        <v>1.2395762902862296E-3</v>
      </c>
      <c r="BF84">
        <f t="shared" si="167"/>
        <v>6.9948999607689286E-2</v>
      </c>
      <c r="BG84">
        <f t="shared" si="168"/>
        <v>6.5135864201592208E-3</v>
      </c>
      <c r="BH84">
        <f t="shared" si="169"/>
        <v>8.8427704470797841E-2</v>
      </c>
      <c r="BI84">
        <f t="shared" si="170"/>
        <v>0</v>
      </c>
      <c r="BJ84">
        <f t="shared" si="171"/>
        <v>0.82313593553061204</v>
      </c>
      <c r="BK84">
        <f t="shared" si="172"/>
        <v>9.076740362427645E-3</v>
      </c>
      <c r="BL84">
        <f t="shared" si="173"/>
        <v>1.9171833193773668E-3</v>
      </c>
      <c r="BM84">
        <f t="shared" si="174"/>
        <v>1.4726988411198937E-3</v>
      </c>
      <c r="BN84">
        <f t="shared" si="175"/>
        <v>2.258833248089269E-4</v>
      </c>
      <c r="BO84">
        <f t="shared" si="176"/>
        <v>0</v>
      </c>
      <c r="BP84">
        <f t="shared" si="177"/>
        <v>1.9303870698184107</v>
      </c>
      <c r="BQ84">
        <f t="shared" si="178"/>
        <v>2.0702692449467728</v>
      </c>
    </row>
    <row r="85" spans="1:69" x14ac:dyDescent="0.15">
      <c r="A85" t="s">
        <v>162</v>
      </c>
      <c r="B85">
        <v>83</v>
      </c>
      <c r="C85" s="27">
        <f t="shared" si="135"/>
        <v>937.11295288627241</v>
      </c>
      <c r="D85" s="1">
        <v>55.313000000000002</v>
      </c>
      <c r="E85" s="1">
        <v>0.22800000000000001</v>
      </c>
      <c r="F85" s="1">
        <v>3.58</v>
      </c>
      <c r="G85" s="1">
        <v>0.53600000000000003</v>
      </c>
      <c r="H85" s="1">
        <v>6.1749999999999998</v>
      </c>
      <c r="I85" s="1">
        <v>31.704999999999998</v>
      </c>
      <c r="J85" s="1">
        <v>1.367</v>
      </c>
      <c r="K85" s="1">
        <v>0.14599999999999999</v>
      </c>
      <c r="L85" s="1">
        <v>7.0000000000000007E-2</v>
      </c>
      <c r="M85" s="1">
        <v>2.7E-2</v>
      </c>
      <c r="O85">
        <f t="shared" si="136"/>
        <v>99.147000000000006</v>
      </c>
      <c r="Q85" s="28">
        <f t="shared" si="179"/>
        <v>24.328785967180849</v>
      </c>
      <c r="V85" s="37">
        <v>12</v>
      </c>
      <c r="W85" s="37">
        <v>4</v>
      </c>
      <c r="X85" s="15">
        <v>0</v>
      </c>
      <c r="Z85" s="14">
        <f t="shared" si="137"/>
        <v>1.9291974681183948</v>
      </c>
      <c r="AA85" s="14">
        <f t="shared" si="138"/>
        <v>5.9820812387818547E-3</v>
      </c>
      <c r="AB85" s="14">
        <f t="shared" si="139"/>
        <v>0.14715078692497702</v>
      </c>
      <c r="AC85" s="14">
        <f t="shared" si="140"/>
        <v>1.4779480328003554E-2</v>
      </c>
      <c r="AD85" s="14">
        <f t="shared" si="141"/>
        <v>0</v>
      </c>
      <c r="AE85" s="14">
        <f t="shared" si="142"/>
        <v>0.18010503378892609</v>
      </c>
      <c r="AF85" s="14">
        <f t="shared" si="143"/>
        <v>1.6483699574054784</v>
      </c>
      <c r="AG85" s="14">
        <f t="shared" si="144"/>
        <v>5.1081076177045312E-2</v>
      </c>
      <c r="AH85" s="14">
        <f t="shared" si="145"/>
        <v>4.3127767996245505E-3</v>
      </c>
      <c r="AI85" s="14">
        <f t="shared" si="146"/>
        <v>1.9638065008519699E-3</v>
      </c>
      <c r="AJ85" s="14">
        <f t="shared" si="147"/>
        <v>1.8256994684986445E-3</v>
      </c>
      <c r="AK85" s="14">
        <f t="shared" si="148"/>
        <v>0</v>
      </c>
      <c r="AL85" s="14">
        <f t="shared" si="149"/>
        <v>3.9847681667505825</v>
      </c>
      <c r="AM85" s="14">
        <f t="shared" si="150"/>
        <v>0.90149986482928213</v>
      </c>
      <c r="AN85" s="11">
        <f t="shared" si="151"/>
        <v>0</v>
      </c>
      <c r="AP85">
        <f t="shared" si="152"/>
        <v>55.313000000000002</v>
      </c>
      <c r="AQ85">
        <f t="shared" si="153"/>
        <v>0.22800000000000001</v>
      </c>
      <c r="AR85">
        <f t="shared" si="154"/>
        <v>3.58</v>
      </c>
      <c r="AS85">
        <f t="shared" si="155"/>
        <v>0.53600000000000003</v>
      </c>
      <c r="AT85">
        <f t="shared" si="156"/>
        <v>0</v>
      </c>
      <c r="AU85">
        <f t="shared" si="157"/>
        <v>6.1749999999999998</v>
      </c>
      <c r="AV85">
        <f t="shared" si="158"/>
        <v>31.704999999999998</v>
      </c>
      <c r="AW85">
        <f t="shared" si="159"/>
        <v>1.367</v>
      </c>
      <c r="AX85">
        <f t="shared" si="160"/>
        <v>0.14599999999999999</v>
      </c>
      <c r="AY85">
        <f t="shared" si="161"/>
        <v>7.0000000000000007E-2</v>
      </c>
      <c r="AZ85">
        <f t="shared" si="162"/>
        <v>2.7E-2</v>
      </c>
      <c r="BA85">
        <f t="shared" si="163"/>
        <v>0</v>
      </c>
      <c r="BB85">
        <f t="shared" si="164"/>
        <v>99.147000000000006</v>
      </c>
      <c r="BD85">
        <f t="shared" si="165"/>
        <v>0.92065579227696415</v>
      </c>
      <c r="BE85">
        <f t="shared" si="166"/>
        <v>2.8547817594470741E-3</v>
      </c>
      <c r="BF85">
        <f t="shared" si="167"/>
        <v>7.0223617104746963E-2</v>
      </c>
      <c r="BG85">
        <f t="shared" si="168"/>
        <v>7.0530955983946313E-3</v>
      </c>
      <c r="BH85">
        <f t="shared" si="169"/>
        <v>8.5950114136183961E-2</v>
      </c>
      <c r="BI85">
        <f t="shared" si="170"/>
        <v>0</v>
      </c>
      <c r="BJ85">
        <f t="shared" si="171"/>
        <v>0.78663867964787959</v>
      </c>
      <c r="BK85">
        <f t="shared" si="172"/>
        <v>2.4377021759211377E-2</v>
      </c>
      <c r="BL85">
        <f t="shared" si="173"/>
        <v>2.0581526810962906E-3</v>
      </c>
      <c r="BM85">
        <f t="shared" si="174"/>
        <v>9.3717198980356874E-4</v>
      </c>
      <c r="BN85">
        <f t="shared" si="175"/>
        <v>8.7126425283443228E-4</v>
      </c>
      <c r="BO85">
        <f t="shared" si="176"/>
        <v>0</v>
      </c>
      <c r="BP85">
        <f t="shared" si="177"/>
        <v>1.9016196912065622</v>
      </c>
      <c r="BQ85">
        <f t="shared" si="178"/>
        <v>2.095460088669086</v>
      </c>
    </row>
    <row r="86" spans="1:69" x14ac:dyDescent="0.15">
      <c r="A86" t="s">
        <v>163</v>
      </c>
      <c r="B86">
        <v>84</v>
      </c>
      <c r="C86" s="27">
        <f t="shared" si="135"/>
        <v>948.68224860091777</v>
      </c>
      <c r="D86" s="1">
        <v>55.731000000000002</v>
      </c>
      <c r="E86" s="1">
        <v>0.125</v>
      </c>
      <c r="F86" s="1">
        <v>3.5579999999999998</v>
      </c>
      <c r="G86" s="1">
        <v>0.505</v>
      </c>
      <c r="H86" s="1">
        <v>6.282</v>
      </c>
      <c r="I86" s="1">
        <v>33.182000000000002</v>
      </c>
      <c r="J86" s="1">
        <v>0.53800000000000003</v>
      </c>
      <c r="K86" s="1">
        <v>0.184</v>
      </c>
      <c r="L86" s="1">
        <v>9.6000000000000002E-2</v>
      </c>
      <c r="M86" s="1">
        <v>8.0000000000000002E-3</v>
      </c>
      <c r="O86">
        <f t="shared" si="136"/>
        <v>100.209</v>
      </c>
      <c r="Q86" s="28">
        <f t="shared" si="179"/>
        <v>24.617721973834488</v>
      </c>
      <c r="V86" s="37">
        <v>12</v>
      </c>
      <c r="W86" s="37">
        <v>4</v>
      </c>
      <c r="X86" s="15">
        <v>0</v>
      </c>
      <c r="Z86" s="14">
        <f t="shared" si="137"/>
        <v>1.9209624712721065</v>
      </c>
      <c r="AA86" s="14">
        <f t="shared" si="138"/>
        <v>3.2411568448164835E-3</v>
      </c>
      <c r="AB86" s="14">
        <f t="shared" si="139"/>
        <v>0.14453002612433846</v>
      </c>
      <c r="AC86" s="14">
        <f t="shared" si="140"/>
        <v>1.3761264024938186E-2</v>
      </c>
      <c r="AD86" s="14">
        <f t="shared" si="141"/>
        <v>0</v>
      </c>
      <c r="AE86" s="14">
        <f t="shared" si="142"/>
        <v>0.18107537631455795</v>
      </c>
      <c r="AF86" s="14">
        <f t="shared" si="143"/>
        <v>1.7049123913171036</v>
      </c>
      <c r="AG86" s="14">
        <f t="shared" si="144"/>
        <v>1.9867644237663649E-2</v>
      </c>
      <c r="AH86" s="14">
        <f t="shared" si="145"/>
        <v>5.3714869496240729E-3</v>
      </c>
      <c r="AI86" s="14">
        <f t="shared" si="146"/>
        <v>2.6616102571106045E-3</v>
      </c>
      <c r="AJ86" s="14">
        <f t="shared" si="147"/>
        <v>5.3459893235792335E-4</v>
      </c>
      <c r="AK86" s="14">
        <f t="shared" si="148"/>
        <v>0</v>
      </c>
      <c r="AL86" s="14">
        <f t="shared" si="149"/>
        <v>3.9969180262746171</v>
      </c>
      <c r="AM86" s="14">
        <f t="shared" si="150"/>
        <v>0.90398910352321948</v>
      </c>
      <c r="AN86" s="11">
        <f t="shared" si="151"/>
        <v>0</v>
      </c>
      <c r="AP86">
        <f t="shared" si="152"/>
        <v>55.731000000000002</v>
      </c>
      <c r="AQ86">
        <f t="shared" si="153"/>
        <v>0.125</v>
      </c>
      <c r="AR86">
        <f t="shared" si="154"/>
        <v>3.5579999999999998</v>
      </c>
      <c r="AS86">
        <f t="shared" si="155"/>
        <v>0.505</v>
      </c>
      <c r="AT86">
        <f t="shared" si="156"/>
        <v>0</v>
      </c>
      <c r="AU86">
        <f t="shared" si="157"/>
        <v>6.282</v>
      </c>
      <c r="AV86">
        <f t="shared" si="158"/>
        <v>33.182000000000002</v>
      </c>
      <c r="AW86">
        <f t="shared" si="159"/>
        <v>0.53800000000000003</v>
      </c>
      <c r="AX86">
        <f t="shared" si="160"/>
        <v>0.184</v>
      </c>
      <c r="AY86">
        <f t="shared" si="161"/>
        <v>9.6000000000000002E-2</v>
      </c>
      <c r="AZ86">
        <f t="shared" si="162"/>
        <v>8.0000000000000002E-3</v>
      </c>
      <c r="BA86">
        <f t="shared" si="163"/>
        <v>0</v>
      </c>
      <c r="BB86">
        <f t="shared" si="164"/>
        <v>100.209</v>
      </c>
      <c r="BD86">
        <f t="shared" si="165"/>
        <v>0.92761318242343549</v>
      </c>
      <c r="BE86">
        <f t="shared" si="166"/>
        <v>1.5651215786442292E-3</v>
      </c>
      <c r="BF86">
        <f t="shared" si="167"/>
        <v>6.9792075323656333E-2</v>
      </c>
      <c r="BG86">
        <f t="shared" si="168"/>
        <v>6.6451740246068819E-3</v>
      </c>
      <c r="BH86">
        <f t="shared" si="169"/>
        <v>8.7439452146317029E-2</v>
      </c>
      <c r="BI86">
        <f t="shared" si="170"/>
        <v>0</v>
      </c>
      <c r="BJ86">
        <f t="shared" si="171"/>
        <v>0.82328480265181969</v>
      </c>
      <c r="BK86">
        <f t="shared" si="172"/>
        <v>9.5938827406406163E-3</v>
      </c>
      <c r="BL86">
        <f t="shared" si="173"/>
        <v>2.5938362556282017E-3</v>
      </c>
      <c r="BM86">
        <f t="shared" si="174"/>
        <v>1.2852644431591799E-3</v>
      </c>
      <c r="BN86">
        <f t="shared" si="175"/>
        <v>2.5815237121020216E-4</v>
      </c>
      <c r="BO86">
        <f t="shared" si="176"/>
        <v>0</v>
      </c>
      <c r="BP86">
        <f t="shared" si="177"/>
        <v>1.9300709439591179</v>
      </c>
      <c r="BQ86">
        <f t="shared" si="178"/>
        <v>2.070865860544906</v>
      </c>
    </row>
    <row r="87" spans="1:69" x14ac:dyDescent="0.15">
      <c r="A87" t="s">
        <v>164</v>
      </c>
      <c r="B87">
        <v>85</v>
      </c>
      <c r="C87" s="27">
        <f t="shared" si="135"/>
        <v>960.25154431556314</v>
      </c>
      <c r="D87" s="1">
        <v>55.703000000000003</v>
      </c>
      <c r="E87" s="1">
        <v>0.13100000000000001</v>
      </c>
      <c r="F87" s="1">
        <v>3.57</v>
      </c>
      <c r="G87" s="1">
        <v>0.50700000000000001</v>
      </c>
      <c r="H87" s="1">
        <v>6.2519999999999998</v>
      </c>
      <c r="I87" s="1">
        <v>33.133000000000003</v>
      </c>
      <c r="J87" s="1">
        <v>0.85399999999999998</v>
      </c>
      <c r="K87" s="1">
        <v>0.128</v>
      </c>
      <c r="L87" s="1">
        <v>9.9000000000000005E-2</v>
      </c>
      <c r="M87" s="1">
        <v>1.4999999999999999E-2</v>
      </c>
      <c r="O87">
        <f t="shared" si="136"/>
        <v>100.392</v>
      </c>
      <c r="Q87" s="28">
        <f t="shared" si="179"/>
        <v>24.643009276575757</v>
      </c>
      <c r="V87" s="37">
        <v>12</v>
      </c>
      <c r="W87" s="37">
        <v>4</v>
      </c>
      <c r="X87" s="15">
        <v>0</v>
      </c>
      <c r="Z87" s="14">
        <f t="shared" si="137"/>
        <v>1.9180271581871737</v>
      </c>
      <c r="AA87" s="14">
        <f t="shared" si="138"/>
        <v>3.3932468331524996E-3</v>
      </c>
      <c r="AB87" s="14">
        <f t="shared" si="139"/>
        <v>0.14486867086453759</v>
      </c>
      <c r="AC87" s="14">
        <f t="shared" si="140"/>
        <v>1.3801587102136055E-2</v>
      </c>
      <c r="AD87" s="14">
        <f t="shared" si="141"/>
        <v>0</v>
      </c>
      <c r="AE87" s="14">
        <f t="shared" si="142"/>
        <v>0.18002571968449005</v>
      </c>
      <c r="AF87" s="14">
        <f t="shared" si="143"/>
        <v>1.7006478359770092</v>
      </c>
      <c r="AG87" s="14">
        <f t="shared" si="144"/>
        <v>3.1504753918279872E-2</v>
      </c>
      <c r="AH87" s="14">
        <f t="shared" si="145"/>
        <v>3.7328521911060911E-3</v>
      </c>
      <c r="AI87" s="14">
        <f t="shared" si="146"/>
        <v>2.7419690294274049E-3</v>
      </c>
      <c r="AJ87" s="14">
        <f t="shared" si="147"/>
        <v>1.0013444180500687E-3</v>
      </c>
      <c r="AK87" s="14">
        <f t="shared" si="148"/>
        <v>0</v>
      </c>
      <c r="AL87" s="14">
        <f t="shared" si="149"/>
        <v>3.9997451382053626</v>
      </c>
      <c r="AM87" s="14">
        <f t="shared" si="150"/>
        <v>0.90427593393731287</v>
      </c>
      <c r="AN87" s="11">
        <f t="shared" si="151"/>
        <v>0</v>
      </c>
      <c r="AP87">
        <f t="shared" si="152"/>
        <v>55.703000000000003</v>
      </c>
      <c r="AQ87">
        <f t="shared" si="153"/>
        <v>0.13100000000000001</v>
      </c>
      <c r="AR87">
        <f t="shared" si="154"/>
        <v>3.57</v>
      </c>
      <c r="AS87">
        <f t="shared" si="155"/>
        <v>0.50700000000000001</v>
      </c>
      <c r="AT87">
        <f t="shared" si="156"/>
        <v>0</v>
      </c>
      <c r="AU87">
        <f t="shared" si="157"/>
        <v>6.2519999999999998</v>
      </c>
      <c r="AV87">
        <f t="shared" si="158"/>
        <v>33.133000000000003</v>
      </c>
      <c r="AW87">
        <f t="shared" si="159"/>
        <v>0.85399999999999998</v>
      </c>
      <c r="AX87">
        <f t="shared" si="160"/>
        <v>0.128</v>
      </c>
      <c r="AY87">
        <f t="shared" si="161"/>
        <v>9.9000000000000005E-2</v>
      </c>
      <c r="AZ87">
        <f t="shared" si="162"/>
        <v>1.4999999999999999E-2</v>
      </c>
      <c r="BA87">
        <f t="shared" si="163"/>
        <v>0</v>
      </c>
      <c r="BB87">
        <f t="shared" si="164"/>
        <v>100.392</v>
      </c>
      <c r="BD87">
        <f t="shared" si="165"/>
        <v>0.92714713715046615</v>
      </c>
      <c r="BE87">
        <f t="shared" si="166"/>
        <v>1.640247414419152E-3</v>
      </c>
      <c r="BF87">
        <f t="shared" si="167"/>
        <v>7.0027461749705769E-2</v>
      </c>
      <c r="BG87">
        <f t="shared" si="168"/>
        <v>6.6714915454964135E-3</v>
      </c>
      <c r="BH87">
        <f t="shared" si="169"/>
        <v>8.7021880741606814E-2</v>
      </c>
      <c r="BI87">
        <f t="shared" si="170"/>
        <v>0</v>
      </c>
      <c r="BJ87">
        <f t="shared" si="171"/>
        <v>0.82206905449529089</v>
      </c>
      <c r="BK87">
        <f t="shared" si="172"/>
        <v>1.5228951413581942E-2</v>
      </c>
      <c r="BL87">
        <f t="shared" si="173"/>
        <v>1.8044078300022274E-3</v>
      </c>
      <c r="BM87">
        <f t="shared" si="174"/>
        <v>1.3254289570079044E-3</v>
      </c>
      <c r="BN87">
        <f t="shared" si="175"/>
        <v>4.8403569601912906E-4</v>
      </c>
      <c r="BO87">
        <f t="shared" si="176"/>
        <v>0</v>
      </c>
      <c r="BP87">
        <f t="shared" si="177"/>
        <v>1.9334200969935964</v>
      </c>
      <c r="BQ87">
        <f t="shared" si="178"/>
        <v>2.068740851729447</v>
      </c>
    </row>
    <row r="88" spans="1:69" x14ac:dyDescent="0.15">
      <c r="A88" t="s">
        <v>165</v>
      </c>
      <c r="B88">
        <v>86</v>
      </c>
      <c r="C88" s="27">
        <f t="shared" si="135"/>
        <v>971.8208400302085</v>
      </c>
      <c r="D88" s="1">
        <v>55.393000000000001</v>
      </c>
      <c r="E88" s="1">
        <v>0.13700000000000001</v>
      </c>
      <c r="F88" s="1">
        <v>3.5539999999999998</v>
      </c>
      <c r="G88" s="1">
        <v>0.49299999999999999</v>
      </c>
      <c r="H88" s="1">
        <v>6.383</v>
      </c>
      <c r="I88" s="1">
        <v>33.289000000000001</v>
      </c>
      <c r="J88" s="1">
        <v>0.53300000000000003</v>
      </c>
      <c r="K88" s="1">
        <v>0.13800000000000001</v>
      </c>
      <c r="L88" s="1">
        <v>7.9000000000000001E-2</v>
      </c>
      <c r="M88" s="1">
        <v>1.4999999999999999E-2</v>
      </c>
      <c r="O88">
        <f t="shared" si="136"/>
        <v>100.01400000000001</v>
      </c>
      <c r="Q88" s="28">
        <f t="shared" si="179"/>
        <v>24.548921319442563</v>
      </c>
      <c r="V88" s="37">
        <v>12</v>
      </c>
      <c r="W88" s="37">
        <v>4</v>
      </c>
      <c r="X88" s="15">
        <v>0</v>
      </c>
      <c r="Z88" s="14">
        <f t="shared" si="137"/>
        <v>1.9146631536904419</v>
      </c>
      <c r="AA88" s="14">
        <f t="shared" si="138"/>
        <v>3.56226357797784E-3</v>
      </c>
      <c r="AB88" s="14">
        <f t="shared" si="139"/>
        <v>0.14477214512823658</v>
      </c>
      <c r="AC88" s="14">
        <f t="shared" si="140"/>
        <v>1.3471914475640936E-2</v>
      </c>
      <c r="AD88" s="14">
        <f t="shared" si="141"/>
        <v>0</v>
      </c>
      <c r="AE88" s="14">
        <f t="shared" si="142"/>
        <v>0.18450228851995232</v>
      </c>
      <c r="AF88" s="14">
        <f t="shared" si="143"/>
        <v>1.7152037045570809</v>
      </c>
      <c r="AG88" s="14">
        <f t="shared" si="144"/>
        <v>1.9738164159358154E-2</v>
      </c>
      <c r="AH88" s="14">
        <f t="shared" si="145"/>
        <v>4.0399057841860519E-3</v>
      </c>
      <c r="AI88" s="14">
        <f t="shared" si="146"/>
        <v>2.1964219155122615E-3</v>
      </c>
      <c r="AJ88" s="14">
        <f t="shared" si="147"/>
        <v>1.0051822425090375E-3</v>
      </c>
      <c r="AK88" s="14">
        <f t="shared" si="148"/>
        <v>0</v>
      </c>
      <c r="AL88" s="14">
        <f t="shared" si="149"/>
        <v>4.0031551440508961</v>
      </c>
      <c r="AM88" s="14">
        <f t="shared" si="150"/>
        <v>0.90287850373040812</v>
      </c>
      <c r="AN88" s="11">
        <f t="shared" si="151"/>
        <v>0</v>
      </c>
      <c r="AP88">
        <f t="shared" si="152"/>
        <v>55.393000000000001</v>
      </c>
      <c r="AQ88">
        <f t="shared" si="153"/>
        <v>0.13700000000000001</v>
      </c>
      <c r="AR88">
        <f t="shared" si="154"/>
        <v>3.5539999999999998</v>
      </c>
      <c r="AS88">
        <f t="shared" si="155"/>
        <v>0.49299999999999999</v>
      </c>
      <c r="AT88">
        <f t="shared" si="156"/>
        <v>0</v>
      </c>
      <c r="AU88">
        <f t="shared" si="157"/>
        <v>6.383</v>
      </c>
      <c r="AV88">
        <f t="shared" si="158"/>
        <v>33.289000000000001</v>
      </c>
      <c r="AW88">
        <f t="shared" si="159"/>
        <v>0.53300000000000003</v>
      </c>
      <c r="AX88">
        <f t="shared" si="160"/>
        <v>0.13800000000000001</v>
      </c>
      <c r="AY88">
        <f t="shared" si="161"/>
        <v>7.9000000000000001E-2</v>
      </c>
      <c r="AZ88">
        <f t="shared" si="162"/>
        <v>1.4999999999999999E-2</v>
      </c>
      <c r="BA88">
        <f t="shared" si="163"/>
        <v>0</v>
      </c>
      <c r="BB88">
        <f t="shared" si="164"/>
        <v>100.01400000000001</v>
      </c>
      <c r="BD88">
        <f t="shared" si="165"/>
        <v>0.92198735019973377</v>
      </c>
      <c r="BE88">
        <f t="shared" si="166"/>
        <v>1.7153732501940752E-3</v>
      </c>
      <c r="BF88">
        <f t="shared" si="167"/>
        <v>6.9713613181639864E-2</v>
      </c>
      <c r="BG88">
        <f t="shared" si="168"/>
        <v>6.4872688992696883E-3</v>
      </c>
      <c r="BH88">
        <f t="shared" si="169"/>
        <v>8.8845275875508056E-2</v>
      </c>
      <c r="BI88">
        <f t="shared" si="170"/>
        <v>0</v>
      </c>
      <c r="BJ88">
        <f t="shared" si="171"/>
        <v>0.82593959964668873</v>
      </c>
      <c r="BK88">
        <f t="shared" si="172"/>
        <v>9.5047202616383789E-3</v>
      </c>
      <c r="BL88">
        <f t="shared" si="173"/>
        <v>1.9453771917211516E-3</v>
      </c>
      <c r="BM88">
        <f t="shared" si="174"/>
        <v>1.0576655313497417E-3</v>
      </c>
      <c r="BN88">
        <f t="shared" si="175"/>
        <v>4.8403569601912906E-4</v>
      </c>
      <c r="BO88">
        <f t="shared" si="176"/>
        <v>0</v>
      </c>
      <c r="BP88">
        <f t="shared" si="177"/>
        <v>1.9276802797337624</v>
      </c>
      <c r="BQ88">
        <f t="shared" si="178"/>
        <v>2.0766696563414464</v>
      </c>
    </row>
    <row r="89" spans="1:69" x14ac:dyDescent="0.15">
      <c r="A89" t="s">
        <v>166</v>
      </c>
      <c r="B89">
        <v>87</v>
      </c>
      <c r="C89" s="27">
        <f t="shared" si="135"/>
        <v>983.39013574485375</v>
      </c>
      <c r="D89" s="1">
        <v>55.622</v>
      </c>
      <c r="E89" s="1">
        <v>0.14799999999999999</v>
      </c>
      <c r="F89" s="1">
        <v>3.5259999999999998</v>
      </c>
      <c r="G89" s="1">
        <v>0.48099999999999998</v>
      </c>
      <c r="H89" s="1">
        <v>6.3380000000000001</v>
      </c>
      <c r="I89" s="1">
        <v>33.133000000000003</v>
      </c>
      <c r="J89" s="1">
        <v>0.64</v>
      </c>
      <c r="K89" s="1">
        <v>0.14399999999999999</v>
      </c>
      <c r="L89" s="1">
        <v>0.108</v>
      </c>
      <c r="M89" s="1">
        <v>2.5999999999999999E-2</v>
      </c>
      <c r="O89">
        <f t="shared" si="136"/>
        <v>100.16600000000003</v>
      </c>
      <c r="Q89" s="28">
        <f t="shared" si="179"/>
        <v>24.59055000245861</v>
      </c>
      <c r="V89" s="37">
        <v>12</v>
      </c>
      <c r="W89" s="37">
        <v>4</v>
      </c>
      <c r="X89" s="15">
        <v>0</v>
      </c>
      <c r="Z89" s="14">
        <f t="shared" si="137"/>
        <v>1.9193238739687728</v>
      </c>
      <c r="AA89" s="14">
        <f t="shared" si="138"/>
        <v>3.8417700830776619E-3</v>
      </c>
      <c r="AB89" s="14">
        <f t="shared" si="139"/>
        <v>0.14338841545420755</v>
      </c>
      <c r="AC89" s="14">
        <f t="shared" si="140"/>
        <v>1.3121746571866724E-2</v>
      </c>
      <c r="AD89" s="14">
        <f t="shared" si="141"/>
        <v>0</v>
      </c>
      <c r="AE89" s="14">
        <f t="shared" si="142"/>
        <v>0.18289141472498793</v>
      </c>
      <c r="AF89" s="14">
        <f t="shared" si="143"/>
        <v>1.7042758455577356</v>
      </c>
      <c r="AG89" s="14">
        <f t="shared" si="144"/>
        <v>2.3660487745177729E-2</v>
      </c>
      <c r="AH89" s="14">
        <f t="shared" si="145"/>
        <v>4.2084174636132935E-3</v>
      </c>
      <c r="AI89" s="14">
        <f t="shared" si="146"/>
        <v>2.9976201820990944E-3</v>
      </c>
      <c r="AJ89" s="14">
        <f t="shared" si="147"/>
        <v>1.7393663671485962E-3</v>
      </c>
      <c r="AK89" s="14">
        <f t="shared" si="148"/>
        <v>0</v>
      </c>
      <c r="AL89" s="14">
        <f t="shared" si="149"/>
        <v>3.9994489581186872</v>
      </c>
      <c r="AM89" s="14">
        <f t="shared" si="150"/>
        <v>0.90308680180389078</v>
      </c>
      <c r="AN89" s="11">
        <f t="shared" si="151"/>
        <v>0</v>
      </c>
      <c r="AP89">
        <f t="shared" si="152"/>
        <v>55.622</v>
      </c>
      <c r="AQ89">
        <f t="shared" si="153"/>
        <v>0.14799999999999999</v>
      </c>
      <c r="AR89">
        <f t="shared" si="154"/>
        <v>3.5259999999999998</v>
      </c>
      <c r="AS89">
        <f t="shared" si="155"/>
        <v>0.48099999999999998</v>
      </c>
      <c r="AT89">
        <f t="shared" si="156"/>
        <v>0</v>
      </c>
      <c r="AU89">
        <f t="shared" si="157"/>
        <v>6.3380000000000001</v>
      </c>
      <c r="AV89">
        <f t="shared" si="158"/>
        <v>33.133000000000003</v>
      </c>
      <c r="AW89">
        <f t="shared" si="159"/>
        <v>0.64</v>
      </c>
      <c r="AX89">
        <f t="shared" si="160"/>
        <v>0.14399999999999999</v>
      </c>
      <c r="AY89">
        <f t="shared" si="161"/>
        <v>0.108</v>
      </c>
      <c r="AZ89">
        <f t="shared" si="162"/>
        <v>2.5999999999999999E-2</v>
      </c>
      <c r="BA89">
        <f t="shared" si="163"/>
        <v>0</v>
      </c>
      <c r="BB89">
        <f t="shared" si="164"/>
        <v>100.16600000000003</v>
      </c>
      <c r="BD89">
        <f t="shared" si="165"/>
        <v>0.92579893475366182</v>
      </c>
      <c r="BE89">
        <f t="shared" si="166"/>
        <v>1.8531039491147671E-3</v>
      </c>
      <c r="BF89">
        <f t="shared" si="167"/>
        <v>6.9164378187524522E-2</v>
      </c>
      <c r="BG89">
        <f t="shared" si="168"/>
        <v>6.3293637739324947E-3</v>
      </c>
      <c r="BH89">
        <f t="shared" si="169"/>
        <v>8.8218918768442747E-2</v>
      </c>
      <c r="BI89">
        <f t="shared" si="170"/>
        <v>0</v>
      </c>
      <c r="BJ89">
        <f t="shared" si="171"/>
        <v>0.82206905449529089</v>
      </c>
      <c r="BK89">
        <f t="shared" si="172"/>
        <v>1.1412797312286234E-2</v>
      </c>
      <c r="BL89">
        <f t="shared" si="173"/>
        <v>2.0299588087525056E-3</v>
      </c>
      <c r="BM89">
        <f t="shared" si="174"/>
        <v>1.4459224985540775E-3</v>
      </c>
      <c r="BN89">
        <f t="shared" si="175"/>
        <v>8.3899520643315696E-4</v>
      </c>
      <c r="BO89">
        <f t="shared" si="176"/>
        <v>0</v>
      </c>
      <c r="BP89">
        <f t="shared" si="177"/>
        <v>1.9291614277539932</v>
      </c>
      <c r="BQ89">
        <f t="shared" si="178"/>
        <v>2.0731541179397337</v>
      </c>
    </row>
    <row r="90" spans="1:69" x14ac:dyDescent="0.15">
      <c r="A90" t="s">
        <v>167</v>
      </c>
      <c r="B90">
        <v>88</v>
      </c>
      <c r="C90" s="27">
        <f t="shared" si="135"/>
        <v>994.95943145949911</v>
      </c>
      <c r="D90" s="1">
        <v>55.430999999999997</v>
      </c>
      <c r="E90" s="1">
        <v>0.13300000000000001</v>
      </c>
      <c r="F90" s="1">
        <v>3.544</v>
      </c>
      <c r="G90" s="1">
        <v>0.47699999999999998</v>
      </c>
      <c r="H90" s="1">
        <v>6.3150000000000004</v>
      </c>
      <c r="I90" s="1">
        <v>33.35</v>
      </c>
      <c r="J90" s="1">
        <v>0.51100000000000001</v>
      </c>
      <c r="K90" s="1">
        <v>0.15</v>
      </c>
      <c r="L90" s="1">
        <v>9.2999999999999999E-2</v>
      </c>
      <c r="M90" s="1">
        <v>2E-3</v>
      </c>
      <c r="O90">
        <f t="shared" si="136"/>
        <v>100.006</v>
      </c>
      <c r="Q90" s="28">
        <f t="shared" si="179"/>
        <v>24.556366864326428</v>
      </c>
      <c r="V90" s="37">
        <v>12</v>
      </c>
      <c r="W90" s="37">
        <v>4</v>
      </c>
      <c r="X90" s="15">
        <v>0</v>
      </c>
      <c r="Z90" s="14">
        <f t="shared" si="137"/>
        <v>1.9153956981474429</v>
      </c>
      <c r="AA90" s="14">
        <f t="shared" si="138"/>
        <v>3.457207331418714E-3</v>
      </c>
      <c r="AB90" s="14">
        <f t="shared" si="139"/>
        <v>0.14432102352846204</v>
      </c>
      <c r="AC90" s="14">
        <f t="shared" si="140"/>
        <v>1.3030739951602326E-2</v>
      </c>
      <c r="AD90" s="14">
        <f t="shared" si="141"/>
        <v>0</v>
      </c>
      <c r="AE90" s="14">
        <f t="shared" si="142"/>
        <v>0.18248138514994838</v>
      </c>
      <c r="AF90" s="14">
        <f t="shared" si="143"/>
        <v>1.7178257009984379</v>
      </c>
      <c r="AG90" s="14">
        <f t="shared" si="144"/>
        <v>1.8917718061267342E-2</v>
      </c>
      <c r="AH90" s="14">
        <f t="shared" si="145"/>
        <v>4.389870517167732E-3</v>
      </c>
      <c r="AI90" s="14">
        <f t="shared" si="146"/>
        <v>2.5848772640898617E-3</v>
      </c>
      <c r="AJ90" s="14">
        <f t="shared" si="147"/>
        <v>1.3398366253656614E-4</v>
      </c>
      <c r="AK90" s="14">
        <f t="shared" si="148"/>
        <v>0</v>
      </c>
      <c r="AL90" s="14">
        <f t="shared" si="149"/>
        <v>4.0025382046123736</v>
      </c>
      <c r="AM90" s="14">
        <f t="shared" si="150"/>
        <v>0.90397268605685799</v>
      </c>
      <c r="AN90" s="11">
        <f t="shared" si="151"/>
        <v>0</v>
      </c>
      <c r="AP90">
        <f t="shared" si="152"/>
        <v>55.430999999999997</v>
      </c>
      <c r="AQ90">
        <f t="shared" si="153"/>
        <v>0.13300000000000001</v>
      </c>
      <c r="AR90">
        <f t="shared" si="154"/>
        <v>3.544</v>
      </c>
      <c r="AS90">
        <f t="shared" si="155"/>
        <v>0.47699999999999998</v>
      </c>
      <c r="AT90">
        <f t="shared" si="156"/>
        <v>0</v>
      </c>
      <c r="AU90">
        <f t="shared" si="157"/>
        <v>6.3150000000000004</v>
      </c>
      <c r="AV90">
        <f t="shared" si="158"/>
        <v>33.35</v>
      </c>
      <c r="AW90">
        <f t="shared" si="159"/>
        <v>0.51100000000000001</v>
      </c>
      <c r="AX90">
        <f t="shared" si="160"/>
        <v>0.15</v>
      </c>
      <c r="AY90">
        <f t="shared" si="161"/>
        <v>9.2999999999999999E-2</v>
      </c>
      <c r="AZ90">
        <f t="shared" si="162"/>
        <v>2E-3</v>
      </c>
      <c r="BA90">
        <f t="shared" si="163"/>
        <v>0</v>
      </c>
      <c r="BB90">
        <f t="shared" si="164"/>
        <v>100.006</v>
      </c>
      <c r="BD90">
        <f t="shared" si="165"/>
        <v>0.92261984021304921</v>
      </c>
      <c r="BE90">
        <f t="shared" si="166"/>
        <v>1.6652893596774598E-3</v>
      </c>
      <c r="BF90">
        <f t="shared" si="167"/>
        <v>6.9517457826598669E-2</v>
      </c>
      <c r="BG90">
        <f t="shared" si="168"/>
        <v>6.2767287321534304E-3</v>
      </c>
      <c r="BH90">
        <f t="shared" si="169"/>
        <v>8.7898780691498257E-2</v>
      </c>
      <c r="BI90">
        <f t="shared" si="170"/>
        <v>0</v>
      </c>
      <c r="BJ90">
        <f t="shared" si="171"/>
        <v>0.82745308204563273</v>
      </c>
      <c r="BK90">
        <f t="shared" si="172"/>
        <v>9.1124053540285396E-3</v>
      </c>
      <c r="BL90">
        <f t="shared" si="173"/>
        <v>2.1145404257838602E-3</v>
      </c>
      <c r="BM90">
        <f t="shared" si="174"/>
        <v>1.2450999293104556E-3</v>
      </c>
      <c r="BN90">
        <f t="shared" si="175"/>
        <v>6.453809280255054E-5</v>
      </c>
      <c r="BO90">
        <f t="shared" si="176"/>
        <v>0</v>
      </c>
      <c r="BP90">
        <f t="shared" si="177"/>
        <v>1.9279677626705352</v>
      </c>
      <c r="BQ90">
        <f t="shared" si="178"/>
        <v>2.0760400054968948</v>
      </c>
    </row>
    <row r="91" spans="1:69" x14ac:dyDescent="0.15">
      <c r="A91" t="s">
        <v>168</v>
      </c>
      <c r="B91">
        <v>89</v>
      </c>
      <c r="C91" s="27">
        <f t="shared" si="135"/>
        <v>1006.5287271741445</v>
      </c>
      <c r="D91" s="1">
        <v>55.57</v>
      </c>
      <c r="E91" s="1">
        <v>0.158</v>
      </c>
      <c r="F91" s="1">
        <v>3.5209999999999999</v>
      </c>
      <c r="G91" s="1">
        <v>0.49099999999999999</v>
      </c>
      <c r="H91" s="1">
        <v>6.2690000000000001</v>
      </c>
      <c r="I91" s="1">
        <v>33.225999999999999</v>
      </c>
      <c r="J91" s="1">
        <v>0.52800000000000002</v>
      </c>
      <c r="K91" s="1">
        <v>0.124</v>
      </c>
      <c r="L91" s="1">
        <v>8.5999999999999993E-2</v>
      </c>
      <c r="M91" s="1">
        <v>1.2E-2</v>
      </c>
      <c r="O91">
        <f t="shared" si="136"/>
        <v>99.984999999999999</v>
      </c>
      <c r="Q91" s="28">
        <f t="shared" si="179"/>
        <v>24.566054824862793</v>
      </c>
      <c r="V91" s="37">
        <v>12</v>
      </c>
      <c r="W91" s="37">
        <v>4</v>
      </c>
      <c r="X91" s="15">
        <v>0</v>
      </c>
      <c r="Z91" s="14">
        <f t="shared" si="137"/>
        <v>1.9194415299900811</v>
      </c>
      <c r="AA91" s="14">
        <f t="shared" si="138"/>
        <v>4.1054386588008744E-3</v>
      </c>
      <c r="AB91" s="14">
        <f t="shared" si="139"/>
        <v>0.14332785728526784</v>
      </c>
      <c r="AC91" s="14">
        <f t="shared" si="140"/>
        <v>1.340790385831356E-2</v>
      </c>
      <c r="AD91" s="14">
        <f t="shared" si="141"/>
        <v>0</v>
      </c>
      <c r="AE91" s="14">
        <f t="shared" si="142"/>
        <v>0.18108070640732871</v>
      </c>
      <c r="AF91" s="14">
        <f t="shared" si="143"/>
        <v>1.7107636536796538</v>
      </c>
      <c r="AG91" s="14">
        <f t="shared" si="144"/>
        <v>1.953936597393682E-2</v>
      </c>
      <c r="AH91" s="14">
        <f t="shared" si="145"/>
        <v>3.6275284975408732E-3</v>
      </c>
      <c r="AI91" s="14">
        <f t="shared" si="146"/>
        <v>2.3893739556756955E-3</v>
      </c>
      <c r="AJ91" s="14">
        <f t="shared" si="147"/>
        <v>8.0358494545346333E-4</v>
      </c>
      <c r="AK91" s="14">
        <f t="shared" si="148"/>
        <v>0</v>
      </c>
      <c r="AL91" s="14">
        <f t="shared" si="149"/>
        <v>3.9984869432520522</v>
      </c>
      <c r="AM91" s="14">
        <f t="shared" si="150"/>
        <v>0.90428350755079923</v>
      </c>
      <c r="AN91" s="11">
        <f t="shared" si="151"/>
        <v>0</v>
      </c>
      <c r="AP91">
        <f t="shared" si="152"/>
        <v>55.57</v>
      </c>
      <c r="AQ91">
        <f t="shared" si="153"/>
        <v>0.158</v>
      </c>
      <c r="AR91">
        <f t="shared" si="154"/>
        <v>3.5209999999999999</v>
      </c>
      <c r="AS91">
        <f t="shared" si="155"/>
        <v>0.49099999999999999</v>
      </c>
      <c r="AT91">
        <f t="shared" si="156"/>
        <v>0</v>
      </c>
      <c r="AU91">
        <f t="shared" si="157"/>
        <v>6.2690000000000001</v>
      </c>
      <c r="AV91">
        <f t="shared" si="158"/>
        <v>33.225999999999999</v>
      </c>
      <c r="AW91">
        <f t="shared" si="159"/>
        <v>0.52800000000000002</v>
      </c>
      <c r="AX91">
        <f t="shared" si="160"/>
        <v>0.124</v>
      </c>
      <c r="AY91">
        <f t="shared" si="161"/>
        <v>8.5999999999999993E-2</v>
      </c>
      <c r="AZ91">
        <f t="shared" si="162"/>
        <v>1.2E-2</v>
      </c>
      <c r="BA91">
        <f t="shared" si="163"/>
        <v>0</v>
      </c>
      <c r="BB91">
        <f t="shared" si="164"/>
        <v>99.984999999999999</v>
      </c>
      <c r="BD91">
        <f t="shared" si="165"/>
        <v>0.92493342210386154</v>
      </c>
      <c r="BE91">
        <f t="shared" si="166"/>
        <v>1.9783136754063057E-3</v>
      </c>
      <c r="BF91">
        <f t="shared" si="167"/>
        <v>6.9066300510003925E-2</v>
      </c>
      <c r="BG91">
        <f t="shared" si="168"/>
        <v>6.4609513783801557E-3</v>
      </c>
      <c r="BH91">
        <f t="shared" si="169"/>
        <v>8.7258504537609277E-2</v>
      </c>
      <c r="BI91">
        <f t="shared" si="170"/>
        <v>0</v>
      </c>
      <c r="BJ91">
        <f t="shared" si="171"/>
        <v>0.82437649487400877</v>
      </c>
      <c r="BK91">
        <f t="shared" si="172"/>
        <v>9.4155577826361431E-3</v>
      </c>
      <c r="BL91">
        <f t="shared" si="173"/>
        <v>1.7480200853146578E-3</v>
      </c>
      <c r="BM91">
        <f t="shared" si="174"/>
        <v>1.1513827303300985E-3</v>
      </c>
      <c r="BN91">
        <f t="shared" si="175"/>
        <v>3.8722855681530327E-4</v>
      </c>
      <c r="BO91">
        <f t="shared" si="176"/>
        <v>0</v>
      </c>
      <c r="BP91">
        <f t="shared" si="177"/>
        <v>1.9267761762343663</v>
      </c>
      <c r="BQ91">
        <f t="shared" si="178"/>
        <v>2.0752212906569025</v>
      </c>
    </row>
    <row r="92" spans="1:69" x14ac:dyDescent="0.15">
      <c r="A92" t="s">
        <v>169</v>
      </c>
      <c r="B92">
        <v>90</v>
      </c>
      <c r="C92" s="27">
        <f t="shared" si="135"/>
        <v>1018.0980228887898</v>
      </c>
      <c r="D92" s="1">
        <v>55.673999999999999</v>
      </c>
      <c r="E92" s="1">
        <v>0.14499999999999999</v>
      </c>
      <c r="F92" s="1">
        <v>3.5169999999999999</v>
      </c>
      <c r="G92" s="1">
        <v>0.46400000000000002</v>
      </c>
      <c r="H92" s="1">
        <v>6.3529999999999998</v>
      </c>
      <c r="I92" s="1">
        <v>33.353999999999999</v>
      </c>
      <c r="J92" s="1">
        <v>0.50600000000000001</v>
      </c>
      <c r="K92" s="1">
        <v>0.13600000000000001</v>
      </c>
      <c r="L92" s="1">
        <v>8.6999999999999994E-2</v>
      </c>
      <c r="M92" s="1">
        <v>1.2999999999999999E-2</v>
      </c>
      <c r="O92">
        <f t="shared" si="136"/>
        <v>100.24900000000001</v>
      </c>
      <c r="Q92" s="28">
        <f t="shared" si="179"/>
        <v>24.622449624549603</v>
      </c>
      <c r="V92" s="37">
        <v>12</v>
      </c>
      <c r="W92" s="37">
        <v>4</v>
      </c>
      <c r="X92" s="15">
        <v>0</v>
      </c>
      <c r="Z92" s="14">
        <f t="shared" si="137"/>
        <v>1.9186293097956799</v>
      </c>
      <c r="AA92" s="14">
        <f t="shared" si="138"/>
        <v>3.7590200480981228E-3</v>
      </c>
      <c r="AB92" s="14">
        <f t="shared" si="139"/>
        <v>0.14283712845911989</v>
      </c>
      <c r="AC92" s="14">
        <f t="shared" si="140"/>
        <v>1.2641585163714652E-2</v>
      </c>
      <c r="AD92" s="14">
        <f t="shared" si="141"/>
        <v>0</v>
      </c>
      <c r="AE92" s="14">
        <f t="shared" si="142"/>
        <v>0.18308675386329423</v>
      </c>
      <c r="AF92" s="14">
        <f t="shared" si="143"/>
        <v>1.7134208116258534</v>
      </c>
      <c r="AG92" s="14">
        <f t="shared" si="144"/>
        <v>1.8682337817038198E-2</v>
      </c>
      <c r="AH92" s="14">
        <f t="shared" si="145"/>
        <v>3.9694671778070911E-3</v>
      </c>
      <c r="AI92" s="14">
        <f t="shared" si="146"/>
        <v>2.4116211615690239E-3</v>
      </c>
      <c r="AJ92" s="14">
        <f t="shared" si="147"/>
        <v>8.6855646526162278E-4</v>
      </c>
      <c r="AK92" s="14">
        <f t="shared" si="148"/>
        <v>0</v>
      </c>
      <c r="AL92" s="14">
        <f t="shared" si="149"/>
        <v>4.0003065915774361</v>
      </c>
      <c r="AM92" s="14">
        <f t="shared" si="150"/>
        <v>0.90346110018492198</v>
      </c>
      <c r="AN92" s="11">
        <f t="shared" si="151"/>
        <v>0</v>
      </c>
      <c r="AP92">
        <f t="shared" si="152"/>
        <v>55.673999999999999</v>
      </c>
      <c r="AQ92">
        <f t="shared" si="153"/>
        <v>0.14499999999999999</v>
      </c>
      <c r="AR92">
        <f t="shared" si="154"/>
        <v>3.5169999999999999</v>
      </c>
      <c r="AS92">
        <f t="shared" si="155"/>
        <v>0.46400000000000002</v>
      </c>
      <c r="AT92">
        <f t="shared" si="156"/>
        <v>0</v>
      </c>
      <c r="AU92">
        <f t="shared" si="157"/>
        <v>6.3529999999999998</v>
      </c>
      <c r="AV92">
        <f t="shared" si="158"/>
        <v>33.353999999999999</v>
      </c>
      <c r="AW92">
        <f t="shared" si="159"/>
        <v>0.50600000000000001</v>
      </c>
      <c r="AX92">
        <f t="shared" si="160"/>
        <v>0.13600000000000001</v>
      </c>
      <c r="AY92">
        <f t="shared" si="161"/>
        <v>8.6999999999999994E-2</v>
      </c>
      <c r="AZ92">
        <f t="shared" si="162"/>
        <v>1.2999999999999999E-2</v>
      </c>
      <c r="BA92">
        <f t="shared" si="163"/>
        <v>0</v>
      </c>
      <c r="BB92">
        <f t="shared" si="164"/>
        <v>100.24900000000001</v>
      </c>
      <c r="BD92">
        <f t="shared" si="165"/>
        <v>0.9266644474034621</v>
      </c>
      <c r="BE92">
        <f t="shared" si="166"/>
        <v>1.8155410312273056E-3</v>
      </c>
      <c r="BF92">
        <f t="shared" si="167"/>
        <v>6.8987838367987442E-2</v>
      </c>
      <c r="BG92">
        <f t="shared" si="168"/>
        <v>6.1056648463714714E-3</v>
      </c>
      <c r="BH92">
        <f t="shared" si="169"/>
        <v>8.8427704470797841E-2</v>
      </c>
      <c r="BI92">
        <f t="shared" si="170"/>
        <v>0</v>
      </c>
      <c r="BJ92">
        <f t="shared" si="171"/>
        <v>0.82755232679310442</v>
      </c>
      <c r="BK92">
        <f t="shared" si="172"/>
        <v>9.0232428750263039E-3</v>
      </c>
      <c r="BL92">
        <f t="shared" si="173"/>
        <v>1.9171833193773668E-3</v>
      </c>
      <c r="BM92">
        <f t="shared" si="174"/>
        <v>1.1647709016130068E-3</v>
      </c>
      <c r="BN92">
        <f t="shared" si="175"/>
        <v>4.1949760321657848E-4</v>
      </c>
      <c r="BO92">
        <f t="shared" si="176"/>
        <v>0</v>
      </c>
      <c r="BP92">
        <f t="shared" si="177"/>
        <v>1.932078217612184</v>
      </c>
      <c r="BQ92">
        <f t="shared" si="178"/>
        <v>2.0704682424924461</v>
      </c>
    </row>
    <row r="93" spans="1:69" x14ac:dyDescent="0.15">
      <c r="A93" t="s">
        <v>170</v>
      </c>
      <c r="B93">
        <v>91</v>
      </c>
      <c r="C93" s="27">
        <f t="shared" si="135"/>
        <v>1029.6673186034352</v>
      </c>
      <c r="D93" s="1">
        <v>55.667999999999999</v>
      </c>
      <c r="E93" s="1">
        <v>0.13300000000000001</v>
      </c>
      <c r="F93" s="1">
        <v>3.5230000000000001</v>
      </c>
      <c r="G93" s="1">
        <v>0.46</v>
      </c>
      <c r="H93" s="1">
        <v>6.2649999999999997</v>
      </c>
      <c r="I93" s="1">
        <v>33.094000000000001</v>
      </c>
      <c r="J93" s="1">
        <v>0.79500000000000004</v>
      </c>
      <c r="K93" s="1">
        <v>0.112</v>
      </c>
      <c r="L93" s="1">
        <v>8.3000000000000004E-2</v>
      </c>
      <c r="M93" s="1">
        <v>2.5000000000000001E-2</v>
      </c>
      <c r="O93">
        <f t="shared" si="136"/>
        <v>100.158</v>
      </c>
      <c r="Q93" s="28">
        <f t="shared" si="179"/>
        <v>24.595913616320669</v>
      </c>
      <c r="V93" s="37">
        <v>12</v>
      </c>
      <c r="W93" s="37">
        <v>4</v>
      </c>
      <c r="X93" s="15">
        <v>0</v>
      </c>
      <c r="Z93" s="14">
        <f t="shared" si="137"/>
        <v>1.9204922839526912</v>
      </c>
      <c r="AA93" s="14">
        <f t="shared" si="138"/>
        <v>3.4516486307718886E-3</v>
      </c>
      <c r="AB93" s="14">
        <f t="shared" si="139"/>
        <v>0.14323517536109356</v>
      </c>
      <c r="AC93" s="14">
        <f t="shared" si="140"/>
        <v>1.2546127143386928E-2</v>
      </c>
      <c r="AD93" s="14">
        <f t="shared" si="141"/>
        <v>0</v>
      </c>
      <c r="AE93" s="14">
        <f t="shared" si="142"/>
        <v>0.18074547905181898</v>
      </c>
      <c r="AF93" s="14">
        <f t="shared" si="143"/>
        <v>1.7018985736085539</v>
      </c>
      <c r="AG93" s="14">
        <f t="shared" si="144"/>
        <v>2.9384352897805506E-2</v>
      </c>
      <c r="AH93" s="14">
        <f t="shared" si="145"/>
        <v>3.2724997953893836E-3</v>
      </c>
      <c r="AI93" s="14">
        <f t="shared" si="146"/>
        <v>2.3032242493578399E-3</v>
      </c>
      <c r="AJ93" s="14">
        <f t="shared" si="147"/>
        <v>1.6721029468543707E-3</v>
      </c>
      <c r="AK93" s="14">
        <f t="shared" si="148"/>
        <v>0</v>
      </c>
      <c r="AL93" s="14">
        <f t="shared" si="149"/>
        <v>3.9990014676377235</v>
      </c>
      <c r="AM93" s="14">
        <f t="shared" si="150"/>
        <v>0.90399381189640882</v>
      </c>
      <c r="AN93" s="11">
        <f t="shared" si="151"/>
        <v>0</v>
      </c>
      <c r="AP93">
        <f t="shared" si="152"/>
        <v>55.667999999999999</v>
      </c>
      <c r="AQ93">
        <f t="shared" si="153"/>
        <v>0.13300000000000001</v>
      </c>
      <c r="AR93">
        <f t="shared" si="154"/>
        <v>3.5230000000000001</v>
      </c>
      <c r="AS93">
        <f t="shared" si="155"/>
        <v>0.46</v>
      </c>
      <c r="AT93">
        <f t="shared" si="156"/>
        <v>0</v>
      </c>
      <c r="AU93">
        <f t="shared" si="157"/>
        <v>6.2649999999999997</v>
      </c>
      <c r="AV93">
        <f t="shared" si="158"/>
        <v>33.094000000000001</v>
      </c>
      <c r="AW93">
        <f t="shared" si="159"/>
        <v>0.79500000000000004</v>
      </c>
      <c r="AX93">
        <f t="shared" si="160"/>
        <v>0.112</v>
      </c>
      <c r="AY93">
        <f t="shared" si="161"/>
        <v>8.3000000000000004E-2</v>
      </c>
      <c r="AZ93">
        <f t="shared" si="162"/>
        <v>2.5000000000000001E-2</v>
      </c>
      <c r="BA93">
        <f t="shared" si="163"/>
        <v>0</v>
      </c>
      <c r="BB93">
        <f t="shared" si="164"/>
        <v>100.158</v>
      </c>
      <c r="BD93">
        <f t="shared" si="165"/>
        <v>0.92656458055925439</v>
      </c>
      <c r="BE93">
        <f t="shared" si="166"/>
        <v>1.6652893596774598E-3</v>
      </c>
      <c r="BF93">
        <f t="shared" si="167"/>
        <v>6.9105531581012167E-2</v>
      </c>
      <c r="BG93">
        <f t="shared" si="168"/>
        <v>6.0530298045924072E-3</v>
      </c>
      <c r="BH93">
        <f t="shared" si="169"/>
        <v>8.7202828350314579E-2</v>
      </c>
      <c r="BI93">
        <f t="shared" si="170"/>
        <v>0</v>
      </c>
      <c r="BJ93">
        <f t="shared" si="171"/>
        <v>0.82110141820744142</v>
      </c>
      <c r="BK93">
        <f t="shared" si="172"/>
        <v>1.4176834161355557E-2</v>
      </c>
      <c r="BL93">
        <f t="shared" si="173"/>
        <v>1.5788568512519489E-3</v>
      </c>
      <c r="BM93">
        <f t="shared" si="174"/>
        <v>1.1112182164813742E-3</v>
      </c>
      <c r="BN93">
        <f t="shared" si="175"/>
        <v>8.0672616003188186E-4</v>
      </c>
      <c r="BO93">
        <f t="shared" si="176"/>
        <v>0</v>
      </c>
      <c r="BP93">
        <f t="shared" si="177"/>
        <v>1.9293663132514134</v>
      </c>
      <c r="BQ93">
        <f t="shared" si="178"/>
        <v>2.0727020266558469</v>
      </c>
    </row>
    <row r="94" spans="1:69" x14ac:dyDescent="0.15">
      <c r="A94" t="s">
        <v>171</v>
      </c>
      <c r="B94">
        <v>92</v>
      </c>
      <c r="C94" s="27">
        <f t="shared" si="135"/>
        <v>1041.2366143180805</v>
      </c>
      <c r="D94" s="1">
        <v>55.64</v>
      </c>
      <c r="E94" s="1">
        <v>0.124</v>
      </c>
      <c r="F94" s="1">
        <v>3.4980000000000002</v>
      </c>
      <c r="G94" s="1">
        <v>0.45900000000000002</v>
      </c>
      <c r="H94" s="1">
        <v>6.31</v>
      </c>
      <c r="I94" s="1">
        <v>33.485999999999997</v>
      </c>
      <c r="J94" s="1">
        <v>0.48199999999999998</v>
      </c>
      <c r="K94" s="1">
        <v>0.182</v>
      </c>
      <c r="L94" s="1">
        <v>8.6999999999999994E-2</v>
      </c>
      <c r="M94" s="1">
        <v>1.6E-2</v>
      </c>
      <c r="O94">
        <f t="shared" si="136"/>
        <v>100.28400000000001</v>
      </c>
      <c r="Q94" s="28">
        <f t="shared" si="179"/>
        <v>24.62780254016193</v>
      </c>
      <c r="V94" s="37">
        <v>12</v>
      </c>
      <c r="W94" s="37">
        <v>4</v>
      </c>
      <c r="X94" s="15">
        <v>0</v>
      </c>
      <c r="Z94" s="14">
        <f t="shared" si="137"/>
        <v>1.9170408424341854</v>
      </c>
      <c r="AA94" s="14">
        <f t="shared" si="138"/>
        <v>3.2139115443032985E-3</v>
      </c>
      <c r="AB94" s="14">
        <f t="shared" si="139"/>
        <v>0.14203459664318879</v>
      </c>
      <c r="AC94" s="14">
        <f t="shared" si="140"/>
        <v>1.250264311355089E-2</v>
      </c>
      <c r="AD94" s="14">
        <f t="shared" si="141"/>
        <v>0</v>
      </c>
      <c r="AE94" s="14">
        <f t="shared" si="142"/>
        <v>0.18180801422763823</v>
      </c>
      <c r="AF94" s="14">
        <f t="shared" si="143"/>
        <v>1.7198278636229298</v>
      </c>
      <c r="AG94" s="14">
        <f t="shared" si="144"/>
        <v>1.7792350973762378E-2</v>
      </c>
      <c r="AH94" s="14">
        <f t="shared" si="145"/>
        <v>5.3109264818305447E-3</v>
      </c>
      <c r="AI94" s="14">
        <f t="shared" si="146"/>
        <v>2.4110969895668427E-3</v>
      </c>
      <c r="AJ94" s="14">
        <f t="shared" si="147"/>
        <v>1.0687602243711649E-3</v>
      </c>
      <c r="AK94" s="14">
        <f t="shared" si="148"/>
        <v>0</v>
      </c>
      <c r="AL94" s="14">
        <f t="shared" si="149"/>
        <v>4.0030110062553277</v>
      </c>
      <c r="AM94" s="14">
        <f t="shared" si="150"/>
        <v>0.90439388720771452</v>
      </c>
      <c r="AN94" s="11">
        <f t="shared" si="151"/>
        <v>0</v>
      </c>
      <c r="AP94">
        <f t="shared" si="152"/>
        <v>55.64</v>
      </c>
      <c r="AQ94">
        <f t="shared" si="153"/>
        <v>0.124</v>
      </c>
      <c r="AR94">
        <f t="shared" si="154"/>
        <v>3.4980000000000002</v>
      </c>
      <c r="AS94">
        <f t="shared" si="155"/>
        <v>0.45900000000000002</v>
      </c>
      <c r="AT94">
        <f t="shared" si="156"/>
        <v>0</v>
      </c>
      <c r="AU94">
        <f t="shared" si="157"/>
        <v>6.3099999999999987</v>
      </c>
      <c r="AV94">
        <f t="shared" si="158"/>
        <v>33.485999999999997</v>
      </c>
      <c r="AW94">
        <f t="shared" si="159"/>
        <v>0.48199999999999998</v>
      </c>
      <c r="AX94">
        <f t="shared" si="160"/>
        <v>0.182</v>
      </c>
      <c r="AY94">
        <f t="shared" si="161"/>
        <v>8.6999999999999994E-2</v>
      </c>
      <c r="AZ94">
        <f t="shared" si="162"/>
        <v>1.6E-2</v>
      </c>
      <c r="BA94">
        <f t="shared" si="163"/>
        <v>0</v>
      </c>
      <c r="BB94">
        <f t="shared" si="164"/>
        <v>100.28400000000001</v>
      </c>
      <c r="BD94">
        <f t="shared" si="165"/>
        <v>0.92609853528628494</v>
      </c>
      <c r="BE94">
        <f t="shared" si="166"/>
        <v>1.5526006060150753E-3</v>
      </c>
      <c r="BF94">
        <f t="shared" si="167"/>
        <v>6.8615143193409195E-2</v>
      </c>
      <c r="BG94">
        <f t="shared" si="168"/>
        <v>6.0398710441476409E-3</v>
      </c>
      <c r="BH94">
        <f t="shared" si="169"/>
        <v>8.7829185457379874E-2</v>
      </c>
      <c r="BI94">
        <f t="shared" si="170"/>
        <v>0</v>
      </c>
      <c r="BJ94">
        <f t="shared" si="171"/>
        <v>0.83082740345967176</v>
      </c>
      <c r="BK94">
        <f t="shared" si="172"/>
        <v>8.5952629758155701E-3</v>
      </c>
      <c r="BL94">
        <f t="shared" si="173"/>
        <v>2.5656423832844171E-3</v>
      </c>
      <c r="BM94">
        <f t="shared" si="174"/>
        <v>1.1647709016130068E-3</v>
      </c>
      <c r="BN94">
        <f t="shared" si="175"/>
        <v>5.1630474242040432E-4</v>
      </c>
      <c r="BO94">
        <f t="shared" si="176"/>
        <v>0</v>
      </c>
      <c r="BP94">
        <f t="shared" si="177"/>
        <v>1.9338047200500417</v>
      </c>
      <c r="BQ94">
        <f t="shared" si="178"/>
        <v>2.0700182209461873</v>
      </c>
    </row>
    <row r="95" spans="1:69" x14ac:dyDescent="0.15">
      <c r="A95" t="s">
        <v>172</v>
      </c>
      <c r="B95">
        <v>93</v>
      </c>
      <c r="C95" s="27">
        <f t="shared" si="135"/>
        <v>1052.8059100327259</v>
      </c>
      <c r="D95" s="1">
        <v>55.69</v>
      </c>
      <c r="E95" s="1">
        <v>0.13700000000000001</v>
      </c>
      <c r="F95" s="1">
        <v>3.5219999999999998</v>
      </c>
      <c r="G95" s="1">
        <v>0.45900000000000002</v>
      </c>
      <c r="H95" s="1">
        <v>6.218</v>
      </c>
      <c r="I95" s="1">
        <v>33.392000000000003</v>
      </c>
      <c r="J95" s="1">
        <v>0.504</v>
      </c>
      <c r="K95" s="1">
        <v>0.13800000000000001</v>
      </c>
      <c r="L95" s="1">
        <v>7.3999999999999996E-2</v>
      </c>
      <c r="M95" s="1">
        <v>1.0999999999999999E-2</v>
      </c>
      <c r="O95">
        <f t="shared" si="136"/>
        <v>100.14500000000001</v>
      </c>
      <c r="Q95" s="28">
        <f t="shared" si="179"/>
        <v>24.615912975810115</v>
      </c>
      <c r="V95" s="37">
        <v>12</v>
      </c>
      <c r="W95" s="37">
        <v>4</v>
      </c>
      <c r="X95" s="15">
        <v>0</v>
      </c>
      <c r="Z95" s="14">
        <f t="shared" si="137"/>
        <v>1.9196903295703938</v>
      </c>
      <c r="AA95" s="14">
        <f t="shared" si="138"/>
        <v>3.5525689573582013E-3</v>
      </c>
      <c r="AB95" s="14">
        <f t="shared" si="139"/>
        <v>0.14307817887807145</v>
      </c>
      <c r="AC95" s="14">
        <f t="shared" si="140"/>
        <v>1.2508681929986928E-2</v>
      </c>
      <c r="AD95" s="14">
        <f t="shared" si="141"/>
        <v>0</v>
      </c>
      <c r="AE95" s="14">
        <f t="shared" si="142"/>
        <v>0.17924378113875333</v>
      </c>
      <c r="AF95" s="14">
        <f t="shared" si="143"/>
        <v>1.7158284108765822</v>
      </c>
      <c r="AG95" s="14">
        <f t="shared" si="144"/>
        <v>1.8613435989446512E-2</v>
      </c>
      <c r="AH95" s="14">
        <f t="shared" si="145"/>
        <v>4.0289112709897545E-3</v>
      </c>
      <c r="AI95" s="14">
        <f t="shared" si="146"/>
        <v>2.0518086807436138E-3</v>
      </c>
      <c r="AJ95" s="14">
        <f t="shared" si="147"/>
        <v>7.3512755178691913E-4</v>
      </c>
      <c r="AK95" s="14">
        <f t="shared" si="148"/>
        <v>0</v>
      </c>
      <c r="AL95" s="14">
        <f t="shared" si="149"/>
        <v>3.9993312348441128</v>
      </c>
      <c r="AM95" s="14">
        <f t="shared" si="150"/>
        <v>0.90541585597953689</v>
      </c>
      <c r="AN95" s="11">
        <f t="shared" si="151"/>
        <v>0</v>
      </c>
      <c r="AP95">
        <f t="shared" si="152"/>
        <v>55.69</v>
      </c>
      <c r="AQ95">
        <f t="shared" si="153"/>
        <v>0.13700000000000001</v>
      </c>
      <c r="AR95">
        <f t="shared" si="154"/>
        <v>3.5219999999999998</v>
      </c>
      <c r="AS95">
        <f t="shared" si="155"/>
        <v>0.45900000000000002</v>
      </c>
      <c r="AT95">
        <f t="shared" si="156"/>
        <v>0</v>
      </c>
      <c r="AU95">
        <f t="shared" si="157"/>
        <v>6.218</v>
      </c>
      <c r="AV95">
        <f t="shared" si="158"/>
        <v>33.392000000000003</v>
      </c>
      <c r="AW95">
        <f t="shared" si="159"/>
        <v>0.504</v>
      </c>
      <c r="AX95">
        <f t="shared" si="160"/>
        <v>0.13800000000000001</v>
      </c>
      <c r="AY95">
        <f t="shared" si="161"/>
        <v>7.3999999999999996E-2</v>
      </c>
      <c r="AZ95">
        <f t="shared" si="162"/>
        <v>1.0999999999999999E-2</v>
      </c>
      <c r="BA95">
        <f t="shared" si="163"/>
        <v>0</v>
      </c>
      <c r="BB95">
        <f t="shared" si="164"/>
        <v>100.14500000000001</v>
      </c>
      <c r="BD95">
        <f t="shared" si="165"/>
        <v>0.92693075898801591</v>
      </c>
      <c r="BE95">
        <f t="shared" si="166"/>
        <v>1.7153732501940752E-3</v>
      </c>
      <c r="BF95">
        <f t="shared" si="167"/>
        <v>6.9085916045508039E-2</v>
      </c>
      <c r="BG95">
        <f t="shared" si="168"/>
        <v>6.0398710441476409E-3</v>
      </c>
      <c r="BH95">
        <f t="shared" si="169"/>
        <v>8.6548633149601928E-2</v>
      </c>
      <c r="BI95">
        <f t="shared" si="170"/>
        <v>0</v>
      </c>
      <c r="BJ95">
        <f t="shared" si="171"/>
        <v>0.82849515189408607</v>
      </c>
      <c r="BK95">
        <f t="shared" si="172"/>
        <v>8.9875778834254093E-3</v>
      </c>
      <c r="BL95">
        <f t="shared" si="173"/>
        <v>1.9453771917211516E-3</v>
      </c>
      <c r="BM95">
        <f t="shared" si="174"/>
        <v>9.9072467493520116E-4</v>
      </c>
      <c r="BN95">
        <f t="shared" si="175"/>
        <v>3.5495951041402795E-4</v>
      </c>
      <c r="BO95">
        <f t="shared" si="176"/>
        <v>0</v>
      </c>
      <c r="BP95">
        <f t="shared" si="177"/>
        <v>1.9310943436320496</v>
      </c>
      <c r="BQ95">
        <f t="shared" si="178"/>
        <v>2.0710180463384678</v>
      </c>
    </row>
    <row r="96" spans="1:69" x14ac:dyDescent="0.15">
      <c r="A96" t="s">
        <v>173</v>
      </c>
      <c r="B96">
        <v>94</v>
      </c>
      <c r="C96" s="27">
        <f t="shared" si="135"/>
        <v>1064.3752057473712</v>
      </c>
      <c r="D96" s="1">
        <v>55.526000000000003</v>
      </c>
      <c r="E96" s="1">
        <v>0.13200000000000001</v>
      </c>
      <c r="F96" s="1">
        <v>3.609</v>
      </c>
      <c r="G96" s="1">
        <v>0.46400000000000002</v>
      </c>
      <c r="H96" s="1">
        <v>6.1820000000000004</v>
      </c>
      <c r="I96" s="1">
        <v>32.979999999999997</v>
      </c>
      <c r="J96" s="1">
        <v>1.35</v>
      </c>
      <c r="K96" s="1">
        <v>0.154</v>
      </c>
      <c r="L96" s="1">
        <v>9.1999999999999998E-2</v>
      </c>
      <c r="M96" s="1">
        <v>2.5999999999999999E-2</v>
      </c>
      <c r="O96">
        <f t="shared" si="136"/>
        <v>100.51499999999999</v>
      </c>
      <c r="Q96" s="28">
        <f t="shared" si="179"/>
        <v>24.634142349481092</v>
      </c>
      <c r="V96" s="37">
        <v>12</v>
      </c>
      <c r="W96" s="37">
        <v>4</v>
      </c>
      <c r="X96" s="15">
        <v>0</v>
      </c>
      <c r="Z96" s="14">
        <f t="shared" si="137"/>
        <v>1.912620688710553</v>
      </c>
      <c r="AA96" s="14">
        <f t="shared" si="138"/>
        <v>3.4203801852065495E-3</v>
      </c>
      <c r="AB96" s="14">
        <f t="shared" si="139"/>
        <v>0.14650398413712268</v>
      </c>
      <c r="AC96" s="14">
        <f t="shared" si="140"/>
        <v>1.2635584768981183E-2</v>
      </c>
      <c r="AD96" s="14">
        <f t="shared" si="141"/>
        <v>0</v>
      </c>
      <c r="AE96" s="14">
        <f t="shared" si="142"/>
        <v>0.17807415039982341</v>
      </c>
      <c r="AF96" s="14">
        <f t="shared" si="143"/>
        <v>1.6934039771898113</v>
      </c>
      <c r="AG96" s="14">
        <f t="shared" si="144"/>
        <v>4.9820523120425696E-2</v>
      </c>
      <c r="AH96" s="14">
        <f t="shared" si="145"/>
        <v>4.4927043353293278E-3</v>
      </c>
      <c r="AI96" s="14">
        <f t="shared" si="146"/>
        <v>2.5490096035580903E-3</v>
      </c>
      <c r="AJ96" s="14">
        <f t="shared" si="147"/>
        <v>1.7362884007554383E-3</v>
      </c>
      <c r="AK96" s="14">
        <f t="shared" si="148"/>
        <v>0</v>
      </c>
      <c r="AL96" s="14">
        <f t="shared" si="149"/>
        <v>4.0052572908515662</v>
      </c>
      <c r="AM96" s="14">
        <f t="shared" si="150"/>
        <v>0.90484839348393908</v>
      </c>
      <c r="AN96" s="11">
        <f t="shared" si="151"/>
        <v>0</v>
      </c>
      <c r="AP96">
        <f t="shared" si="152"/>
        <v>55.526000000000003</v>
      </c>
      <c r="AQ96">
        <f t="shared" si="153"/>
        <v>0.13200000000000001</v>
      </c>
      <c r="AR96">
        <f t="shared" si="154"/>
        <v>3.609</v>
      </c>
      <c r="AS96">
        <f t="shared" si="155"/>
        <v>0.46400000000000002</v>
      </c>
      <c r="AT96">
        <f t="shared" si="156"/>
        <v>0</v>
      </c>
      <c r="AU96">
        <f t="shared" si="157"/>
        <v>6.1820000000000004</v>
      </c>
      <c r="AV96">
        <f t="shared" si="158"/>
        <v>32.979999999999997</v>
      </c>
      <c r="AW96">
        <f t="shared" si="159"/>
        <v>1.35</v>
      </c>
      <c r="AX96">
        <f t="shared" si="160"/>
        <v>0.154</v>
      </c>
      <c r="AY96">
        <f t="shared" si="161"/>
        <v>9.1999999999999998E-2</v>
      </c>
      <c r="AZ96">
        <f t="shared" si="162"/>
        <v>2.5999999999999999E-2</v>
      </c>
      <c r="BA96">
        <f t="shared" si="163"/>
        <v>0</v>
      </c>
      <c r="BB96">
        <f t="shared" si="164"/>
        <v>100.51499999999999</v>
      </c>
      <c r="BD96">
        <f t="shared" si="165"/>
        <v>0.92420106524633827</v>
      </c>
      <c r="BE96">
        <f t="shared" si="166"/>
        <v>1.6527683870483059E-3</v>
      </c>
      <c r="BF96">
        <f t="shared" si="167"/>
        <v>7.0792467634366418E-2</v>
      </c>
      <c r="BG96">
        <f t="shared" si="168"/>
        <v>6.1056648463714714E-3</v>
      </c>
      <c r="BH96">
        <f t="shared" si="169"/>
        <v>8.6047547463949686E-2</v>
      </c>
      <c r="BI96">
        <f t="shared" si="170"/>
        <v>0</v>
      </c>
      <c r="BJ96">
        <f t="shared" si="171"/>
        <v>0.8182729429044967</v>
      </c>
      <c r="BK96">
        <f t="shared" si="172"/>
        <v>2.4073869330603775E-2</v>
      </c>
      <c r="BL96">
        <f t="shared" si="173"/>
        <v>2.1709281704714299E-3</v>
      </c>
      <c r="BM96">
        <f t="shared" si="174"/>
        <v>1.2317117580275473E-3</v>
      </c>
      <c r="BN96">
        <f t="shared" si="175"/>
        <v>8.3899520643315696E-4</v>
      </c>
      <c r="BO96">
        <f t="shared" si="176"/>
        <v>0</v>
      </c>
      <c r="BP96">
        <f t="shared" si="177"/>
        <v>1.9353879609481066</v>
      </c>
      <c r="BQ96">
        <f t="shared" si="178"/>
        <v>2.0694854838765626</v>
      </c>
    </row>
    <row r="97" spans="1:69" x14ac:dyDescent="0.15">
      <c r="A97" t="s">
        <v>174</v>
      </c>
      <c r="B97">
        <v>95</v>
      </c>
      <c r="C97" s="27">
        <f t="shared" si="135"/>
        <v>1075.9445014620164</v>
      </c>
      <c r="D97" s="1">
        <v>55.616</v>
      </c>
      <c r="E97" s="1">
        <v>8.7999999999999995E-2</v>
      </c>
      <c r="F97" s="1">
        <v>3.496</v>
      </c>
      <c r="G97" s="1">
        <v>0.45800000000000002</v>
      </c>
      <c r="H97" s="1">
        <v>6.1959999999999997</v>
      </c>
      <c r="I97" s="1">
        <v>33.314</v>
      </c>
      <c r="J97" s="1">
        <v>1.1679999999999999</v>
      </c>
      <c r="K97" s="1">
        <v>0.1</v>
      </c>
      <c r="L97" s="1">
        <v>0.10100000000000001</v>
      </c>
      <c r="M97" s="1">
        <v>3.1E-2</v>
      </c>
      <c r="O97">
        <f t="shared" si="136"/>
        <v>100.56800000000001</v>
      </c>
      <c r="Q97" s="28">
        <f t="shared" si="179"/>
        <v>24.660712429272063</v>
      </c>
      <c r="V97" s="37">
        <v>12</v>
      </c>
      <c r="W97" s="37">
        <v>4</v>
      </c>
      <c r="X97" s="15">
        <v>0</v>
      </c>
      <c r="Z97" s="14">
        <f t="shared" si="137"/>
        <v>1.9136567371025053</v>
      </c>
      <c r="AA97" s="14">
        <f t="shared" si="138"/>
        <v>2.2777966536416559E-3</v>
      </c>
      <c r="AB97" s="14">
        <f t="shared" si="139"/>
        <v>0.14176394984640739</v>
      </c>
      <c r="AC97" s="14">
        <f t="shared" si="140"/>
        <v>1.2458755727530366E-2</v>
      </c>
      <c r="AD97" s="14">
        <f t="shared" si="141"/>
        <v>0</v>
      </c>
      <c r="AE97" s="14">
        <f t="shared" si="142"/>
        <v>0.17828512799137031</v>
      </c>
      <c r="AF97" s="14">
        <f t="shared" si="143"/>
        <v>1.7087106777026395</v>
      </c>
      <c r="AG97" s="14">
        <f t="shared" si="144"/>
        <v>4.3057537197455815E-2</v>
      </c>
      <c r="AH97" s="14">
        <f t="shared" si="145"/>
        <v>2.9141972605383009E-3</v>
      </c>
      <c r="AI97" s="14">
        <f t="shared" si="146"/>
        <v>2.7953542043839129E-3</v>
      </c>
      <c r="AJ97" s="14">
        <f t="shared" si="147"/>
        <v>2.0679595408246996E-3</v>
      </c>
      <c r="AK97" s="14">
        <f t="shared" si="148"/>
        <v>0</v>
      </c>
      <c r="AL97" s="14">
        <f t="shared" si="149"/>
        <v>4.0079880932272971</v>
      </c>
      <c r="AM97" s="14">
        <f t="shared" si="150"/>
        <v>0.90551906503798518</v>
      </c>
      <c r="AN97" s="11">
        <f t="shared" si="151"/>
        <v>0</v>
      </c>
      <c r="AP97">
        <f t="shared" si="152"/>
        <v>55.616</v>
      </c>
      <c r="AQ97">
        <f t="shared" si="153"/>
        <v>8.7999999999999995E-2</v>
      </c>
      <c r="AR97">
        <f t="shared" si="154"/>
        <v>3.496</v>
      </c>
      <c r="AS97">
        <f t="shared" si="155"/>
        <v>0.45800000000000002</v>
      </c>
      <c r="AT97">
        <f t="shared" si="156"/>
        <v>0</v>
      </c>
      <c r="AU97">
        <f t="shared" si="157"/>
        <v>6.1959999999999988</v>
      </c>
      <c r="AV97">
        <f t="shared" si="158"/>
        <v>33.314</v>
      </c>
      <c r="AW97">
        <f t="shared" si="159"/>
        <v>1.1679999999999999</v>
      </c>
      <c r="AX97">
        <f t="shared" si="160"/>
        <v>0.1</v>
      </c>
      <c r="AY97">
        <f t="shared" si="161"/>
        <v>0.10100000000000001</v>
      </c>
      <c r="AZ97">
        <f t="shared" si="162"/>
        <v>3.1E-2</v>
      </c>
      <c r="BA97">
        <f t="shared" si="163"/>
        <v>0</v>
      </c>
      <c r="BB97">
        <f t="shared" si="164"/>
        <v>100.56800000000001</v>
      </c>
      <c r="BD97">
        <f t="shared" si="165"/>
        <v>0.92569906790945411</v>
      </c>
      <c r="BE97">
        <f t="shared" si="166"/>
        <v>1.1018455913655372E-3</v>
      </c>
      <c r="BF97">
        <f t="shared" si="167"/>
        <v>6.8575912122400939E-2</v>
      </c>
      <c r="BG97">
        <f t="shared" si="168"/>
        <v>6.0267122837028755E-3</v>
      </c>
      <c r="BH97">
        <f t="shared" si="169"/>
        <v>8.6242414119481095E-2</v>
      </c>
      <c r="BI97">
        <f t="shared" si="170"/>
        <v>0</v>
      </c>
      <c r="BJ97">
        <f t="shared" si="171"/>
        <v>0.82655987931838704</v>
      </c>
      <c r="BK97">
        <f t="shared" si="172"/>
        <v>2.0828355094922375E-2</v>
      </c>
      <c r="BL97">
        <f t="shared" si="173"/>
        <v>1.4096936171892403E-3</v>
      </c>
      <c r="BM97">
        <f t="shared" si="174"/>
        <v>1.3522052995737206E-3</v>
      </c>
      <c r="BN97">
        <f t="shared" si="175"/>
        <v>1.0003404384395333E-3</v>
      </c>
      <c r="BO97">
        <f t="shared" si="176"/>
        <v>0</v>
      </c>
      <c r="BP97">
        <f t="shared" si="177"/>
        <v>1.9387964257949164</v>
      </c>
      <c r="BQ97">
        <f t="shared" si="178"/>
        <v>2.0672557674970964</v>
      </c>
    </row>
    <row r="98" spans="1:69" x14ac:dyDescent="0.15">
      <c r="A98" t="s">
        <v>175</v>
      </c>
      <c r="B98">
        <v>96</v>
      </c>
      <c r="C98" s="27">
        <f t="shared" si="135"/>
        <v>1087.5137971766619</v>
      </c>
      <c r="D98" s="1">
        <v>55.756</v>
      </c>
      <c r="E98" s="1">
        <v>9.0999999999999998E-2</v>
      </c>
      <c r="F98" s="1">
        <v>3.4889999999999999</v>
      </c>
      <c r="G98" s="1">
        <v>0.40899999999999997</v>
      </c>
      <c r="H98" s="1">
        <v>6.3150000000000004</v>
      </c>
      <c r="I98" s="1">
        <v>33.36</v>
      </c>
      <c r="J98" s="1">
        <v>0.505</v>
      </c>
      <c r="K98" s="1">
        <v>0.13200000000000001</v>
      </c>
      <c r="L98" s="1">
        <v>8.5999999999999993E-2</v>
      </c>
      <c r="M98" s="1">
        <v>1.7000000000000001E-2</v>
      </c>
      <c r="O98">
        <f t="shared" si="136"/>
        <v>100.16</v>
      </c>
      <c r="Q98" s="28">
        <f t="shared" si="179"/>
        <v>24.614503979400109</v>
      </c>
      <c r="V98" s="37">
        <v>12</v>
      </c>
      <c r="W98" s="37">
        <v>4</v>
      </c>
      <c r="X98" s="15">
        <v>0</v>
      </c>
      <c r="Z98" s="14">
        <f t="shared" si="137"/>
        <v>1.9220754341301534</v>
      </c>
      <c r="AA98" s="14">
        <f t="shared" si="138"/>
        <v>2.3598706620426291E-3</v>
      </c>
      <c r="AB98" s="14">
        <f t="shared" si="139"/>
        <v>0.14174569607089973</v>
      </c>
      <c r="AC98" s="14">
        <f t="shared" si="140"/>
        <v>1.1146718442368739E-2</v>
      </c>
      <c r="AD98" s="14">
        <f t="shared" si="141"/>
        <v>0</v>
      </c>
      <c r="AE98" s="14">
        <f t="shared" si="142"/>
        <v>0.18205038149063651</v>
      </c>
      <c r="AF98" s="14">
        <f t="shared" si="143"/>
        <v>1.7142822338027064</v>
      </c>
      <c r="AG98" s="14">
        <f t="shared" si="144"/>
        <v>1.8651435004221558E-2</v>
      </c>
      <c r="AH98" s="14">
        <f t="shared" si="145"/>
        <v>3.8539618136151366E-3</v>
      </c>
      <c r="AI98" s="14">
        <f t="shared" si="146"/>
        <v>2.3846709095317288E-3</v>
      </c>
      <c r="AJ98" s="14">
        <f t="shared" si="147"/>
        <v>1.1361712499887964E-3</v>
      </c>
      <c r="AK98" s="14">
        <f t="shared" si="148"/>
        <v>0</v>
      </c>
      <c r="AL98" s="14">
        <f t="shared" si="149"/>
        <v>3.9996865735761649</v>
      </c>
      <c r="AM98" s="14">
        <f t="shared" si="150"/>
        <v>0.90399870780977143</v>
      </c>
      <c r="AN98" s="11">
        <f t="shared" si="151"/>
        <v>0</v>
      </c>
      <c r="AP98">
        <f t="shared" si="152"/>
        <v>55.756</v>
      </c>
      <c r="AQ98">
        <f t="shared" si="153"/>
        <v>9.0999999999999998E-2</v>
      </c>
      <c r="AR98">
        <f t="shared" si="154"/>
        <v>3.4889999999999999</v>
      </c>
      <c r="AS98">
        <f t="shared" si="155"/>
        <v>0.40899999999999997</v>
      </c>
      <c r="AT98">
        <f t="shared" si="156"/>
        <v>0</v>
      </c>
      <c r="AU98">
        <f t="shared" si="157"/>
        <v>6.3150000000000004</v>
      </c>
      <c r="AV98">
        <f t="shared" si="158"/>
        <v>33.36</v>
      </c>
      <c r="AW98">
        <f t="shared" si="159"/>
        <v>0.505</v>
      </c>
      <c r="AX98">
        <f t="shared" si="160"/>
        <v>0.13200000000000001</v>
      </c>
      <c r="AY98">
        <f t="shared" si="161"/>
        <v>8.5999999999999993E-2</v>
      </c>
      <c r="AZ98">
        <f t="shared" si="162"/>
        <v>1.7000000000000001E-2</v>
      </c>
      <c r="BA98">
        <f t="shared" si="163"/>
        <v>0</v>
      </c>
      <c r="BB98">
        <f t="shared" si="164"/>
        <v>100.16</v>
      </c>
      <c r="BD98">
        <f t="shared" si="165"/>
        <v>0.92802929427430092</v>
      </c>
      <c r="BE98">
        <f t="shared" si="166"/>
        <v>1.1394085092529987E-3</v>
      </c>
      <c r="BF98">
        <f t="shared" si="167"/>
        <v>6.8438603373872114E-2</v>
      </c>
      <c r="BG98">
        <f t="shared" si="168"/>
        <v>5.3819330219093357E-3</v>
      </c>
      <c r="BH98">
        <f t="shared" si="169"/>
        <v>8.7898780691498257E-2</v>
      </c>
      <c r="BI98">
        <f t="shared" si="170"/>
        <v>0</v>
      </c>
      <c r="BJ98">
        <f t="shared" si="171"/>
        <v>0.82770119391431207</v>
      </c>
      <c r="BK98">
        <f t="shared" si="172"/>
        <v>9.0054103792258557E-3</v>
      </c>
      <c r="BL98">
        <f t="shared" si="173"/>
        <v>1.860795574689797E-3</v>
      </c>
      <c r="BM98">
        <f t="shared" si="174"/>
        <v>1.1513827303300985E-3</v>
      </c>
      <c r="BN98">
        <f t="shared" si="175"/>
        <v>5.4857378882167964E-4</v>
      </c>
      <c r="BO98">
        <f t="shared" si="176"/>
        <v>0</v>
      </c>
      <c r="BP98">
        <f t="shared" si="177"/>
        <v>1.931155376258213</v>
      </c>
      <c r="BQ98">
        <f t="shared" si="178"/>
        <v>2.0711365966450179</v>
      </c>
    </row>
    <row r="99" spans="1:69" x14ac:dyDescent="0.15">
      <c r="A99" t="s">
        <v>176</v>
      </c>
      <c r="B99">
        <v>97</v>
      </c>
      <c r="C99" s="27">
        <f t="shared" si="135"/>
        <v>1099.0830928913072</v>
      </c>
      <c r="D99" s="1">
        <v>55.838000000000001</v>
      </c>
      <c r="E99" s="1">
        <v>0.115</v>
      </c>
      <c r="F99" s="1">
        <v>3.5110000000000001</v>
      </c>
      <c r="G99" s="1">
        <v>0.42899999999999999</v>
      </c>
      <c r="H99" s="1">
        <v>6.28</v>
      </c>
      <c r="I99" s="1">
        <v>33.094999999999999</v>
      </c>
      <c r="J99" s="1">
        <v>1.274</v>
      </c>
      <c r="K99" s="1">
        <v>0.11600000000000001</v>
      </c>
      <c r="L99" s="1">
        <v>0.10299999999999999</v>
      </c>
      <c r="M99" s="1">
        <v>0.03</v>
      </c>
      <c r="O99">
        <f t="shared" si="136"/>
        <v>100.791</v>
      </c>
      <c r="Q99" s="28">
        <f t="shared" si="179"/>
        <v>24.709969388751087</v>
      </c>
      <c r="V99" s="37">
        <v>12</v>
      </c>
      <c r="W99" s="37">
        <v>4</v>
      </c>
      <c r="X99" s="15">
        <v>0</v>
      </c>
      <c r="Z99" s="14">
        <f t="shared" si="137"/>
        <v>1.917465480032065</v>
      </c>
      <c r="AA99" s="14">
        <f t="shared" si="138"/>
        <v>2.9707323824673653E-3</v>
      </c>
      <c r="AB99" s="14">
        <f t="shared" si="139"/>
        <v>0.1420883994133291</v>
      </c>
      <c r="AC99" s="14">
        <f t="shared" si="140"/>
        <v>1.1646619754107558E-2</v>
      </c>
      <c r="AD99" s="14">
        <f t="shared" si="141"/>
        <v>0</v>
      </c>
      <c r="AE99" s="14">
        <f t="shared" si="142"/>
        <v>0.18034195082547338</v>
      </c>
      <c r="AF99" s="14">
        <f t="shared" si="143"/>
        <v>1.6940941737296771</v>
      </c>
      <c r="AG99" s="14">
        <f t="shared" si="144"/>
        <v>4.6871535610744933E-2</v>
      </c>
      <c r="AH99" s="14">
        <f t="shared" si="145"/>
        <v>3.3737301811044519E-3</v>
      </c>
      <c r="AI99" s="14">
        <f t="shared" si="146"/>
        <v>2.8450251398642779E-3</v>
      </c>
      <c r="AJ99" s="14">
        <f t="shared" si="147"/>
        <v>1.9972618658353103E-3</v>
      </c>
      <c r="AK99" s="14">
        <f t="shared" si="148"/>
        <v>0</v>
      </c>
      <c r="AL99" s="14">
        <f t="shared" si="149"/>
        <v>4.0036949089346683</v>
      </c>
      <c r="AM99" s="14">
        <f t="shared" si="150"/>
        <v>0.90378869225630565</v>
      </c>
      <c r="AN99" s="11">
        <f t="shared" si="151"/>
        <v>0</v>
      </c>
      <c r="AP99">
        <f t="shared" si="152"/>
        <v>55.838000000000001</v>
      </c>
      <c r="AQ99">
        <f t="shared" si="153"/>
        <v>0.115</v>
      </c>
      <c r="AR99">
        <f t="shared" si="154"/>
        <v>3.5110000000000001</v>
      </c>
      <c r="AS99">
        <f t="shared" si="155"/>
        <v>0.42899999999999999</v>
      </c>
      <c r="AT99">
        <f t="shared" si="156"/>
        <v>0</v>
      </c>
      <c r="AU99">
        <f t="shared" si="157"/>
        <v>6.28</v>
      </c>
      <c r="AV99">
        <f t="shared" si="158"/>
        <v>33.094999999999999</v>
      </c>
      <c r="AW99">
        <f t="shared" si="159"/>
        <v>1.274</v>
      </c>
      <c r="AX99">
        <f t="shared" si="160"/>
        <v>0.11600000000000001</v>
      </c>
      <c r="AY99">
        <f t="shared" si="161"/>
        <v>0.10299999999999999</v>
      </c>
      <c r="AZ99">
        <f t="shared" si="162"/>
        <v>0.03</v>
      </c>
      <c r="BA99">
        <f t="shared" si="163"/>
        <v>0</v>
      </c>
      <c r="BB99">
        <f t="shared" si="164"/>
        <v>100.791</v>
      </c>
      <c r="BD99">
        <f t="shared" si="165"/>
        <v>0.92939414114513985</v>
      </c>
      <c r="BE99">
        <f t="shared" si="166"/>
        <v>1.4399118523526909E-3</v>
      </c>
      <c r="BF99">
        <f t="shared" si="167"/>
        <v>6.8870145154962731E-2</v>
      </c>
      <c r="BG99">
        <f t="shared" si="168"/>
        <v>5.6451082308046577E-3</v>
      </c>
      <c r="BH99">
        <f t="shared" si="169"/>
        <v>8.7411614052669687E-2</v>
      </c>
      <c r="BI99">
        <f t="shared" si="170"/>
        <v>0</v>
      </c>
      <c r="BJ99">
        <f t="shared" si="171"/>
        <v>0.82112622939430924</v>
      </c>
      <c r="BK99">
        <f t="shared" si="172"/>
        <v>2.2718599649769786E-2</v>
      </c>
      <c r="BL99">
        <f t="shared" si="173"/>
        <v>1.6352445959395188E-3</v>
      </c>
      <c r="BM99">
        <f t="shared" si="174"/>
        <v>1.3789816421395367E-3</v>
      </c>
      <c r="BN99">
        <f t="shared" si="175"/>
        <v>9.6807139203825812E-4</v>
      </c>
      <c r="BO99">
        <f t="shared" si="176"/>
        <v>0</v>
      </c>
      <c r="BP99">
        <f t="shared" si="177"/>
        <v>1.940588047110126</v>
      </c>
      <c r="BQ99">
        <f t="shared" si="178"/>
        <v>2.0631348909403355</v>
      </c>
    </row>
    <row r="100" spans="1:69" x14ac:dyDescent="0.15">
      <c r="A100" t="s">
        <v>177</v>
      </c>
      <c r="B100">
        <v>98</v>
      </c>
      <c r="C100" s="27">
        <f t="shared" si="135"/>
        <v>1110.6523886059526</v>
      </c>
      <c r="D100" s="1">
        <v>55.421999999999997</v>
      </c>
      <c r="E100" s="1">
        <v>0.112</v>
      </c>
      <c r="F100" s="1">
        <v>3.492</v>
      </c>
      <c r="G100" s="1">
        <v>0.42199999999999999</v>
      </c>
      <c r="H100" s="1">
        <v>6.16</v>
      </c>
      <c r="I100" s="1">
        <v>32.838000000000001</v>
      </c>
      <c r="J100" s="1">
        <v>1.405</v>
      </c>
      <c r="K100" s="1">
        <v>0.18</v>
      </c>
      <c r="L100" s="1">
        <v>7.4999999999999997E-2</v>
      </c>
      <c r="M100" s="1">
        <v>1.6E-2</v>
      </c>
      <c r="O100">
        <f t="shared" ref="O100:O135" si="180">SUM(D100:N100)</f>
        <v>100.12200000000001</v>
      </c>
      <c r="Q100" s="28">
        <f t="shared" si="179"/>
        <v>24.539782940746811</v>
      </c>
      <c r="V100" s="38">
        <v>12</v>
      </c>
      <c r="W100" s="38">
        <v>4</v>
      </c>
      <c r="X100" s="15">
        <v>0</v>
      </c>
      <c r="Z100" s="14">
        <f t="shared" ref="Z100:Z135" si="181">IFERROR(BD100*$BQ100,"NA")</f>
        <v>1.9163789162290576</v>
      </c>
      <c r="AA100" s="14">
        <f t="shared" ref="AA100:AA135" si="182">IFERROR(BE100*$BQ100,"NA")</f>
        <v>2.9132999607885571E-3</v>
      </c>
      <c r="AB100" s="14">
        <f t="shared" ref="AB100:AB135" si="183">IFERROR(BF100*$BQ100,"NA")</f>
        <v>0.14229954716517673</v>
      </c>
      <c r="AC100" s="14">
        <f t="shared" ref="AC100:AC135" si="184">IFERROR(BG100*$BQ100,"NA")</f>
        <v>1.153603448888073E-2</v>
      </c>
      <c r="AD100" s="14">
        <f t="shared" ref="AD100:AD135" si="185">IFERROR(IF(OR($X100="spinel", $X100="Spinel", $X100="SPINEL"),((BH100+BI100)*BQ100-AE100),BI100*$BQ100),"NA")</f>
        <v>0</v>
      </c>
      <c r="AE100" s="14">
        <f t="shared" ref="AE100:AE135" si="186">IFERROR(IF(OR($X100="spinel", $X100="Spinel", $X100="SPINEL"),(1-AF100-AG100-AH100-AI100),BH100*$BQ100),"NA")</f>
        <v>0.17812272154610881</v>
      </c>
      <c r="AF100" s="14">
        <f t="shared" ref="AF100:AF135" si="187">IFERROR(BJ100*$BQ100,"NA")</f>
        <v>1.6925961642788807</v>
      </c>
      <c r="AG100" s="14">
        <f t="shared" ref="AG100:AG135" si="188">IFERROR(BK100*$BQ100,"NA")</f>
        <v>5.2049620672406129E-2</v>
      </c>
      <c r="AH100" s="14">
        <f t="shared" ref="AH100:AH135" si="189">IFERROR(BL100*$BQ100,"NA")</f>
        <v>5.2714046167442056E-3</v>
      </c>
      <c r="AI100" s="14">
        <f t="shared" ref="AI100:AI135" si="190">IFERROR(BM100*$BQ100,"NA")</f>
        <v>2.0859871916471553E-3</v>
      </c>
      <c r="AJ100" s="14">
        <f t="shared" ref="AJ100:AJ135" si="191">IFERROR(BN100*$BQ100,"NA")</f>
        <v>1.0725936668692958E-3</v>
      </c>
      <c r="AK100" s="14">
        <f t="shared" ref="AK100:AK135" si="192">IFERROR(BO100*$BQ100,"NA")</f>
        <v>0</v>
      </c>
      <c r="AL100" s="14">
        <f t="shared" ref="AL100:AL135" si="193">IFERROR(SUM(Z100:AK100),"NA")</f>
        <v>4.0043262898165599</v>
      </c>
      <c r="AM100" s="14">
        <f t="shared" ref="AM100:AM135" si="194">IFERROR(AF100/(AF100+AE100),"NA")</f>
        <v>0.90478381177642497</v>
      </c>
      <c r="AN100" s="11">
        <f t="shared" ref="AN100:AN135" si="195">IFERROR(AD100/(AD100+AE100),"NA")</f>
        <v>0</v>
      </c>
      <c r="AP100">
        <f t="shared" ref="AP100:AP135" si="196">D100</f>
        <v>55.421999999999997</v>
      </c>
      <c r="AQ100">
        <f t="shared" ref="AQ100:AQ135" si="197">E100</f>
        <v>0.112</v>
      </c>
      <c r="AR100">
        <f t="shared" ref="AR100:AR135" si="198">F100</f>
        <v>3.492</v>
      </c>
      <c r="AS100">
        <f t="shared" ref="AS100:AS135" si="199">G100</f>
        <v>0.42199999999999999</v>
      </c>
      <c r="AT100">
        <f t="shared" ref="AT100:AT135" si="200">BI100*AT$1/2</f>
        <v>0</v>
      </c>
      <c r="AU100">
        <f t="shared" ref="AU100:AU135" si="201">BH100*AU$1</f>
        <v>6.160000000000001</v>
      </c>
      <c r="AV100">
        <f t="shared" ref="AV100:AV135" si="202">I100</f>
        <v>32.838000000000001</v>
      </c>
      <c r="AW100">
        <f t="shared" ref="AW100:AW135" si="203">J100</f>
        <v>1.405</v>
      </c>
      <c r="AX100">
        <f t="shared" ref="AX100:AX135" si="204">K100</f>
        <v>0.18</v>
      </c>
      <c r="AY100">
        <f t="shared" ref="AY100:AY135" si="205">L100</f>
        <v>7.4999999999999997E-2</v>
      </c>
      <c r="AZ100">
        <f t="shared" ref="AZ100:AZ135" si="206">M100</f>
        <v>1.6E-2</v>
      </c>
      <c r="BA100">
        <f t="shared" ref="BA100:BA135" si="207">N100</f>
        <v>0</v>
      </c>
      <c r="BB100">
        <f t="shared" ref="BB100:BB135" si="208">SUM(AP100:BA100)</f>
        <v>100.12200000000001</v>
      </c>
      <c r="BD100">
        <f t="shared" ref="BD100:BD135" si="209">D100/AP$1</f>
        <v>0.92247003994673771</v>
      </c>
      <c r="BE100">
        <f t="shared" ref="BE100:BE135" si="210">E100/AQ$1</f>
        <v>1.4023489344652292E-3</v>
      </c>
      <c r="BF100">
        <f t="shared" ref="BF100:BF135" si="211">F100/AR$1*2</f>
        <v>6.849744998038447E-2</v>
      </c>
      <c r="BG100">
        <f t="shared" ref="BG100:BG135" si="212">G100/AS$1*2</f>
        <v>5.5529969076912947E-3</v>
      </c>
      <c r="BH100">
        <f t="shared" ref="BH100:BH135" si="213">IF(OR($X100="spinel", $X100="Spinel", $X100="SPINEL"),H100/AU$1,H100/AU$1*(1-$X100))</f>
        <v>8.5741328433828867E-2</v>
      </c>
      <c r="BI100">
        <f t="shared" ref="BI100:BI135" si="214">IF(OR($X100="spinel", $X100="Spinel", $X100="SPINEL"),0,H100/AU$1*$X100)</f>
        <v>0</v>
      </c>
      <c r="BJ100">
        <f t="shared" ref="BJ100:BJ135" si="215">I100/AV$1</f>
        <v>0.81474975436925001</v>
      </c>
      <c r="BK100">
        <f t="shared" ref="BK100:BK135" si="216">J100/AW$1</f>
        <v>2.5054656599628373E-2</v>
      </c>
      <c r="BL100">
        <f t="shared" ref="BL100:BL135" si="217">K100/AX$1</f>
        <v>2.5374485109406321E-3</v>
      </c>
      <c r="BM100">
        <f t="shared" ref="BM100:BM135" si="218">L100/AY$1</f>
        <v>1.0041128462181092E-3</v>
      </c>
      <c r="BN100">
        <f t="shared" ref="BN100:BN135" si="219">M100/AZ$1*2</f>
        <v>5.1630474242040432E-4</v>
      </c>
      <c r="BO100">
        <f t="shared" ref="BO100:BO135" si="220">N100/BA$1*2</f>
        <v>0</v>
      </c>
      <c r="BP100">
        <f t="shared" ref="BP100:BP135" si="221">SUM(BD100:BO100)</f>
        <v>1.9275264412715649</v>
      </c>
      <c r="BQ100">
        <f t="shared" ref="BQ100:BQ135" si="222">IFERROR(IF(OR($U100="Total",$U100="total", $U100="TOTAL"),$W100/$BP100,V100/(BD100*4+BE100*4+BF100*3+BG100*3+BH100*2+BI100*3+BJ100*2+BK100*2+BL100*2+BM100*2+BN100+BO100)),"NA")</f>
        <v>2.0774429881101688</v>
      </c>
    </row>
    <row r="101" spans="1:69" x14ac:dyDescent="0.15">
      <c r="A101" t="s">
        <v>178</v>
      </c>
      <c r="B101">
        <v>99</v>
      </c>
      <c r="C101" s="27">
        <f t="shared" si="135"/>
        <v>1122.2216843205979</v>
      </c>
      <c r="D101" s="1">
        <v>56.011000000000003</v>
      </c>
      <c r="E101" s="1">
        <v>0.08</v>
      </c>
      <c r="F101" s="1">
        <v>3.452</v>
      </c>
      <c r="G101" s="1">
        <v>0.40200000000000002</v>
      </c>
      <c r="H101" s="1">
        <v>6.3179999999999996</v>
      </c>
      <c r="I101" s="1">
        <v>33.652999999999999</v>
      </c>
      <c r="J101" s="1">
        <v>0.47599999999999998</v>
      </c>
      <c r="K101" s="1">
        <v>0.13</v>
      </c>
      <c r="L101" s="1">
        <v>7.6999999999999999E-2</v>
      </c>
      <c r="M101" s="1">
        <v>1.9E-2</v>
      </c>
      <c r="O101">
        <f t="shared" si="180"/>
        <v>100.61799999999999</v>
      </c>
      <c r="Q101" s="28">
        <f t="shared" si="179"/>
        <v>24.7306046869139</v>
      </c>
      <c r="V101" s="38">
        <v>12</v>
      </c>
      <c r="W101" s="38">
        <v>4</v>
      </c>
      <c r="X101" s="15">
        <v>0</v>
      </c>
      <c r="Z101" s="14">
        <f t="shared" si="181"/>
        <v>1.921801368053706</v>
      </c>
      <c r="AA101" s="14">
        <f t="shared" si="182"/>
        <v>2.0648720650879235E-3</v>
      </c>
      <c r="AB101" s="14">
        <f t="shared" si="183"/>
        <v>0.13958413244244738</v>
      </c>
      <c r="AC101" s="14">
        <f t="shared" si="184"/>
        <v>1.0904509356672391E-2</v>
      </c>
      <c r="AD101" s="14">
        <f t="shared" si="185"/>
        <v>0</v>
      </c>
      <c r="AE101" s="14">
        <f t="shared" si="186"/>
        <v>0.18128180347511136</v>
      </c>
      <c r="AF101" s="14">
        <f t="shared" si="187"/>
        <v>1.7212201471194997</v>
      </c>
      <c r="AG101" s="14">
        <f t="shared" si="188"/>
        <v>1.7497829437248466E-2</v>
      </c>
      <c r="AH101" s="14">
        <f t="shared" si="189"/>
        <v>3.7777497141036633E-3</v>
      </c>
      <c r="AI101" s="14">
        <f t="shared" si="190"/>
        <v>2.1250887921884756E-3</v>
      </c>
      <c r="AJ101" s="14">
        <f t="shared" si="191"/>
        <v>1.2638770511641583E-3</v>
      </c>
      <c r="AK101" s="14">
        <f t="shared" si="192"/>
        <v>0</v>
      </c>
      <c r="AL101" s="14">
        <f t="shared" si="193"/>
        <v>4.0015213775072285</v>
      </c>
      <c r="AM101" s="14">
        <f t="shared" si="194"/>
        <v>0.90471399862772639</v>
      </c>
      <c r="AN101" s="11">
        <f t="shared" si="195"/>
        <v>0</v>
      </c>
      <c r="AP101">
        <f t="shared" si="196"/>
        <v>56.011000000000003</v>
      </c>
      <c r="AQ101">
        <f t="shared" si="197"/>
        <v>0.08</v>
      </c>
      <c r="AR101">
        <f t="shared" si="198"/>
        <v>3.452</v>
      </c>
      <c r="AS101">
        <f t="shared" si="199"/>
        <v>0.40200000000000002</v>
      </c>
      <c r="AT101">
        <f t="shared" si="200"/>
        <v>0</v>
      </c>
      <c r="AU101">
        <f t="shared" si="201"/>
        <v>6.3179999999999996</v>
      </c>
      <c r="AV101">
        <f t="shared" si="202"/>
        <v>33.652999999999999</v>
      </c>
      <c r="AW101">
        <f t="shared" si="203"/>
        <v>0.47599999999999998</v>
      </c>
      <c r="AX101">
        <f t="shared" si="204"/>
        <v>0.13</v>
      </c>
      <c r="AY101">
        <f t="shared" si="205"/>
        <v>7.6999999999999999E-2</v>
      </c>
      <c r="AZ101">
        <f t="shared" si="206"/>
        <v>1.9E-2</v>
      </c>
      <c r="BA101">
        <f t="shared" si="207"/>
        <v>0</v>
      </c>
      <c r="BB101">
        <f t="shared" si="208"/>
        <v>100.61799999999999</v>
      </c>
      <c r="BD101">
        <f t="shared" si="209"/>
        <v>0.93227363515312922</v>
      </c>
      <c r="BE101">
        <f t="shared" si="210"/>
        <v>1.0016778103323065E-3</v>
      </c>
      <c r="BF101">
        <f t="shared" si="211"/>
        <v>6.7712828560219693E-2</v>
      </c>
      <c r="BG101">
        <f t="shared" si="212"/>
        <v>5.2898216987959734E-3</v>
      </c>
      <c r="BH101">
        <f t="shared" si="213"/>
        <v>8.794053783196927E-2</v>
      </c>
      <c r="BI101">
        <f t="shared" si="214"/>
        <v>0</v>
      </c>
      <c r="BJ101">
        <f t="shared" si="215"/>
        <v>0.83497087166661699</v>
      </c>
      <c r="BK101">
        <f t="shared" si="216"/>
        <v>8.4882680010128862E-3</v>
      </c>
      <c r="BL101">
        <f t="shared" si="217"/>
        <v>1.8326017023460122E-3</v>
      </c>
      <c r="BM101">
        <f t="shared" si="218"/>
        <v>1.0308891887839255E-3</v>
      </c>
      <c r="BN101">
        <f t="shared" si="219"/>
        <v>6.1311188162423017E-4</v>
      </c>
      <c r="BO101">
        <f t="shared" si="220"/>
        <v>0</v>
      </c>
      <c r="BP101">
        <f t="shared" si="221"/>
        <v>1.9411542434948306</v>
      </c>
      <c r="BQ101">
        <f t="shared" si="222"/>
        <v>2.0614134043789014</v>
      </c>
    </row>
    <row r="102" spans="1:69" x14ac:dyDescent="0.15">
      <c r="A102" t="s">
        <v>179</v>
      </c>
      <c r="B102">
        <v>100</v>
      </c>
      <c r="C102" s="27">
        <f t="shared" si="135"/>
        <v>1133.7909800352431</v>
      </c>
      <c r="D102" s="1">
        <v>55.784999999999997</v>
      </c>
      <c r="E102" s="1">
        <v>0.10100000000000001</v>
      </c>
      <c r="F102" s="1">
        <v>3.4209999999999998</v>
      </c>
      <c r="G102" s="1">
        <v>0.39200000000000002</v>
      </c>
      <c r="H102" s="1">
        <v>6.2720000000000002</v>
      </c>
      <c r="I102" s="1">
        <v>33.283999999999999</v>
      </c>
      <c r="J102" s="1">
        <v>0.48899999999999999</v>
      </c>
      <c r="K102" s="1">
        <v>0.152</v>
      </c>
      <c r="L102" s="1">
        <v>8.5999999999999993E-2</v>
      </c>
      <c r="M102" s="1">
        <v>2.5000000000000001E-2</v>
      </c>
      <c r="O102">
        <f t="shared" si="180"/>
        <v>100.00700000000001</v>
      </c>
      <c r="Q102" s="28">
        <f t="shared" si="179"/>
        <v>24.584944005499281</v>
      </c>
      <c r="V102" s="38">
        <v>12</v>
      </c>
      <c r="W102" s="38">
        <v>4</v>
      </c>
      <c r="X102" s="15">
        <v>0</v>
      </c>
      <c r="Z102" s="14">
        <f t="shared" si="181"/>
        <v>1.9253873807814195</v>
      </c>
      <c r="AA102" s="14">
        <f t="shared" si="182"/>
        <v>2.6223463284536863E-3</v>
      </c>
      <c r="AB102" s="14">
        <f t="shared" si="183"/>
        <v>0.13915020507001252</v>
      </c>
      <c r="AC102" s="14">
        <f t="shared" si="184"/>
        <v>1.0696252717559791E-2</v>
      </c>
      <c r="AD102" s="14">
        <f t="shared" si="185"/>
        <v>0</v>
      </c>
      <c r="AE102" s="14">
        <f t="shared" si="186"/>
        <v>0.18102816664349564</v>
      </c>
      <c r="AF102" s="14">
        <f t="shared" si="187"/>
        <v>1.7124332847387571</v>
      </c>
      <c r="AG102" s="14">
        <f t="shared" si="188"/>
        <v>1.8082213685700736E-2</v>
      </c>
      <c r="AH102" s="14">
        <f t="shared" si="189"/>
        <v>4.4432313734012472E-3</v>
      </c>
      <c r="AI102" s="14">
        <f t="shared" si="190"/>
        <v>2.3875381444472144E-3</v>
      </c>
      <c r="AJ102" s="14">
        <f t="shared" si="191"/>
        <v>1.6728490261855332E-3</v>
      </c>
      <c r="AK102" s="14">
        <f t="shared" si="192"/>
        <v>0</v>
      </c>
      <c r="AL102" s="14">
        <f t="shared" si="193"/>
        <v>3.9979034685094321</v>
      </c>
      <c r="AM102" s="14">
        <f t="shared" si="194"/>
        <v>0.90439300123520205</v>
      </c>
      <c r="AN102" s="11">
        <f t="shared" si="195"/>
        <v>0</v>
      </c>
      <c r="AP102">
        <f t="shared" si="196"/>
        <v>55.784999999999997</v>
      </c>
      <c r="AQ102">
        <f t="shared" si="197"/>
        <v>0.10100000000000001</v>
      </c>
      <c r="AR102">
        <f t="shared" si="198"/>
        <v>3.4209999999999998</v>
      </c>
      <c r="AS102">
        <f t="shared" si="199"/>
        <v>0.39200000000000002</v>
      </c>
      <c r="AT102">
        <f t="shared" si="200"/>
        <v>0</v>
      </c>
      <c r="AU102">
        <f t="shared" si="201"/>
        <v>6.2720000000000002</v>
      </c>
      <c r="AV102">
        <f t="shared" si="202"/>
        <v>33.283999999999999</v>
      </c>
      <c r="AW102">
        <f t="shared" si="203"/>
        <v>0.48899999999999999</v>
      </c>
      <c r="AX102">
        <f t="shared" si="204"/>
        <v>0.152</v>
      </c>
      <c r="AY102">
        <f t="shared" si="205"/>
        <v>8.5999999999999993E-2</v>
      </c>
      <c r="AZ102">
        <f t="shared" si="206"/>
        <v>2.5000000000000001E-2</v>
      </c>
      <c r="BA102">
        <f t="shared" si="207"/>
        <v>0</v>
      </c>
      <c r="BB102">
        <f t="shared" si="208"/>
        <v>100.00700000000001</v>
      </c>
      <c r="BD102">
        <f t="shared" si="209"/>
        <v>0.92851198402130486</v>
      </c>
      <c r="BE102">
        <f t="shared" si="210"/>
        <v>1.2646182355445371E-3</v>
      </c>
      <c r="BF102">
        <f t="shared" si="211"/>
        <v>6.7104746959591996E-2</v>
      </c>
      <c r="BG102">
        <f t="shared" si="212"/>
        <v>5.1582340943483124E-3</v>
      </c>
      <c r="BH102">
        <f t="shared" si="213"/>
        <v>8.730026167808029E-2</v>
      </c>
      <c r="BI102">
        <f t="shared" si="214"/>
        <v>0</v>
      </c>
      <c r="BJ102">
        <f t="shared" si="215"/>
        <v>0.825815543712349</v>
      </c>
      <c r="BK102">
        <f t="shared" si="216"/>
        <v>8.7200904464187004E-3</v>
      </c>
      <c r="BL102">
        <f t="shared" si="217"/>
        <v>2.1427342981276448E-3</v>
      </c>
      <c r="BM102">
        <f t="shared" si="218"/>
        <v>1.1513827303300985E-3</v>
      </c>
      <c r="BN102">
        <f t="shared" si="219"/>
        <v>8.0672616003188186E-4</v>
      </c>
      <c r="BO102">
        <f t="shared" si="220"/>
        <v>0</v>
      </c>
      <c r="BP102">
        <f t="shared" si="221"/>
        <v>1.9279763223361275</v>
      </c>
      <c r="BQ102">
        <f t="shared" si="222"/>
        <v>2.0736268501810109</v>
      </c>
    </row>
    <row r="103" spans="1:69" x14ac:dyDescent="0.15">
      <c r="A103" t="s">
        <v>180</v>
      </c>
      <c r="B103">
        <v>101</v>
      </c>
      <c r="C103" s="27">
        <f t="shared" si="135"/>
        <v>1145.3602757498886</v>
      </c>
      <c r="D103" s="1">
        <v>55.673000000000002</v>
      </c>
      <c r="E103" s="1">
        <v>7.5999999999999998E-2</v>
      </c>
      <c r="F103" s="1">
        <v>3.4260000000000002</v>
      </c>
      <c r="G103" s="1">
        <v>0.38500000000000001</v>
      </c>
      <c r="H103" s="1">
        <v>6.2590000000000003</v>
      </c>
      <c r="I103" s="1">
        <v>33.552999999999997</v>
      </c>
      <c r="J103" s="1">
        <v>0.47</v>
      </c>
      <c r="K103" s="1">
        <v>0.14000000000000001</v>
      </c>
      <c r="L103" s="1">
        <v>9.0999999999999998E-2</v>
      </c>
      <c r="M103" s="1">
        <v>1.7000000000000001E-2</v>
      </c>
      <c r="O103">
        <f t="shared" si="180"/>
        <v>100.08999999999999</v>
      </c>
      <c r="Q103" s="28">
        <f t="shared" si="179"/>
        <v>24.598349063880782</v>
      </c>
      <c r="V103" s="38">
        <v>12</v>
      </c>
      <c r="W103" s="38">
        <v>4</v>
      </c>
      <c r="X103" s="15">
        <v>0</v>
      </c>
      <c r="Z103" s="14">
        <f t="shared" si="181"/>
        <v>1.9204746168395606</v>
      </c>
      <c r="AA103" s="14">
        <f t="shared" si="182"/>
        <v>1.9721753645425485E-3</v>
      </c>
      <c r="AB103" s="14">
        <f t="shared" si="183"/>
        <v>0.13927763977585794</v>
      </c>
      <c r="AC103" s="14">
        <f t="shared" si="184"/>
        <v>1.0499523289422389E-2</v>
      </c>
      <c r="AD103" s="14">
        <f t="shared" si="185"/>
        <v>0</v>
      </c>
      <c r="AE103" s="14">
        <f t="shared" si="186"/>
        <v>0.18055450061801501</v>
      </c>
      <c r="AF103" s="14">
        <f t="shared" si="187"/>
        <v>1.7253323585536497</v>
      </c>
      <c r="AG103" s="14">
        <f t="shared" si="188"/>
        <v>1.7370161622090024E-2</v>
      </c>
      <c r="AH103" s="14">
        <f t="shared" si="189"/>
        <v>4.0902197372979787E-3</v>
      </c>
      <c r="AI103" s="14">
        <f t="shared" si="190"/>
        <v>2.5249717487521024E-3</v>
      </c>
      <c r="AJ103" s="14">
        <f t="shared" si="191"/>
        <v>1.1369174281372319E-3</v>
      </c>
      <c r="AK103" s="14">
        <f t="shared" si="192"/>
        <v>0</v>
      </c>
      <c r="AL103" s="14">
        <f t="shared" si="193"/>
        <v>4.0032330849773246</v>
      </c>
      <c r="AM103" s="14">
        <f t="shared" si="194"/>
        <v>0.90526483786320489</v>
      </c>
      <c r="AN103" s="11">
        <f t="shared" si="195"/>
        <v>0</v>
      </c>
      <c r="AP103">
        <f t="shared" si="196"/>
        <v>55.673000000000002</v>
      </c>
      <c r="AQ103">
        <f t="shared" si="197"/>
        <v>7.5999999999999998E-2</v>
      </c>
      <c r="AR103">
        <f t="shared" si="198"/>
        <v>3.4260000000000002</v>
      </c>
      <c r="AS103">
        <f t="shared" si="199"/>
        <v>0.38500000000000001</v>
      </c>
      <c r="AT103">
        <f t="shared" si="200"/>
        <v>0</v>
      </c>
      <c r="AU103">
        <f t="shared" si="201"/>
        <v>6.2590000000000003</v>
      </c>
      <c r="AV103">
        <f t="shared" si="202"/>
        <v>33.552999999999997</v>
      </c>
      <c r="AW103">
        <f t="shared" si="203"/>
        <v>0.47</v>
      </c>
      <c r="AX103">
        <f t="shared" si="204"/>
        <v>0.14000000000000001</v>
      </c>
      <c r="AY103">
        <f t="shared" si="205"/>
        <v>9.0999999999999998E-2</v>
      </c>
      <c r="AZ103">
        <f t="shared" si="206"/>
        <v>1.7000000000000001E-2</v>
      </c>
      <c r="BA103">
        <f t="shared" si="207"/>
        <v>0</v>
      </c>
      <c r="BB103">
        <f t="shared" si="208"/>
        <v>100.08999999999999</v>
      </c>
      <c r="BD103">
        <f t="shared" si="209"/>
        <v>0.9266478029294275</v>
      </c>
      <c r="BE103">
        <f t="shared" si="210"/>
        <v>9.5159391981569131E-4</v>
      </c>
      <c r="BF103">
        <f t="shared" si="211"/>
        <v>6.7202824637112607E-2</v>
      </c>
      <c r="BG103">
        <f t="shared" si="212"/>
        <v>5.0661227712349493E-3</v>
      </c>
      <c r="BH103">
        <f t="shared" si="213"/>
        <v>8.7119314069372539E-2</v>
      </c>
      <c r="BI103">
        <f t="shared" si="214"/>
        <v>0</v>
      </c>
      <c r="BJ103">
        <f t="shared" si="215"/>
        <v>0.83248975297982342</v>
      </c>
      <c r="BK103">
        <f t="shared" si="216"/>
        <v>8.3812730262102023E-3</v>
      </c>
      <c r="BL103">
        <f t="shared" si="217"/>
        <v>1.9735710640649364E-3</v>
      </c>
      <c r="BM103">
        <f t="shared" si="218"/>
        <v>1.2183235867446393E-3</v>
      </c>
      <c r="BN103">
        <f t="shared" si="219"/>
        <v>5.4857378882167964E-4</v>
      </c>
      <c r="BO103">
        <f t="shared" si="220"/>
        <v>0</v>
      </c>
      <c r="BP103">
        <f t="shared" si="221"/>
        <v>1.9315991527726284</v>
      </c>
      <c r="BQ103">
        <f t="shared" si="222"/>
        <v>2.0724968113757258</v>
      </c>
    </row>
    <row r="104" spans="1:69" x14ac:dyDescent="0.15">
      <c r="A104" t="s">
        <v>181</v>
      </c>
      <c r="B104">
        <v>102</v>
      </c>
      <c r="C104" s="27">
        <f t="shared" si="135"/>
        <v>1156.9295714645339</v>
      </c>
      <c r="D104" s="1">
        <v>56.040999999999997</v>
      </c>
      <c r="E104" s="1">
        <v>6.9000000000000006E-2</v>
      </c>
      <c r="F104" s="1">
        <v>3.3069999999999999</v>
      </c>
      <c r="G104" s="1">
        <v>0.35399999999999998</v>
      </c>
      <c r="H104" s="1">
        <v>6.3049999999999997</v>
      </c>
      <c r="I104" s="1">
        <v>33.508000000000003</v>
      </c>
      <c r="J104" s="1">
        <v>0.47399999999999998</v>
      </c>
      <c r="K104" s="1">
        <v>0.19400000000000001</v>
      </c>
      <c r="L104" s="1">
        <v>0.107</v>
      </c>
      <c r="M104" s="1">
        <v>7.0000000000000001E-3</v>
      </c>
      <c r="O104">
        <f t="shared" si="180"/>
        <v>100.36600000000001</v>
      </c>
      <c r="Q104" s="28">
        <f t="shared" si="179"/>
        <v>24.669474546813976</v>
      </c>
      <c r="V104" s="38">
        <v>12</v>
      </c>
      <c r="W104" s="38">
        <v>4</v>
      </c>
      <c r="X104" s="15">
        <v>0</v>
      </c>
      <c r="Z104" s="14">
        <f t="shared" si="181"/>
        <v>1.9275954130460566</v>
      </c>
      <c r="AA104" s="14">
        <f t="shared" si="182"/>
        <v>1.7853652965402265E-3</v>
      </c>
      <c r="AB104" s="14">
        <f t="shared" si="183"/>
        <v>0.13405230799401416</v>
      </c>
      <c r="AC104" s="14">
        <f t="shared" si="184"/>
        <v>9.6262730118233421E-3</v>
      </c>
      <c r="AD104" s="14">
        <f t="shared" si="185"/>
        <v>0</v>
      </c>
      <c r="AE104" s="14">
        <f t="shared" si="186"/>
        <v>0.18135708164727327</v>
      </c>
      <c r="AF104" s="14">
        <f t="shared" si="187"/>
        <v>1.7180507101068931</v>
      </c>
      <c r="AG104" s="14">
        <f t="shared" si="188"/>
        <v>1.7467486005917996E-2</v>
      </c>
      <c r="AH104" s="14">
        <f t="shared" si="189"/>
        <v>5.6515346570428834E-3</v>
      </c>
      <c r="AI104" s="14">
        <f t="shared" si="190"/>
        <v>2.9603630132331291E-3</v>
      </c>
      <c r="AJ104" s="14">
        <f t="shared" si="191"/>
        <v>4.6679275137809147E-4</v>
      </c>
      <c r="AK104" s="14">
        <f t="shared" si="192"/>
        <v>0</v>
      </c>
      <c r="AL104" s="14">
        <f t="shared" si="193"/>
        <v>3.9990133275301729</v>
      </c>
      <c r="AM104" s="14">
        <f t="shared" si="194"/>
        <v>0.90451914410660395</v>
      </c>
      <c r="AN104" s="11">
        <f t="shared" si="195"/>
        <v>0</v>
      </c>
      <c r="AP104">
        <f t="shared" si="196"/>
        <v>56.040999999999997</v>
      </c>
      <c r="AQ104">
        <f t="shared" si="197"/>
        <v>6.9000000000000006E-2</v>
      </c>
      <c r="AR104">
        <f t="shared" si="198"/>
        <v>3.3069999999999999</v>
      </c>
      <c r="AS104">
        <f t="shared" si="199"/>
        <v>0.35399999999999998</v>
      </c>
      <c r="AT104">
        <f t="shared" si="200"/>
        <v>0</v>
      </c>
      <c r="AU104">
        <f t="shared" si="201"/>
        <v>6.3049999999999997</v>
      </c>
      <c r="AV104">
        <f t="shared" si="202"/>
        <v>33.508000000000003</v>
      </c>
      <c r="AW104">
        <f t="shared" si="203"/>
        <v>0.47399999999999998</v>
      </c>
      <c r="AX104">
        <f t="shared" si="204"/>
        <v>0.19400000000000001</v>
      </c>
      <c r="AY104">
        <f t="shared" si="205"/>
        <v>0.107</v>
      </c>
      <c r="AZ104">
        <f t="shared" si="206"/>
        <v>7.0000000000000001E-3</v>
      </c>
      <c r="BA104">
        <f t="shared" si="207"/>
        <v>0</v>
      </c>
      <c r="BB104">
        <f t="shared" si="208"/>
        <v>100.36600000000001</v>
      </c>
      <c r="BD104">
        <f t="shared" si="209"/>
        <v>0.93277296937416776</v>
      </c>
      <c r="BE104">
        <f t="shared" si="210"/>
        <v>8.6394711141161453E-4</v>
      </c>
      <c r="BF104">
        <f t="shared" si="211"/>
        <v>6.4868575912122403E-2</v>
      </c>
      <c r="BG104">
        <f t="shared" si="212"/>
        <v>4.6582011974471999E-3</v>
      </c>
      <c r="BH104">
        <f t="shared" si="213"/>
        <v>8.7759590223261519E-2</v>
      </c>
      <c r="BI104">
        <f t="shared" si="214"/>
        <v>0</v>
      </c>
      <c r="BJ104">
        <f t="shared" si="215"/>
        <v>0.83137324957076653</v>
      </c>
      <c r="BK104">
        <f t="shared" si="216"/>
        <v>8.4526030094119915E-3</v>
      </c>
      <c r="BL104">
        <f t="shared" si="217"/>
        <v>2.734805617347126E-3</v>
      </c>
      <c r="BM104">
        <f t="shared" si="218"/>
        <v>1.4325343272711692E-3</v>
      </c>
      <c r="BN104">
        <f t="shared" si="219"/>
        <v>2.258833248089269E-4</v>
      </c>
      <c r="BO104">
        <f t="shared" si="220"/>
        <v>0</v>
      </c>
      <c r="BP104">
        <f t="shared" si="221"/>
        <v>1.9351423596680164</v>
      </c>
      <c r="BQ104">
        <f t="shared" si="222"/>
        <v>2.0665215184562569</v>
      </c>
    </row>
    <row r="105" spans="1:69" x14ac:dyDescent="0.15">
      <c r="A105" t="s">
        <v>182</v>
      </c>
      <c r="B105">
        <v>103</v>
      </c>
      <c r="C105" s="27">
        <f t="shared" si="135"/>
        <v>1168.4988671791791</v>
      </c>
      <c r="D105" s="1">
        <v>55.970999999999997</v>
      </c>
      <c r="E105" s="1">
        <v>9.9000000000000005E-2</v>
      </c>
      <c r="F105" s="1">
        <v>3.3159999999999998</v>
      </c>
      <c r="G105" s="1">
        <v>0.34300000000000003</v>
      </c>
      <c r="H105" s="1">
        <v>6.085</v>
      </c>
      <c r="I105" s="1">
        <v>32.774000000000001</v>
      </c>
      <c r="J105" s="1">
        <v>0.73799999999999999</v>
      </c>
      <c r="K105" s="1">
        <v>7.8E-2</v>
      </c>
      <c r="L105" s="1">
        <v>9.5000000000000001E-2</v>
      </c>
      <c r="M105" s="1">
        <v>1.7999999999999999E-2</v>
      </c>
      <c r="O105">
        <f t="shared" si="180"/>
        <v>99.516999999999996</v>
      </c>
      <c r="Q105" s="28">
        <f t="shared" si="179"/>
        <v>24.501958317241147</v>
      </c>
      <c r="V105" s="38">
        <v>12</v>
      </c>
      <c r="W105" s="38">
        <v>4</v>
      </c>
      <c r="X105" s="15">
        <v>0</v>
      </c>
      <c r="Z105" s="14">
        <f t="shared" si="181"/>
        <v>1.9383499022294781</v>
      </c>
      <c r="AA105" s="14">
        <f t="shared" si="182"/>
        <v>2.5791244299981082E-3</v>
      </c>
      <c r="AB105" s="14">
        <f t="shared" si="183"/>
        <v>0.13533612118124655</v>
      </c>
      <c r="AC105" s="14">
        <f t="shared" si="184"/>
        <v>9.3909198760546465E-3</v>
      </c>
      <c r="AD105" s="14">
        <f t="shared" si="185"/>
        <v>0</v>
      </c>
      <c r="AE105" s="14">
        <f t="shared" si="186"/>
        <v>0.17622564662465967</v>
      </c>
      <c r="AF105" s="14">
        <f t="shared" si="187"/>
        <v>1.6919051932659697</v>
      </c>
      <c r="AG105" s="14">
        <f t="shared" si="188"/>
        <v>2.7382148831227051E-2</v>
      </c>
      <c r="AH105" s="14">
        <f t="shared" si="189"/>
        <v>2.287801658364405E-3</v>
      </c>
      <c r="AI105" s="14">
        <f t="shared" si="190"/>
        <v>2.6463293872566337E-3</v>
      </c>
      <c r="AJ105" s="14">
        <f t="shared" si="191"/>
        <v>1.2085306552345975E-3</v>
      </c>
      <c r="AK105" s="14">
        <f t="shared" si="192"/>
        <v>0</v>
      </c>
      <c r="AL105" s="14">
        <f t="shared" si="193"/>
        <v>3.9873117181394897</v>
      </c>
      <c r="AM105" s="14">
        <f t="shared" si="194"/>
        <v>0.90566739606152169</v>
      </c>
      <c r="AN105" s="11">
        <f t="shared" si="195"/>
        <v>0</v>
      </c>
      <c r="AP105">
        <f t="shared" si="196"/>
        <v>55.970999999999997</v>
      </c>
      <c r="AQ105">
        <f t="shared" si="197"/>
        <v>9.9000000000000005E-2</v>
      </c>
      <c r="AR105">
        <f t="shared" si="198"/>
        <v>3.3159999999999998</v>
      </c>
      <c r="AS105">
        <f t="shared" si="199"/>
        <v>0.34300000000000003</v>
      </c>
      <c r="AT105">
        <f t="shared" si="200"/>
        <v>0</v>
      </c>
      <c r="AU105">
        <f t="shared" si="201"/>
        <v>6.085</v>
      </c>
      <c r="AV105">
        <f t="shared" si="202"/>
        <v>32.774000000000001</v>
      </c>
      <c r="AW105">
        <f t="shared" si="203"/>
        <v>0.73799999999999999</v>
      </c>
      <c r="AX105">
        <f t="shared" si="204"/>
        <v>7.8E-2</v>
      </c>
      <c r="AY105">
        <f t="shared" si="205"/>
        <v>9.5000000000000001E-2</v>
      </c>
      <c r="AZ105">
        <f t="shared" si="206"/>
        <v>1.7999999999999999E-2</v>
      </c>
      <c r="BA105">
        <f t="shared" si="207"/>
        <v>0</v>
      </c>
      <c r="BB105">
        <f t="shared" si="208"/>
        <v>99.516999999999996</v>
      </c>
      <c r="BD105">
        <f t="shared" si="209"/>
        <v>0.93160785619174435</v>
      </c>
      <c r="BE105">
        <f t="shared" si="210"/>
        <v>1.2395762902862296E-3</v>
      </c>
      <c r="BF105">
        <f t="shared" si="211"/>
        <v>6.504511573165947E-2</v>
      </c>
      <c r="BG105">
        <f t="shared" si="212"/>
        <v>4.5134548325547735E-3</v>
      </c>
      <c r="BH105">
        <f t="shared" si="213"/>
        <v>8.4697399922053343E-2</v>
      </c>
      <c r="BI105">
        <f t="shared" si="214"/>
        <v>0</v>
      </c>
      <c r="BJ105">
        <f t="shared" si="215"/>
        <v>0.81316183840970213</v>
      </c>
      <c r="BK105">
        <f t="shared" si="216"/>
        <v>1.3160381900730062E-2</v>
      </c>
      <c r="BL105">
        <f t="shared" si="217"/>
        <v>1.0995610214076072E-3</v>
      </c>
      <c r="BM105">
        <f t="shared" si="218"/>
        <v>1.2718762718762718E-3</v>
      </c>
      <c r="BN105">
        <f t="shared" si="219"/>
        <v>5.8084283522295485E-4</v>
      </c>
      <c r="BO105">
        <f t="shared" si="220"/>
        <v>0</v>
      </c>
      <c r="BP105">
        <f t="shared" si="221"/>
        <v>1.916377903407237</v>
      </c>
      <c r="BQ105">
        <f t="shared" si="222"/>
        <v>2.0806500174366556</v>
      </c>
    </row>
    <row r="106" spans="1:69" x14ac:dyDescent="0.15">
      <c r="A106" t="s">
        <v>183</v>
      </c>
      <c r="B106">
        <v>104</v>
      </c>
      <c r="C106" s="27">
        <f t="shared" si="135"/>
        <v>1180.0681628938246</v>
      </c>
      <c r="D106" s="1">
        <v>55.981999999999999</v>
      </c>
      <c r="E106" s="1">
        <v>7.0999999999999994E-2</v>
      </c>
      <c r="F106" s="1">
        <v>3.3519999999999999</v>
      </c>
      <c r="G106" s="1">
        <v>0.33200000000000002</v>
      </c>
      <c r="H106" s="1">
        <v>6.1840000000000002</v>
      </c>
      <c r="I106" s="1">
        <v>33.637</v>
      </c>
      <c r="J106" s="1">
        <v>0.437</v>
      </c>
      <c r="K106" s="1">
        <v>0.124</v>
      </c>
      <c r="L106" s="1">
        <v>0.06</v>
      </c>
      <c r="M106" s="1">
        <v>1.4E-2</v>
      </c>
      <c r="O106">
        <f t="shared" si="180"/>
        <v>100.19299999999998</v>
      </c>
      <c r="Q106" s="28">
        <f t="shared" si="179"/>
        <v>24.655279961799039</v>
      </c>
      <c r="V106" s="38">
        <v>12</v>
      </c>
      <c r="W106" s="38">
        <v>4</v>
      </c>
      <c r="X106" s="15">
        <v>0</v>
      </c>
      <c r="Z106" s="14">
        <f t="shared" si="181"/>
        <v>1.926674629953709</v>
      </c>
      <c r="AA106" s="14">
        <f t="shared" si="182"/>
        <v>1.8381726826567205E-3</v>
      </c>
      <c r="AB106" s="14">
        <f t="shared" si="183"/>
        <v>0.13595465170923218</v>
      </c>
      <c r="AC106" s="14">
        <f t="shared" si="184"/>
        <v>9.0332276910464766E-3</v>
      </c>
      <c r="AD106" s="14">
        <f t="shared" si="185"/>
        <v>0</v>
      </c>
      <c r="AE106" s="14">
        <f t="shared" si="186"/>
        <v>0.17797904394211977</v>
      </c>
      <c r="AF106" s="14">
        <f t="shared" si="187"/>
        <v>1.7256578353432404</v>
      </c>
      <c r="AG106" s="14">
        <f t="shared" si="188"/>
        <v>1.6113261682966642E-2</v>
      </c>
      <c r="AH106" s="14">
        <f t="shared" si="189"/>
        <v>3.6144008134328565E-3</v>
      </c>
      <c r="AI106" s="14">
        <f t="shared" si="190"/>
        <v>1.6609723508964451E-3</v>
      </c>
      <c r="AJ106" s="14">
        <f t="shared" si="191"/>
        <v>9.3412298839042106E-4</v>
      </c>
      <c r="AK106" s="14">
        <f t="shared" si="192"/>
        <v>0</v>
      </c>
      <c r="AL106" s="14">
        <f t="shared" si="193"/>
        <v>3.999460319157691</v>
      </c>
      <c r="AM106" s="14">
        <f t="shared" si="194"/>
        <v>0.90650578065658483</v>
      </c>
      <c r="AN106" s="11">
        <f t="shared" si="195"/>
        <v>0</v>
      </c>
      <c r="AP106">
        <f t="shared" si="196"/>
        <v>55.981999999999999</v>
      </c>
      <c r="AQ106">
        <f t="shared" si="197"/>
        <v>7.0999999999999994E-2</v>
      </c>
      <c r="AR106">
        <f t="shared" si="198"/>
        <v>3.3519999999999999</v>
      </c>
      <c r="AS106">
        <f t="shared" si="199"/>
        <v>0.33200000000000002</v>
      </c>
      <c r="AT106">
        <f t="shared" si="200"/>
        <v>0</v>
      </c>
      <c r="AU106">
        <f t="shared" si="201"/>
        <v>6.1840000000000002</v>
      </c>
      <c r="AV106">
        <f t="shared" si="202"/>
        <v>33.637</v>
      </c>
      <c r="AW106">
        <f t="shared" si="203"/>
        <v>0.437</v>
      </c>
      <c r="AX106">
        <f t="shared" si="204"/>
        <v>0.124</v>
      </c>
      <c r="AY106">
        <f t="shared" si="205"/>
        <v>0.06</v>
      </c>
      <c r="AZ106">
        <f t="shared" si="206"/>
        <v>1.4E-2</v>
      </c>
      <c r="BA106">
        <f t="shared" si="207"/>
        <v>0</v>
      </c>
      <c r="BB106">
        <f t="shared" si="208"/>
        <v>100.19299999999998</v>
      </c>
      <c r="BD106">
        <f t="shared" si="209"/>
        <v>0.93179094540612517</v>
      </c>
      <c r="BE106">
        <f t="shared" si="210"/>
        <v>8.8898905666992209E-4</v>
      </c>
      <c r="BF106">
        <f t="shared" si="211"/>
        <v>6.5751275009807764E-2</v>
      </c>
      <c r="BG106">
        <f t="shared" si="212"/>
        <v>4.3687084676623461E-3</v>
      </c>
      <c r="BH106">
        <f t="shared" si="213"/>
        <v>8.6075385557597028E-2</v>
      </c>
      <c r="BI106">
        <f t="shared" si="214"/>
        <v>0</v>
      </c>
      <c r="BJ106">
        <f t="shared" si="215"/>
        <v>0.8345738926767301</v>
      </c>
      <c r="BK106">
        <f t="shared" si="216"/>
        <v>7.7928006647954434E-3</v>
      </c>
      <c r="BL106">
        <f t="shared" si="217"/>
        <v>1.7480200853146578E-3</v>
      </c>
      <c r="BM106">
        <f t="shared" si="218"/>
        <v>8.0329027697448741E-4</v>
      </c>
      <c r="BN106">
        <f t="shared" si="219"/>
        <v>4.517666496178538E-4</v>
      </c>
      <c r="BO106">
        <f t="shared" si="220"/>
        <v>0</v>
      </c>
      <c r="BP106">
        <f t="shared" si="221"/>
        <v>1.9342450738512946</v>
      </c>
      <c r="BQ106">
        <f t="shared" si="222"/>
        <v>2.0677112601839669</v>
      </c>
    </row>
    <row r="107" spans="1:69" x14ac:dyDescent="0.15">
      <c r="A107" t="s">
        <v>184</v>
      </c>
      <c r="B107">
        <v>105</v>
      </c>
      <c r="C107" s="27">
        <f t="shared" si="135"/>
        <v>1191.6374586084698</v>
      </c>
      <c r="D107" s="1">
        <v>55.667999999999999</v>
      </c>
      <c r="E107" s="1">
        <v>0.112</v>
      </c>
      <c r="F107" s="1">
        <v>3.2090000000000001</v>
      </c>
      <c r="G107" s="1">
        <v>0.33700000000000002</v>
      </c>
      <c r="H107" s="1">
        <v>6.0490000000000004</v>
      </c>
      <c r="I107" s="1">
        <v>32.322000000000003</v>
      </c>
      <c r="J107" s="1">
        <v>1.4590000000000001</v>
      </c>
      <c r="K107" s="1">
        <v>0.14000000000000001</v>
      </c>
      <c r="L107" s="1">
        <v>8.5000000000000006E-2</v>
      </c>
      <c r="M107" s="1">
        <v>2.3E-2</v>
      </c>
      <c r="O107">
        <f t="shared" si="180"/>
        <v>99.404000000000011</v>
      </c>
      <c r="Q107" s="28">
        <f t="shared" si="179"/>
        <v>24.407938962032294</v>
      </c>
      <c r="V107" s="38">
        <v>12</v>
      </c>
      <c r="W107" s="38">
        <v>4</v>
      </c>
      <c r="X107" s="15">
        <v>0</v>
      </c>
      <c r="Z107" s="14">
        <f t="shared" si="181"/>
        <v>1.9352827123334351</v>
      </c>
      <c r="AA107" s="14">
        <f t="shared" si="182"/>
        <v>2.9290366872125576E-3</v>
      </c>
      <c r="AB107" s="14">
        <f t="shared" si="183"/>
        <v>0.13147361622756235</v>
      </c>
      <c r="AC107" s="14">
        <f t="shared" si="184"/>
        <v>9.2621882605680595E-3</v>
      </c>
      <c r="AD107" s="14">
        <f t="shared" si="185"/>
        <v>0</v>
      </c>
      <c r="AE107" s="14">
        <f t="shared" si="186"/>
        <v>0.17585786765726708</v>
      </c>
      <c r="AF107" s="14">
        <f t="shared" si="187"/>
        <v>1.6749987534454314</v>
      </c>
      <c r="AG107" s="14">
        <f t="shared" si="188"/>
        <v>5.4342065909426647E-2</v>
      </c>
      <c r="AH107" s="14">
        <f t="shared" si="189"/>
        <v>4.1221281732365112E-3</v>
      </c>
      <c r="AI107" s="14">
        <f t="shared" si="190"/>
        <v>2.3768890405073042E-3</v>
      </c>
      <c r="AJ107" s="14">
        <f t="shared" si="191"/>
        <v>1.5501820012827859E-3</v>
      </c>
      <c r="AK107" s="14">
        <f t="shared" si="192"/>
        <v>0</v>
      </c>
      <c r="AL107" s="14">
        <f t="shared" si="193"/>
        <v>3.9921954397359301</v>
      </c>
      <c r="AM107" s="14">
        <f t="shared" si="194"/>
        <v>0.90498568843625771</v>
      </c>
      <c r="AN107" s="11">
        <f t="shared" si="195"/>
        <v>0</v>
      </c>
      <c r="AP107">
        <f t="shared" si="196"/>
        <v>55.667999999999999</v>
      </c>
      <c r="AQ107">
        <f t="shared" si="197"/>
        <v>0.112</v>
      </c>
      <c r="AR107">
        <f t="shared" si="198"/>
        <v>3.2090000000000001</v>
      </c>
      <c r="AS107">
        <f t="shared" si="199"/>
        <v>0.33700000000000002</v>
      </c>
      <c r="AT107">
        <f t="shared" si="200"/>
        <v>0</v>
      </c>
      <c r="AU107">
        <f t="shared" si="201"/>
        <v>6.0490000000000004</v>
      </c>
      <c r="AV107">
        <f t="shared" si="202"/>
        <v>32.322000000000003</v>
      </c>
      <c r="AW107">
        <f t="shared" si="203"/>
        <v>1.4590000000000001</v>
      </c>
      <c r="AX107">
        <f t="shared" si="204"/>
        <v>0.14000000000000001</v>
      </c>
      <c r="AY107">
        <f t="shared" si="205"/>
        <v>8.5000000000000006E-2</v>
      </c>
      <c r="AZ107">
        <f t="shared" si="206"/>
        <v>2.3E-2</v>
      </c>
      <c r="BA107">
        <f t="shared" si="207"/>
        <v>0</v>
      </c>
      <c r="BB107">
        <f t="shared" si="208"/>
        <v>99.404000000000011</v>
      </c>
      <c r="BD107">
        <f t="shared" si="209"/>
        <v>0.92656458055925439</v>
      </c>
      <c r="BE107">
        <f t="shared" si="210"/>
        <v>1.4023489344652292E-3</v>
      </c>
      <c r="BF107">
        <f t="shared" si="211"/>
        <v>6.2946253432718716E-2</v>
      </c>
      <c r="BG107">
        <f t="shared" si="212"/>
        <v>4.4345022698861767E-3</v>
      </c>
      <c r="BH107">
        <f t="shared" si="213"/>
        <v>8.4196314236401101E-2</v>
      </c>
      <c r="BI107">
        <f t="shared" si="214"/>
        <v>0</v>
      </c>
      <c r="BJ107">
        <f t="shared" si="215"/>
        <v>0.8019471819453956</v>
      </c>
      <c r="BK107">
        <f t="shared" si="216"/>
        <v>2.6017611372852523E-2</v>
      </c>
      <c r="BL107">
        <f t="shared" si="217"/>
        <v>1.9735710640649364E-3</v>
      </c>
      <c r="BM107">
        <f t="shared" si="218"/>
        <v>1.1379945590471907E-3</v>
      </c>
      <c r="BN107">
        <f t="shared" si="219"/>
        <v>7.4218806722933122E-4</v>
      </c>
      <c r="BO107">
        <f t="shared" si="220"/>
        <v>0</v>
      </c>
      <c r="BP107">
        <f t="shared" si="221"/>
        <v>1.9113625464413153</v>
      </c>
      <c r="BQ107">
        <f t="shared" si="222"/>
        <v>2.0886646791153405</v>
      </c>
    </row>
    <row r="108" spans="1:69" x14ac:dyDescent="0.15">
      <c r="A108" t="s">
        <v>185</v>
      </c>
      <c r="B108">
        <v>106</v>
      </c>
      <c r="C108" s="27">
        <f t="shared" si="135"/>
        <v>1203.2067543231153</v>
      </c>
      <c r="D108" s="1">
        <v>55.768999999999998</v>
      </c>
      <c r="E108" s="1">
        <v>7.1999999999999995E-2</v>
      </c>
      <c r="F108" s="1">
        <v>3.1269999999999998</v>
      </c>
      <c r="G108" s="1">
        <v>0.28699999999999998</v>
      </c>
      <c r="H108" s="1">
        <v>6.3</v>
      </c>
      <c r="I108" s="1">
        <v>33.466000000000001</v>
      </c>
      <c r="J108" s="1">
        <v>0.45600000000000002</v>
      </c>
      <c r="K108" s="1">
        <v>0.13</v>
      </c>
      <c r="L108" s="1">
        <v>8.3000000000000004E-2</v>
      </c>
      <c r="M108" s="1">
        <v>0.01</v>
      </c>
      <c r="O108">
        <f t="shared" si="180"/>
        <v>99.700000000000017</v>
      </c>
      <c r="Q108" s="28">
        <f t="shared" si="179"/>
        <v>24.514785214734854</v>
      </c>
      <c r="V108" s="38">
        <v>12</v>
      </c>
      <c r="W108" s="38">
        <v>4</v>
      </c>
      <c r="X108" s="15">
        <v>0</v>
      </c>
      <c r="Z108" s="14">
        <f t="shared" si="181"/>
        <v>1.9303438299097242</v>
      </c>
      <c r="AA108" s="14">
        <f t="shared" si="182"/>
        <v>1.8747454195944895E-3</v>
      </c>
      <c r="AB108" s="14">
        <f t="shared" si="183"/>
        <v>0.12755567599753986</v>
      </c>
      <c r="AC108" s="14">
        <f t="shared" si="184"/>
        <v>7.8535970704473809E-3</v>
      </c>
      <c r="AD108" s="14">
        <f t="shared" si="185"/>
        <v>0</v>
      </c>
      <c r="AE108" s="14">
        <f t="shared" si="186"/>
        <v>0.18235672494733984</v>
      </c>
      <c r="AF108" s="14">
        <f t="shared" si="187"/>
        <v>1.7267246346013458</v>
      </c>
      <c r="AG108" s="14">
        <f t="shared" si="188"/>
        <v>1.6910198736896604E-2</v>
      </c>
      <c r="AH108" s="14">
        <f t="shared" si="189"/>
        <v>3.8110076823942574E-3</v>
      </c>
      <c r="AI108" s="14">
        <f t="shared" si="190"/>
        <v>2.3108464618393013E-3</v>
      </c>
      <c r="AJ108" s="14">
        <f t="shared" si="191"/>
        <v>6.7105461913173278E-4</v>
      </c>
      <c r="AK108" s="14">
        <f t="shared" si="192"/>
        <v>0</v>
      </c>
      <c r="AL108" s="14">
        <f t="shared" si="193"/>
        <v>4.000412315446253</v>
      </c>
      <c r="AM108" s="14">
        <f t="shared" si="194"/>
        <v>0.90447933293400873</v>
      </c>
      <c r="AN108" s="11">
        <f t="shared" si="195"/>
        <v>0</v>
      </c>
      <c r="AP108">
        <f t="shared" si="196"/>
        <v>55.768999999999998</v>
      </c>
      <c r="AQ108">
        <f t="shared" si="197"/>
        <v>7.1999999999999995E-2</v>
      </c>
      <c r="AR108">
        <f t="shared" si="198"/>
        <v>3.1269999999999998</v>
      </c>
      <c r="AS108">
        <f t="shared" si="199"/>
        <v>0.28699999999999998</v>
      </c>
      <c r="AT108">
        <f t="shared" si="200"/>
        <v>0</v>
      </c>
      <c r="AU108">
        <f t="shared" si="201"/>
        <v>6.3</v>
      </c>
      <c r="AV108">
        <f t="shared" si="202"/>
        <v>33.466000000000001</v>
      </c>
      <c r="AW108">
        <f t="shared" si="203"/>
        <v>0.45600000000000002</v>
      </c>
      <c r="AX108">
        <f t="shared" si="204"/>
        <v>0.13</v>
      </c>
      <c r="AY108">
        <f t="shared" si="205"/>
        <v>8.3000000000000004E-2</v>
      </c>
      <c r="AZ108">
        <f t="shared" si="206"/>
        <v>0.01</v>
      </c>
      <c r="BA108">
        <f t="shared" si="207"/>
        <v>0</v>
      </c>
      <c r="BB108">
        <f t="shared" si="208"/>
        <v>99.700000000000017</v>
      </c>
      <c r="BD108">
        <f t="shared" si="209"/>
        <v>0.92824567243675105</v>
      </c>
      <c r="BE108">
        <f t="shared" si="210"/>
        <v>9.0151002929907587E-4</v>
      </c>
      <c r="BF108">
        <f t="shared" si="211"/>
        <v>6.1337779521380933E-2</v>
      </c>
      <c r="BG108">
        <f t="shared" si="212"/>
        <v>3.776564247647871E-3</v>
      </c>
      <c r="BH108">
        <f t="shared" si="213"/>
        <v>8.768999498914315E-2</v>
      </c>
      <c r="BI108">
        <f t="shared" si="214"/>
        <v>0</v>
      </c>
      <c r="BJ108">
        <f t="shared" si="215"/>
        <v>0.83033117972231318</v>
      </c>
      <c r="BK108">
        <f t="shared" si="216"/>
        <v>8.1316180850039416E-3</v>
      </c>
      <c r="BL108">
        <f t="shared" si="217"/>
        <v>1.8326017023460122E-3</v>
      </c>
      <c r="BM108">
        <f t="shared" si="218"/>
        <v>1.1112182164813742E-3</v>
      </c>
      <c r="BN108">
        <f t="shared" si="219"/>
        <v>3.2269046401275274E-4</v>
      </c>
      <c r="BO108">
        <f t="shared" si="220"/>
        <v>0</v>
      </c>
      <c r="BP108">
        <f t="shared" si="221"/>
        <v>1.9236808294143795</v>
      </c>
      <c r="BQ108">
        <f t="shared" si="222"/>
        <v>2.0795613566851876</v>
      </c>
    </row>
    <row r="109" spans="1:69" s="27" customFormat="1" x14ac:dyDescent="0.15">
      <c r="A109" s="27" t="s">
        <v>186</v>
      </c>
      <c r="B109" s="27">
        <v>107</v>
      </c>
      <c r="C109" s="27">
        <f t="shared" si="135"/>
        <v>1214.7760500377606</v>
      </c>
      <c r="D109" s="28">
        <v>55.999000000000002</v>
      </c>
      <c r="E109" s="28">
        <v>6.5000000000000002E-2</v>
      </c>
      <c r="F109" s="28">
        <v>3.0259999999999998</v>
      </c>
      <c r="G109" s="28">
        <v>0.26600000000000001</v>
      </c>
      <c r="H109" s="28">
        <v>6.2249999999999996</v>
      </c>
      <c r="I109" s="28">
        <v>33.732999999999997</v>
      </c>
      <c r="J109" s="28">
        <v>0.45500000000000002</v>
      </c>
      <c r="K109" s="28">
        <v>0.19400000000000001</v>
      </c>
      <c r="L109" s="28">
        <v>0.106</v>
      </c>
      <c r="M109" s="28">
        <v>5.0000000000000001E-3</v>
      </c>
      <c r="N109" s="28"/>
      <c r="O109" s="27">
        <f t="shared" si="180"/>
        <v>100.07399999999998</v>
      </c>
      <c r="Q109" s="28">
        <f t="shared" si="179"/>
        <v>24.606440414755912</v>
      </c>
      <c r="R109" s="28"/>
      <c r="S109" s="28"/>
      <c r="U109" s="28"/>
      <c r="V109" s="29">
        <v>12</v>
      </c>
      <c r="W109" s="29">
        <v>4</v>
      </c>
      <c r="X109" s="15">
        <v>0</v>
      </c>
      <c r="Z109" s="30">
        <f t="shared" si="181"/>
        <v>1.9310849800191412</v>
      </c>
      <c r="AA109" s="30">
        <f t="shared" si="182"/>
        <v>1.6861742820934807E-3</v>
      </c>
      <c r="AB109" s="30">
        <f t="shared" si="183"/>
        <v>0.12297593430805123</v>
      </c>
      <c r="AC109" s="30">
        <f t="shared" si="184"/>
        <v>7.2518306825526627E-3</v>
      </c>
      <c r="AD109" s="30">
        <f t="shared" si="185"/>
        <v>0</v>
      </c>
      <c r="AE109" s="30">
        <f t="shared" si="186"/>
        <v>0.17951464716397172</v>
      </c>
      <c r="AF109" s="30">
        <f t="shared" si="187"/>
        <v>1.7340177718878551</v>
      </c>
      <c r="AG109" s="30">
        <f t="shared" si="188"/>
        <v>1.6810265213717923E-2</v>
      </c>
      <c r="AH109" s="30">
        <f t="shared" si="189"/>
        <v>5.6660121505729575E-3</v>
      </c>
      <c r="AI109" s="30">
        <f t="shared" si="190"/>
        <v>2.9402087344944086E-3</v>
      </c>
      <c r="AJ109" s="30">
        <f t="shared" si="191"/>
        <v>3.342775220243761E-4</v>
      </c>
      <c r="AK109" s="30">
        <f t="shared" si="192"/>
        <v>0</v>
      </c>
      <c r="AL109" s="30">
        <f t="shared" si="193"/>
        <v>4.0022821019644761</v>
      </c>
      <c r="AM109" s="30">
        <f t="shared" si="194"/>
        <v>0.90618677510939538</v>
      </c>
      <c r="AN109" s="31">
        <f t="shared" si="195"/>
        <v>0</v>
      </c>
      <c r="AP109" s="27">
        <f t="shared" si="196"/>
        <v>55.999000000000002</v>
      </c>
      <c r="AQ109" s="27">
        <f t="shared" si="197"/>
        <v>6.5000000000000002E-2</v>
      </c>
      <c r="AR109" s="27">
        <f t="shared" si="198"/>
        <v>3.0259999999999998</v>
      </c>
      <c r="AS109" s="27">
        <f t="shared" si="199"/>
        <v>0.26600000000000001</v>
      </c>
      <c r="AT109" s="27">
        <f t="shared" si="200"/>
        <v>0</v>
      </c>
      <c r="AU109" s="27">
        <f t="shared" si="201"/>
        <v>6.2249999999999988</v>
      </c>
      <c r="AV109" s="27">
        <f t="shared" si="202"/>
        <v>33.732999999999997</v>
      </c>
      <c r="AW109" s="27">
        <f t="shared" si="203"/>
        <v>0.45500000000000002</v>
      </c>
      <c r="AX109" s="27">
        <f t="shared" si="204"/>
        <v>0.19400000000000001</v>
      </c>
      <c r="AY109" s="27">
        <f t="shared" si="205"/>
        <v>0.106</v>
      </c>
      <c r="AZ109" s="27">
        <f t="shared" si="206"/>
        <v>5.0000000000000001E-3</v>
      </c>
      <c r="BA109" s="27">
        <f t="shared" si="207"/>
        <v>0</v>
      </c>
      <c r="BB109" s="27">
        <f t="shared" si="208"/>
        <v>100.07399999999998</v>
      </c>
      <c r="BD109" s="27">
        <f t="shared" si="209"/>
        <v>0.93207390146471381</v>
      </c>
      <c r="BE109" s="27">
        <f t="shared" si="210"/>
        <v>8.1386322089499919E-4</v>
      </c>
      <c r="BF109" s="27">
        <f t="shared" si="211"/>
        <v>5.935661043546489E-2</v>
      </c>
      <c r="BG109" s="27">
        <f t="shared" si="212"/>
        <v>3.5002302783077835E-3</v>
      </c>
      <c r="BH109" s="27">
        <f t="shared" si="213"/>
        <v>8.6646066477367625E-2</v>
      </c>
      <c r="BI109" s="27">
        <f t="shared" si="214"/>
        <v>0</v>
      </c>
      <c r="BJ109" s="27">
        <f t="shared" si="215"/>
        <v>0.83695576661605176</v>
      </c>
      <c r="BK109" s="27">
        <f t="shared" si="216"/>
        <v>8.1137855892034951E-3</v>
      </c>
      <c r="BL109" s="27">
        <f t="shared" si="217"/>
        <v>2.734805617347126E-3</v>
      </c>
      <c r="BM109" s="27">
        <f t="shared" si="218"/>
        <v>1.4191461559882612E-3</v>
      </c>
      <c r="BN109" s="27">
        <f t="shared" si="219"/>
        <v>1.6134523200637637E-4</v>
      </c>
      <c r="BO109" s="27">
        <f t="shared" si="220"/>
        <v>0</v>
      </c>
      <c r="BP109" s="27">
        <f t="shared" si="221"/>
        <v>1.9317755210873464</v>
      </c>
      <c r="BQ109" s="27">
        <f t="shared" si="222"/>
        <v>2.0718153109796602</v>
      </c>
    </row>
    <row r="110" spans="1:69" s="27" customFormat="1" x14ac:dyDescent="0.15">
      <c r="A110" s="27" t="s">
        <v>187</v>
      </c>
      <c r="B110" s="27">
        <v>108</v>
      </c>
      <c r="C110" s="27">
        <f t="shared" si="135"/>
        <v>1226.3453457524058</v>
      </c>
      <c r="D110" s="28">
        <v>56.091000000000001</v>
      </c>
      <c r="E110" s="28">
        <v>8.2000000000000003E-2</v>
      </c>
      <c r="F110" s="28">
        <v>2.94</v>
      </c>
      <c r="G110" s="28">
        <v>0.23599999999999999</v>
      </c>
      <c r="H110" s="28">
        <v>6.1790000000000003</v>
      </c>
      <c r="I110" s="28">
        <v>33.713999999999999</v>
      </c>
      <c r="J110" s="28">
        <v>0.45200000000000001</v>
      </c>
      <c r="K110" s="28">
        <v>0.16400000000000001</v>
      </c>
      <c r="L110" s="28">
        <v>9.6000000000000002E-2</v>
      </c>
      <c r="M110" s="28">
        <v>0.01</v>
      </c>
      <c r="N110" s="28"/>
      <c r="O110" s="27">
        <f t="shared" si="180"/>
        <v>99.963999999999999</v>
      </c>
      <c r="Q110" s="28">
        <f t="shared" si="179"/>
        <v>24.595602445859775</v>
      </c>
      <c r="R110" s="28"/>
      <c r="S110" s="28"/>
      <c r="U110" s="28"/>
      <c r="V110" s="29">
        <v>12</v>
      </c>
      <c r="W110" s="29">
        <v>4</v>
      </c>
      <c r="X110" s="15">
        <v>0</v>
      </c>
      <c r="Z110" s="30">
        <f t="shared" si="181"/>
        <v>1.9351098574542585</v>
      </c>
      <c r="AA110" s="30">
        <f t="shared" si="182"/>
        <v>2.1281110416069672E-3</v>
      </c>
      <c r="AB110" s="30">
        <f t="shared" si="183"/>
        <v>0.11953356322422164</v>
      </c>
      <c r="AC110" s="30">
        <f t="shared" si="184"/>
        <v>6.4367901421562958E-3</v>
      </c>
      <c r="AD110" s="30">
        <f t="shared" si="185"/>
        <v>0</v>
      </c>
      <c r="AE110" s="30">
        <f t="shared" si="186"/>
        <v>0.17826663121354061</v>
      </c>
      <c r="AF110" s="30">
        <f t="shared" si="187"/>
        <v>1.7338047508342549</v>
      </c>
      <c r="AG110" s="30">
        <f t="shared" si="188"/>
        <v>1.6706786846729323E-2</v>
      </c>
      <c r="AH110" s="30">
        <f t="shared" si="189"/>
        <v>4.7919353246378372E-3</v>
      </c>
      <c r="AI110" s="30">
        <f t="shared" si="190"/>
        <v>2.6640039192568979E-3</v>
      </c>
      <c r="AJ110" s="30">
        <f t="shared" si="191"/>
        <v>6.6884964056407249E-4</v>
      </c>
      <c r="AK110" s="30">
        <f t="shared" si="192"/>
        <v>0</v>
      </c>
      <c r="AL110" s="30">
        <f t="shared" si="193"/>
        <v>4.000111279641227</v>
      </c>
      <c r="AM110" s="30">
        <f t="shared" si="194"/>
        <v>0.90676779492268744</v>
      </c>
      <c r="AN110" s="31">
        <f t="shared" si="195"/>
        <v>0</v>
      </c>
      <c r="AP110" s="27">
        <f t="shared" si="196"/>
        <v>56.091000000000001</v>
      </c>
      <c r="AQ110" s="27">
        <f t="shared" si="197"/>
        <v>8.2000000000000003E-2</v>
      </c>
      <c r="AR110" s="27">
        <f t="shared" si="198"/>
        <v>2.94</v>
      </c>
      <c r="AS110" s="27">
        <f t="shared" si="199"/>
        <v>0.23599999999999999</v>
      </c>
      <c r="AT110" s="27">
        <f t="shared" si="200"/>
        <v>0</v>
      </c>
      <c r="AU110" s="27">
        <f t="shared" si="201"/>
        <v>6.1790000000000003</v>
      </c>
      <c r="AV110" s="27">
        <f t="shared" si="202"/>
        <v>33.713999999999999</v>
      </c>
      <c r="AW110" s="27">
        <f t="shared" si="203"/>
        <v>0.45200000000000001</v>
      </c>
      <c r="AX110" s="27">
        <f t="shared" si="204"/>
        <v>0.16400000000000001</v>
      </c>
      <c r="AY110" s="27">
        <f t="shared" si="205"/>
        <v>9.6000000000000002E-2</v>
      </c>
      <c r="AZ110" s="27">
        <f t="shared" si="206"/>
        <v>0.01</v>
      </c>
      <c r="BA110" s="27">
        <f t="shared" si="207"/>
        <v>0</v>
      </c>
      <c r="BB110" s="27">
        <f t="shared" si="208"/>
        <v>99.963999999999999</v>
      </c>
      <c r="BD110" s="27">
        <f t="shared" si="209"/>
        <v>0.93360519307589884</v>
      </c>
      <c r="BE110" s="27">
        <f t="shared" si="210"/>
        <v>1.0267197555906143E-3</v>
      </c>
      <c r="BF110" s="27">
        <f t="shared" si="211"/>
        <v>5.7669674382110632E-2</v>
      </c>
      <c r="BG110" s="27">
        <f t="shared" si="212"/>
        <v>3.1054674649647999E-3</v>
      </c>
      <c r="BH110" s="27">
        <f t="shared" si="213"/>
        <v>8.6005790323478659E-2</v>
      </c>
      <c r="BI110" s="27">
        <f t="shared" si="214"/>
        <v>0</v>
      </c>
      <c r="BJ110" s="27">
        <f t="shared" si="215"/>
        <v>0.83648435406556099</v>
      </c>
      <c r="BK110" s="27">
        <f t="shared" si="216"/>
        <v>8.0602881018021523E-3</v>
      </c>
      <c r="BL110" s="27">
        <f t="shared" si="217"/>
        <v>2.3118975321903541E-3</v>
      </c>
      <c r="BM110" s="27">
        <f t="shared" si="218"/>
        <v>1.2852644431591799E-3</v>
      </c>
      <c r="BN110" s="27">
        <f t="shared" si="219"/>
        <v>3.2269046401275274E-4</v>
      </c>
      <c r="BO110" s="27">
        <f t="shared" si="220"/>
        <v>0</v>
      </c>
      <c r="BP110" s="27">
        <f t="shared" si="221"/>
        <v>1.9298773396087689</v>
      </c>
      <c r="BQ110" s="27">
        <f t="shared" si="222"/>
        <v>2.0727282493778296</v>
      </c>
    </row>
    <row r="111" spans="1:69" x14ac:dyDescent="0.15">
      <c r="A111" t="s">
        <v>188</v>
      </c>
      <c r="B111">
        <v>109</v>
      </c>
      <c r="C111" s="27">
        <f t="shared" si="135"/>
        <v>1237.9146414670513</v>
      </c>
      <c r="D111" s="1">
        <v>56.228000000000002</v>
      </c>
      <c r="E111" s="1">
        <v>6.5000000000000002E-2</v>
      </c>
      <c r="F111" s="1">
        <v>2.9089999999999998</v>
      </c>
      <c r="G111" s="1">
        <v>0.23200000000000001</v>
      </c>
      <c r="H111" s="1">
        <v>6.2450000000000001</v>
      </c>
      <c r="I111" s="1">
        <v>33.722000000000001</v>
      </c>
      <c r="J111" s="1">
        <v>0.438</v>
      </c>
      <c r="K111" s="1">
        <v>0.11</v>
      </c>
      <c r="L111" s="1">
        <v>0.10299999999999999</v>
      </c>
      <c r="M111" s="1">
        <v>1.2999999999999999E-2</v>
      </c>
      <c r="O111">
        <f t="shared" si="180"/>
        <v>100.06500000000001</v>
      </c>
      <c r="Q111" s="28">
        <f t="shared" si="179"/>
        <v>24.624424632158419</v>
      </c>
      <c r="V111" s="38">
        <v>12</v>
      </c>
      <c r="W111" s="38">
        <v>4</v>
      </c>
      <c r="X111" s="15">
        <v>0</v>
      </c>
      <c r="Z111" s="14">
        <f t="shared" si="181"/>
        <v>1.9375657620410469</v>
      </c>
      <c r="AA111" s="14">
        <f t="shared" si="182"/>
        <v>1.684942800533173E-3</v>
      </c>
      <c r="AB111" s="14">
        <f t="shared" si="183"/>
        <v>0.11813473993625716</v>
      </c>
      <c r="AC111" s="14">
        <f t="shared" si="184"/>
        <v>6.3202856212428368E-3</v>
      </c>
      <c r="AD111" s="14">
        <f t="shared" si="185"/>
        <v>0</v>
      </c>
      <c r="AE111" s="14">
        <f t="shared" si="186"/>
        <v>0.17995987298604305</v>
      </c>
      <c r="AF111" s="14">
        <f t="shared" si="187"/>
        <v>1.7321863150869379</v>
      </c>
      <c r="AG111" s="14">
        <f t="shared" si="188"/>
        <v>1.6170370860449056E-2</v>
      </c>
      <c r="AH111" s="14">
        <f t="shared" si="189"/>
        <v>3.2103409458549828E-3</v>
      </c>
      <c r="AI111" s="14">
        <f t="shared" si="190"/>
        <v>2.8549087000580807E-3</v>
      </c>
      <c r="AJ111" s="14">
        <f t="shared" si="191"/>
        <v>8.6848680249170191E-4</v>
      </c>
      <c r="AK111" s="14">
        <f t="shared" si="192"/>
        <v>0</v>
      </c>
      <c r="AL111" s="14">
        <f t="shared" si="193"/>
        <v>3.9989560257809149</v>
      </c>
      <c r="AM111" s="14">
        <f t="shared" si="194"/>
        <v>0.90588592331039153</v>
      </c>
      <c r="AN111" s="11">
        <f t="shared" si="195"/>
        <v>0</v>
      </c>
      <c r="AP111">
        <f t="shared" si="196"/>
        <v>56.228000000000002</v>
      </c>
      <c r="AQ111">
        <f t="shared" si="197"/>
        <v>6.5000000000000002E-2</v>
      </c>
      <c r="AR111">
        <f t="shared" si="198"/>
        <v>2.9089999999999998</v>
      </c>
      <c r="AS111">
        <f t="shared" si="199"/>
        <v>0.23200000000000001</v>
      </c>
      <c r="AT111">
        <f t="shared" si="200"/>
        <v>0</v>
      </c>
      <c r="AU111">
        <f t="shared" si="201"/>
        <v>6.2449999999999992</v>
      </c>
      <c r="AV111">
        <f t="shared" si="202"/>
        <v>33.722000000000001</v>
      </c>
      <c r="AW111">
        <f t="shared" si="203"/>
        <v>0.438</v>
      </c>
      <c r="AX111">
        <f t="shared" si="204"/>
        <v>0.11</v>
      </c>
      <c r="AY111">
        <f t="shared" si="205"/>
        <v>0.10299999999999999</v>
      </c>
      <c r="AZ111">
        <f t="shared" si="206"/>
        <v>1.2999999999999999E-2</v>
      </c>
      <c r="BA111">
        <f t="shared" si="207"/>
        <v>0</v>
      </c>
      <c r="BB111">
        <f t="shared" si="208"/>
        <v>100.06500000000001</v>
      </c>
      <c r="BD111">
        <f t="shared" si="209"/>
        <v>0.93588548601864185</v>
      </c>
      <c r="BE111">
        <f t="shared" si="210"/>
        <v>8.1386322089499919E-4</v>
      </c>
      <c r="BF111">
        <f t="shared" si="211"/>
        <v>5.7061592781482935E-2</v>
      </c>
      <c r="BG111">
        <f t="shared" si="212"/>
        <v>3.0528324231857357E-3</v>
      </c>
      <c r="BH111">
        <f t="shared" si="213"/>
        <v>8.6924447413841102E-2</v>
      </c>
      <c r="BI111">
        <f t="shared" si="214"/>
        <v>0</v>
      </c>
      <c r="BJ111">
        <f t="shared" si="215"/>
        <v>0.8366828435605046</v>
      </c>
      <c r="BK111">
        <f t="shared" si="216"/>
        <v>7.8106331605958907E-3</v>
      </c>
      <c r="BL111">
        <f t="shared" si="217"/>
        <v>1.5506629789081641E-3</v>
      </c>
      <c r="BM111">
        <f t="shared" si="218"/>
        <v>1.3789816421395367E-3</v>
      </c>
      <c r="BN111">
        <f t="shared" si="219"/>
        <v>4.1949760321657848E-4</v>
      </c>
      <c r="BO111">
        <f t="shared" si="220"/>
        <v>0</v>
      </c>
      <c r="BP111">
        <f t="shared" si="221"/>
        <v>1.9315808408034112</v>
      </c>
      <c r="BQ111">
        <f t="shared" si="222"/>
        <v>2.070302180113575</v>
      </c>
    </row>
    <row r="112" spans="1:69" x14ac:dyDescent="0.15">
      <c r="A112" t="s">
        <v>189</v>
      </c>
      <c r="B112">
        <v>110</v>
      </c>
      <c r="C112" s="27">
        <f t="shared" si="135"/>
        <v>1249.4839371816965</v>
      </c>
      <c r="D112" s="1">
        <v>56.018999999999998</v>
      </c>
      <c r="E112" s="1">
        <v>5.3999999999999999E-2</v>
      </c>
      <c r="F112" s="1">
        <v>2.8159999999999998</v>
      </c>
      <c r="G112" s="1">
        <v>0.21299999999999999</v>
      </c>
      <c r="H112" s="1">
        <v>6.2249999999999996</v>
      </c>
      <c r="I112" s="1">
        <v>33.69</v>
      </c>
      <c r="J112" s="1">
        <v>0.434</v>
      </c>
      <c r="K112" s="1">
        <v>0.13400000000000001</v>
      </c>
      <c r="L112" s="1">
        <v>9.2999999999999999E-2</v>
      </c>
      <c r="M112" s="1">
        <v>1E-3</v>
      </c>
      <c r="O112">
        <f t="shared" si="180"/>
        <v>99.679000000000002</v>
      </c>
      <c r="Q112" s="28">
        <f t="shared" si="179"/>
        <v>24.526907693437721</v>
      </c>
      <c r="V112" s="38">
        <v>12</v>
      </c>
      <c r="W112" s="38">
        <v>4</v>
      </c>
      <c r="X112" s="15">
        <v>0</v>
      </c>
      <c r="Z112" s="14">
        <f t="shared" si="181"/>
        <v>1.9380387775143277</v>
      </c>
      <c r="AA112" s="14">
        <f t="shared" si="182"/>
        <v>1.4053641168744872E-3</v>
      </c>
      <c r="AB112" s="14">
        <f t="shared" si="183"/>
        <v>0.11481267982075999</v>
      </c>
      <c r="AC112" s="14">
        <f t="shared" si="184"/>
        <v>5.8257469787041131E-3</v>
      </c>
      <c r="AD112" s="14">
        <f t="shared" si="185"/>
        <v>0</v>
      </c>
      <c r="AE112" s="14">
        <f t="shared" si="186"/>
        <v>0.18009675431681291</v>
      </c>
      <c r="AF112" s="14">
        <f t="shared" si="187"/>
        <v>1.7374230750787674</v>
      </c>
      <c r="AG112" s="14">
        <f t="shared" si="188"/>
        <v>1.6086401144205995E-2</v>
      </c>
      <c r="AH112" s="14">
        <f t="shared" si="189"/>
        <v>3.9263279013170369E-3</v>
      </c>
      <c r="AI112" s="14">
        <f t="shared" si="190"/>
        <v>2.5879819498497189E-3</v>
      </c>
      <c r="AJ112" s="14">
        <f t="shared" si="191"/>
        <v>6.7072294889304786E-5</v>
      </c>
      <c r="AK112" s="14">
        <f t="shared" si="192"/>
        <v>0</v>
      </c>
      <c r="AL112" s="14">
        <f t="shared" si="193"/>
        <v>4.0002701811165089</v>
      </c>
      <c r="AM112" s="14">
        <f t="shared" si="194"/>
        <v>0.90607828323028039</v>
      </c>
      <c r="AN112" s="11">
        <f t="shared" si="195"/>
        <v>0</v>
      </c>
      <c r="AP112">
        <f t="shared" si="196"/>
        <v>56.018999999999998</v>
      </c>
      <c r="AQ112">
        <f t="shared" si="197"/>
        <v>5.3999999999999999E-2</v>
      </c>
      <c r="AR112">
        <f t="shared" si="198"/>
        <v>2.8159999999999998</v>
      </c>
      <c r="AS112">
        <f t="shared" si="199"/>
        <v>0.21299999999999999</v>
      </c>
      <c r="AT112">
        <f t="shared" si="200"/>
        <v>0</v>
      </c>
      <c r="AU112">
        <f t="shared" si="201"/>
        <v>6.2249999999999988</v>
      </c>
      <c r="AV112">
        <f t="shared" si="202"/>
        <v>33.69</v>
      </c>
      <c r="AW112">
        <f t="shared" si="203"/>
        <v>0.434</v>
      </c>
      <c r="AX112">
        <f t="shared" si="204"/>
        <v>0.13400000000000001</v>
      </c>
      <c r="AY112">
        <f t="shared" si="205"/>
        <v>9.2999999999999999E-2</v>
      </c>
      <c r="AZ112">
        <f t="shared" si="206"/>
        <v>1E-3</v>
      </c>
      <c r="BA112">
        <f t="shared" si="207"/>
        <v>0</v>
      </c>
      <c r="BB112">
        <f t="shared" si="208"/>
        <v>99.679000000000002</v>
      </c>
      <c r="BD112">
        <f t="shared" si="209"/>
        <v>0.93240679094540613</v>
      </c>
      <c r="BE112">
        <f t="shared" si="210"/>
        <v>6.7613252197430695E-4</v>
      </c>
      <c r="BF112">
        <f t="shared" si="211"/>
        <v>5.5237347979599845E-2</v>
      </c>
      <c r="BG112">
        <f t="shared" si="212"/>
        <v>2.8028159747351799E-3</v>
      </c>
      <c r="BH112">
        <f t="shared" si="213"/>
        <v>8.6646066477367625E-2</v>
      </c>
      <c r="BI112">
        <f t="shared" si="214"/>
        <v>0</v>
      </c>
      <c r="BJ112">
        <f t="shared" si="215"/>
        <v>0.8358888855807306</v>
      </c>
      <c r="BK112">
        <f t="shared" si="216"/>
        <v>7.7393031773941023E-3</v>
      </c>
      <c r="BL112">
        <f t="shared" si="217"/>
        <v>1.888989447033582E-3</v>
      </c>
      <c r="BM112">
        <f t="shared" si="218"/>
        <v>1.2450999293104556E-3</v>
      </c>
      <c r="BN112">
        <f t="shared" si="219"/>
        <v>3.226904640127527E-5</v>
      </c>
      <c r="BO112">
        <f t="shared" si="220"/>
        <v>0</v>
      </c>
      <c r="BP112">
        <f t="shared" si="221"/>
        <v>1.9245637010799532</v>
      </c>
      <c r="BQ112">
        <f t="shared" si="222"/>
        <v>2.0785335288573665</v>
      </c>
    </row>
    <row r="113" spans="1:69" s="3" customFormat="1" x14ac:dyDescent="0.15">
      <c r="A113" s="3" t="s">
        <v>190</v>
      </c>
      <c r="B113" s="3">
        <v>111</v>
      </c>
      <c r="C113" s="3">
        <f t="shared" si="135"/>
        <v>1261.053232896342</v>
      </c>
      <c r="D113" s="4">
        <v>55.838000000000001</v>
      </c>
      <c r="E113" s="4">
        <v>0.05</v>
      </c>
      <c r="F113" s="4">
        <v>2.8639999999999999</v>
      </c>
      <c r="G113" s="4">
        <v>0.19900000000000001</v>
      </c>
      <c r="H113" s="4">
        <v>6.0860000000000003</v>
      </c>
      <c r="I113" s="4">
        <v>33.74</v>
      </c>
      <c r="J113" s="4">
        <v>0.44600000000000001</v>
      </c>
      <c r="K113" s="4">
        <v>0.16200000000000001</v>
      </c>
      <c r="L113" s="4">
        <v>9.4E-2</v>
      </c>
      <c r="M113" s="4">
        <v>1.4999999999999999E-2</v>
      </c>
      <c r="N113" s="4"/>
      <c r="O113" s="3">
        <f t="shared" si="180"/>
        <v>99.493999999999986</v>
      </c>
      <c r="Q113" s="28">
        <f t="shared" si="179"/>
        <v>24.485820402361906</v>
      </c>
      <c r="R113" s="4"/>
      <c r="S113" s="4"/>
      <c r="U113" s="4"/>
      <c r="V113" s="32">
        <v>12</v>
      </c>
      <c r="W113" s="32">
        <v>4</v>
      </c>
      <c r="X113" s="33">
        <v>0</v>
      </c>
      <c r="Z113" s="34">
        <f t="shared" si="181"/>
        <v>1.9350184121667775</v>
      </c>
      <c r="AA113" s="34">
        <f t="shared" si="182"/>
        <v>1.3034465951009956E-3</v>
      </c>
      <c r="AB113" s="34">
        <f t="shared" si="183"/>
        <v>0.11696565411889315</v>
      </c>
      <c r="AC113" s="34">
        <f t="shared" si="184"/>
        <v>5.4519671260222086E-3</v>
      </c>
      <c r="AD113" s="34">
        <f t="shared" si="185"/>
        <v>0</v>
      </c>
      <c r="AE113" s="34">
        <f t="shared" si="186"/>
        <v>0.17637077173925442</v>
      </c>
      <c r="AF113" s="34">
        <f t="shared" si="187"/>
        <v>1.7429213479861754</v>
      </c>
      <c r="AG113" s="34">
        <f t="shared" si="188"/>
        <v>1.6558925817136281E-2</v>
      </c>
      <c r="AH113" s="34">
        <f t="shared" si="189"/>
        <v>4.7547196975988547E-3</v>
      </c>
      <c r="AI113" s="34">
        <f t="shared" si="190"/>
        <v>2.6201990504700835E-3</v>
      </c>
      <c r="AJ113" s="34">
        <f t="shared" si="191"/>
        <v>1.0077726364714711E-3</v>
      </c>
      <c r="AK113" s="34">
        <f t="shared" si="192"/>
        <v>0</v>
      </c>
      <c r="AL113" s="34">
        <f t="shared" si="193"/>
        <v>4.002973216933901</v>
      </c>
      <c r="AM113" s="34">
        <f t="shared" si="194"/>
        <v>0.90810634299666393</v>
      </c>
      <c r="AN113" s="35">
        <f t="shared" si="195"/>
        <v>0</v>
      </c>
      <c r="AP113" s="3">
        <f t="shared" si="196"/>
        <v>55.838000000000001</v>
      </c>
      <c r="AQ113" s="3">
        <f t="shared" si="197"/>
        <v>0.05</v>
      </c>
      <c r="AR113" s="3">
        <f t="shared" si="198"/>
        <v>2.8639999999999999</v>
      </c>
      <c r="AS113" s="3">
        <f t="shared" si="199"/>
        <v>0.19900000000000001</v>
      </c>
      <c r="AT113" s="3">
        <f t="shared" si="200"/>
        <v>0</v>
      </c>
      <c r="AU113" s="3">
        <f t="shared" si="201"/>
        <v>6.0860000000000003</v>
      </c>
      <c r="AV113" s="3">
        <f t="shared" si="202"/>
        <v>33.74</v>
      </c>
      <c r="AW113" s="3">
        <f t="shared" si="203"/>
        <v>0.44600000000000001</v>
      </c>
      <c r="AX113" s="3">
        <f t="shared" si="204"/>
        <v>0.16200000000000001</v>
      </c>
      <c r="AY113" s="3">
        <f t="shared" si="205"/>
        <v>9.4E-2</v>
      </c>
      <c r="AZ113" s="3">
        <f t="shared" si="206"/>
        <v>1.4999999999999999E-2</v>
      </c>
      <c r="BA113" s="3">
        <f t="shared" si="207"/>
        <v>0</v>
      </c>
      <c r="BB113" s="3">
        <f t="shared" si="208"/>
        <v>99.493999999999986</v>
      </c>
      <c r="BD113" s="3">
        <f t="shared" si="209"/>
        <v>0.92939414114513985</v>
      </c>
      <c r="BE113" s="3">
        <f t="shared" si="210"/>
        <v>6.2604863145769162E-4</v>
      </c>
      <c r="BF113" s="3">
        <f t="shared" si="211"/>
        <v>5.6178893683797568E-2</v>
      </c>
      <c r="BG113" s="3">
        <f t="shared" si="212"/>
        <v>2.6185933285084546E-3</v>
      </c>
      <c r="BH113" s="3">
        <f t="shared" si="213"/>
        <v>8.4711318968877028E-2</v>
      </c>
      <c r="BI113" s="3">
        <f t="shared" si="214"/>
        <v>0</v>
      </c>
      <c r="BJ113" s="3">
        <f t="shared" si="215"/>
        <v>0.83712944492412744</v>
      </c>
      <c r="BK113" s="3">
        <f t="shared" si="216"/>
        <v>7.9532931269994684E-3</v>
      </c>
      <c r="BL113" s="3">
        <f t="shared" si="217"/>
        <v>2.2837036598465691E-3</v>
      </c>
      <c r="BM113" s="3">
        <f t="shared" si="218"/>
        <v>1.2584881005933636E-3</v>
      </c>
      <c r="BN113" s="3">
        <f t="shared" si="219"/>
        <v>4.8403569601912906E-4</v>
      </c>
      <c r="BO113" s="3">
        <f t="shared" si="220"/>
        <v>0</v>
      </c>
      <c r="BP113" s="3">
        <f t="shared" si="221"/>
        <v>1.9226379612653666</v>
      </c>
      <c r="BQ113" s="3">
        <f t="shared" si="222"/>
        <v>2.0820213152867222</v>
      </c>
    </row>
    <row r="114" spans="1:69" x14ac:dyDescent="0.15">
      <c r="A114" t="s">
        <v>191</v>
      </c>
      <c r="B114">
        <v>112</v>
      </c>
      <c r="C114" s="27">
        <f t="shared" si="135"/>
        <v>1272.6225286109873</v>
      </c>
      <c r="D114" s="1">
        <v>40.826999999999998</v>
      </c>
      <c r="E114" s="1">
        <v>1.2999999999999999E-2</v>
      </c>
      <c r="F114" s="1">
        <v>1.0999999999999999E-2</v>
      </c>
      <c r="G114" s="1">
        <v>1.0999999999999999E-2</v>
      </c>
      <c r="H114" s="1">
        <v>9.4060000000000006</v>
      </c>
      <c r="I114" s="1">
        <v>49.554000000000002</v>
      </c>
      <c r="J114" s="1">
        <v>3.6999999999999998E-2</v>
      </c>
      <c r="K114" s="1">
        <v>0.14099999999999999</v>
      </c>
      <c r="L114" s="1">
        <v>0.38900000000000001</v>
      </c>
      <c r="M114" s="1">
        <v>0</v>
      </c>
      <c r="O114">
        <f t="shared" si="180"/>
        <v>100.38900000000001</v>
      </c>
      <c r="V114" s="38">
        <v>12</v>
      </c>
      <c r="W114" s="38">
        <v>4</v>
      </c>
      <c r="X114" s="15">
        <v>0</v>
      </c>
      <c r="Z114" s="14">
        <f t="shared" si="181"/>
        <v>1.4944744222410087</v>
      </c>
      <c r="AA114" s="14">
        <f t="shared" si="182"/>
        <v>3.5797472178294775E-4</v>
      </c>
      <c r="AB114" s="14">
        <f t="shared" si="183"/>
        <v>4.7453013312775142E-4</v>
      </c>
      <c r="AC114" s="14">
        <f t="shared" si="184"/>
        <v>3.1833076106129035E-4</v>
      </c>
      <c r="AD114" s="14">
        <f t="shared" si="185"/>
        <v>0</v>
      </c>
      <c r="AE114" s="14">
        <f t="shared" si="186"/>
        <v>0.2879290020214722</v>
      </c>
      <c r="AF114" s="14">
        <f t="shared" si="187"/>
        <v>2.7039409181206069</v>
      </c>
      <c r="AG114" s="14">
        <f t="shared" si="188"/>
        <v>1.4510580812713604E-3</v>
      </c>
      <c r="AH114" s="14">
        <f t="shared" si="189"/>
        <v>4.3713420210780467E-3</v>
      </c>
      <c r="AI114" s="14">
        <f t="shared" si="190"/>
        <v>1.1453594488705404E-2</v>
      </c>
      <c r="AJ114" s="14">
        <f t="shared" si="191"/>
        <v>0</v>
      </c>
      <c r="AK114" s="14">
        <f t="shared" si="192"/>
        <v>0</v>
      </c>
      <c r="AL114" s="14">
        <f t="shared" si="193"/>
        <v>4.5047711725901154</v>
      </c>
      <c r="AM114" s="14">
        <f t="shared" si="194"/>
        <v>0.90376286078380064</v>
      </c>
      <c r="AN114" s="11">
        <f t="shared" si="195"/>
        <v>0</v>
      </c>
      <c r="AP114">
        <f t="shared" si="196"/>
        <v>40.826999999999998</v>
      </c>
      <c r="AQ114">
        <f t="shared" si="197"/>
        <v>1.2999999999999999E-2</v>
      </c>
      <c r="AR114">
        <f t="shared" si="198"/>
        <v>1.0999999999999999E-2</v>
      </c>
      <c r="AS114">
        <f t="shared" si="199"/>
        <v>1.0999999999999999E-2</v>
      </c>
      <c r="AT114">
        <f t="shared" si="200"/>
        <v>0</v>
      </c>
      <c r="AU114">
        <f t="shared" si="201"/>
        <v>9.4059999999999988</v>
      </c>
      <c r="AV114">
        <f t="shared" si="202"/>
        <v>49.554000000000002</v>
      </c>
      <c r="AW114">
        <f t="shared" si="203"/>
        <v>3.6999999999999998E-2</v>
      </c>
      <c r="AX114">
        <f t="shared" si="204"/>
        <v>0.14099999999999999</v>
      </c>
      <c r="AY114">
        <f t="shared" si="205"/>
        <v>0.38900000000000001</v>
      </c>
      <c r="AZ114">
        <f t="shared" si="206"/>
        <v>0</v>
      </c>
      <c r="BA114">
        <f t="shared" si="207"/>
        <v>0</v>
      </c>
      <c r="BB114">
        <f t="shared" si="208"/>
        <v>100.38900000000001</v>
      </c>
      <c r="BD114">
        <f t="shared" si="209"/>
        <v>0.67954394141145136</v>
      </c>
      <c r="BE114">
        <f t="shared" si="210"/>
        <v>1.6277264417899982E-4</v>
      </c>
      <c r="BF114">
        <f t="shared" si="211"/>
        <v>2.1577089054531189E-4</v>
      </c>
      <c r="BG114">
        <f t="shared" si="212"/>
        <v>1.4474636489242711E-4</v>
      </c>
      <c r="BH114">
        <f t="shared" si="213"/>
        <v>0.13092255442347309</v>
      </c>
      <c r="BI114">
        <f t="shared" si="214"/>
        <v>0</v>
      </c>
      <c r="BJ114">
        <f t="shared" si="215"/>
        <v>1.2294935540536518</v>
      </c>
      <c r="BK114">
        <f t="shared" si="216"/>
        <v>6.5980234461654789E-4</v>
      </c>
      <c r="BL114">
        <f t="shared" si="217"/>
        <v>1.9876680002368285E-3</v>
      </c>
      <c r="BM114">
        <f t="shared" si="218"/>
        <v>5.20799862905126E-3</v>
      </c>
      <c r="BN114">
        <f t="shared" si="219"/>
        <v>0</v>
      </c>
      <c r="BO114">
        <f t="shared" si="220"/>
        <v>0</v>
      </c>
      <c r="BP114">
        <f t="shared" si="221"/>
        <v>2.048338808762098</v>
      </c>
      <c r="BQ114">
        <f t="shared" si="222"/>
        <v>2.1992314715320695</v>
      </c>
    </row>
    <row r="115" spans="1:69" x14ac:dyDescent="0.15">
      <c r="A115" t="s">
        <v>192</v>
      </c>
      <c r="B115">
        <v>113</v>
      </c>
      <c r="C115" s="27">
        <f t="shared" si="135"/>
        <v>1284.1918243256325</v>
      </c>
      <c r="D115" s="1">
        <v>40.963999999999999</v>
      </c>
      <c r="E115" s="1">
        <v>1.9E-2</v>
      </c>
      <c r="F115" s="1">
        <v>0</v>
      </c>
      <c r="G115" s="1">
        <v>7.0000000000000001E-3</v>
      </c>
      <c r="H115" s="1">
        <v>9.5050000000000008</v>
      </c>
      <c r="I115" s="1">
        <v>49.771999999999998</v>
      </c>
      <c r="J115" s="1">
        <v>2.5999999999999999E-2</v>
      </c>
      <c r="K115" s="1">
        <v>0.151</v>
      </c>
      <c r="L115" s="1">
        <v>0.41399999999999998</v>
      </c>
      <c r="M115" s="1">
        <v>3.0000000000000001E-3</v>
      </c>
      <c r="O115">
        <f t="shared" si="180"/>
        <v>100.86099999999999</v>
      </c>
      <c r="V115" s="38">
        <v>12</v>
      </c>
      <c r="W115" s="38">
        <v>4</v>
      </c>
      <c r="X115" s="15">
        <v>0</v>
      </c>
      <c r="Z115" s="14">
        <f t="shared" si="181"/>
        <v>1.4932371895482255</v>
      </c>
      <c r="AA115" s="14">
        <f t="shared" si="182"/>
        <v>5.2101236609851994E-4</v>
      </c>
      <c r="AB115" s="14">
        <f t="shared" si="183"/>
        <v>0</v>
      </c>
      <c r="AC115" s="14">
        <f t="shared" si="184"/>
        <v>2.0172948733868969E-4</v>
      </c>
      <c r="AD115" s="14">
        <f t="shared" si="185"/>
        <v>0</v>
      </c>
      <c r="AE115" s="14">
        <f t="shared" si="186"/>
        <v>0.28974635493934658</v>
      </c>
      <c r="AF115" s="14">
        <f t="shared" si="187"/>
        <v>2.7045125201863707</v>
      </c>
      <c r="AG115" s="14">
        <f t="shared" si="188"/>
        <v>1.0154109502424884E-3</v>
      </c>
      <c r="AH115" s="14">
        <f t="shared" si="189"/>
        <v>4.6618473087053063E-3</v>
      </c>
      <c r="AI115" s="14">
        <f t="shared" si="190"/>
        <v>1.2138861748360791E-2</v>
      </c>
      <c r="AJ115" s="14">
        <f t="shared" si="191"/>
        <v>2.1201361463756753E-4</v>
      </c>
      <c r="AK115" s="14">
        <f t="shared" si="192"/>
        <v>0</v>
      </c>
      <c r="AL115" s="14">
        <f t="shared" si="193"/>
        <v>4.5062469401493264</v>
      </c>
      <c r="AM115" s="14">
        <f t="shared" si="194"/>
        <v>0.90323269729736344</v>
      </c>
      <c r="AN115" s="11">
        <f t="shared" si="195"/>
        <v>0</v>
      </c>
      <c r="AP115">
        <f t="shared" si="196"/>
        <v>40.963999999999999</v>
      </c>
      <c r="AQ115">
        <f t="shared" si="197"/>
        <v>1.9E-2</v>
      </c>
      <c r="AR115">
        <f t="shared" si="198"/>
        <v>0</v>
      </c>
      <c r="AS115">
        <f t="shared" si="199"/>
        <v>7.0000000000000001E-3</v>
      </c>
      <c r="AT115">
        <f t="shared" si="200"/>
        <v>0</v>
      </c>
      <c r="AU115">
        <f t="shared" si="201"/>
        <v>9.5050000000000008</v>
      </c>
      <c r="AV115">
        <f t="shared" si="202"/>
        <v>49.771999999999998</v>
      </c>
      <c r="AW115">
        <f t="shared" si="203"/>
        <v>2.5999999999999999E-2</v>
      </c>
      <c r="AX115">
        <f t="shared" si="204"/>
        <v>0.151</v>
      </c>
      <c r="AY115">
        <f t="shared" si="205"/>
        <v>0.41399999999999998</v>
      </c>
      <c r="AZ115">
        <f t="shared" si="206"/>
        <v>3.0000000000000001E-3</v>
      </c>
      <c r="BA115">
        <f t="shared" si="207"/>
        <v>0</v>
      </c>
      <c r="BB115">
        <f t="shared" si="208"/>
        <v>100.86099999999999</v>
      </c>
      <c r="BD115">
        <f t="shared" si="209"/>
        <v>0.68182423435419437</v>
      </c>
      <c r="BE115">
        <f t="shared" si="210"/>
        <v>2.3789847995392283E-4</v>
      </c>
      <c r="BF115">
        <f t="shared" si="211"/>
        <v>0</v>
      </c>
      <c r="BG115">
        <f t="shared" si="212"/>
        <v>9.2111323113362712E-5</v>
      </c>
      <c r="BH115">
        <f t="shared" si="213"/>
        <v>0.13230054005901679</v>
      </c>
      <c r="BI115">
        <f t="shared" si="214"/>
        <v>0</v>
      </c>
      <c r="BJ115">
        <f t="shared" si="215"/>
        <v>1.2349023927908616</v>
      </c>
      <c r="BK115">
        <f t="shared" si="216"/>
        <v>4.6364489081162822E-4</v>
      </c>
      <c r="BL115">
        <f t="shared" si="217"/>
        <v>2.1286373619557528E-3</v>
      </c>
      <c r="BM115">
        <f t="shared" si="218"/>
        <v>5.5427029111239628E-3</v>
      </c>
      <c r="BN115">
        <f t="shared" si="219"/>
        <v>9.6807139203825818E-5</v>
      </c>
      <c r="BO115">
        <f t="shared" si="220"/>
        <v>0</v>
      </c>
      <c r="BP115">
        <f t="shared" si="221"/>
        <v>2.0575889693102356</v>
      </c>
      <c r="BQ115">
        <f t="shared" si="222"/>
        <v>2.1900617700433891</v>
      </c>
    </row>
    <row r="116" spans="1:69" x14ac:dyDescent="0.15">
      <c r="A116" t="s">
        <v>193</v>
      </c>
      <c r="B116">
        <v>114</v>
      </c>
      <c r="C116" s="27">
        <f t="shared" si="135"/>
        <v>1295.761120040278</v>
      </c>
      <c r="D116" s="1">
        <v>41.036000000000001</v>
      </c>
      <c r="E116" s="1">
        <v>0</v>
      </c>
      <c r="F116" s="1">
        <v>8.9999999999999993E-3</v>
      </c>
      <c r="G116" s="1">
        <v>0</v>
      </c>
      <c r="H116" s="1">
        <v>9.5069999999999997</v>
      </c>
      <c r="I116" s="1">
        <v>49.859000000000002</v>
      </c>
      <c r="J116" s="1">
        <v>3.9E-2</v>
      </c>
      <c r="K116" s="1">
        <v>0.17499999999999999</v>
      </c>
      <c r="L116" s="1">
        <v>0.39900000000000002</v>
      </c>
      <c r="M116" s="1">
        <v>3.0000000000000001E-3</v>
      </c>
      <c r="O116">
        <f t="shared" si="180"/>
        <v>101.027</v>
      </c>
      <c r="V116" s="38">
        <v>12</v>
      </c>
      <c r="W116" s="38">
        <v>4</v>
      </c>
      <c r="X116" s="15">
        <v>0</v>
      </c>
      <c r="Z116" s="14">
        <f t="shared" si="181"/>
        <v>1.4933525080370431</v>
      </c>
      <c r="AA116" s="14">
        <f t="shared" si="182"/>
        <v>0</v>
      </c>
      <c r="AB116" s="14">
        <f t="shared" si="183"/>
        <v>3.8598454603342564E-4</v>
      </c>
      <c r="AC116" s="14">
        <f t="shared" si="184"/>
        <v>0</v>
      </c>
      <c r="AD116" s="14">
        <f t="shared" si="185"/>
        <v>0</v>
      </c>
      <c r="AE116" s="14">
        <f t="shared" si="186"/>
        <v>0.28932118035766674</v>
      </c>
      <c r="AF116" s="14">
        <f t="shared" si="187"/>
        <v>2.7046952729867249</v>
      </c>
      <c r="AG116" s="14">
        <f t="shared" si="188"/>
        <v>1.5205614504131347E-3</v>
      </c>
      <c r="AH116" s="14">
        <f t="shared" si="189"/>
        <v>5.3937401574991268E-3</v>
      </c>
      <c r="AI116" s="14">
        <f t="shared" si="190"/>
        <v>1.1679423169981032E-2</v>
      </c>
      <c r="AJ116" s="14">
        <f t="shared" si="191"/>
        <v>2.1165796915599815E-4</v>
      </c>
      <c r="AK116" s="14">
        <f t="shared" si="192"/>
        <v>0</v>
      </c>
      <c r="AL116" s="14">
        <f t="shared" si="193"/>
        <v>4.5065603286745182</v>
      </c>
      <c r="AM116" s="14">
        <f t="shared" si="194"/>
        <v>0.90336687026736684</v>
      </c>
      <c r="AN116" s="11">
        <f t="shared" si="195"/>
        <v>0</v>
      </c>
      <c r="AP116">
        <f t="shared" si="196"/>
        <v>41.036000000000001</v>
      </c>
      <c r="AQ116">
        <f t="shared" si="197"/>
        <v>0</v>
      </c>
      <c r="AR116">
        <f t="shared" si="198"/>
        <v>8.9999999999999993E-3</v>
      </c>
      <c r="AS116">
        <f t="shared" si="199"/>
        <v>0</v>
      </c>
      <c r="AT116">
        <f t="shared" si="200"/>
        <v>0</v>
      </c>
      <c r="AU116">
        <f t="shared" si="201"/>
        <v>9.5069999999999997</v>
      </c>
      <c r="AV116">
        <f t="shared" si="202"/>
        <v>49.859000000000002</v>
      </c>
      <c r="AW116">
        <f t="shared" si="203"/>
        <v>3.9E-2</v>
      </c>
      <c r="AX116">
        <f t="shared" si="204"/>
        <v>0.17499999999999999</v>
      </c>
      <c r="AY116">
        <f t="shared" si="205"/>
        <v>0.39900000000000002</v>
      </c>
      <c r="AZ116">
        <f t="shared" si="206"/>
        <v>3.0000000000000001E-3</v>
      </c>
      <c r="BA116">
        <f t="shared" si="207"/>
        <v>0</v>
      </c>
      <c r="BB116">
        <f t="shared" si="208"/>
        <v>101.027</v>
      </c>
      <c r="BD116">
        <f t="shared" si="209"/>
        <v>0.68302263648468708</v>
      </c>
      <c r="BE116">
        <f t="shared" si="210"/>
        <v>0</v>
      </c>
      <c r="BF116">
        <f t="shared" si="211"/>
        <v>1.7653981953707335E-4</v>
      </c>
      <c r="BG116">
        <f t="shared" si="212"/>
        <v>0</v>
      </c>
      <c r="BH116">
        <f t="shared" si="213"/>
        <v>0.1323283781526641</v>
      </c>
      <c r="BI116">
        <f t="shared" si="214"/>
        <v>0</v>
      </c>
      <c r="BJ116">
        <f t="shared" si="215"/>
        <v>1.2370609660483718</v>
      </c>
      <c r="BK116">
        <f t="shared" si="216"/>
        <v>6.954673362174423E-4</v>
      </c>
      <c r="BL116">
        <f t="shared" si="217"/>
        <v>2.46696383008117E-3</v>
      </c>
      <c r="BM116">
        <f t="shared" si="218"/>
        <v>5.341880341880342E-3</v>
      </c>
      <c r="BN116">
        <f t="shared" si="219"/>
        <v>9.6807139203825818E-5</v>
      </c>
      <c r="BO116">
        <f t="shared" si="220"/>
        <v>0</v>
      </c>
      <c r="BP116">
        <f t="shared" si="221"/>
        <v>2.061189639152643</v>
      </c>
      <c r="BQ116">
        <f t="shared" si="222"/>
        <v>2.1863880174204491</v>
      </c>
    </row>
    <row r="117" spans="1:69" x14ac:dyDescent="0.15">
      <c r="A117" t="s">
        <v>194</v>
      </c>
      <c r="B117">
        <v>115</v>
      </c>
      <c r="C117" s="27">
        <f t="shared" si="135"/>
        <v>1307.3304157549233</v>
      </c>
      <c r="D117" s="1">
        <v>41.072000000000003</v>
      </c>
      <c r="E117" s="1">
        <v>1E-3</v>
      </c>
      <c r="F117" s="1">
        <v>2E-3</v>
      </c>
      <c r="G117" s="1">
        <v>0</v>
      </c>
      <c r="H117" s="1">
        <v>9.5579999999999998</v>
      </c>
      <c r="I117" s="1">
        <v>49.622</v>
      </c>
      <c r="J117" s="1">
        <v>3.2000000000000001E-2</v>
      </c>
      <c r="K117" s="1">
        <v>0.14299999999999999</v>
      </c>
      <c r="L117" s="1">
        <v>0.38200000000000001</v>
      </c>
      <c r="M117" s="1">
        <v>0</v>
      </c>
      <c r="O117">
        <f t="shared" si="180"/>
        <v>100.812</v>
      </c>
      <c r="V117" s="38">
        <v>12</v>
      </c>
      <c r="W117" s="38">
        <v>4</v>
      </c>
      <c r="X117" s="15">
        <v>0</v>
      </c>
      <c r="Z117" s="14">
        <f t="shared" si="181"/>
        <v>1.4973934659520223</v>
      </c>
      <c r="AA117" s="14">
        <f t="shared" si="182"/>
        <v>2.7425722193799293E-5</v>
      </c>
      <c r="AB117" s="14">
        <f t="shared" si="183"/>
        <v>8.5931060366024883E-5</v>
      </c>
      <c r="AC117" s="14">
        <f t="shared" si="184"/>
        <v>0</v>
      </c>
      <c r="AD117" s="14">
        <f t="shared" si="185"/>
        <v>0</v>
      </c>
      <c r="AE117" s="14">
        <f t="shared" si="186"/>
        <v>0.29140468405435521</v>
      </c>
      <c r="AF117" s="14">
        <f t="shared" si="187"/>
        <v>2.696756973557199</v>
      </c>
      <c r="AG117" s="14">
        <f t="shared" si="188"/>
        <v>1.2499197059663819E-3</v>
      </c>
      <c r="AH117" s="14">
        <f t="shared" si="189"/>
        <v>4.4155090292058389E-3</v>
      </c>
      <c r="AI117" s="14">
        <f t="shared" si="190"/>
        <v>1.1202233714291739E-2</v>
      </c>
      <c r="AJ117" s="14">
        <f t="shared" si="191"/>
        <v>0</v>
      </c>
      <c r="AK117" s="14">
        <f t="shared" si="192"/>
        <v>0</v>
      </c>
      <c r="AL117" s="14">
        <f t="shared" si="193"/>
        <v>4.5025361427956003</v>
      </c>
      <c r="AM117" s="14">
        <f t="shared" si="194"/>
        <v>0.90248028137564817</v>
      </c>
      <c r="AN117" s="11">
        <f t="shared" si="195"/>
        <v>0</v>
      </c>
      <c r="AP117">
        <f t="shared" si="196"/>
        <v>41.072000000000003</v>
      </c>
      <c r="AQ117">
        <f t="shared" si="197"/>
        <v>1E-3</v>
      </c>
      <c r="AR117">
        <f t="shared" si="198"/>
        <v>2E-3</v>
      </c>
      <c r="AS117">
        <f t="shared" si="199"/>
        <v>0</v>
      </c>
      <c r="AT117">
        <f t="shared" si="200"/>
        <v>0</v>
      </c>
      <c r="AU117">
        <f t="shared" si="201"/>
        <v>9.5580000000000016</v>
      </c>
      <c r="AV117">
        <f t="shared" si="202"/>
        <v>49.622</v>
      </c>
      <c r="AW117">
        <f t="shared" si="203"/>
        <v>3.2000000000000001E-2</v>
      </c>
      <c r="AX117">
        <f t="shared" si="204"/>
        <v>0.14299999999999999</v>
      </c>
      <c r="AY117">
        <f t="shared" si="205"/>
        <v>0.38200000000000001</v>
      </c>
      <c r="AZ117">
        <f t="shared" si="206"/>
        <v>0</v>
      </c>
      <c r="BA117">
        <f t="shared" si="207"/>
        <v>0</v>
      </c>
      <c r="BB117">
        <f t="shared" si="208"/>
        <v>100.812</v>
      </c>
      <c r="BD117">
        <f t="shared" si="209"/>
        <v>0.68362183754993344</v>
      </c>
      <c r="BE117">
        <f t="shared" si="210"/>
        <v>1.2520972629153833E-5</v>
      </c>
      <c r="BF117">
        <f t="shared" si="211"/>
        <v>3.9231071008238526E-5</v>
      </c>
      <c r="BG117">
        <f t="shared" si="212"/>
        <v>0</v>
      </c>
      <c r="BH117">
        <f t="shared" si="213"/>
        <v>0.13303824954067148</v>
      </c>
      <c r="BI117">
        <f t="shared" si="214"/>
        <v>0</v>
      </c>
      <c r="BJ117">
        <f t="shared" si="215"/>
        <v>1.2311807147606713</v>
      </c>
      <c r="BK117">
        <f t="shared" si="216"/>
        <v>5.7063986561431174E-4</v>
      </c>
      <c r="BL117">
        <f t="shared" si="217"/>
        <v>2.0158618725806131E-3</v>
      </c>
      <c r="BM117">
        <f t="shared" si="218"/>
        <v>5.1142814300709034E-3</v>
      </c>
      <c r="BN117">
        <f t="shared" si="219"/>
        <v>0</v>
      </c>
      <c r="BO117">
        <f t="shared" si="220"/>
        <v>0</v>
      </c>
      <c r="BP117">
        <f t="shared" si="221"/>
        <v>2.0555933370631796</v>
      </c>
      <c r="BQ117">
        <f t="shared" si="222"/>
        <v>2.1903827287299742</v>
      </c>
    </row>
    <row r="118" spans="1:69" x14ac:dyDescent="0.15">
      <c r="O118">
        <f t="shared" si="180"/>
        <v>0</v>
      </c>
      <c r="V118" s="38">
        <v>12</v>
      </c>
      <c r="W118" s="38">
        <v>4</v>
      </c>
      <c r="X118" s="15">
        <v>0</v>
      </c>
      <c r="Z118" s="14" t="str">
        <f t="shared" si="181"/>
        <v>NA</v>
      </c>
      <c r="AA118" s="14" t="str">
        <f t="shared" si="182"/>
        <v>NA</v>
      </c>
      <c r="AB118" s="14" t="str">
        <f t="shared" si="183"/>
        <v>NA</v>
      </c>
      <c r="AC118" s="14" t="str">
        <f t="shared" si="184"/>
        <v>NA</v>
      </c>
      <c r="AD118" s="14" t="str">
        <f t="shared" si="185"/>
        <v>NA</v>
      </c>
      <c r="AE118" s="14" t="str">
        <f t="shared" si="186"/>
        <v>NA</v>
      </c>
      <c r="AF118" s="14" t="str">
        <f t="shared" si="187"/>
        <v>NA</v>
      </c>
      <c r="AG118" s="14" t="str">
        <f t="shared" si="188"/>
        <v>NA</v>
      </c>
      <c r="AH118" s="14" t="str">
        <f t="shared" si="189"/>
        <v>NA</v>
      </c>
      <c r="AI118" s="14" t="str">
        <f t="shared" si="190"/>
        <v>NA</v>
      </c>
      <c r="AJ118" s="14" t="str">
        <f t="shared" si="191"/>
        <v>NA</v>
      </c>
      <c r="AK118" s="14" t="str">
        <f t="shared" si="192"/>
        <v>NA</v>
      </c>
      <c r="AL118" s="14">
        <f t="shared" si="193"/>
        <v>0</v>
      </c>
      <c r="AM118" s="14" t="str">
        <f t="shared" si="194"/>
        <v>NA</v>
      </c>
      <c r="AN118" s="11" t="str">
        <f t="shared" si="195"/>
        <v>NA</v>
      </c>
      <c r="AP118">
        <f t="shared" si="196"/>
        <v>0</v>
      </c>
      <c r="AQ118">
        <f t="shared" si="197"/>
        <v>0</v>
      </c>
      <c r="AR118">
        <f t="shared" si="198"/>
        <v>0</v>
      </c>
      <c r="AS118">
        <f t="shared" si="199"/>
        <v>0</v>
      </c>
      <c r="AT118">
        <f t="shared" si="200"/>
        <v>0</v>
      </c>
      <c r="AU118">
        <f t="shared" si="201"/>
        <v>0</v>
      </c>
      <c r="AV118">
        <f t="shared" si="202"/>
        <v>0</v>
      </c>
      <c r="AW118">
        <f t="shared" si="203"/>
        <v>0</v>
      </c>
      <c r="AX118">
        <f t="shared" si="204"/>
        <v>0</v>
      </c>
      <c r="AY118">
        <f t="shared" si="205"/>
        <v>0</v>
      </c>
      <c r="AZ118">
        <f t="shared" si="206"/>
        <v>0</v>
      </c>
      <c r="BA118">
        <f t="shared" si="207"/>
        <v>0</v>
      </c>
      <c r="BB118">
        <f t="shared" si="208"/>
        <v>0</v>
      </c>
      <c r="BD118">
        <f t="shared" si="209"/>
        <v>0</v>
      </c>
      <c r="BE118">
        <f t="shared" si="210"/>
        <v>0</v>
      </c>
      <c r="BF118">
        <f t="shared" si="211"/>
        <v>0</v>
      </c>
      <c r="BG118">
        <f t="shared" si="212"/>
        <v>0</v>
      </c>
      <c r="BH118">
        <f t="shared" si="213"/>
        <v>0</v>
      </c>
      <c r="BI118">
        <f t="shared" si="214"/>
        <v>0</v>
      </c>
      <c r="BJ118">
        <f t="shared" si="215"/>
        <v>0</v>
      </c>
      <c r="BK118">
        <f t="shared" si="216"/>
        <v>0</v>
      </c>
      <c r="BL118">
        <f t="shared" si="217"/>
        <v>0</v>
      </c>
      <c r="BM118">
        <f t="shared" si="218"/>
        <v>0</v>
      </c>
      <c r="BN118">
        <f t="shared" si="219"/>
        <v>0</v>
      </c>
      <c r="BO118">
        <f t="shared" si="220"/>
        <v>0</v>
      </c>
      <c r="BP118">
        <f t="shared" si="221"/>
        <v>0</v>
      </c>
      <c r="BQ118" t="str">
        <f t="shared" si="222"/>
        <v>NA</v>
      </c>
    </row>
    <row r="119" spans="1:69" x14ac:dyDescent="0.15">
      <c r="O119">
        <f t="shared" si="180"/>
        <v>0</v>
      </c>
      <c r="V119" s="38">
        <v>12</v>
      </c>
      <c r="W119" s="38">
        <v>4</v>
      </c>
      <c r="X119" s="15">
        <v>0</v>
      </c>
      <c r="Z119" s="14" t="str">
        <f t="shared" si="181"/>
        <v>NA</v>
      </c>
      <c r="AA119" s="14" t="str">
        <f t="shared" si="182"/>
        <v>NA</v>
      </c>
      <c r="AB119" s="14" t="str">
        <f t="shared" si="183"/>
        <v>NA</v>
      </c>
      <c r="AC119" s="14" t="str">
        <f t="shared" si="184"/>
        <v>NA</v>
      </c>
      <c r="AD119" s="14" t="str">
        <f t="shared" si="185"/>
        <v>NA</v>
      </c>
      <c r="AE119" s="14" t="str">
        <f t="shared" si="186"/>
        <v>NA</v>
      </c>
      <c r="AF119" s="14" t="str">
        <f t="shared" si="187"/>
        <v>NA</v>
      </c>
      <c r="AG119" s="14" t="str">
        <f t="shared" si="188"/>
        <v>NA</v>
      </c>
      <c r="AH119" s="14" t="str">
        <f t="shared" si="189"/>
        <v>NA</v>
      </c>
      <c r="AI119" s="14" t="str">
        <f t="shared" si="190"/>
        <v>NA</v>
      </c>
      <c r="AJ119" s="14" t="str">
        <f t="shared" si="191"/>
        <v>NA</v>
      </c>
      <c r="AK119" s="14" t="str">
        <f t="shared" si="192"/>
        <v>NA</v>
      </c>
      <c r="AL119" s="14">
        <f t="shared" si="193"/>
        <v>0</v>
      </c>
      <c r="AM119" s="14" t="str">
        <f t="shared" si="194"/>
        <v>NA</v>
      </c>
      <c r="AN119" s="11" t="str">
        <f t="shared" si="195"/>
        <v>NA</v>
      </c>
      <c r="AP119">
        <f t="shared" si="196"/>
        <v>0</v>
      </c>
      <c r="AQ119">
        <f t="shared" si="197"/>
        <v>0</v>
      </c>
      <c r="AR119">
        <f t="shared" si="198"/>
        <v>0</v>
      </c>
      <c r="AS119">
        <f t="shared" si="199"/>
        <v>0</v>
      </c>
      <c r="AT119">
        <f t="shared" si="200"/>
        <v>0</v>
      </c>
      <c r="AU119">
        <f t="shared" si="201"/>
        <v>0</v>
      </c>
      <c r="AV119">
        <f t="shared" si="202"/>
        <v>0</v>
      </c>
      <c r="AW119">
        <f t="shared" si="203"/>
        <v>0</v>
      </c>
      <c r="AX119">
        <f t="shared" si="204"/>
        <v>0</v>
      </c>
      <c r="AY119">
        <f t="shared" si="205"/>
        <v>0</v>
      </c>
      <c r="AZ119">
        <f t="shared" si="206"/>
        <v>0</v>
      </c>
      <c r="BA119">
        <f t="shared" si="207"/>
        <v>0</v>
      </c>
      <c r="BB119">
        <f t="shared" si="208"/>
        <v>0</v>
      </c>
      <c r="BD119">
        <f t="shared" si="209"/>
        <v>0</v>
      </c>
      <c r="BE119">
        <f t="shared" si="210"/>
        <v>0</v>
      </c>
      <c r="BF119">
        <f t="shared" si="211"/>
        <v>0</v>
      </c>
      <c r="BG119">
        <f t="shared" si="212"/>
        <v>0</v>
      </c>
      <c r="BH119">
        <f t="shared" si="213"/>
        <v>0</v>
      </c>
      <c r="BI119">
        <f t="shared" si="214"/>
        <v>0</v>
      </c>
      <c r="BJ119">
        <f t="shared" si="215"/>
        <v>0</v>
      </c>
      <c r="BK119">
        <f t="shared" si="216"/>
        <v>0</v>
      </c>
      <c r="BL119">
        <f t="shared" si="217"/>
        <v>0</v>
      </c>
      <c r="BM119">
        <f t="shared" si="218"/>
        <v>0</v>
      </c>
      <c r="BN119">
        <f t="shared" si="219"/>
        <v>0</v>
      </c>
      <c r="BO119">
        <f t="shared" si="220"/>
        <v>0</v>
      </c>
      <c r="BP119">
        <f t="shared" si="221"/>
        <v>0</v>
      </c>
      <c r="BQ119" t="str">
        <f t="shared" si="222"/>
        <v>NA</v>
      </c>
    </row>
    <row r="120" spans="1:69" x14ac:dyDescent="0.15">
      <c r="O120">
        <f t="shared" si="180"/>
        <v>0</v>
      </c>
      <c r="V120" s="38">
        <v>12</v>
      </c>
      <c r="W120" s="38">
        <v>4</v>
      </c>
      <c r="X120" s="15">
        <v>0</v>
      </c>
      <c r="Z120" s="14" t="str">
        <f t="shared" si="181"/>
        <v>NA</v>
      </c>
      <c r="AA120" s="14" t="str">
        <f t="shared" si="182"/>
        <v>NA</v>
      </c>
      <c r="AB120" s="14" t="str">
        <f t="shared" si="183"/>
        <v>NA</v>
      </c>
      <c r="AC120" s="14" t="str">
        <f t="shared" si="184"/>
        <v>NA</v>
      </c>
      <c r="AD120" s="14" t="str">
        <f t="shared" si="185"/>
        <v>NA</v>
      </c>
      <c r="AE120" s="14" t="str">
        <f t="shared" si="186"/>
        <v>NA</v>
      </c>
      <c r="AF120" s="14" t="str">
        <f t="shared" si="187"/>
        <v>NA</v>
      </c>
      <c r="AG120" s="14" t="str">
        <f t="shared" si="188"/>
        <v>NA</v>
      </c>
      <c r="AH120" s="14" t="str">
        <f t="shared" si="189"/>
        <v>NA</v>
      </c>
      <c r="AI120" s="14" t="str">
        <f t="shared" si="190"/>
        <v>NA</v>
      </c>
      <c r="AJ120" s="14" t="str">
        <f t="shared" si="191"/>
        <v>NA</v>
      </c>
      <c r="AK120" s="14" t="str">
        <f t="shared" si="192"/>
        <v>NA</v>
      </c>
      <c r="AL120" s="14">
        <f t="shared" si="193"/>
        <v>0</v>
      </c>
      <c r="AM120" s="14" t="str">
        <f t="shared" si="194"/>
        <v>NA</v>
      </c>
      <c r="AN120" s="11" t="str">
        <f t="shared" si="195"/>
        <v>NA</v>
      </c>
      <c r="AP120">
        <f t="shared" si="196"/>
        <v>0</v>
      </c>
      <c r="AQ120">
        <f t="shared" si="197"/>
        <v>0</v>
      </c>
      <c r="AR120">
        <f t="shared" si="198"/>
        <v>0</v>
      </c>
      <c r="AS120">
        <f t="shared" si="199"/>
        <v>0</v>
      </c>
      <c r="AT120">
        <f t="shared" si="200"/>
        <v>0</v>
      </c>
      <c r="AU120">
        <f t="shared" si="201"/>
        <v>0</v>
      </c>
      <c r="AV120">
        <f t="shared" si="202"/>
        <v>0</v>
      </c>
      <c r="AW120">
        <f t="shared" si="203"/>
        <v>0</v>
      </c>
      <c r="AX120">
        <f t="shared" si="204"/>
        <v>0</v>
      </c>
      <c r="AY120">
        <f t="shared" si="205"/>
        <v>0</v>
      </c>
      <c r="AZ120">
        <f t="shared" si="206"/>
        <v>0</v>
      </c>
      <c r="BA120">
        <f t="shared" si="207"/>
        <v>0</v>
      </c>
      <c r="BB120">
        <f t="shared" si="208"/>
        <v>0</v>
      </c>
      <c r="BD120">
        <f t="shared" si="209"/>
        <v>0</v>
      </c>
      <c r="BE120">
        <f t="shared" si="210"/>
        <v>0</v>
      </c>
      <c r="BF120">
        <f t="shared" si="211"/>
        <v>0</v>
      </c>
      <c r="BG120">
        <f t="shared" si="212"/>
        <v>0</v>
      </c>
      <c r="BH120">
        <f t="shared" si="213"/>
        <v>0</v>
      </c>
      <c r="BI120">
        <f t="shared" si="214"/>
        <v>0</v>
      </c>
      <c r="BJ120">
        <f t="shared" si="215"/>
        <v>0</v>
      </c>
      <c r="BK120">
        <f t="shared" si="216"/>
        <v>0</v>
      </c>
      <c r="BL120">
        <f t="shared" si="217"/>
        <v>0</v>
      </c>
      <c r="BM120">
        <f t="shared" si="218"/>
        <v>0</v>
      </c>
      <c r="BN120">
        <f t="shared" si="219"/>
        <v>0</v>
      </c>
      <c r="BO120">
        <f t="shared" si="220"/>
        <v>0</v>
      </c>
      <c r="BP120">
        <f t="shared" si="221"/>
        <v>0</v>
      </c>
      <c r="BQ120" t="str">
        <f t="shared" si="222"/>
        <v>NA</v>
      </c>
    </row>
    <row r="121" spans="1:69" x14ac:dyDescent="0.15">
      <c r="O121">
        <f t="shared" si="180"/>
        <v>0</v>
      </c>
      <c r="V121" s="38">
        <v>12</v>
      </c>
      <c r="W121" s="38">
        <v>4</v>
      </c>
      <c r="X121" s="15">
        <v>0</v>
      </c>
      <c r="Z121" s="14" t="str">
        <f t="shared" si="181"/>
        <v>NA</v>
      </c>
      <c r="AA121" s="14" t="str">
        <f t="shared" si="182"/>
        <v>NA</v>
      </c>
      <c r="AB121" s="14" t="str">
        <f t="shared" si="183"/>
        <v>NA</v>
      </c>
      <c r="AC121" s="14" t="str">
        <f t="shared" si="184"/>
        <v>NA</v>
      </c>
      <c r="AD121" s="14" t="str">
        <f t="shared" si="185"/>
        <v>NA</v>
      </c>
      <c r="AE121" s="14" t="str">
        <f t="shared" si="186"/>
        <v>NA</v>
      </c>
      <c r="AF121" s="14" t="str">
        <f t="shared" si="187"/>
        <v>NA</v>
      </c>
      <c r="AG121" s="14" t="str">
        <f t="shared" si="188"/>
        <v>NA</v>
      </c>
      <c r="AH121" s="14" t="str">
        <f t="shared" si="189"/>
        <v>NA</v>
      </c>
      <c r="AI121" s="14" t="str">
        <f t="shared" si="190"/>
        <v>NA</v>
      </c>
      <c r="AJ121" s="14" t="str">
        <f t="shared" si="191"/>
        <v>NA</v>
      </c>
      <c r="AK121" s="14" t="str">
        <f t="shared" si="192"/>
        <v>NA</v>
      </c>
      <c r="AL121" s="14">
        <f t="shared" si="193"/>
        <v>0</v>
      </c>
      <c r="AM121" s="14" t="str">
        <f t="shared" si="194"/>
        <v>NA</v>
      </c>
      <c r="AN121" s="11" t="str">
        <f t="shared" si="195"/>
        <v>NA</v>
      </c>
      <c r="AP121">
        <f t="shared" si="196"/>
        <v>0</v>
      </c>
      <c r="AQ121">
        <f t="shared" si="197"/>
        <v>0</v>
      </c>
      <c r="AR121">
        <f t="shared" si="198"/>
        <v>0</v>
      </c>
      <c r="AS121">
        <f t="shared" si="199"/>
        <v>0</v>
      </c>
      <c r="AT121">
        <f t="shared" si="200"/>
        <v>0</v>
      </c>
      <c r="AU121">
        <f t="shared" si="201"/>
        <v>0</v>
      </c>
      <c r="AV121">
        <f t="shared" si="202"/>
        <v>0</v>
      </c>
      <c r="AW121">
        <f t="shared" si="203"/>
        <v>0</v>
      </c>
      <c r="AX121">
        <f t="shared" si="204"/>
        <v>0</v>
      </c>
      <c r="AY121">
        <f t="shared" si="205"/>
        <v>0</v>
      </c>
      <c r="AZ121">
        <f t="shared" si="206"/>
        <v>0</v>
      </c>
      <c r="BA121">
        <f t="shared" si="207"/>
        <v>0</v>
      </c>
      <c r="BB121">
        <f t="shared" si="208"/>
        <v>0</v>
      </c>
      <c r="BD121">
        <f t="shared" si="209"/>
        <v>0</v>
      </c>
      <c r="BE121">
        <f t="shared" si="210"/>
        <v>0</v>
      </c>
      <c r="BF121">
        <f t="shared" si="211"/>
        <v>0</v>
      </c>
      <c r="BG121">
        <f t="shared" si="212"/>
        <v>0</v>
      </c>
      <c r="BH121">
        <f t="shared" si="213"/>
        <v>0</v>
      </c>
      <c r="BI121">
        <f t="shared" si="214"/>
        <v>0</v>
      </c>
      <c r="BJ121">
        <f t="shared" si="215"/>
        <v>0</v>
      </c>
      <c r="BK121">
        <f t="shared" si="216"/>
        <v>0</v>
      </c>
      <c r="BL121">
        <f t="shared" si="217"/>
        <v>0</v>
      </c>
      <c r="BM121">
        <f t="shared" si="218"/>
        <v>0</v>
      </c>
      <c r="BN121">
        <f t="shared" si="219"/>
        <v>0</v>
      </c>
      <c r="BO121">
        <f t="shared" si="220"/>
        <v>0</v>
      </c>
      <c r="BP121">
        <f t="shared" si="221"/>
        <v>0</v>
      </c>
      <c r="BQ121" t="str">
        <f t="shared" si="222"/>
        <v>NA</v>
      </c>
    </row>
    <row r="122" spans="1:69" x14ac:dyDescent="0.15">
      <c r="O122">
        <f t="shared" si="180"/>
        <v>0</v>
      </c>
      <c r="V122" s="38">
        <v>12</v>
      </c>
      <c r="W122" s="38">
        <v>4</v>
      </c>
      <c r="X122" s="15">
        <v>0</v>
      </c>
      <c r="Z122" s="14" t="str">
        <f t="shared" si="181"/>
        <v>NA</v>
      </c>
      <c r="AA122" s="14" t="str">
        <f t="shared" si="182"/>
        <v>NA</v>
      </c>
      <c r="AB122" s="14" t="str">
        <f t="shared" si="183"/>
        <v>NA</v>
      </c>
      <c r="AC122" s="14" t="str">
        <f t="shared" si="184"/>
        <v>NA</v>
      </c>
      <c r="AD122" s="14" t="str">
        <f t="shared" si="185"/>
        <v>NA</v>
      </c>
      <c r="AE122" s="14" t="str">
        <f t="shared" si="186"/>
        <v>NA</v>
      </c>
      <c r="AF122" s="14" t="str">
        <f t="shared" si="187"/>
        <v>NA</v>
      </c>
      <c r="AG122" s="14" t="str">
        <f t="shared" si="188"/>
        <v>NA</v>
      </c>
      <c r="AH122" s="14" t="str">
        <f t="shared" si="189"/>
        <v>NA</v>
      </c>
      <c r="AI122" s="14" t="str">
        <f t="shared" si="190"/>
        <v>NA</v>
      </c>
      <c r="AJ122" s="14" t="str">
        <f t="shared" si="191"/>
        <v>NA</v>
      </c>
      <c r="AK122" s="14" t="str">
        <f t="shared" si="192"/>
        <v>NA</v>
      </c>
      <c r="AL122" s="14">
        <f t="shared" si="193"/>
        <v>0</v>
      </c>
      <c r="AM122" s="14" t="str">
        <f t="shared" si="194"/>
        <v>NA</v>
      </c>
      <c r="AN122" s="11" t="str">
        <f t="shared" si="195"/>
        <v>NA</v>
      </c>
      <c r="AP122">
        <f t="shared" si="196"/>
        <v>0</v>
      </c>
      <c r="AQ122">
        <f t="shared" si="197"/>
        <v>0</v>
      </c>
      <c r="AR122">
        <f t="shared" si="198"/>
        <v>0</v>
      </c>
      <c r="AS122">
        <f t="shared" si="199"/>
        <v>0</v>
      </c>
      <c r="AT122">
        <f t="shared" si="200"/>
        <v>0</v>
      </c>
      <c r="AU122">
        <f t="shared" si="201"/>
        <v>0</v>
      </c>
      <c r="AV122">
        <f t="shared" si="202"/>
        <v>0</v>
      </c>
      <c r="AW122">
        <f t="shared" si="203"/>
        <v>0</v>
      </c>
      <c r="AX122">
        <f t="shared" si="204"/>
        <v>0</v>
      </c>
      <c r="AY122">
        <f t="shared" si="205"/>
        <v>0</v>
      </c>
      <c r="AZ122">
        <f t="shared" si="206"/>
        <v>0</v>
      </c>
      <c r="BA122">
        <f t="shared" si="207"/>
        <v>0</v>
      </c>
      <c r="BB122">
        <f t="shared" si="208"/>
        <v>0</v>
      </c>
      <c r="BD122">
        <f t="shared" si="209"/>
        <v>0</v>
      </c>
      <c r="BE122">
        <f t="shared" si="210"/>
        <v>0</v>
      </c>
      <c r="BF122">
        <f t="shared" si="211"/>
        <v>0</v>
      </c>
      <c r="BG122">
        <f t="shared" si="212"/>
        <v>0</v>
      </c>
      <c r="BH122">
        <f t="shared" si="213"/>
        <v>0</v>
      </c>
      <c r="BI122">
        <f t="shared" si="214"/>
        <v>0</v>
      </c>
      <c r="BJ122">
        <f t="shared" si="215"/>
        <v>0</v>
      </c>
      <c r="BK122">
        <f t="shared" si="216"/>
        <v>0</v>
      </c>
      <c r="BL122">
        <f t="shared" si="217"/>
        <v>0</v>
      </c>
      <c r="BM122">
        <f t="shared" si="218"/>
        <v>0</v>
      </c>
      <c r="BN122">
        <f t="shared" si="219"/>
        <v>0</v>
      </c>
      <c r="BO122">
        <f t="shared" si="220"/>
        <v>0</v>
      </c>
      <c r="BP122">
        <f t="shared" si="221"/>
        <v>0</v>
      </c>
      <c r="BQ122" t="str">
        <f t="shared" si="222"/>
        <v>NA</v>
      </c>
    </row>
    <row r="123" spans="1:69" x14ac:dyDescent="0.15">
      <c r="O123">
        <f t="shared" si="180"/>
        <v>0</v>
      </c>
      <c r="V123" s="38">
        <v>12</v>
      </c>
      <c r="W123" s="38">
        <v>4</v>
      </c>
      <c r="X123" s="15">
        <v>0</v>
      </c>
      <c r="Z123" s="14" t="str">
        <f t="shared" si="181"/>
        <v>NA</v>
      </c>
      <c r="AA123" s="14" t="str">
        <f t="shared" si="182"/>
        <v>NA</v>
      </c>
      <c r="AB123" s="14" t="str">
        <f t="shared" si="183"/>
        <v>NA</v>
      </c>
      <c r="AC123" s="14" t="str">
        <f t="shared" si="184"/>
        <v>NA</v>
      </c>
      <c r="AD123" s="14" t="str">
        <f t="shared" si="185"/>
        <v>NA</v>
      </c>
      <c r="AE123" s="14" t="str">
        <f t="shared" si="186"/>
        <v>NA</v>
      </c>
      <c r="AF123" s="14" t="str">
        <f t="shared" si="187"/>
        <v>NA</v>
      </c>
      <c r="AG123" s="14" t="str">
        <f t="shared" si="188"/>
        <v>NA</v>
      </c>
      <c r="AH123" s="14" t="str">
        <f t="shared" si="189"/>
        <v>NA</v>
      </c>
      <c r="AI123" s="14" t="str">
        <f t="shared" si="190"/>
        <v>NA</v>
      </c>
      <c r="AJ123" s="14" t="str">
        <f t="shared" si="191"/>
        <v>NA</v>
      </c>
      <c r="AK123" s="14" t="str">
        <f t="shared" si="192"/>
        <v>NA</v>
      </c>
      <c r="AL123" s="14">
        <f t="shared" si="193"/>
        <v>0</v>
      </c>
      <c r="AM123" s="14" t="str">
        <f t="shared" si="194"/>
        <v>NA</v>
      </c>
      <c r="AN123" s="11" t="str">
        <f t="shared" si="195"/>
        <v>NA</v>
      </c>
      <c r="AP123">
        <f t="shared" si="196"/>
        <v>0</v>
      </c>
      <c r="AQ123">
        <f t="shared" si="197"/>
        <v>0</v>
      </c>
      <c r="AR123">
        <f t="shared" si="198"/>
        <v>0</v>
      </c>
      <c r="AS123">
        <f t="shared" si="199"/>
        <v>0</v>
      </c>
      <c r="AT123">
        <f t="shared" si="200"/>
        <v>0</v>
      </c>
      <c r="AU123">
        <f t="shared" si="201"/>
        <v>0</v>
      </c>
      <c r="AV123">
        <f t="shared" si="202"/>
        <v>0</v>
      </c>
      <c r="AW123">
        <f t="shared" si="203"/>
        <v>0</v>
      </c>
      <c r="AX123">
        <f t="shared" si="204"/>
        <v>0</v>
      </c>
      <c r="AY123">
        <f t="shared" si="205"/>
        <v>0</v>
      </c>
      <c r="AZ123">
        <f t="shared" si="206"/>
        <v>0</v>
      </c>
      <c r="BA123">
        <f t="shared" si="207"/>
        <v>0</v>
      </c>
      <c r="BB123">
        <f t="shared" si="208"/>
        <v>0</v>
      </c>
      <c r="BD123">
        <f t="shared" si="209"/>
        <v>0</v>
      </c>
      <c r="BE123">
        <f t="shared" si="210"/>
        <v>0</v>
      </c>
      <c r="BF123">
        <f t="shared" si="211"/>
        <v>0</v>
      </c>
      <c r="BG123">
        <f t="shared" si="212"/>
        <v>0</v>
      </c>
      <c r="BH123">
        <f t="shared" si="213"/>
        <v>0</v>
      </c>
      <c r="BI123">
        <f t="shared" si="214"/>
        <v>0</v>
      </c>
      <c r="BJ123">
        <f t="shared" si="215"/>
        <v>0</v>
      </c>
      <c r="BK123">
        <f t="shared" si="216"/>
        <v>0</v>
      </c>
      <c r="BL123">
        <f t="shared" si="217"/>
        <v>0</v>
      </c>
      <c r="BM123">
        <f t="shared" si="218"/>
        <v>0</v>
      </c>
      <c r="BN123">
        <f t="shared" si="219"/>
        <v>0</v>
      </c>
      <c r="BO123">
        <f t="shared" si="220"/>
        <v>0</v>
      </c>
      <c r="BP123">
        <f t="shared" si="221"/>
        <v>0</v>
      </c>
      <c r="BQ123" t="str">
        <f t="shared" si="222"/>
        <v>NA</v>
      </c>
    </row>
    <row r="124" spans="1:69" x14ac:dyDescent="0.15">
      <c r="O124">
        <f t="shared" si="180"/>
        <v>0</v>
      </c>
      <c r="V124" s="38">
        <v>12</v>
      </c>
      <c r="W124" s="38">
        <v>4</v>
      </c>
      <c r="X124" s="15">
        <v>0</v>
      </c>
      <c r="Z124" s="14" t="str">
        <f t="shared" si="181"/>
        <v>NA</v>
      </c>
      <c r="AA124" s="14" t="str">
        <f t="shared" si="182"/>
        <v>NA</v>
      </c>
      <c r="AB124" s="14" t="str">
        <f t="shared" si="183"/>
        <v>NA</v>
      </c>
      <c r="AC124" s="14" t="str">
        <f t="shared" si="184"/>
        <v>NA</v>
      </c>
      <c r="AD124" s="14" t="str">
        <f t="shared" si="185"/>
        <v>NA</v>
      </c>
      <c r="AE124" s="14" t="str">
        <f t="shared" si="186"/>
        <v>NA</v>
      </c>
      <c r="AF124" s="14" t="str">
        <f t="shared" si="187"/>
        <v>NA</v>
      </c>
      <c r="AG124" s="14" t="str">
        <f t="shared" si="188"/>
        <v>NA</v>
      </c>
      <c r="AH124" s="14" t="str">
        <f t="shared" si="189"/>
        <v>NA</v>
      </c>
      <c r="AI124" s="14" t="str">
        <f t="shared" si="190"/>
        <v>NA</v>
      </c>
      <c r="AJ124" s="14" t="str">
        <f t="shared" si="191"/>
        <v>NA</v>
      </c>
      <c r="AK124" s="14" t="str">
        <f t="shared" si="192"/>
        <v>NA</v>
      </c>
      <c r="AL124" s="14">
        <f t="shared" si="193"/>
        <v>0</v>
      </c>
      <c r="AM124" s="14" t="str">
        <f t="shared" si="194"/>
        <v>NA</v>
      </c>
      <c r="AN124" s="11" t="str">
        <f t="shared" si="195"/>
        <v>NA</v>
      </c>
      <c r="AP124">
        <f t="shared" si="196"/>
        <v>0</v>
      </c>
      <c r="AQ124">
        <f t="shared" si="197"/>
        <v>0</v>
      </c>
      <c r="AR124">
        <f t="shared" si="198"/>
        <v>0</v>
      </c>
      <c r="AS124">
        <f t="shared" si="199"/>
        <v>0</v>
      </c>
      <c r="AT124">
        <f t="shared" si="200"/>
        <v>0</v>
      </c>
      <c r="AU124">
        <f t="shared" si="201"/>
        <v>0</v>
      </c>
      <c r="AV124">
        <f t="shared" si="202"/>
        <v>0</v>
      </c>
      <c r="AW124">
        <f t="shared" si="203"/>
        <v>0</v>
      </c>
      <c r="AX124">
        <f t="shared" si="204"/>
        <v>0</v>
      </c>
      <c r="AY124">
        <f t="shared" si="205"/>
        <v>0</v>
      </c>
      <c r="AZ124">
        <f t="shared" si="206"/>
        <v>0</v>
      </c>
      <c r="BA124">
        <f t="shared" si="207"/>
        <v>0</v>
      </c>
      <c r="BB124">
        <f t="shared" si="208"/>
        <v>0</v>
      </c>
      <c r="BD124">
        <f t="shared" si="209"/>
        <v>0</v>
      </c>
      <c r="BE124">
        <f t="shared" si="210"/>
        <v>0</v>
      </c>
      <c r="BF124">
        <f t="shared" si="211"/>
        <v>0</v>
      </c>
      <c r="BG124">
        <f t="shared" si="212"/>
        <v>0</v>
      </c>
      <c r="BH124">
        <f t="shared" si="213"/>
        <v>0</v>
      </c>
      <c r="BI124">
        <f t="shared" si="214"/>
        <v>0</v>
      </c>
      <c r="BJ124">
        <f t="shared" si="215"/>
        <v>0</v>
      </c>
      <c r="BK124">
        <f t="shared" si="216"/>
        <v>0</v>
      </c>
      <c r="BL124">
        <f t="shared" si="217"/>
        <v>0</v>
      </c>
      <c r="BM124">
        <f t="shared" si="218"/>
        <v>0</v>
      </c>
      <c r="BN124">
        <f t="shared" si="219"/>
        <v>0</v>
      </c>
      <c r="BO124">
        <f t="shared" si="220"/>
        <v>0</v>
      </c>
      <c r="BP124">
        <f t="shared" si="221"/>
        <v>0</v>
      </c>
      <c r="BQ124" t="str">
        <f t="shared" si="222"/>
        <v>NA</v>
      </c>
    </row>
    <row r="125" spans="1:69" x14ac:dyDescent="0.15">
      <c r="O125">
        <f t="shared" si="180"/>
        <v>0</v>
      </c>
      <c r="V125" s="38">
        <v>12</v>
      </c>
      <c r="W125" s="38">
        <v>4</v>
      </c>
      <c r="X125" s="15">
        <v>0</v>
      </c>
      <c r="Z125" s="14" t="str">
        <f t="shared" si="181"/>
        <v>NA</v>
      </c>
      <c r="AA125" s="14" t="str">
        <f t="shared" si="182"/>
        <v>NA</v>
      </c>
      <c r="AB125" s="14" t="str">
        <f t="shared" si="183"/>
        <v>NA</v>
      </c>
      <c r="AC125" s="14" t="str">
        <f t="shared" si="184"/>
        <v>NA</v>
      </c>
      <c r="AD125" s="14" t="str">
        <f t="shared" si="185"/>
        <v>NA</v>
      </c>
      <c r="AE125" s="14" t="str">
        <f t="shared" si="186"/>
        <v>NA</v>
      </c>
      <c r="AF125" s="14" t="str">
        <f t="shared" si="187"/>
        <v>NA</v>
      </c>
      <c r="AG125" s="14" t="str">
        <f t="shared" si="188"/>
        <v>NA</v>
      </c>
      <c r="AH125" s="14" t="str">
        <f t="shared" si="189"/>
        <v>NA</v>
      </c>
      <c r="AI125" s="14" t="str">
        <f t="shared" si="190"/>
        <v>NA</v>
      </c>
      <c r="AJ125" s="14" t="str">
        <f t="shared" si="191"/>
        <v>NA</v>
      </c>
      <c r="AK125" s="14" t="str">
        <f t="shared" si="192"/>
        <v>NA</v>
      </c>
      <c r="AL125" s="14">
        <f t="shared" si="193"/>
        <v>0</v>
      </c>
      <c r="AM125" s="14" t="str">
        <f t="shared" si="194"/>
        <v>NA</v>
      </c>
      <c r="AN125" s="11" t="str">
        <f t="shared" si="195"/>
        <v>NA</v>
      </c>
      <c r="AP125">
        <f t="shared" si="196"/>
        <v>0</v>
      </c>
      <c r="AQ125">
        <f t="shared" si="197"/>
        <v>0</v>
      </c>
      <c r="AR125">
        <f t="shared" si="198"/>
        <v>0</v>
      </c>
      <c r="AS125">
        <f t="shared" si="199"/>
        <v>0</v>
      </c>
      <c r="AT125">
        <f t="shared" si="200"/>
        <v>0</v>
      </c>
      <c r="AU125">
        <f t="shared" si="201"/>
        <v>0</v>
      </c>
      <c r="AV125">
        <f t="shared" si="202"/>
        <v>0</v>
      </c>
      <c r="AW125">
        <f t="shared" si="203"/>
        <v>0</v>
      </c>
      <c r="AX125">
        <f t="shared" si="204"/>
        <v>0</v>
      </c>
      <c r="AY125">
        <f t="shared" si="205"/>
        <v>0</v>
      </c>
      <c r="AZ125">
        <f t="shared" si="206"/>
        <v>0</v>
      </c>
      <c r="BA125">
        <f t="shared" si="207"/>
        <v>0</v>
      </c>
      <c r="BB125">
        <f t="shared" si="208"/>
        <v>0</v>
      </c>
      <c r="BD125">
        <f t="shared" si="209"/>
        <v>0</v>
      </c>
      <c r="BE125">
        <f t="shared" si="210"/>
        <v>0</v>
      </c>
      <c r="BF125">
        <f t="shared" si="211"/>
        <v>0</v>
      </c>
      <c r="BG125">
        <f t="shared" si="212"/>
        <v>0</v>
      </c>
      <c r="BH125">
        <f t="shared" si="213"/>
        <v>0</v>
      </c>
      <c r="BI125">
        <f t="shared" si="214"/>
        <v>0</v>
      </c>
      <c r="BJ125">
        <f t="shared" si="215"/>
        <v>0</v>
      </c>
      <c r="BK125">
        <f t="shared" si="216"/>
        <v>0</v>
      </c>
      <c r="BL125">
        <f t="shared" si="217"/>
        <v>0</v>
      </c>
      <c r="BM125">
        <f t="shared" si="218"/>
        <v>0</v>
      </c>
      <c r="BN125">
        <f t="shared" si="219"/>
        <v>0</v>
      </c>
      <c r="BO125">
        <f t="shared" si="220"/>
        <v>0</v>
      </c>
      <c r="BP125">
        <f t="shared" si="221"/>
        <v>0</v>
      </c>
      <c r="BQ125" t="str">
        <f t="shared" si="222"/>
        <v>NA</v>
      </c>
    </row>
    <row r="126" spans="1:69" x14ac:dyDescent="0.15">
      <c r="O126">
        <f t="shared" si="180"/>
        <v>0</v>
      </c>
      <c r="V126" s="38">
        <v>12</v>
      </c>
      <c r="W126" s="38">
        <v>4</v>
      </c>
      <c r="X126" s="15">
        <v>0</v>
      </c>
      <c r="Z126" s="14" t="str">
        <f t="shared" si="181"/>
        <v>NA</v>
      </c>
      <c r="AA126" s="14" t="str">
        <f t="shared" si="182"/>
        <v>NA</v>
      </c>
      <c r="AB126" s="14" t="str">
        <f t="shared" si="183"/>
        <v>NA</v>
      </c>
      <c r="AC126" s="14" t="str">
        <f t="shared" si="184"/>
        <v>NA</v>
      </c>
      <c r="AD126" s="14" t="str">
        <f t="shared" si="185"/>
        <v>NA</v>
      </c>
      <c r="AE126" s="14" t="str">
        <f t="shared" si="186"/>
        <v>NA</v>
      </c>
      <c r="AF126" s="14" t="str">
        <f t="shared" si="187"/>
        <v>NA</v>
      </c>
      <c r="AG126" s="14" t="str">
        <f t="shared" si="188"/>
        <v>NA</v>
      </c>
      <c r="AH126" s="14" t="str">
        <f t="shared" si="189"/>
        <v>NA</v>
      </c>
      <c r="AI126" s="14" t="str">
        <f t="shared" si="190"/>
        <v>NA</v>
      </c>
      <c r="AJ126" s="14" t="str">
        <f t="shared" si="191"/>
        <v>NA</v>
      </c>
      <c r="AK126" s="14" t="str">
        <f t="shared" si="192"/>
        <v>NA</v>
      </c>
      <c r="AL126" s="14">
        <f t="shared" si="193"/>
        <v>0</v>
      </c>
      <c r="AM126" s="14" t="str">
        <f t="shared" si="194"/>
        <v>NA</v>
      </c>
      <c r="AN126" s="11" t="str">
        <f t="shared" si="195"/>
        <v>NA</v>
      </c>
      <c r="AP126">
        <f t="shared" si="196"/>
        <v>0</v>
      </c>
      <c r="AQ126">
        <f t="shared" si="197"/>
        <v>0</v>
      </c>
      <c r="AR126">
        <f t="shared" si="198"/>
        <v>0</v>
      </c>
      <c r="AS126">
        <f t="shared" si="199"/>
        <v>0</v>
      </c>
      <c r="AT126">
        <f t="shared" si="200"/>
        <v>0</v>
      </c>
      <c r="AU126">
        <f t="shared" si="201"/>
        <v>0</v>
      </c>
      <c r="AV126">
        <f t="shared" si="202"/>
        <v>0</v>
      </c>
      <c r="AW126">
        <f t="shared" si="203"/>
        <v>0</v>
      </c>
      <c r="AX126">
        <f t="shared" si="204"/>
        <v>0</v>
      </c>
      <c r="AY126">
        <f t="shared" si="205"/>
        <v>0</v>
      </c>
      <c r="AZ126">
        <f t="shared" si="206"/>
        <v>0</v>
      </c>
      <c r="BA126">
        <f t="shared" si="207"/>
        <v>0</v>
      </c>
      <c r="BB126">
        <f t="shared" si="208"/>
        <v>0</v>
      </c>
      <c r="BD126">
        <f t="shared" si="209"/>
        <v>0</v>
      </c>
      <c r="BE126">
        <f t="shared" si="210"/>
        <v>0</v>
      </c>
      <c r="BF126">
        <f t="shared" si="211"/>
        <v>0</v>
      </c>
      <c r="BG126">
        <f t="shared" si="212"/>
        <v>0</v>
      </c>
      <c r="BH126">
        <f t="shared" si="213"/>
        <v>0</v>
      </c>
      <c r="BI126">
        <f t="shared" si="214"/>
        <v>0</v>
      </c>
      <c r="BJ126">
        <f t="shared" si="215"/>
        <v>0</v>
      </c>
      <c r="BK126">
        <f t="shared" si="216"/>
        <v>0</v>
      </c>
      <c r="BL126">
        <f t="shared" si="217"/>
        <v>0</v>
      </c>
      <c r="BM126">
        <f t="shared" si="218"/>
        <v>0</v>
      </c>
      <c r="BN126">
        <f t="shared" si="219"/>
        <v>0</v>
      </c>
      <c r="BO126">
        <f t="shared" si="220"/>
        <v>0</v>
      </c>
      <c r="BP126">
        <f t="shared" si="221"/>
        <v>0</v>
      </c>
      <c r="BQ126" t="str">
        <f t="shared" si="222"/>
        <v>NA</v>
      </c>
    </row>
    <row r="127" spans="1:69" x14ac:dyDescent="0.15">
      <c r="O127">
        <f t="shared" si="180"/>
        <v>0</v>
      </c>
      <c r="V127" s="38">
        <v>12</v>
      </c>
      <c r="W127" s="38">
        <v>4</v>
      </c>
      <c r="X127" s="15">
        <v>0</v>
      </c>
      <c r="Z127" s="14" t="str">
        <f t="shared" si="181"/>
        <v>NA</v>
      </c>
      <c r="AA127" s="14" t="str">
        <f t="shared" si="182"/>
        <v>NA</v>
      </c>
      <c r="AB127" s="14" t="str">
        <f t="shared" si="183"/>
        <v>NA</v>
      </c>
      <c r="AC127" s="14" t="str">
        <f t="shared" si="184"/>
        <v>NA</v>
      </c>
      <c r="AD127" s="14" t="str">
        <f t="shared" si="185"/>
        <v>NA</v>
      </c>
      <c r="AE127" s="14" t="str">
        <f t="shared" si="186"/>
        <v>NA</v>
      </c>
      <c r="AF127" s="14" t="str">
        <f t="shared" si="187"/>
        <v>NA</v>
      </c>
      <c r="AG127" s="14" t="str">
        <f t="shared" si="188"/>
        <v>NA</v>
      </c>
      <c r="AH127" s="14" t="str">
        <f t="shared" si="189"/>
        <v>NA</v>
      </c>
      <c r="AI127" s="14" t="str">
        <f t="shared" si="190"/>
        <v>NA</v>
      </c>
      <c r="AJ127" s="14" t="str">
        <f t="shared" si="191"/>
        <v>NA</v>
      </c>
      <c r="AK127" s="14" t="str">
        <f t="shared" si="192"/>
        <v>NA</v>
      </c>
      <c r="AL127" s="14">
        <f t="shared" si="193"/>
        <v>0</v>
      </c>
      <c r="AM127" s="14" t="str">
        <f t="shared" si="194"/>
        <v>NA</v>
      </c>
      <c r="AN127" s="11" t="str">
        <f t="shared" si="195"/>
        <v>NA</v>
      </c>
      <c r="AP127">
        <f t="shared" si="196"/>
        <v>0</v>
      </c>
      <c r="AQ127">
        <f t="shared" si="197"/>
        <v>0</v>
      </c>
      <c r="AR127">
        <f t="shared" si="198"/>
        <v>0</v>
      </c>
      <c r="AS127">
        <f t="shared" si="199"/>
        <v>0</v>
      </c>
      <c r="AT127">
        <f t="shared" si="200"/>
        <v>0</v>
      </c>
      <c r="AU127">
        <f t="shared" si="201"/>
        <v>0</v>
      </c>
      <c r="AV127">
        <f t="shared" si="202"/>
        <v>0</v>
      </c>
      <c r="AW127">
        <f t="shared" si="203"/>
        <v>0</v>
      </c>
      <c r="AX127">
        <f t="shared" si="204"/>
        <v>0</v>
      </c>
      <c r="AY127">
        <f t="shared" si="205"/>
        <v>0</v>
      </c>
      <c r="AZ127">
        <f t="shared" si="206"/>
        <v>0</v>
      </c>
      <c r="BA127">
        <f t="shared" si="207"/>
        <v>0</v>
      </c>
      <c r="BB127">
        <f t="shared" si="208"/>
        <v>0</v>
      </c>
      <c r="BD127">
        <f t="shared" si="209"/>
        <v>0</v>
      </c>
      <c r="BE127">
        <f t="shared" si="210"/>
        <v>0</v>
      </c>
      <c r="BF127">
        <f t="shared" si="211"/>
        <v>0</v>
      </c>
      <c r="BG127">
        <f t="shared" si="212"/>
        <v>0</v>
      </c>
      <c r="BH127">
        <f t="shared" si="213"/>
        <v>0</v>
      </c>
      <c r="BI127">
        <f t="shared" si="214"/>
        <v>0</v>
      </c>
      <c r="BJ127">
        <f t="shared" si="215"/>
        <v>0</v>
      </c>
      <c r="BK127">
        <f t="shared" si="216"/>
        <v>0</v>
      </c>
      <c r="BL127">
        <f t="shared" si="217"/>
        <v>0</v>
      </c>
      <c r="BM127">
        <f t="shared" si="218"/>
        <v>0</v>
      </c>
      <c r="BN127">
        <f t="shared" si="219"/>
        <v>0</v>
      </c>
      <c r="BO127">
        <f t="shared" si="220"/>
        <v>0</v>
      </c>
      <c r="BP127">
        <f t="shared" si="221"/>
        <v>0</v>
      </c>
      <c r="BQ127" t="str">
        <f t="shared" si="222"/>
        <v>NA</v>
      </c>
    </row>
    <row r="128" spans="1:69" x14ac:dyDescent="0.15">
      <c r="O128">
        <f t="shared" si="180"/>
        <v>0</v>
      </c>
      <c r="V128" s="38">
        <v>12</v>
      </c>
      <c r="W128" s="38">
        <v>4</v>
      </c>
      <c r="X128" s="15">
        <v>0</v>
      </c>
      <c r="Z128" s="14" t="str">
        <f t="shared" si="181"/>
        <v>NA</v>
      </c>
      <c r="AA128" s="14" t="str">
        <f t="shared" si="182"/>
        <v>NA</v>
      </c>
      <c r="AB128" s="14" t="str">
        <f t="shared" si="183"/>
        <v>NA</v>
      </c>
      <c r="AC128" s="14" t="str">
        <f t="shared" si="184"/>
        <v>NA</v>
      </c>
      <c r="AD128" s="14" t="str">
        <f t="shared" si="185"/>
        <v>NA</v>
      </c>
      <c r="AE128" s="14" t="str">
        <f t="shared" si="186"/>
        <v>NA</v>
      </c>
      <c r="AF128" s="14" t="str">
        <f t="shared" si="187"/>
        <v>NA</v>
      </c>
      <c r="AG128" s="14" t="str">
        <f t="shared" si="188"/>
        <v>NA</v>
      </c>
      <c r="AH128" s="14" t="str">
        <f t="shared" si="189"/>
        <v>NA</v>
      </c>
      <c r="AI128" s="14" t="str">
        <f t="shared" si="190"/>
        <v>NA</v>
      </c>
      <c r="AJ128" s="14" t="str">
        <f t="shared" si="191"/>
        <v>NA</v>
      </c>
      <c r="AK128" s="14" t="str">
        <f t="shared" si="192"/>
        <v>NA</v>
      </c>
      <c r="AL128" s="14">
        <f t="shared" si="193"/>
        <v>0</v>
      </c>
      <c r="AM128" s="14" t="str">
        <f t="shared" si="194"/>
        <v>NA</v>
      </c>
      <c r="AN128" s="11" t="str">
        <f t="shared" si="195"/>
        <v>NA</v>
      </c>
      <c r="AP128">
        <f t="shared" si="196"/>
        <v>0</v>
      </c>
      <c r="AQ128">
        <f t="shared" si="197"/>
        <v>0</v>
      </c>
      <c r="AR128">
        <f t="shared" si="198"/>
        <v>0</v>
      </c>
      <c r="AS128">
        <f t="shared" si="199"/>
        <v>0</v>
      </c>
      <c r="AT128">
        <f t="shared" si="200"/>
        <v>0</v>
      </c>
      <c r="AU128">
        <f t="shared" si="201"/>
        <v>0</v>
      </c>
      <c r="AV128">
        <f t="shared" si="202"/>
        <v>0</v>
      </c>
      <c r="AW128">
        <f t="shared" si="203"/>
        <v>0</v>
      </c>
      <c r="AX128">
        <f t="shared" si="204"/>
        <v>0</v>
      </c>
      <c r="AY128">
        <f t="shared" si="205"/>
        <v>0</v>
      </c>
      <c r="AZ128">
        <f t="shared" si="206"/>
        <v>0</v>
      </c>
      <c r="BA128">
        <f t="shared" si="207"/>
        <v>0</v>
      </c>
      <c r="BB128">
        <f t="shared" si="208"/>
        <v>0</v>
      </c>
      <c r="BD128">
        <f t="shared" si="209"/>
        <v>0</v>
      </c>
      <c r="BE128">
        <f t="shared" si="210"/>
        <v>0</v>
      </c>
      <c r="BF128">
        <f t="shared" si="211"/>
        <v>0</v>
      </c>
      <c r="BG128">
        <f t="shared" si="212"/>
        <v>0</v>
      </c>
      <c r="BH128">
        <f t="shared" si="213"/>
        <v>0</v>
      </c>
      <c r="BI128">
        <f t="shared" si="214"/>
        <v>0</v>
      </c>
      <c r="BJ128">
        <f t="shared" si="215"/>
        <v>0</v>
      </c>
      <c r="BK128">
        <f t="shared" si="216"/>
        <v>0</v>
      </c>
      <c r="BL128">
        <f t="shared" si="217"/>
        <v>0</v>
      </c>
      <c r="BM128">
        <f t="shared" si="218"/>
        <v>0</v>
      </c>
      <c r="BN128">
        <f t="shared" si="219"/>
        <v>0</v>
      </c>
      <c r="BO128">
        <f t="shared" si="220"/>
        <v>0</v>
      </c>
      <c r="BP128">
        <f t="shared" si="221"/>
        <v>0</v>
      </c>
      <c r="BQ128" t="str">
        <f t="shared" si="222"/>
        <v>NA</v>
      </c>
    </row>
    <row r="129" spans="15:69" x14ac:dyDescent="0.15">
      <c r="O129">
        <f t="shared" si="180"/>
        <v>0</v>
      </c>
      <c r="V129" s="38">
        <v>12</v>
      </c>
      <c r="W129" s="38">
        <v>4</v>
      </c>
      <c r="X129" s="15">
        <v>0</v>
      </c>
      <c r="Z129" s="14" t="str">
        <f t="shared" si="181"/>
        <v>NA</v>
      </c>
      <c r="AA129" s="14" t="str">
        <f t="shared" si="182"/>
        <v>NA</v>
      </c>
      <c r="AB129" s="14" t="str">
        <f t="shared" si="183"/>
        <v>NA</v>
      </c>
      <c r="AC129" s="14" t="str">
        <f t="shared" si="184"/>
        <v>NA</v>
      </c>
      <c r="AD129" s="14" t="str">
        <f t="shared" si="185"/>
        <v>NA</v>
      </c>
      <c r="AE129" s="14" t="str">
        <f t="shared" si="186"/>
        <v>NA</v>
      </c>
      <c r="AF129" s="14" t="str">
        <f t="shared" si="187"/>
        <v>NA</v>
      </c>
      <c r="AG129" s="14" t="str">
        <f t="shared" si="188"/>
        <v>NA</v>
      </c>
      <c r="AH129" s="14" t="str">
        <f t="shared" si="189"/>
        <v>NA</v>
      </c>
      <c r="AI129" s="14" t="str">
        <f t="shared" si="190"/>
        <v>NA</v>
      </c>
      <c r="AJ129" s="14" t="str">
        <f t="shared" si="191"/>
        <v>NA</v>
      </c>
      <c r="AK129" s="14" t="str">
        <f t="shared" si="192"/>
        <v>NA</v>
      </c>
      <c r="AL129" s="14">
        <f t="shared" si="193"/>
        <v>0</v>
      </c>
      <c r="AM129" s="14" t="str">
        <f t="shared" si="194"/>
        <v>NA</v>
      </c>
      <c r="AN129" s="11" t="str">
        <f t="shared" si="195"/>
        <v>NA</v>
      </c>
      <c r="AP129">
        <f t="shared" si="196"/>
        <v>0</v>
      </c>
      <c r="AQ129">
        <f t="shared" si="197"/>
        <v>0</v>
      </c>
      <c r="AR129">
        <f t="shared" si="198"/>
        <v>0</v>
      </c>
      <c r="AS129">
        <f t="shared" si="199"/>
        <v>0</v>
      </c>
      <c r="AT129">
        <f t="shared" si="200"/>
        <v>0</v>
      </c>
      <c r="AU129">
        <f t="shared" si="201"/>
        <v>0</v>
      </c>
      <c r="AV129">
        <f t="shared" si="202"/>
        <v>0</v>
      </c>
      <c r="AW129">
        <f t="shared" si="203"/>
        <v>0</v>
      </c>
      <c r="AX129">
        <f t="shared" si="204"/>
        <v>0</v>
      </c>
      <c r="AY129">
        <f t="shared" si="205"/>
        <v>0</v>
      </c>
      <c r="AZ129">
        <f t="shared" si="206"/>
        <v>0</v>
      </c>
      <c r="BA129">
        <f t="shared" si="207"/>
        <v>0</v>
      </c>
      <c r="BB129">
        <f t="shared" si="208"/>
        <v>0</v>
      </c>
      <c r="BD129">
        <f t="shared" si="209"/>
        <v>0</v>
      </c>
      <c r="BE129">
        <f t="shared" si="210"/>
        <v>0</v>
      </c>
      <c r="BF129">
        <f t="shared" si="211"/>
        <v>0</v>
      </c>
      <c r="BG129">
        <f t="shared" si="212"/>
        <v>0</v>
      </c>
      <c r="BH129">
        <f t="shared" si="213"/>
        <v>0</v>
      </c>
      <c r="BI129">
        <f t="shared" si="214"/>
        <v>0</v>
      </c>
      <c r="BJ129">
        <f t="shared" si="215"/>
        <v>0</v>
      </c>
      <c r="BK129">
        <f t="shared" si="216"/>
        <v>0</v>
      </c>
      <c r="BL129">
        <f t="shared" si="217"/>
        <v>0</v>
      </c>
      <c r="BM129">
        <f t="shared" si="218"/>
        <v>0</v>
      </c>
      <c r="BN129">
        <f t="shared" si="219"/>
        <v>0</v>
      </c>
      <c r="BO129">
        <f t="shared" si="220"/>
        <v>0</v>
      </c>
      <c r="BP129">
        <f t="shared" si="221"/>
        <v>0</v>
      </c>
      <c r="BQ129" t="str">
        <f t="shared" si="222"/>
        <v>NA</v>
      </c>
    </row>
    <row r="130" spans="15:69" x14ac:dyDescent="0.15">
      <c r="O130">
        <f t="shared" si="180"/>
        <v>0</v>
      </c>
      <c r="V130" s="38">
        <v>12</v>
      </c>
      <c r="W130" s="38">
        <v>4</v>
      </c>
      <c r="X130" s="15">
        <v>0</v>
      </c>
      <c r="Z130" s="14" t="str">
        <f t="shared" si="181"/>
        <v>NA</v>
      </c>
      <c r="AA130" s="14" t="str">
        <f t="shared" si="182"/>
        <v>NA</v>
      </c>
      <c r="AB130" s="14" t="str">
        <f t="shared" si="183"/>
        <v>NA</v>
      </c>
      <c r="AC130" s="14" t="str">
        <f t="shared" si="184"/>
        <v>NA</v>
      </c>
      <c r="AD130" s="14" t="str">
        <f t="shared" si="185"/>
        <v>NA</v>
      </c>
      <c r="AE130" s="14" t="str">
        <f t="shared" si="186"/>
        <v>NA</v>
      </c>
      <c r="AF130" s="14" t="str">
        <f t="shared" si="187"/>
        <v>NA</v>
      </c>
      <c r="AG130" s="14" t="str">
        <f t="shared" si="188"/>
        <v>NA</v>
      </c>
      <c r="AH130" s="14" t="str">
        <f t="shared" si="189"/>
        <v>NA</v>
      </c>
      <c r="AI130" s="14" t="str">
        <f t="shared" si="190"/>
        <v>NA</v>
      </c>
      <c r="AJ130" s="14" t="str">
        <f t="shared" si="191"/>
        <v>NA</v>
      </c>
      <c r="AK130" s="14" t="str">
        <f t="shared" si="192"/>
        <v>NA</v>
      </c>
      <c r="AL130" s="14">
        <f t="shared" si="193"/>
        <v>0</v>
      </c>
      <c r="AM130" s="14" t="str">
        <f t="shared" si="194"/>
        <v>NA</v>
      </c>
      <c r="AN130" s="11" t="str">
        <f t="shared" si="195"/>
        <v>NA</v>
      </c>
      <c r="AP130">
        <f t="shared" si="196"/>
        <v>0</v>
      </c>
      <c r="AQ130">
        <f t="shared" si="197"/>
        <v>0</v>
      </c>
      <c r="AR130">
        <f t="shared" si="198"/>
        <v>0</v>
      </c>
      <c r="AS130">
        <f t="shared" si="199"/>
        <v>0</v>
      </c>
      <c r="AT130">
        <f t="shared" si="200"/>
        <v>0</v>
      </c>
      <c r="AU130">
        <f t="shared" si="201"/>
        <v>0</v>
      </c>
      <c r="AV130">
        <f t="shared" si="202"/>
        <v>0</v>
      </c>
      <c r="AW130">
        <f t="shared" si="203"/>
        <v>0</v>
      </c>
      <c r="AX130">
        <f t="shared" si="204"/>
        <v>0</v>
      </c>
      <c r="AY130">
        <f t="shared" si="205"/>
        <v>0</v>
      </c>
      <c r="AZ130">
        <f t="shared" si="206"/>
        <v>0</v>
      </c>
      <c r="BA130">
        <f t="shared" si="207"/>
        <v>0</v>
      </c>
      <c r="BB130">
        <f t="shared" si="208"/>
        <v>0</v>
      </c>
      <c r="BD130">
        <f t="shared" si="209"/>
        <v>0</v>
      </c>
      <c r="BE130">
        <f t="shared" si="210"/>
        <v>0</v>
      </c>
      <c r="BF130">
        <f t="shared" si="211"/>
        <v>0</v>
      </c>
      <c r="BG130">
        <f t="shared" si="212"/>
        <v>0</v>
      </c>
      <c r="BH130">
        <f t="shared" si="213"/>
        <v>0</v>
      </c>
      <c r="BI130">
        <f t="shared" si="214"/>
        <v>0</v>
      </c>
      <c r="BJ130">
        <f t="shared" si="215"/>
        <v>0</v>
      </c>
      <c r="BK130">
        <f t="shared" si="216"/>
        <v>0</v>
      </c>
      <c r="BL130">
        <f t="shared" si="217"/>
        <v>0</v>
      </c>
      <c r="BM130">
        <f t="shared" si="218"/>
        <v>0</v>
      </c>
      <c r="BN130">
        <f t="shared" si="219"/>
        <v>0</v>
      </c>
      <c r="BO130">
        <f t="shared" si="220"/>
        <v>0</v>
      </c>
      <c r="BP130">
        <f t="shared" si="221"/>
        <v>0</v>
      </c>
      <c r="BQ130" t="str">
        <f t="shared" si="222"/>
        <v>NA</v>
      </c>
    </row>
    <row r="131" spans="15:69" x14ac:dyDescent="0.15">
      <c r="O131">
        <f t="shared" si="180"/>
        <v>0</v>
      </c>
      <c r="V131" s="38">
        <v>12</v>
      </c>
      <c r="W131" s="38">
        <v>4</v>
      </c>
      <c r="X131" s="15">
        <v>0</v>
      </c>
      <c r="Z131" s="14" t="str">
        <f t="shared" si="181"/>
        <v>NA</v>
      </c>
      <c r="AA131" s="14" t="str">
        <f t="shared" si="182"/>
        <v>NA</v>
      </c>
      <c r="AB131" s="14" t="str">
        <f t="shared" si="183"/>
        <v>NA</v>
      </c>
      <c r="AC131" s="14" t="str">
        <f t="shared" si="184"/>
        <v>NA</v>
      </c>
      <c r="AD131" s="14" t="str">
        <f t="shared" si="185"/>
        <v>NA</v>
      </c>
      <c r="AE131" s="14" t="str">
        <f t="shared" si="186"/>
        <v>NA</v>
      </c>
      <c r="AF131" s="14" t="str">
        <f t="shared" si="187"/>
        <v>NA</v>
      </c>
      <c r="AG131" s="14" t="str">
        <f t="shared" si="188"/>
        <v>NA</v>
      </c>
      <c r="AH131" s="14" t="str">
        <f t="shared" si="189"/>
        <v>NA</v>
      </c>
      <c r="AI131" s="14" t="str">
        <f t="shared" si="190"/>
        <v>NA</v>
      </c>
      <c r="AJ131" s="14" t="str">
        <f t="shared" si="191"/>
        <v>NA</v>
      </c>
      <c r="AK131" s="14" t="str">
        <f t="shared" si="192"/>
        <v>NA</v>
      </c>
      <c r="AL131" s="14">
        <f t="shared" si="193"/>
        <v>0</v>
      </c>
      <c r="AM131" s="14" t="str">
        <f t="shared" si="194"/>
        <v>NA</v>
      </c>
      <c r="AN131" s="11" t="str">
        <f t="shared" si="195"/>
        <v>NA</v>
      </c>
      <c r="AP131">
        <f t="shared" si="196"/>
        <v>0</v>
      </c>
      <c r="AQ131">
        <f t="shared" si="197"/>
        <v>0</v>
      </c>
      <c r="AR131">
        <f t="shared" si="198"/>
        <v>0</v>
      </c>
      <c r="AS131">
        <f t="shared" si="199"/>
        <v>0</v>
      </c>
      <c r="AT131">
        <f t="shared" si="200"/>
        <v>0</v>
      </c>
      <c r="AU131">
        <f t="shared" si="201"/>
        <v>0</v>
      </c>
      <c r="AV131">
        <f t="shared" si="202"/>
        <v>0</v>
      </c>
      <c r="AW131">
        <f t="shared" si="203"/>
        <v>0</v>
      </c>
      <c r="AX131">
        <f t="shared" si="204"/>
        <v>0</v>
      </c>
      <c r="AY131">
        <f t="shared" si="205"/>
        <v>0</v>
      </c>
      <c r="AZ131">
        <f t="shared" si="206"/>
        <v>0</v>
      </c>
      <c r="BA131">
        <f t="shared" si="207"/>
        <v>0</v>
      </c>
      <c r="BB131">
        <f t="shared" si="208"/>
        <v>0</v>
      </c>
      <c r="BD131">
        <f t="shared" si="209"/>
        <v>0</v>
      </c>
      <c r="BE131">
        <f t="shared" si="210"/>
        <v>0</v>
      </c>
      <c r="BF131">
        <f t="shared" si="211"/>
        <v>0</v>
      </c>
      <c r="BG131">
        <f t="shared" si="212"/>
        <v>0</v>
      </c>
      <c r="BH131">
        <f t="shared" si="213"/>
        <v>0</v>
      </c>
      <c r="BI131">
        <f t="shared" si="214"/>
        <v>0</v>
      </c>
      <c r="BJ131">
        <f t="shared" si="215"/>
        <v>0</v>
      </c>
      <c r="BK131">
        <f t="shared" si="216"/>
        <v>0</v>
      </c>
      <c r="BL131">
        <f t="shared" si="217"/>
        <v>0</v>
      </c>
      <c r="BM131">
        <f t="shared" si="218"/>
        <v>0</v>
      </c>
      <c r="BN131">
        <f t="shared" si="219"/>
        <v>0</v>
      </c>
      <c r="BO131">
        <f t="shared" si="220"/>
        <v>0</v>
      </c>
      <c r="BP131">
        <f t="shared" si="221"/>
        <v>0</v>
      </c>
      <c r="BQ131" t="str">
        <f t="shared" si="222"/>
        <v>NA</v>
      </c>
    </row>
    <row r="132" spans="15:69" x14ac:dyDescent="0.15">
      <c r="O132">
        <f t="shared" si="180"/>
        <v>0</v>
      </c>
      <c r="V132" s="38">
        <v>12</v>
      </c>
      <c r="W132" s="38">
        <v>4</v>
      </c>
      <c r="X132" s="15">
        <v>0</v>
      </c>
      <c r="Z132" s="14" t="str">
        <f t="shared" si="181"/>
        <v>NA</v>
      </c>
      <c r="AA132" s="14" t="str">
        <f t="shared" si="182"/>
        <v>NA</v>
      </c>
      <c r="AB132" s="14" t="str">
        <f t="shared" si="183"/>
        <v>NA</v>
      </c>
      <c r="AC132" s="14" t="str">
        <f t="shared" si="184"/>
        <v>NA</v>
      </c>
      <c r="AD132" s="14" t="str">
        <f t="shared" si="185"/>
        <v>NA</v>
      </c>
      <c r="AE132" s="14" t="str">
        <f t="shared" si="186"/>
        <v>NA</v>
      </c>
      <c r="AF132" s="14" t="str">
        <f t="shared" si="187"/>
        <v>NA</v>
      </c>
      <c r="AG132" s="14" t="str">
        <f t="shared" si="188"/>
        <v>NA</v>
      </c>
      <c r="AH132" s="14" t="str">
        <f t="shared" si="189"/>
        <v>NA</v>
      </c>
      <c r="AI132" s="14" t="str">
        <f t="shared" si="190"/>
        <v>NA</v>
      </c>
      <c r="AJ132" s="14" t="str">
        <f t="shared" si="191"/>
        <v>NA</v>
      </c>
      <c r="AK132" s="14" t="str">
        <f t="shared" si="192"/>
        <v>NA</v>
      </c>
      <c r="AL132" s="14">
        <f t="shared" si="193"/>
        <v>0</v>
      </c>
      <c r="AM132" s="14" t="str">
        <f t="shared" si="194"/>
        <v>NA</v>
      </c>
      <c r="AN132" s="11" t="str">
        <f t="shared" si="195"/>
        <v>NA</v>
      </c>
      <c r="AP132">
        <f t="shared" si="196"/>
        <v>0</v>
      </c>
      <c r="AQ132">
        <f t="shared" si="197"/>
        <v>0</v>
      </c>
      <c r="AR132">
        <f t="shared" si="198"/>
        <v>0</v>
      </c>
      <c r="AS132">
        <f t="shared" si="199"/>
        <v>0</v>
      </c>
      <c r="AT132">
        <f t="shared" si="200"/>
        <v>0</v>
      </c>
      <c r="AU132">
        <f t="shared" si="201"/>
        <v>0</v>
      </c>
      <c r="AV132">
        <f t="shared" si="202"/>
        <v>0</v>
      </c>
      <c r="AW132">
        <f t="shared" si="203"/>
        <v>0</v>
      </c>
      <c r="AX132">
        <f t="shared" si="204"/>
        <v>0</v>
      </c>
      <c r="AY132">
        <f t="shared" si="205"/>
        <v>0</v>
      </c>
      <c r="AZ132">
        <f t="shared" si="206"/>
        <v>0</v>
      </c>
      <c r="BA132">
        <f t="shared" si="207"/>
        <v>0</v>
      </c>
      <c r="BB132">
        <f t="shared" si="208"/>
        <v>0</v>
      </c>
      <c r="BD132">
        <f t="shared" si="209"/>
        <v>0</v>
      </c>
      <c r="BE132">
        <f t="shared" si="210"/>
        <v>0</v>
      </c>
      <c r="BF132">
        <f t="shared" si="211"/>
        <v>0</v>
      </c>
      <c r="BG132">
        <f t="shared" si="212"/>
        <v>0</v>
      </c>
      <c r="BH132">
        <f t="shared" si="213"/>
        <v>0</v>
      </c>
      <c r="BI132">
        <f t="shared" si="214"/>
        <v>0</v>
      </c>
      <c r="BJ132">
        <f t="shared" si="215"/>
        <v>0</v>
      </c>
      <c r="BK132">
        <f t="shared" si="216"/>
        <v>0</v>
      </c>
      <c r="BL132">
        <f t="shared" si="217"/>
        <v>0</v>
      </c>
      <c r="BM132">
        <f t="shared" si="218"/>
        <v>0</v>
      </c>
      <c r="BN132">
        <f t="shared" si="219"/>
        <v>0</v>
      </c>
      <c r="BO132">
        <f t="shared" si="220"/>
        <v>0</v>
      </c>
      <c r="BP132">
        <f t="shared" si="221"/>
        <v>0</v>
      </c>
      <c r="BQ132" t="str">
        <f t="shared" si="222"/>
        <v>NA</v>
      </c>
    </row>
    <row r="133" spans="15:69" x14ac:dyDescent="0.15">
      <c r="O133">
        <f t="shared" si="180"/>
        <v>0</v>
      </c>
      <c r="V133" s="38">
        <v>12</v>
      </c>
      <c r="W133" s="38">
        <v>4</v>
      </c>
      <c r="X133" s="15">
        <v>0</v>
      </c>
      <c r="Z133" s="14" t="str">
        <f t="shared" si="181"/>
        <v>NA</v>
      </c>
      <c r="AA133" s="14" t="str">
        <f t="shared" si="182"/>
        <v>NA</v>
      </c>
      <c r="AB133" s="14" t="str">
        <f t="shared" si="183"/>
        <v>NA</v>
      </c>
      <c r="AC133" s="14" t="str">
        <f t="shared" si="184"/>
        <v>NA</v>
      </c>
      <c r="AD133" s="14" t="str">
        <f t="shared" si="185"/>
        <v>NA</v>
      </c>
      <c r="AE133" s="14" t="str">
        <f t="shared" si="186"/>
        <v>NA</v>
      </c>
      <c r="AF133" s="14" t="str">
        <f t="shared" si="187"/>
        <v>NA</v>
      </c>
      <c r="AG133" s="14" t="str">
        <f t="shared" si="188"/>
        <v>NA</v>
      </c>
      <c r="AH133" s="14" t="str">
        <f t="shared" si="189"/>
        <v>NA</v>
      </c>
      <c r="AI133" s="14" t="str">
        <f t="shared" si="190"/>
        <v>NA</v>
      </c>
      <c r="AJ133" s="14" t="str">
        <f t="shared" si="191"/>
        <v>NA</v>
      </c>
      <c r="AK133" s="14" t="str">
        <f t="shared" si="192"/>
        <v>NA</v>
      </c>
      <c r="AL133" s="14">
        <f t="shared" si="193"/>
        <v>0</v>
      </c>
      <c r="AM133" s="14" t="str">
        <f t="shared" si="194"/>
        <v>NA</v>
      </c>
      <c r="AN133" s="11" t="str">
        <f t="shared" si="195"/>
        <v>NA</v>
      </c>
      <c r="AP133">
        <f t="shared" si="196"/>
        <v>0</v>
      </c>
      <c r="AQ133">
        <f t="shared" si="197"/>
        <v>0</v>
      </c>
      <c r="AR133">
        <f t="shared" si="198"/>
        <v>0</v>
      </c>
      <c r="AS133">
        <f t="shared" si="199"/>
        <v>0</v>
      </c>
      <c r="AT133">
        <f t="shared" si="200"/>
        <v>0</v>
      </c>
      <c r="AU133">
        <f t="shared" si="201"/>
        <v>0</v>
      </c>
      <c r="AV133">
        <f t="shared" si="202"/>
        <v>0</v>
      </c>
      <c r="AW133">
        <f t="shared" si="203"/>
        <v>0</v>
      </c>
      <c r="AX133">
        <f t="shared" si="204"/>
        <v>0</v>
      </c>
      <c r="AY133">
        <f t="shared" si="205"/>
        <v>0</v>
      </c>
      <c r="AZ133">
        <f t="shared" si="206"/>
        <v>0</v>
      </c>
      <c r="BA133">
        <f t="shared" si="207"/>
        <v>0</v>
      </c>
      <c r="BB133">
        <f t="shared" si="208"/>
        <v>0</v>
      </c>
      <c r="BD133">
        <f t="shared" si="209"/>
        <v>0</v>
      </c>
      <c r="BE133">
        <f t="shared" si="210"/>
        <v>0</v>
      </c>
      <c r="BF133">
        <f t="shared" si="211"/>
        <v>0</v>
      </c>
      <c r="BG133">
        <f t="shared" si="212"/>
        <v>0</v>
      </c>
      <c r="BH133">
        <f t="shared" si="213"/>
        <v>0</v>
      </c>
      <c r="BI133">
        <f t="shared" si="214"/>
        <v>0</v>
      </c>
      <c r="BJ133">
        <f t="shared" si="215"/>
        <v>0</v>
      </c>
      <c r="BK133">
        <f t="shared" si="216"/>
        <v>0</v>
      </c>
      <c r="BL133">
        <f t="shared" si="217"/>
        <v>0</v>
      </c>
      <c r="BM133">
        <f t="shared" si="218"/>
        <v>0</v>
      </c>
      <c r="BN133">
        <f t="shared" si="219"/>
        <v>0</v>
      </c>
      <c r="BO133">
        <f t="shared" si="220"/>
        <v>0</v>
      </c>
      <c r="BP133">
        <f t="shared" si="221"/>
        <v>0</v>
      </c>
      <c r="BQ133" t="str">
        <f t="shared" si="222"/>
        <v>NA</v>
      </c>
    </row>
    <row r="134" spans="15:69" x14ac:dyDescent="0.15">
      <c r="O134">
        <f t="shared" si="180"/>
        <v>0</v>
      </c>
      <c r="V134" s="38">
        <v>12</v>
      </c>
      <c r="W134" s="38">
        <v>4</v>
      </c>
      <c r="X134" s="15">
        <v>0</v>
      </c>
      <c r="Z134" s="14" t="str">
        <f t="shared" si="181"/>
        <v>NA</v>
      </c>
      <c r="AA134" s="14" t="str">
        <f t="shared" si="182"/>
        <v>NA</v>
      </c>
      <c r="AB134" s="14" t="str">
        <f t="shared" si="183"/>
        <v>NA</v>
      </c>
      <c r="AC134" s="14" t="str">
        <f t="shared" si="184"/>
        <v>NA</v>
      </c>
      <c r="AD134" s="14" t="str">
        <f t="shared" si="185"/>
        <v>NA</v>
      </c>
      <c r="AE134" s="14" t="str">
        <f t="shared" si="186"/>
        <v>NA</v>
      </c>
      <c r="AF134" s="14" t="str">
        <f t="shared" si="187"/>
        <v>NA</v>
      </c>
      <c r="AG134" s="14" t="str">
        <f t="shared" si="188"/>
        <v>NA</v>
      </c>
      <c r="AH134" s="14" t="str">
        <f t="shared" si="189"/>
        <v>NA</v>
      </c>
      <c r="AI134" s="14" t="str">
        <f t="shared" si="190"/>
        <v>NA</v>
      </c>
      <c r="AJ134" s="14" t="str">
        <f t="shared" si="191"/>
        <v>NA</v>
      </c>
      <c r="AK134" s="14" t="str">
        <f t="shared" si="192"/>
        <v>NA</v>
      </c>
      <c r="AL134" s="14">
        <f t="shared" si="193"/>
        <v>0</v>
      </c>
      <c r="AM134" s="14" t="str">
        <f t="shared" si="194"/>
        <v>NA</v>
      </c>
      <c r="AN134" s="11" t="str">
        <f t="shared" si="195"/>
        <v>NA</v>
      </c>
      <c r="AP134">
        <f t="shared" si="196"/>
        <v>0</v>
      </c>
      <c r="AQ134">
        <f t="shared" si="197"/>
        <v>0</v>
      </c>
      <c r="AR134">
        <f t="shared" si="198"/>
        <v>0</v>
      </c>
      <c r="AS134">
        <f t="shared" si="199"/>
        <v>0</v>
      </c>
      <c r="AT134">
        <f t="shared" si="200"/>
        <v>0</v>
      </c>
      <c r="AU134">
        <f t="shared" si="201"/>
        <v>0</v>
      </c>
      <c r="AV134">
        <f t="shared" si="202"/>
        <v>0</v>
      </c>
      <c r="AW134">
        <f t="shared" si="203"/>
        <v>0</v>
      </c>
      <c r="AX134">
        <f t="shared" si="204"/>
        <v>0</v>
      </c>
      <c r="AY134">
        <f t="shared" si="205"/>
        <v>0</v>
      </c>
      <c r="AZ134">
        <f t="shared" si="206"/>
        <v>0</v>
      </c>
      <c r="BA134">
        <f t="shared" si="207"/>
        <v>0</v>
      </c>
      <c r="BB134">
        <f t="shared" si="208"/>
        <v>0</v>
      </c>
      <c r="BD134">
        <f t="shared" si="209"/>
        <v>0</v>
      </c>
      <c r="BE134">
        <f t="shared" si="210"/>
        <v>0</v>
      </c>
      <c r="BF134">
        <f t="shared" si="211"/>
        <v>0</v>
      </c>
      <c r="BG134">
        <f t="shared" si="212"/>
        <v>0</v>
      </c>
      <c r="BH134">
        <f t="shared" si="213"/>
        <v>0</v>
      </c>
      <c r="BI134">
        <f t="shared" si="214"/>
        <v>0</v>
      </c>
      <c r="BJ134">
        <f t="shared" si="215"/>
        <v>0</v>
      </c>
      <c r="BK134">
        <f t="shared" si="216"/>
        <v>0</v>
      </c>
      <c r="BL134">
        <f t="shared" si="217"/>
        <v>0</v>
      </c>
      <c r="BM134">
        <f t="shared" si="218"/>
        <v>0</v>
      </c>
      <c r="BN134">
        <f t="shared" si="219"/>
        <v>0</v>
      </c>
      <c r="BO134">
        <f t="shared" si="220"/>
        <v>0</v>
      </c>
      <c r="BP134">
        <f t="shared" si="221"/>
        <v>0</v>
      </c>
      <c r="BQ134" t="str">
        <f t="shared" si="222"/>
        <v>NA</v>
      </c>
    </row>
    <row r="135" spans="15:69" x14ac:dyDescent="0.15">
      <c r="O135">
        <f t="shared" si="180"/>
        <v>0</v>
      </c>
      <c r="V135" s="38">
        <v>12</v>
      </c>
      <c r="W135" s="38">
        <v>4</v>
      </c>
      <c r="X135" s="15">
        <v>0</v>
      </c>
      <c r="Z135" s="14" t="str">
        <f t="shared" si="181"/>
        <v>NA</v>
      </c>
      <c r="AA135" s="14" t="str">
        <f t="shared" si="182"/>
        <v>NA</v>
      </c>
      <c r="AB135" s="14" t="str">
        <f t="shared" si="183"/>
        <v>NA</v>
      </c>
      <c r="AC135" s="14" t="str">
        <f t="shared" si="184"/>
        <v>NA</v>
      </c>
      <c r="AD135" s="14" t="str">
        <f t="shared" si="185"/>
        <v>NA</v>
      </c>
      <c r="AE135" s="14" t="str">
        <f t="shared" si="186"/>
        <v>NA</v>
      </c>
      <c r="AF135" s="14" t="str">
        <f t="shared" si="187"/>
        <v>NA</v>
      </c>
      <c r="AG135" s="14" t="str">
        <f t="shared" si="188"/>
        <v>NA</v>
      </c>
      <c r="AH135" s="14" t="str">
        <f t="shared" si="189"/>
        <v>NA</v>
      </c>
      <c r="AI135" s="14" t="str">
        <f t="shared" si="190"/>
        <v>NA</v>
      </c>
      <c r="AJ135" s="14" t="str">
        <f t="shared" si="191"/>
        <v>NA</v>
      </c>
      <c r="AK135" s="14" t="str">
        <f t="shared" si="192"/>
        <v>NA</v>
      </c>
      <c r="AL135" s="14">
        <f t="shared" si="193"/>
        <v>0</v>
      </c>
      <c r="AM135" s="14" t="str">
        <f t="shared" si="194"/>
        <v>NA</v>
      </c>
      <c r="AN135" s="11" t="str">
        <f t="shared" si="195"/>
        <v>NA</v>
      </c>
      <c r="AP135">
        <f t="shared" si="196"/>
        <v>0</v>
      </c>
      <c r="AQ135">
        <f t="shared" si="197"/>
        <v>0</v>
      </c>
      <c r="AR135">
        <f t="shared" si="198"/>
        <v>0</v>
      </c>
      <c r="AS135">
        <f t="shared" si="199"/>
        <v>0</v>
      </c>
      <c r="AT135">
        <f t="shared" si="200"/>
        <v>0</v>
      </c>
      <c r="AU135">
        <f t="shared" si="201"/>
        <v>0</v>
      </c>
      <c r="AV135">
        <f t="shared" si="202"/>
        <v>0</v>
      </c>
      <c r="AW135">
        <f t="shared" si="203"/>
        <v>0</v>
      </c>
      <c r="AX135">
        <f t="shared" si="204"/>
        <v>0</v>
      </c>
      <c r="AY135">
        <f t="shared" si="205"/>
        <v>0</v>
      </c>
      <c r="AZ135">
        <f t="shared" si="206"/>
        <v>0</v>
      </c>
      <c r="BA135">
        <f t="shared" si="207"/>
        <v>0</v>
      </c>
      <c r="BB135">
        <f t="shared" si="208"/>
        <v>0</v>
      </c>
      <c r="BD135">
        <f t="shared" si="209"/>
        <v>0</v>
      </c>
      <c r="BE135">
        <f t="shared" si="210"/>
        <v>0</v>
      </c>
      <c r="BF135">
        <f t="shared" si="211"/>
        <v>0</v>
      </c>
      <c r="BG135">
        <f t="shared" si="212"/>
        <v>0</v>
      </c>
      <c r="BH135">
        <f t="shared" si="213"/>
        <v>0</v>
      </c>
      <c r="BI135">
        <f t="shared" si="214"/>
        <v>0</v>
      </c>
      <c r="BJ135">
        <f t="shared" si="215"/>
        <v>0</v>
      </c>
      <c r="BK135">
        <f t="shared" si="216"/>
        <v>0</v>
      </c>
      <c r="BL135">
        <f t="shared" si="217"/>
        <v>0</v>
      </c>
      <c r="BM135">
        <f t="shared" si="218"/>
        <v>0</v>
      </c>
      <c r="BN135">
        <f t="shared" si="219"/>
        <v>0</v>
      </c>
      <c r="BO135">
        <f t="shared" si="220"/>
        <v>0</v>
      </c>
      <c r="BP135">
        <f t="shared" si="221"/>
        <v>0</v>
      </c>
      <c r="BQ135" t="str">
        <f t="shared" si="222"/>
        <v>NA</v>
      </c>
    </row>
    <row r="136" spans="15:69" x14ac:dyDescent="0.15">
      <c r="O136">
        <f t="shared" ref="O136:O143" si="223">SUM(D136:N136)</f>
        <v>0</v>
      </c>
      <c r="V136" s="38">
        <v>12</v>
      </c>
      <c r="W136" s="38">
        <v>4</v>
      </c>
      <c r="X136" s="15">
        <v>0</v>
      </c>
      <c r="Z136" s="14" t="str">
        <f t="shared" ref="Z136:Z143" si="224">IFERROR(BD136*$BQ136,"NA")</f>
        <v>NA</v>
      </c>
      <c r="AA136" s="14" t="str">
        <f t="shared" ref="AA136:AA143" si="225">IFERROR(BE136*$BQ136,"NA")</f>
        <v>NA</v>
      </c>
      <c r="AB136" s="14" t="str">
        <f t="shared" ref="AB136:AB143" si="226">IFERROR(BF136*$BQ136,"NA")</f>
        <v>NA</v>
      </c>
      <c r="AC136" s="14" t="str">
        <f t="shared" ref="AC136:AC143" si="227">IFERROR(BG136*$BQ136,"NA")</f>
        <v>NA</v>
      </c>
      <c r="AD136" s="14" t="str">
        <f t="shared" ref="AD136:AD143" si="228">IFERROR(IF(OR($X136="spinel", $X136="Spinel", $X136="SPINEL"),((BH136+BI136)*BQ136-AE136),BI136*$BQ136),"NA")</f>
        <v>NA</v>
      </c>
      <c r="AE136" s="14" t="str">
        <f t="shared" ref="AE136:AE143" si="229">IFERROR(IF(OR($X136="spinel", $X136="Spinel", $X136="SPINEL"),(1-AF136-AG136-AH136-AI136),BH136*$BQ136),"NA")</f>
        <v>NA</v>
      </c>
      <c r="AF136" s="14" t="str">
        <f t="shared" ref="AF136:AF143" si="230">IFERROR(BJ136*$BQ136,"NA")</f>
        <v>NA</v>
      </c>
      <c r="AG136" s="14" t="str">
        <f t="shared" ref="AG136:AG143" si="231">IFERROR(BK136*$BQ136,"NA")</f>
        <v>NA</v>
      </c>
      <c r="AH136" s="14" t="str">
        <f t="shared" ref="AH136:AH143" si="232">IFERROR(BL136*$BQ136,"NA")</f>
        <v>NA</v>
      </c>
      <c r="AI136" s="14" t="str">
        <f t="shared" ref="AI136:AI143" si="233">IFERROR(BM136*$BQ136,"NA")</f>
        <v>NA</v>
      </c>
      <c r="AJ136" s="14" t="str">
        <f t="shared" ref="AJ136:AJ143" si="234">IFERROR(BN136*$BQ136,"NA")</f>
        <v>NA</v>
      </c>
      <c r="AK136" s="14" t="str">
        <f t="shared" ref="AK136:AK143" si="235">IFERROR(BO136*$BQ136,"NA")</f>
        <v>NA</v>
      </c>
      <c r="AL136" s="14">
        <f t="shared" ref="AL136:AL143" si="236">IFERROR(SUM(Z136:AK136),"NA")</f>
        <v>0</v>
      </c>
      <c r="AM136" s="14" t="str">
        <f t="shared" ref="AM136:AM143" si="237">IFERROR(AF136/(AF136+AE136),"NA")</f>
        <v>NA</v>
      </c>
      <c r="AN136" s="11" t="str">
        <f t="shared" ref="AN136:AN143" si="238">IFERROR(AD136/(AD136+AE136),"NA")</f>
        <v>NA</v>
      </c>
      <c r="AP136">
        <f t="shared" ref="AP136:AP143" si="239">D136</f>
        <v>0</v>
      </c>
      <c r="AQ136">
        <f t="shared" ref="AQ136:AQ143" si="240">E136</f>
        <v>0</v>
      </c>
      <c r="AR136">
        <f t="shared" ref="AR136:AR143" si="241">F136</f>
        <v>0</v>
      </c>
      <c r="AS136">
        <f t="shared" ref="AS136:AS143" si="242">G136</f>
        <v>0</v>
      </c>
      <c r="AT136">
        <f t="shared" ref="AT136:AT143" si="243">BI136*AT$1/2</f>
        <v>0</v>
      </c>
      <c r="AU136">
        <f t="shared" ref="AU136:AU143" si="244">BH136*AU$1</f>
        <v>0</v>
      </c>
      <c r="AV136">
        <f t="shared" ref="AV136:AV143" si="245">I136</f>
        <v>0</v>
      </c>
      <c r="AW136">
        <f t="shared" ref="AW136:AW143" si="246">J136</f>
        <v>0</v>
      </c>
      <c r="AX136">
        <f t="shared" ref="AX136:AX143" si="247">K136</f>
        <v>0</v>
      </c>
      <c r="AY136">
        <f t="shared" ref="AY136:AY143" si="248">L136</f>
        <v>0</v>
      </c>
      <c r="AZ136">
        <f t="shared" ref="AZ136:AZ143" si="249">M136</f>
        <v>0</v>
      </c>
      <c r="BA136">
        <f t="shared" ref="BA136:BA143" si="250">N136</f>
        <v>0</v>
      </c>
      <c r="BB136">
        <f t="shared" ref="BB136:BB143" si="251">SUM(AP136:BA136)</f>
        <v>0</v>
      </c>
      <c r="BD136">
        <f t="shared" ref="BD136:BD143" si="252">D136/AP$1</f>
        <v>0</v>
      </c>
      <c r="BE136">
        <f t="shared" ref="BE136:BE143" si="253">E136/AQ$1</f>
        <v>0</v>
      </c>
      <c r="BF136">
        <f t="shared" ref="BF136:BF143" si="254">F136/AR$1*2</f>
        <v>0</v>
      </c>
      <c r="BG136">
        <f t="shared" ref="BG136:BG143" si="255">G136/AS$1*2</f>
        <v>0</v>
      </c>
      <c r="BH136">
        <f t="shared" ref="BH136:BH143" si="256">IF(OR($X136="spinel", $X136="Spinel", $X136="SPINEL"),H136/AU$1,H136/AU$1*(1-$X136))</f>
        <v>0</v>
      </c>
      <c r="BI136">
        <f t="shared" ref="BI136:BI143" si="257">IF(OR($X136="spinel", $X136="Spinel", $X136="SPINEL"),0,H136/AU$1*$X136)</f>
        <v>0</v>
      </c>
      <c r="BJ136">
        <f t="shared" ref="BJ136:BJ143" si="258">I136/AV$1</f>
        <v>0</v>
      </c>
      <c r="BK136">
        <f t="shared" ref="BK136:BK143" si="259">J136/AW$1</f>
        <v>0</v>
      </c>
      <c r="BL136">
        <f t="shared" ref="BL136:BL143" si="260">K136/AX$1</f>
        <v>0</v>
      </c>
      <c r="BM136">
        <f t="shared" ref="BM136:BM143" si="261">L136/AY$1</f>
        <v>0</v>
      </c>
      <c r="BN136">
        <f t="shared" ref="BN136:BN143" si="262">M136/AZ$1*2</f>
        <v>0</v>
      </c>
      <c r="BO136">
        <f t="shared" ref="BO136:BO143" si="263">N136/BA$1*2</f>
        <v>0</v>
      </c>
      <c r="BP136">
        <f t="shared" ref="BP136:BP143" si="264">SUM(BD136:BO136)</f>
        <v>0</v>
      </c>
      <c r="BQ136" t="str">
        <f t="shared" ref="BQ136:BQ143" si="265">IFERROR(IF(OR($U136="Total",$U136="total", $U136="TOTAL"),$W136/$BP136,V136/(BD136*4+BE136*4+BF136*3+BG136*3+BH136*2+BI136*3+BJ136*2+BK136*2+BL136*2+BM136*2+BN136+BO136)),"NA")</f>
        <v>NA</v>
      </c>
    </row>
    <row r="137" spans="15:69" x14ac:dyDescent="0.15">
      <c r="O137">
        <f t="shared" si="223"/>
        <v>0</v>
      </c>
      <c r="V137" s="38">
        <v>12</v>
      </c>
      <c r="W137" s="38">
        <v>4</v>
      </c>
      <c r="X137" s="15">
        <v>0</v>
      </c>
      <c r="Z137" s="14" t="str">
        <f t="shared" si="224"/>
        <v>NA</v>
      </c>
      <c r="AA137" s="14" t="str">
        <f t="shared" si="225"/>
        <v>NA</v>
      </c>
      <c r="AB137" s="14" t="str">
        <f t="shared" si="226"/>
        <v>NA</v>
      </c>
      <c r="AC137" s="14" t="str">
        <f t="shared" si="227"/>
        <v>NA</v>
      </c>
      <c r="AD137" s="14" t="str">
        <f t="shared" si="228"/>
        <v>NA</v>
      </c>
      <c r="AE137" s="14" t="str">
        <f t="shared" si="229"/>
        <v>NA</v>
      </c>
      <c r="AF137" s="14" t="str">
        <f t="shared" si="230"/>
        <v>NA</v>
      </c>
      <c r="AG137" s="14" t="str">
        <f t="shared" si="231"/>
        <v>NA</v>
      </c>
      <c r="AH137" s="14" t="str">
        <f t="shared" si="232"/>
        <v>NA</v>
      </c>
      <c r="AI137" s="14" t="str">
        <f t="shared" si="233"/>
        <v>NA</v>
      </c>
      <c r="AJ137" s="14" t="str">
        <f t="shared" si="234"/>
        <v>NA</v>
      </c>
      <c r="AK137" s="14" t="str">
        <f t="shared" si="235"/>
        <v>NA</v>
      </c>
      <c r="AL137" s="14">
        <f t="shared" si="236"/>
        <v>0</v>
      </c>
      <c r="AM137" s="14" t="str">
        <f t="shared" si="237"/>
        <v>NA</v>
      </c>
      <c r="AN137" s="11" t="str">
        <f t="shared" si="238"/>
        <v>NA</v>
      </c>
      <c r="AP137">
        <f t="shared" si="239"/>
        <v>0</v>
      </c>
      <c r="AQ137">
        <f t="shared" si="240"/>
        <v>0</v>
      </c>
      <c r="AR137">
        <f t="shared" si="241"/>
        <v>0</v>
      </c>
      <c r="AS137">
        <f t="shared" si="242"/>
        <v>0</v>
      </c>
      <c r="AT137">
        <f t="shared" si="243"/>
        <v>0</v>
      </c>
      <c r="AU137">
        <f t="shared" si="244"/>
        <v>0</v>
      </c>
      <c r="AV137">
        <f t="shared" si="245"/>
        <v>0</v>
      </c>
      <c r="AW137">
        <f t="shared" si="246"/>
        <v>0</v>
      </c>
      <c r="AX137">
        <f t="shared" si="247"/>
        <v>0</v>
      </c>
      <c r="AY137">
        <f t="shared" si="248"/>
        <v>0</v>
      </c>
      <c r="AZ137">
        <f t="shared" si="249"/>
        <v>0</v>
      </c>
      <c r="BA137">
        <f t="shared" si="250"/>
        <v>0</v>
      </c>
      <c r="BB137">
        <f t="shared" si="251"/>
        <v>0</v>
      </c>
      <c r="BD137">
        <f t="shared" si="252"/>
        <v>0</v>
      </c>
      <c r="BE137">
        <f t="shared" si="253"/>
        <v>0</v>
      </c>
      <c r="BF137">
        <f t="shared" si="254"/>
        <v>0</v>
      </c>
      <c r="BG137">
        <f t="shared" si="255"/>
        <v>0</v>
      </c>
      <c r="BH137">
        <f t="shared" si="256"/>
        <v>0</v>
      </c>
      <c r="BI137">
        <f t="shared" si="257"/>
        <v>0</v>
      </c>
      <c r="BJ137">
        <f t="shared" si="258"/>
        <v>0</v>
      </c>
      <c r="BK137">
        <f t="shared" si="259"/>
        <v>0</v>
      </c>
      <c r="BL137">
        <f t="shared" si="260"/>
        <v>0</v>
      </c>
      <c r="BM137">
        <f t="shared" si="261"/>
        <v>0</v>
      </c>
      <c r="BN137">
        <f t="shared" si="262"/>
        <v>0</v>
      </c>
      <c r="BO137">
        <f t="shared" si="263"/>
        <v>0</v>
      </c>
      <c r="BP137">
        <f t="shared" si="264"/>
        <v>0</v>
      </c>
      <c r="BQ137" t="str">
        <f t="shared" si="265"/>
        <v>NA</v>
      </c>
    </row>
    <row r="138" spans="15:69" x14ac:dyDescent="0.15">
      <c r="O138">
        <f t="shared" si="223"/>
        <v>0</v>
      </c>
      <c r="V138" s="38">
        <v>12</v>
      </c>
      <c r="W138" s="38">
        <v>4</v>
      </c>
      <c r="X138" s="15">
        <v>0</v>
      </c>
      <c r="Z138" s="14" t="str">
        <f t="shared" si="224"/>
        <v>NA</v>
      </c>
      <c r="AA138" s="14" t="str">
        <f t="shared" si="225"/>
        <v>NA</v>
      </c>
      <c r="AB138" s="14" t="str">
        <f t="shared" si="226"/>
        <v>NA</v>
      </c>
      <c r="AC138" s="14" t="str">
        <f t="shared" si="227"/>
        <v>NA</v>
      </c>
      <c r="AD138" s="14" t="str">
        <f t="shared" si="228"/>
        <v>NA</v>
      </c>
      <c r="AE138" s="14" t="str">
        <f t="shared" si="229"/>
        <v>NA</v>
      </c>
      <c r="AF138" s="14" t="str">
        <f t="shared" si="230"/>
        <v>NA</v>
      </c>
      <c r="AG138" s="14" t="str">
        <f t="shared" si="231"/>
        <v>NA</v>
      </c>
      <c r="AH138" s="14" t="str">
        <f t="shared" si="232"/>
        <v>NA</v>
      </c>
      <c r="AI138" s="14" t="str">
        <f t="shared" si="233"/>
        <v>NA</v>
      </c>
      <c r="AJ138" s="14" t="str">
        <f t="shared" si="234"/>
        <v>NA</v>
      </c>
      <c r="AK138" s="14" t="str">
        <f t="shared" si="235"/>
        <v>NA</v>
      </c>
      <c r="AL138" s="14">
        <f t="shared" si="236"/>
        <v>0</v>
      </c>
      <c r="AM138" s="14" t="str">
        <f t="shared" si="237"/>
        <v>NA</v>
      </c>
      <c r="AN138" s="11" t="str">
        <f t="shared" si="238"/>
        <v>NA</v>
      </c>
      <c r="AP138">
        <f t="shared" si="239"/>
        <v>0</v>
      </c>
      <c r="AQ138">
        <f t="shared" si="240"/>
        <v>0</v>
      </c>
      <c r="AR138">
        <f t="shared" si="241"/>
        <v>0</v>
      </c>
      <c r="AS138">
        <f t="shared" si="242"/>
        <v>0</v>
      </c>
      <c r="AT138">
        <f t="shared" si="243"/>
        <v>0</v>
      </c>
      <c r="AU138">
        <f t="shared" si="244"/>
        <v>0</v>
      </c>
      <c r="AV138">
        <f t="shared" si="245"/>
        <v>0</v>
      </c>
      <c r="AW138">
        <f t="shared" si="246"/>
        <v>0</v>
      </c>
      <c r="AX138">
        <f t="shared" si="247"/>
        <v>0</v>
      </c>
      <c r="AY138">
        <f t="shared" si="248"/>
        <v>0</v>
      </c>
      <c r="AZ138">
        <f t="shared" si="249"/>
        <v>0</v>
      </c>
      <c r="BA138">
        <f t="shared" si="250"/>
        <v>0</v>
      </c>
      <c r="BB138">
        <f t="shared" si="251"/>
        <v>0</v>
      </c>
      <c r="BD138">
        <f t="shared" si="252"/>
        <v>0</v>
      </c>
      <c r="BE138">
        <f t="shared" si="253"/>
        <v>0</v>
      </c>
      <c r="BF138">
        <f t="shared" si="254"/>
        <v>0</v>
      </c>
      <c r="BG138">
        <f t="shared" si="255"/>
        <v>0</v>
      </c>
      <c r="BH138">
        <f t="shared" si="256"/>
        <v>0</v>
      </c>
      <c r="BI138">
        <f t="shared" si="257"/>
        <v>0</v>
      </c>
      <c r="BJ138">
        <f t="shared" si="258"/>
        <v>0</v>
      </c>
      <c r="BK138">
        <f t="shared" si="259"/>
        <v>0</v>
      </c>
      <c r="BL138">
        <f t="shared" si="260"/>
        <v>0</v>
      </c>
      <c r="BM138">
        <f t="shared" si="261"/>
        <v>0</v>
      </c>
      <c r="BN138">
        <f t="shared" si="262"/>
        <v>0</v>
      </c>
      <c r="BO138">
        <f t="shared" si="263"/>
        <v>0</v>
      </c>
      <c r="BP138">
        <f t="shared" si="264"/>
        <v>0</v>
      </c>
      <c r="BQ138" t="str">
        <f t="shared" si="265"/>
        <v>NA</v>
      </c>
    </row>
    <row r="139" spans="15:69" x14ac:dyDescent="0.15">
      <c r="O139">
        <f t="shared" si="223"/>
        <v>0</v>
      </c>
      <c r="V139" s="38">
        <v>12</v>
      </c>
      <c r="W139" s="38">
        <v>4</v>
      </c>
      <c r="X139" s="15">
        <v>0</v>
      </c>
      <c r="Z139" s="14" t="str">
        <f t="shared" si="224"/>
        <v>NA</v>
      </c>
      <c r="AA139" s="14" t="str">
        <f t="shared" si="225"/>
        <v>NA</v>
      </c>
      <c r="AB139" s="14" t="str">
        <f t="shared" si="226"/>
        <v>NA</v>
      </c>
      <c r="AC139" s="14" t="str">
        <f t="shared" si="227"/>
        <v>NA</v>
      </c>
      <c r="AD139" s="14" t="str">
        <f t="shared" si="228"/>
        <v>NA</v>
      </c>
      <c r="AE139" s="14" t="str">
        <f t="shared" si="229"/>
        <v>NA</v>
      </c>
      <c r="AF139" s="14" t="str">
        <f t="shared" si="230"/>
        <v>NA</v>
      </c>
      <c r="AG139" s="14" t="str">
        <f t="shared" si="231"/>
        <v>NA</v>
      </c>
      <c r="AH139" s="14" t="str">
        <f t="shared" si="232"/>
        <v>NA</v>
      </c>
      <c r="AI139" s="14" t="str">
        <f t="shared" si="233"/>
        <v>NA</v>
      </c>
      <c r="AJ139" s="14" t="str">
        <f t="shared" si="234"/>
        <v>NA</v>
      </c>
      <c r="AK139" s="14" t="str">
        <f t="shared" si="235"/>
        <v>NA</v>
      </c>
      <c r="AL139" s="14">
        <f t="shared" si="236"/>
        <v>0</v>
      </c>
      <c r="AM139" s="14" t="str">
        <f t="shared" si="237"/>
        <v>NA</v>
      </c>
      <c r="AN139" s="11" t="str">
        <f t="shared" si="238"/>
        <v>NA</v>
      </c>
      <c r="AP139">
        <f t="shared" si="239"/>
        <v>0</v>
      </c>
      <c r="AQ139">
        <f t="shared" si="240"/>
        <v>0</v>
      </c>
      <c r="AR139">
        <f t="shared" si="241"/>
        <v>0</v>
      </c>
      <c r="AS139">
        <f t="shared" si="242"/>
        <v>0</v>
      </c>
      <c r="AT139">
        <f t="shared" si="243"/>
        <v>0</v>
      </c>
      <c r="AU139">
        <f t="shared" si="244"/>
        <v>0</v>
      </c>
      <c r="AV139">
        <f t="shared" si="245"/>
        <v>0</v>
      </c>
      <c r="AW139">
        <f t="shared" si="246"/>
        <v>0</v>
      </c>
      <c r="AX139">
        <f t="shared" si="247"/>
        <v>0</v>
      </c>
      <c r="AY139">
        <f t="shared" si="248"/>
        <v>0</v>
      </c>
      <c r="AZ139">
        <f t="shared" si="249"/>
        <v>0</v>
      </c>
      <c r="BA139">
        <f t="shared" si="250"/>
        <v>0</v>
      </c>
      <c r="BB139">
        <f t="shared" si="251"/>
        <v>0</v>
      </c>
      <c r="BD139">
        <f t="shared" si="252"/>
        <v>0</v>
      </c>
      <c r="BE139">
        <f t="shared" si="253"/>
        <v>0</v>
      </c>
      <c r="BF139">
        <f t="shared" si="254"/>
        <v>0</v>
      </c>
      <c r="BG139">
        <f t="shared" si="255"/>
        <v>0</v>
      </c>
      <c r="BH139">
        <f t="shared" si="256"/>
        <v>0</v>
      </c>
      <c r="BI139">
        <f t="shared" si="257"/>
        <v>0</v>
      </c>
      <c r="BJ139">
        <f t="shared" si="258"/>
        <v>0</v>
      </c>
      <c r="BK139">
        <f t="shared" si="259"/>
        <v>0</v>
      </c>
      <c r="BL139">
        <f t="shared" si="260"/>
        <v>0</v>
      </c>
      <c r="BM139">
        <f t="shared" si="261"/>
        <v>0</v>
      </c>
      <c r="BN139">
        <f t="shared" si="262"/>
        <v>0</v>
      </c>
      <c r="BO139">
        <f t="shared" si="263"/>
        <v>0</v>
      </c>
      <c r="BP139">
        <f t="shared" si="264"/>
        <v>0</v>
      </c>
      <c r="BQ139" t="str">
        <f t="shared" si="265"/>
        <v>NA</v>
      </c>
    </row>
    <row r="140" spans="15:69" x14ac:dyDescent="0.15">
      <c r="O140">
        <f t="shared" si="223"/>
        <v>0</v>
      </c>
      <c r="V140" s="38">
        <v>12</v>
      </c>
      <c r="W140" s="38">
        <v>4</v>
      </c>
      <c r="X140" s="15">
        <v>0</v>
      </c>
      <c r="Z140" s="14" t="str">
        <f t="shared" si="224"/>
        <v>NA</v>
      </c>
      <c r="AA140" s="14" t="str">
        <f t="shared" si="225"/>
        <v>NA</v>
      </c>
      <c r="AB140" s="14" t="str">
        <f t="shared" si="226"/>
        <v>NA</v>
      </c>
      <c r="AC140" s="14" t="str">
        <f t="shared" si="227"/>
        <v>NA</v>
      </c>
      <c r="AD140" s="14" t="str">
        <f t="shared" si="228"/>
        <v>NA</v>
      </c>
      <c r="AE140" s="14" t="str">
        <f t="shared" si="229"/>
        <v>NA</v>
      </c>
      <c r="AF140" s="14" t="str">
        <f t="shared" si="230"/>
        <v>NA</v>
      </c>
      <c r="AG140" s="14" t="str">
        <f t="shared" si="231"/>
        <v>NA</v>
      </c>
      <c r="AH140" s="14" t="str">
        <f t="shared" si="232"/>
        <v>NA</v>
      </c>
      <c r="AI140" s="14" t="str">
        <f t="shared" si="233"/>
        <v>NA</v>
      </c>
      <c r="AJ140" s="14" t="str">
        <f t="shared" si="234"/>
        <v>NA</v>
      </c>
      <c r="AK140" s="14" t="str">
        <f t="shared" si="235"/>
        <v>NA</v>
      </c>
      <c r="AL140" s="14">
        <f t="shared" si="236"/>
        <v>0</v>
      </c>
      <c r="AM140" s="14" t="str">
        <f t="shared" si="237"/>
        <v>NA</v>
      </c>
      <c r="AN140" s="11" t="str">
        <f t="shared" si="238"/>
        <v>NA</v>
      </c>
      <c r="AP140">
        <f t="shared" si="239"/>
        <v>0</v>
      </c>
      <c r="AQ140">
        <f t="shared" si="240"/>
        <v>0</v>
      </c>
      <c r="AR140">
        <f t="shared" si="241"/>
        <v>0</v>
      </c>
      <c r="AS140">
        <f t="shared" si="242"/>
        <v>0</v>
      </c>
      <c r="AT140">
        <f t="shared" si="243"/>
        <v>0</v>
      </c>
      <c r="AU140">
        <f t="shared" si="244"/>
        <v>0</v>
      </c>
      <c r="AV140">
        <f t="shared" si="245"/>
        <v>0</v>
      </c>
      <c r="AW140">
        <f t="shared" si="246"/>
        <v>0</v>
      </c>
      <c r="AX140">
        <f t="shared" si="247"/>
        <v>0</v>
      </c>
      <c r="AY140">
        <f t="shared" si="248"/>
        <v>0</v>
      </c>
      <c r="AZ140">
        <f t="shared" si="249"/>
        <v>0</v>
      </c>
      <c r="BA140">
        <f t="shared" si="250"/>
        <v>0</v>
      </c>
      <c r="BB140">
        <f t="shared" si="251"/>
        <v>0</v>
      </c>
      <c r="BD140">
        <f t="shared" si="252"/>
        <v>0</v>
      </c>
      <c r="BE140">
        <f t="shared" si="253"/>
        <v>0</v>
      </c>
      <c r="BF140">
        <f t="shared" si="254"/>
        <v>0</v>
      </c>
      <c r="BG140">
        <f t="shared" si="255"/>
        <v>0</v>
      </c>
      <c r="BH140">
        <f t="shared" si="256"/>
        <v>0</v>
      </c>
      <c r="BI140">
        <f t="shared" si="257"/>
        <v>0</v>
      </c>
      <c r="BJ140">
        <f t="shared" si="258"/>
        <v>0</v>
      </c>
      <c r="BK140">
        <f t="shared" si="259"/>
        <v>0</v>
      </c>
      <c r="BL140">
        <f t="shared" si="260"/>
        <v>0</v>
      </c>
      <c r="BM140">
        <f t="shared" si="261"/>
        <v>0</v>
      </c>
      <c r="BN140">
        <f t="shared" si="262"/>
        <v>0</v>
      </c>
      <c r="BO140">
        <f t="shared" si="263"/>
        <v>0</v>
      </c>
      <c r="BP140">
        <f t="shared" si="264"/>
        <v>0</v>
      </c>
      <c r="BQ140" t="str">
        <f t="shared" si="265"/>
        <v>NA</v>
      </c>
    </row>
    <row r="141" spans="15:69" x14ac:dyDescent="0.15">
      <c r="O141">
        <f t="shared" si="223"/>
        <v>0</v>
      </c>
      <c r="V141" s="38">
        <v>12</v>
      </c>
      <c r="W141" s="38">
        <v>4</v>
      </c>
      <c r="X141" s="15">
        <v>0</v>
      </c>
      <c r="Z141" s="14" t="str">
        <f t="shared" si="224"/>
        <v>NA</v>
      </c>
      <c r="AA141" s="14" t="str">
        <f t="shared" si="225"/>
        <v>NA</v>
      </c>
      <c r="AB141" s="14" t="str">
        <f t="shared" si="226"/>
        <v>NA</v>
      </c>
      <c r="AC141" s="14" t="str">
        <f t="shared" si="227"/>
        <v>NA</v>
      </c>
      <c r="AD141" s="14" t="str">
        <f t="shared" si="228"/>
        <v>NA</v>
      </c>
      <c r="AE141" s="14" t="str">
        <f t="shared" si="229"/>
        <v>NA</v>
      </c>
      <c r="AF141" s="14" t="str">
        <f t="shared" si="230"/>
        <v>NA</v>
      </c>
      <c r="AG141" s="14" t="str">
        <f t="shared" si="231"/>
        <v>NA</v>
      </c>
      <c r="AH141" s="14" t="str">
        <f t="shared" si="232"/>
        <v>NA</v>
      </c>
      <c r="AI141" s="14" t="str">
        <f t="shared" si="233"/>
        <v>NA</v>
      </c>
      <c r="AJ141" s="14" t="str">
        <f t="shared" si="234"/>
        <v>NA</v>
      </c>
      <c r="AK141" s="14" t="str">
        <f t="shared" si="235"/>
        <v>NA</v>
      </c>
      <c r="AL141" s="14">
        <f t="shared" si="236"/>
        <v>0</v>
      </c>
      <c r="AM141" s="14" t="str">
        <f t="shared" si="237"/>
        <v>NA</v>
      </c>
      <c r="AN141" s="11" t="str">
        <f t="shared" si="238"/>
        <v>NA</v>
      </c>
      <c r="AP141">
        <f t="shared" si="239"/>
        <v>0</v>
      </c>
      <c r="AQ141">
        <f t="shared" si="240"/>
        <v>0</v>
      </c>
      <c r="AR141">
        <f t="shared" si="241"/>
        <v>0</v>
      </c>
      <c r="AS141">
        <f t="shared" si="242"/>
        <v>0</v>
      </c>
      <c r="AT141">
        <f t="shared" si="243"/>
        <v>0</v>
      </c>
      <c r="AU141">
        <f t="shared" si="244"/>
        <v>0</v>
      </c>
      <c r="AV141">
        <f t="shared" si="245"/>
        <v>0</v>
      </c>
      <c r="AW141">
        <f t="shared" si="246"/>
        <v>0</v>
      </c>
      <c r="AX141">
        <f t="shared" si="247"/>
        <v>0</v>
      </c>
      <c r="AY141">
        <f t="shared" si="248"/>
        <v>0</v>
      </c>
      <c r="AZ141">
        <f t="shared" si="249"/>
        <v>0</v>
      </c>
      <c r="BA141">
        <f t="shared" si="250"/>
        <v>0</v>
      </c>
      <c r="BB141">
        <f t="shared" si="251"/>
        <v>0</v>
      </c>
      <c r="BD141">
        <f t="shared" si="252"/>
        <v>0</v>
      </c>
      <c r="BE141">
        <f t="shared" si="253"/>
        <v>0</v>
      </c>
      <c r="BF141">
        <f t="shared" si="254"/>
        <v>0</v>
      </c>
      <c r="BG141">
        <f t="shared" si="255"/>
        <v>0</v>
      </c>
      <c r="BH141">
        <f t="shared" si="256"/>
        <v>0</v>
      </c>
      <c r="BI141">
        <f t="shared" si="257"/>
        <v>0</v>
      </c>
      <c r="BJ141">
        <f t="shared" si="258"/>
        <v>0</v>
      </c>
      <c r="BK141">
        <f t="shared" si="259"/>
        <v>0</v>
      </c>
      <c r="BL141">
        <f t="shared" si="260"/>
        <v>0</v>
      </c>
      <c r="BM141">
        <f t="shared" si="261"/>
        <v>0</v>
      </c>
      <c r="BN141">
        <f t="shared" si="262"/>
        <v>0</v>
      </c>
      <c r="BO141">
        <f t="shared" si="263"/>
        <v>0</v>
      </c>
      <c r="BP141">
        <f t="shared" si="264"/>
        <v>0</v>
      </c>
      <c r="BQ141" t="str">
        <f t="shared" si="265"/>
        <v>NA</v>
      </c>
    </row>
    <row r="142" spans="15:69" x14ac:dyDescent="0.15">
      <c r="O142">
        <f t="shared" si="223"/>
        <v>0</v>
      </c>
      <c r="V142" s="38">
        <v>12</v>
      </c>
      <c r="W142" s="38">
        <v>4</v>
      </c>
      <c r="X142" s="15">
        <v>0</v>
      </c>
      <c r="Z142" s="14" t="str">
        <f t="shared" si="224"/>
        <v>NA</v>
      </c>
      <c r="AA142" s="14" t="str">
        <f t="shared" si="225"/>
        <v>NA</v>
      </c>
      <c r="AB142" s="14" t="str">
        <f t="shared" si="226"/>
        <v>NA</v>
      </c>
      <c r="AC142" s="14" t="str">
        <f t="shared" si="227"/>
        <v>NA</v>
      </c>
      <c r="AD142" s="14" t="str">
        <f t="shared" si="228"/>
        <v>NA</v>
      </c>
      <c r="AE142" s="14" t="str">
        <f t="shared" si="229"/>
        <v>NA</v>
      </c>
      <c r="AF142" s="14" t="str">
        <f t="shared" si="230"/>
        <v>NA</v>
      </c>
      <c r="AG142" s="14" t="str">
        <f t="shared" si="231"/>
        <v>NA</v>
      </c>
      <c r="AH142" s="14" t="str">
        <f t="shared" si="232"/>
        <v>NA</v>
      </c>
      <c r="AI142" s="14" t="str">
        <f t="shared" si="233"/>
        <v>NA</v>
      </c>
      <c r="AJ142" s="14" t="str">
        <f t="shared" si="234"/>
        <v>NA</v>
      </c>
      <c r="AK142" s="14" t="str">
        <f t="shared" si="235"/>
        <v>NA</v>
      </c>
      <c r="AL142" s="14">
        <f t="shared" si="236"/>
        <v>0</v>
      </c>
      <c r="AM142" s="14" t="str">
        <f t="shared" si="237"/>
        <v>NA</v>
      </c>
      <c r="AN142" s="11" t="str">
        <f t="shared" si="238"/>
        <v>NA</v>
      </c>
      <c r="AP142">
        <f t="shared" si="239"/>
        <v>0</v>
      </c>
      <c r="AQ142">
        <f t="shared" si="240"/>
        <v>0</v>
      </c>
      <c r="AR142">
        <f t="shared" si="241"/>
        <v>0</v>
      </c>
      <c r="AS142">
        <f t="shared" si="242"/>
        <v>0</v>
      </c>
      <c r="AT142">
        <f t="shared" si="243"/>
        <v>0</v>
      </c>
      <c r="AU142">
        <f t="shared" si="244"/>
        <v>0</v>
      </c>
      <c r="AV142">
        <f t="shared" si="245"/>
        <v>0</v>
      </c>
      <c r="AW142">
        <f t="shared" si="246"/>
        <v>0</v>
      </c>
      <c r="AX142">
        <f t="shared" si="247"/>
        <v>0</v>
      </c>
      <c r="AY142">
        <f t="shared" si="248"/>
        <v>0</v>
      </c>
      <c r="AZ142">
        <f t="shared" si="249"/>
        <v>0</v>
      </c>
      <c r="BA142">
        <f t="shared" si="250"/>
        <v>0</v>
      </c>
      <c r="BB142">
        <f t="shared" si="251"/>
        <v>0</v>
      </c>
      <c r="BD142">
        <f t="shared" si="252"/>
        <v>0</v>
      </c>
      <c r="BE142">
        <f t="shared" si="253"/>
        <v>0</v>
      </c>
      <c r="BF142">
        <f t="shared" si="254"/>
        <v>0</v>
      </c>
      <c r="BG142">
        <f t="shared" si="255"/>
        <v>0</v>
      </c>
      <c r="BH142">
        <f t="shared" si="256"/>
        <v>0</v>
      </c>
      <c r="BI142">
        <f t="shared" si="257"/>
        <v>0</v>
      </c>
      <c r="BJ142">
        <f t="shared" si="258"/>
        <v>0</v>
      </c>
      <c r="BK142">
        <f t="shared" si="259"/>
        <v>0</v>
      </c>
      <c r="BL142">
        <f t="shared" si="260"/>
        <v>0</v>
      </c>
      <c r="BM142">
        <f t="shared" si="261"/>
        <v>0</v>
      </c>
      <c r="BN142">
        <f t="shared" si="262"/>
        <v>0</v>
      </c>
      <c r="BO142">
        <f t="shared" si="263"/>
        <v>0</v>
      </c>
      <c r="BP142">
        <f t="shared" si="264"/>
        <v>0</v>
      </c>
      <c r="BQ142" t="str">
        <f t="shared" si="265"/>
        <v>NA</v>
      </c>
    </row>
    <row r="143" spans="15:69" x14ac:dyDescent="0.15">
      <c r="O143">
        <f t="shared" si="223"/>
        <v>0</v>
      </c>
      <c r="V143" s="38">
        <v>12</v>
      </c>
      <c r="W143" s="38">
        <v>4</v>
      </c>
      <c r="X143" s="15">
        <v>0</v>
      </c>
      <c r="Z143" s="14" t="str">
        <f t="shared" si="224"/>
        <v>NA</v>
      </c>
      <c r="AA143" s="14" t="str">
        <f t="shared" si="225"/>
        <v>NA</v>
      </c>
      <c r="AB143" s="14" t="str">
        <f t="shared" si="226"/>
        <v>NA</v>
      </c>
      <c r="AC143" s="14" t="str">
        <f t="shared" si="227"/>
        <v>NA</v>
      </c>
      <c r="AD143" s="14" t="str">
        <f t="shared" si="228"/>
        <v>NA</v>
      </c>
      <c r="AE143" s="14" t="str">
        <f t="shared" si="229"/>
        <v>NA</v>
      </c>
      <c r="AF143" s="14" t="str">
        <f t="shared" si="230"/>
        <v>NA</v>
      </c>
      <c r="AG143" s="14" t="str">
        <f t="shared" si="231"/>
        <v>NA</v>
      </c>
      <c r="AH143" s="14" t="str">
        <f t="shared" si="232"/>
        <v>NA</v>
      </c>
      <c r="AI143" s="14" t="str">
        <f t="shared" si="233"/>
        <v>NA</v>
      </c>
      <c r="AJ143" s="14" t="str">
        <f t="shared" si="234"/>
        <v>NA</v>
      </c>
      <c r="AK143" s="14" t="str">
        <f t="shared" si="235"/>
        <v>NA</v>
      </c>
      <c r="AL143" s="14">
        <f t="shared" si="236"/>
        <v>0</v>
      </c>
      <c r="AM143" s="14" t="str">
        <f t="shared" si="237"/>
        <v>NA</v>
      </c>
      <c r="AN143" s="11" t="str">
        <f t="shared" si="238"/>
        <v>NA</v>
      </c>
      <c r="AP143">
        <f t="shared" si="239"/>
        <v>0</v>
      </c>
      <c r="AQ143">
        <f t="shared" si="240"/>
        <v>0</v>
      </c>
      <c r="AR143">
        <f t="shared" si="241"/>
        <v>0</v>
      </c>
      <c r="AS143">
        <f t="shared" si="242"/>
        <v>0</v>
      </c>
      <c r="AT143">
        <f t="shared" si="243"/>
        <v>0</v>
      </c>
      <c r="AU143">
        <f t="shared" si="244"/>
        <v>0</v>
      </c>
      <c r="AV143">
        <f t="shared" si="245"/>
        <v>0</v>
      </c>
      <c r="AW143">
        <f t="shared" si="246"/>
        <v>0</v>
      </c>
      <c r="AX143">
        <f t="shared" si="247"/>
        <v>0</v>
      </c>
      <c r="AY143">
        <f t="shared" si="248"/>
        <v>0</v>
      </c>
      <c r="AZ143">
        <f t="shared" si="249"/>
        <v>0</v>
      </c>
      <c r="BA143">
        <f t="shared" si="250"/>
        <v>0</v>
      </c>
      <c r="BB143">
        <f t="shared" si="251"/>
        <v>0</v>
      </c>
      <c r="BD143">
        <f t="shared" si="252"/>
        <v>0</v>
      </c>
      <c r="BE143">
        <f t="shared" si="253"/>
        <v>0</v>
      </c>
      <c r="BF143">
        <f t="shared" si="254"/>
        <v>0</v>
      </c>
      <c r="BG143">
        <f t="shared" si="255"/>
        <v>0</v>
      </c>
      <c r="BH143">
        <f t="shared" si="256"/>
        <v>0</v>
      </c>
      <c r="BI143">
        <f t="shared" si="257"/>
        <v>0</v>
      </c>
      <c r="BJ143">
        <f t="shared" si="258"/>
        <v>0</v>
      </c>
      <c r="BK143">
        <f t="shared" si="259"/>
        <v>0</v>
      </c>
      <c r="BL143">
        <f t="shared" si="260"/>
        <v>0</v>
      </c>
      <c r="BM143">
        <f t="shared" si="261"/>
        <v>0</v>
      </c>
      <c r="BN143">
        <f t="shared" si="262"/>
        <v>0</v>
      </c>
      <c r="BO143">
        <f t="shared" si="263"/>
        <v>0</v>
      </c>
      <c r="BP143">
        <f t="shared" si="264"/>
        <v>0</v>
      </c>
      <c r="BQ143" t="str">
        <f t="shared" si="265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108"/>
  <sheetViews>
    <sheetView tabSelected="1" topLeftCell="H3" workbookViewId="0">
      <selection activeCell="V52" activeCellId="1" sqref="T5:T52 V5:V52"/>
    </sheetView>
  </sheetViews>
  <sheetFormatPr defaultRowHeight="13.5" x14ac:dyDescent="0.15"/>
  <cols>
    <col min="2" max="2" width="27.375" customWidth="1"/>
    <col min="23" max="26" width="9" style="40"/>
  </cols>
  <sheetData>
    <row r="1" spans="2:33" x14ac:dyDescent="0.15">
      <c r="B1" t="s">
        <v>67</v>
      </c>
      <c r="C1">
        <v>0.80434320000000004</v>
      </c>
    </row>
    <row r="2" spans="2:33" x14ac:dyDescent="0.15">
      <c r="B2" t="s">
        <v>68</v>
      </c>
      <c r="C2">
        <v>827.66470000000004</v>
      </c>
      <c r="E2" t="s">
        <v>78</v>
      </c>
      <c r="F2" t="s">
        <v>77</v>
      </c>
    </row>
    <row r="3" spans="2:33" x14ac:dyDescent="0.15">
      <c r="E3" t="s">
        <v>66</v>
      </c>
      <c r="M3" s="44"/>
      <c r="N3" s="44"/>
      <c r="O3" s="44"/>
      <c r="P3" s="44"/>
      <c r="Q3" s="44"/>
      <c r="R3" s="44"/>
      <c r="S3" s="41"/>
      <c r="T3" s="44"/>
      <c r="U3" s="44"/>
      <c r="V3" s="41"/>
      <c r="W3" s="45"/>
      <c r="X3" s="45"/>
      <c r="Y3" s="45"/>
      <c r="Z3" s="45"/>
      <c r="AA3" s="44"/>
      <c r="AB3" s="44"/>
      <c r="AC3" s="44"/>
      <c r="AD3" s="44"/>
    </row>
    <row r="4" spans="2:33" x14ac:dyDescent="0.15">
      <c r="D4" t="s">
        <v>65</v>
      </c>
      <c r="E4">
        <v>0</v>
      </c>
      <c r="G4" t="s">
        <v>61</v>
      </c>
      <c r="H4" t="s">
        <v>62</v>
      </c>
      <c r="I4" t="s">
        <v>63</v>
      </c>
      <c r="J4" t="s">
        <v>64</v>
      </c>
      <c r="M4" t="s">
        <v>69</v>
      </c>
      <c r="O4" t="s">
        <v>70</v>
      </c>
      <c r="Q4" t="s">
        <v>71</v>
      </c>
      <c r="S4">
        <v>24.592550961060073</v>
      </c>
      <c r="T4" t="s">
        <v>72</v>
      </c>
      <c r="W4" s="40" t="s">
        <v>73</v>
      </c>
      <c r="Y4" s="40" t="s">
        <v>74</v>
      </c>
      <c r="AA4" t="s">
        <v>75</v>
      </c>
      <c r="AC4" t="s">
        <v>76</v>
      </c>
      <c r="AF4" t="s">
        <v>196</v>
      </c>
    </row>
    <row r="5" spans="2:33" x14ac:dyDescent="0.15">
      <c r="B5" t="s">
        <v>87</v>
      </c>
      <c r="C5">
        <v>8</v>
      </c>
      <c r="D5">
        <v>69.41577428787204</v>
      </c>
      <c r="E5" s="36">
        <f>D5-D$5</f>
        <v>0</v>
      </c>
      <c r="F5" s="36">
        <f t="shared" ref="F5:F68" si="0">E$108-E5</f>
        <v>1191.6374586084701</v>
      </c>
      <c r="G5">
        <v>1.4704899864371893E-3</v>
      </c>
      <c r="H5">
        <v>0.1190925831132708</v>
      </c>
      <c r="I5">
        <v>7.2302322881391753E-3</v>
      </c>
      <c r="J5">
        <v>1.7240467337294198E-2</v>
      </c>
      <c r="M5">
        <v>0</v>
      </c>
      <c r="N5">
        <v>1.4704899864371893E-3</v>
      </c>
      <c r="O5">
        <v>0</v>
      </c>
      <c r="P5">
        <v>1.3034465951009956E-3</v>
      </c>
      <c r="Q5">
        <v>0</v>
      </c>
      <c r="R5">
        <v>0.1190925831132708</v>
      </c>
      <c r="S5">
        <f>R5*$S$4</f>
        <v>2.9287904192973944</v>
      </c>
      <c r="T5">
        <v>11.569295714645477</v>
      </c>
      <c r="U5">
        <v>0.11481267982075999</v>
      </c>
      <c r="V5">
        <f>U5*$S$4</f>
        <v>2.8235366794679138</v>
      </c>
      <c r="W5" s="40">
        <v>0</v>
      </c>
      <c r="X5" s="40">
        <v>7.2302322881391753E-3</v>
      </c>
      <c r="Y5" s="40">
        <v>0</v>
      </c>
      <c r="Z5" s="40">
        <v>5.4519671260222086E-3</v>
      </c>
      <c r="AA5">
        <v>0</v>
      </c>
      <c r="AB5">
        <v>1.7240467337294198E-2</v>
      </c>
      <c r="AC5">
        <v>0</v>
      </c>
      <c r="AD5">
        <v>1.6558925817136281E-2</v>
      </c>
      <c r="AF5">
        <v>0</v>
      </c>
      <c r="AG5">
        <v>1.7240467337294198E-2</v>
      </c>
    </row>
    <row r="6" spans="2:33" x14ac:dyDescent="0.15">
      <c r="B6" t="s">
        <v>88</v>
      </c>
      <c r="C6">
        <v>9</v>
      </c>
      <c r="D6">
        <v>80.985070002517375</v>
      </c>
      <c r="E6" s="36">
        <f t="shared" ref="E6:E69" si="1">D6-D$5</f>
        <v>11.569295714645335</v>
      </c>
      <c r="F6" s="36">
        <f t="shared" si="0"/>
        <v>1180.0681628938248</v>
      </c>
      <c r="G6">
        <v>1.6790110414547331E-3</v>
      </c>
      <c r="H6">
        <v>0.12184649858607485</v>
      </c>
      <c r="I6">
        <v>9.5827865659985252E-3</v>
      </c>
      <c r="J6">
        <v>1.6812428864782892E-2</v>
      </c>
      <c r="M6">
        <v>11.569295714645335</v>
      </c>
      <c r="N6">
        <v>1.6790110414547331E-3</v>
      </c>
      <c r="O6">
        <v>11.569295714645477</v>
      </c>
      <c r="P6">
        <v>1.4053641168744872E-3</v>
      </c>
      <c r="Q6">
        <v>11.569295714645335</v>
      </c>
      <c r="R6">
        <v>0.12184649858607485</v>
      </c>
      <c r="S6">
        <f t="shared" ref="S6:S57" si="2">R6*$S$4</f>
        <v>2.99651622590478</v>
      </c>
      <c r="T6">
        <v>23.138591429290727</v>
      </c>
      <c r="U6">
        <v>0.11813473993625716</v>
      </c>
      <c r="V6">
        <f t="shared" ref="V6:V52" si="3">U6*$S$4</f>
        <v>2.9052346121539827</v>
      </c>
      <c r="W6" s="40">
        <v>11.569295714645335</v>
      </c>
      <c r="X6" s="40">
        <v>9.5827865659985252E-3</v>
      </c>
      <c r="Y6" s="40">
        <v>11.569295714645477</v>
      </c>
      <c r="Z6" s="40">
        <v>5.8257469787041131E-3</v>
      </c>
      <c r="AA6">
        <v>11.569295714645335</v>
      </c>
      <c r="AB6">
        <v>1.6812428864782892E-2</v>
      </c>
      <c r="AC6">
        <v>11.569295714645477</v>
      </c>
      <c r="AD6">
        <v>1.6086401144205995E-2</v>
      </c>
      <c r="AF6">
        <v>11.569295714645335</v>
      </c>
      <c r="AG6">
        <v>1.6812428864782892E-2</v>
      </c>
    </row>
    <row r="7" spans="2:33" x14ac:dyDescent="0.15">
      <c r="B7" t="s">
        <v>89</v>
      </c>
      <c r="C7">
        <v>10</v>
      </c>
      <c r="D7">
        <v>92.55436571716271</v>
      </c>
      <c r="E7" s="36">
        <f t="shared" si="1"/>
        <v>23.13859142929067</v>
      </c>
      <c r="F7" s="36">
        <f t="shared" si="0"/>
        <v>1168.4988671791793</v>
      </c>
      <c r="G7">
        <v>2.1250067123704838E-3</v>
      </c>
      <c r="H7">
        <v>0.128818615924022</v>
      </c>
      <c r="I7">
        <v>1.1738176581717994E-2</v>
      </c>
      <c r="J7">
        <v>1.6903864238622224E-2</v>
      </c>
      <c r="M7">
        <v>23.13859142929067</v>
      </c>
      <c r="N7">
        <v>2.1250067123704838E-3</v>
      </c>
      <c r="O7">
        <v>23.138591429290727</v>
      </c>
      <c r="P7">
        <v>1.684942800533173E-3</v>
      </c>
      <c r="Q7">
        <v>23.13859142929067</v>
      </c>
      <c r="R7">
        <v>0.128818615924022</v>
      </c>
      <c r="S7">
        <f t="shared" si="2"/>
        <v>3.1679783768447356</v>
      </c>
      <c r="T7">
        <v>34.707887143936205</v>
      </c>
      <c r="U7">
        <v>0.11953356322422164</v>
      </c>
      <c r="V7">
        <f t="shared" si="3"/>
        <v>2.9396352451487671</v>
      </c>
      <c r="W7" s="40">
        <v>23.13859142929067</v>
      </c>
      <c r="X7" s="40">
        <v>1.1738176581717994E-2</v>
      </c>
      <c r="Y7" s="40">
        <v>23.138591429290727</v>
      </c>
      <c r="Z7" s="40">
        <v>6.3202856212428368E-3</v>
      </c>
      <c r="AA7">
        <v>23.13859142929067</v>
      </c>
      <c r="AB7">
        <v>1.6903864238622224E-2</v>
      </c>
      <c r="AC7">
        <v>23.138591429290727</v>
      </c>
      <c r="AD7">
        <v>1.6170370860449056E-2</v>
      </c>
      <c r="AF7">
        <v>23.13859142929067</v>
      </c>
      <c r="AG7">
        <v>1.6903864238622224E-2</v>
      </c>
    </row>
    <row r="8" spans="2:33" x14ac:dyDescent="0.15">
      <c r="B8" t="s">
        <v>90</v>
      </c>
      <c r="C8">
        <v>11</v>
      </c>
      <c r="D8">
        <v>104.12366143180805</v>
      </c>
      <c r="E8" s="36">
        <f t="shared" si="1"/>
        <v>34.707887143936006</v>
      </c>
      <c r="F8" s="36">
        <f t="shared" si="0"/>
        <v>1156.9295714645341</v>
      </c>
      <c r="G8">
        <v>2.5553069578827816E-3</v>
      </c>
      <c r="H8">
        <v>0.13166016099447889</v>
      </c>
      <c r="I8">
        <v>1.2505058357069042E-2</v>
      </c>
      <c r="J8">
        <v>1.6836329829951469E-2</v>
      </c>
      <c r="M8">
        <v>34.707887143936006</v>
      </c>
      <c r="N8">
        <v>2.5553069578827816E-3</v>
      </c>
      <c r="O8">
        <v>34.707887143936205</v>
      </c>
      <c r="P8">
        <v>2.1281110416069672E-3</v>
      </c>
      <c r="Q8">
        <v>34.707887143936006</v>
      </c>
      <c r="R8">
        <v>0.13166016099447889</v>
      </c>
      <c r="S8">
        <f t="shared" si="2"/>
        <v>3.2378592187980959</v>
      </c>
      <c r="T8">
        <v>46.277182858581455</v>
      </c>
      <c r="U8">
        <v>0.12297593430805123</v>
      </c>
      <c r="V8">
        <f t="shared" si="3"/>
        <v>3.0242919314547256</v>
      </c>
      <c r="W8" s="40">
        <v>34.707887143936006</v>
      </c>
      <c r="X8" s="40">
        <v>1.2505058357069042E-2</v>
      </c>
      <c r="Y8" s="40">
        <v>34.707887143936205</v>
      </c>
      <c r="Z8" s="40">
        <v>6.4367901421562958E-3</v>
      </c>
      <c r="AA8">
        <v>34.707887143936006</v>
      </c>
      <c r="AB8">
        <v>1.6836329829951469E-2</v>
      </c>
      <c r="AC8">
        <v>34.707887143936205</v>
      </c>
      <c r="AD8">
        <v>1.6706786846729323E-2</v>
      </c>
      <c r="AF8">
        <v>34.707887143936006</v>
      </c>
      <c r="AG8">
        <v>1.6836329829951469E-2</v>
      </c>
    </row>
    <row r="9" spans="2:33" x14ac:dyDescent="0.15">
      <c r="B9" t="s">
        <v>91</v>
      </c>
      <c r="C9">
        <v>12</v>
      </c>
      <c r="D9">
        <v>115.69295714645338</v>
      </c>
      <c r="E9" s="36">
        <f t="shared" si="1"/>
        <v>46.277182858581341</v>
      </c>
      <c r="F9" s="36">
        <f t="shared" si="0"/>
        <v>1145.3602757498888</v>
      </c>
      <c r="G9">
        <v>3.2118245803610776E-3</v>
      </c>
      <c r="H9">
        <v>0.13285286058662724</v>
      </c>
      <c r="I9">
        <v>1.2821178716282319E-2</v>
      </c>
      <c r="J9">
        <v>1.6452771086877756E-2</v>
      </c>
      <c r="M9">
        <v>46.277182858581341</v>
      </c>
      <c r="N9">
        <v>3.2118245803610776E-3</v>
      </c>
      <c r="O9">
        <v>46.277182858581455</v>
      </c>
      <c r="P9">
        <v>1.6861742820934807E-3</v>
      </c>
      <c r="Q9">
        <v>46.277182858581341</v>
      </c>
      <c r="R9">
        <v>0.13285286058662724</v>
      </c>
      <c r="S9">
        <f t="shared" si="2"/>
        <v>3.2671907442992394</v>
      </c>
      <c r="T9">
        <v>57.846478573226705</v>
      </c>
      <c r="U9">
        <v>0.12755567599753986</v>
      </c>
      <c r="V9">
        <f t="shared" si="3"/>
        <v>3.1369194623419663</v>
      </c>
      <c r="W9" s="40">
        <v>46.277182858581341</v>
      </c>
      <c r="X9" s="40">
        <v>1.2821178716282319E-2</v>
      </c>
      <c r="Y9" s="40">
        <v>46.277182858581455</v>
      </c>
      <c r="Z9" s="40">
        <v>7.2518306825526627E-3</v>
      </c>
      <c r="AA9">
        <v>46.277182858581341</v>
      </c>
      <c r="AB9">
        <v>1.6452771086877756E-2</v>
      </c>
      <c r="AC9">
        <v>46.277182858581455</v>
      </c>
      <c r="AD9">
        <v>1.6810265213717923E-2</v>
      </c>
      <c r="AF9">
        <v>46.277182858581341</v>
      </c>
      <c r="AG9">
        <v>1.6452771086877756E-2</v>
      </c>
    </row>
    <row r="10" spans="2:33" x14ac:dyDescent="0.15">
      <c r="B10" t="s">
        <v>92</v>
      </c>
      <c r="C10">
        <v>13</v>
      </c>
      <c r="D10">
        <v>127.26225286109873</v>
      </c>
      <c r="E10" s="36">
        <f t="shared" si="1"/>
        <v>57.84647857322669</v>
      </c>
      <c r="F10" s="36">
        <f t="shared" si="0"/>
        <v>1133.7909800352434</v>
      </c>
      <c r="G10">
        <v>3.1597465077999329E-3</v>
      </c>
      <c r="H10">
        <v>0.13503235196091168</v>
      </c>
      <c r="I10">
        <v>1.2983378119177371E-2</v>
      </c>
      <c r="J10">
        <v>3.0468180754642905E-2</v>
      </c>
      <c r="M10">
        <v>57.84647857322669</v>
      </c>
      <c r="N10">
        <v>3.1597465077999329E-3</v>
      </c>
      <c r="O10">
        <v>57.846478573226705</v>
      </c>
      <c r="P10">
        <v>1.8747454195944895E-3</v>
      </c>
      <c r="Q10">
        <v>57.84647857322669</v>
      </c>
      <c r="R10">
        <v>0.13503235196091168</v>
      </c>
      <c r="S10">
        <f t="shared" si="2"/>
        <v>3.3207899969905208</v>
      </c>
      <c r="T10">
        <v>69.415774287872182</v>
      </c>
      <c r="U10">
        <v>0.13147361622756235</v>
      </c>
      <c r="V10">
        <f t="shared" si="3"/>
        <v>3.2332716071111816</v>
      </c>
      <c r="W10" s="40">
        <v>57.84647857322669</v>
      </c>
      <c r="X10" s="40">
        <v>1.2983378119177371E-2</v>
      </c>
      <c r="Y10" s="40">
        <v>57.846478573226705</v>
      </c>
      <c r="Z10" s="40">
        <v>7.8535970704473809E-3</v>
      </c>
      <c r="AA10">
        <v>80.985070002517375</v>
      </c>
      <c r="AB10">
        <v>1.8093000691132864E-2</v>
      </c>
      <c r="AC10">
        <v>57.846478573226705</v>
      </c>
      <c r="AD10">
        <v>1.6910198736896604E-2</v>
      </c>
      <c r="AF10">
        <v>80.985070002517375</v>
      </c>
      <c r="AG10">
        <v>1.8093000691132864E-2</v>
      </c>
    </row>
    <row r="11" spans="2:33" x14ac:dyDescent="0.15">
      <c r="B11" t="s">
        <v>93</v>
      </c>
      <c r="C11">
        <v>14</v>
      </c>
      <c r="D11">
        <v>138.83154857574408</v>
      </c>
      <c r="E11" s="36">
        <f t="shared" si="1"/>
        <v>69.41577428787204</v>
      </c>
      <c r="F11" s="36">
        <f t="shared" si="0"/>
        <v>1122.2216843205981</v>
      </c>
      <c r="G11">
        <v>3.3641193021433881E-3</v>
      </c>
      <c r="H11">
        <v>0.13902910606158062</v>
      </c>
      <c r="I11">
        <v>1.32100855832684E-2</v>
      </c>
      <c r="J11">
        <v>2.2507557428875394E-2</v>
      </c>
      <c r="M11">
        <v>69.41577428787204</v>
      </c>
      <c r="N11">
        <v>3.3641193021433881E-3</v>
      </c>
      <c r="O11">
        <v>69.415774287872182</v>
      </c>
      <c r="P11">
        <v>2.9290366872125576E-3</v>
      </c>
      <c r="Q11">
        <v>69.41577428787204</v>
      </c>
      <c r="R11">
        <v>0.13902910606158062</v>
      </c>
      <c r="S11">
        <f t="shared" si="2"/>
        <v>3.4190803758900472</v>
      </c>
      <c r="T11">
        <v>80.985070002517432</v>
      </c>
      <c r="U11">
        <v>0.13595465170923218</v>
      </c>
      <c r="V11">
        <f t="shared" si="3"/>
        <v>3.3434717005524655</v>
      </c>
      <c r="W11" s="40">
        <v>69.41577428787204</v>
      </c>
      <c r="X11" s="40">
        <v>1.32100855832684E-2</v>
      </c>
      <c r="Y11" s="40">
        <v>69.415774287872182</v>
      </c>
      <c r="Z11" s="40">
        <v>9.2621882605680595E-3</v>
      </c>
      <c r="AA11">
        <v>92.55436571716271</v>
      </c>
      <c r="AB11">
        <v>1.7944120638259651E-2</v>
      </c>
      <c r="AC11">
        <v>80.985070002517432</v>
      </c>
      <c r="AD11">
        <v>1.6113261682966642E-2</v>
      </c>
      <c r="AF11">
        <v>92.55436571716271</v>
      </c>
      <c r="AG11">
        <v>1.7944120638259651E-2</v>
      </c>
    </row>
    <row r="12" spans="2:33" x14ac:dyDescent="0.15">
      <c r="B12" t="s">
        <v>94</v>
      </c>
      <c r="C12">
        <v>15</v>
      </c>
      <c r="D12">
        <v>150.40084429038941</v>
      </c>
      <c r="E12" s="36">
        <f t="shared" si="1"/>
        <v>80.985070002517375</v>
      </c>
      <c r="F12" s="36">
        <f t="shared" si="0"/>
        <v>1110.6523886059526</v>
      </c>
      <c r="G12">
        <v>2.7222609575242125E-3</v>
      </c>
      <c r="H12">
        <v>0.1374462554608156</v>
      </c>
      <c r="I12">
        <v>1.318750786469991E-2</v>
      </c>
      <c r="J12">
        <v>1.8093000691132864E-2</v>
      </c>
      <c r="M12">
        <v>80.985070002517375</v>
      </c>
      <c r="N12">
        <v>2.7222609575242125E-3</v>
      </c>
      <c r="O12">
        <v>80.985070002517432</v>
      </c>
      <c r="P12">
        <v>1.8381726826567205E-3</v>
      </c>
      <c r="Q12">
        <v>80.985070002517375</v>
      </c>
      <c r="R12">
        <v>0.1374462554608156</v>
      </c>
      <c r="S12">
        <f t="shared" si="2"/>
        <v>3.3801540418269891</v>
      </c>
      <c r="T12">
        <v>92.554365717162909</v>
      </c>
      <c r="U12">
        <v>0.13533612118124655</v>
      </c>
      <c r="V12">
        <f t="shared" si="3"/>
        <v>3.3282604570220076</v>
      </c>
      <c r="W12" s="40">
        <v>80.985070002517375</v>
      </c>
      <c r="X12" s="40">
        <v>1.318750786469991E-2</v>
      </c>
      <c r="Y12" s="40">
        <v>80.985070002517432</v>
      </c>
      <c r="Z12" s="40">
        <v>9.0332276910464766E-3</v>
      </c>
      <c r="AA12">
        <v>115.69295714645338</v>
      </c>
      <c r="AB12">
        <v>1.8520979493595498E-2</v>
      </c>
      <c r="AC12">
        <v>104.12366143180816</v>
      </c>
      <c r="AD12">
        <v>1.7467486005917996E-2</v>
      </c>
      <c r="AF12">
        <v>115.69295714645338</v>
      </c>
      <c r="AG12">
        <v>1.8520979493595498E-2</v>
      </c>
    </row>
    <row r="13" spans="2:33" x14ac:dyDescent="0.15">
      <c r="B13" t="s">
        <v>95</v>
      </c>
      <c r="C13">
        <v>16</v>
      </c>
      <c r="D13">
        <v>161.97014000503475</v>
      </c>
      <c r="E13" s="36">
        <f t="shared" si="1"/>
        <v>92.55436571716271</v>
      </c>
      <c r="F13" s="36">
        <f t="shared" si="0"/>
        <v>1099.0830928913074</v>
      </c>
      <c r="G13">
        <v>3.2799958904737919E-3</v>
      </c>
      <c r="H13">
        <v>0.13800512395968451</v>
      </c>
      <c r="I13">
        <v>1.3131698603659004E-2</v>
      </c>
      <c r="J13">
        <v>1.7944120638259651E-2</v>
      </c>
      <c r="M13">
        <v>92.55436571716271</v>
      </c>
      <c r="N13">
        <v>3.2799958904737919E-3</v>
      </c>
      <c r="O13">
        <v>92.554365717162909</v>
      </c>
      <c r="P13">
        <v>2.5791244299981082E-3</v>
      </c>
      <c r="Q13">
        <v>92.55436571716271</v>
      </c>
      <c r="R13">
        <v>0.13800512395968451</v>
      </c>
      <c r="S13">
        <f t="shared" si="2"/>
        <v>3.3938980438659536</v>
      </c>
      <c r="T13">
        <v>104.12366143180816</v>
      </c>
      <c r="U13">
        <v>0.13405230799401416</v>
      </c>
      <c r="V13">
        <f t="shared" si="3"/>
        <v>3.296688215790514</v>
      </c>
      <c r="W13" s="40">
        <v>92.55436571716271</v>
      </c>
      <c r="X13" s="40">
        <v>1.3131698603659004E-2</v>
      </c>
      <c r="Y13" s="40">
        <v>92.554365717162909</v>
      </c>
      <c r="Z13" s="40">
        <v>9.3909198760546465E-3</v>
      </c>
      <c r="AA13">
        <v>173.53943571968009</v>
      </c>
      <c r="AB13">
        <v>1.7426448643569101E-2</v>
      </c>
      <c r="AC13">
        <v>115.69295714645341</v>
      </c>
      <c r="AD13">
        <v>1.7370161622090024E-2</v>
      </c>
      <c r="AF13">
        <v>173.53943571968009</v>
      </c>
      <c r="AG13">
        <v>1.7426448643569101E-2</v>
      </c>
    </row>
    <row r="14" spans="2:33" x14ac:dyDescent="0.15">
      <c r="B14" t="s">
        <v>96</v>
      </c>
      <c r="C14">
        <v>17</v>
      </c>
      <c r="D14">
        <v>173.53943571968009</v>
      </c>
      <c r="E14" s="36">
        <f t="shared" si="1"/>
        <v>104.12366143180805</v>
      </c>
      <c r="F14" s="36">
        <f t="shared" si="0"/>
        <v>1087.5137971766621</v>
      </c>
      <c r="G14">
        <v>2.8540603692234789E-3</v>
      </c>
      <c r="H14">
        <v>0.13986763941794511</v>
      </c>
      <c r="I14">
        <v>1.3006659272905265E-2</v>
      </c>
      <c r="J14">
        <v>2.2799729695298455E-2</v>
      </c>
      <c r="M14">
        <v>104.12366143180805</v>
      </c>
      <c r="N14">
        <v>2.8540603692234789E-3</v>
      </c>
      <c r="O14">
        <v>104.12366143180816</v>
      </c>
      <c r="P14">
        <v>1.7853652965402265E-3</v>
      </c>
      <c r="Q14">
        <v>104.12366143180805</v>
      </c>
      <c r="R14">
        <v>0.13986763941794511</v>
      </c>
      <c r="S14">
        <f t="shared" si="2"/>
        <v>3.4397020501889899</v>
      </c>
      <c r="T14">
        <v>115.69295714645341</v>
      </c>
      <c r="U14">
        <v>0.13927763977585794</v>
      </c>
      <c r="V14">
        <f t="shared" si="3"/>
        <v>3.425192453923954</v>
      </c>
      <c r="W14" s="40">
        <v>104.12366143180805</v>
      </c>
      <c r="X14" s="40">
        <v>1.3006659272905265E-2</v>
      </c>
      <c r="Y14" s="40">
        <v>104.12366143180816</v>
      </c>
      <c r="Z14" s="40">
        <v>9.6262730118233421E-3</v>
      </c>
      <c r="AA14">
        <v>196.67802714897076</v>
      </c>
      <c r="AB14">
        <v>1.883376799680973E-2</v>
      </c>
      <c r="AC14">
        <v>127.26225286109889</v>
      </c>
      <c r="AD14">
        <v>1.8082213685700736E-2</v>
      </c>
      <c r="AF14">
        <v>196.67802714897076</v>
      </c>
      <c r="AG14">
        <v>1.883376799680973E-2</v>
      </c>
    </row>
    <row r="15" spans="2:33" x14ac:dyDescent="0.15">
      <c r="B15" t="s">
        <v>97</v>
      </c>
      <c r="C15">
        <v>18</v>
      </c>
      <c r="D15">
        <v>185.10873143432542</v>
      </c>
      <c r="E15" s="36">
        <f t="shared" si="1"/>
        <v>115.69295714645338</v>
      </c>
      <c r="F15" s="36">
        <f t="shared" si="0"/>
        <v>1075.9445014620167</v>
      </c>
      <c r="G15">
        <v>2.7049125046260444E-3</v>
      </c>
      <c r="H15">
        <v>0.14114317036379692</v>
      </c>
      <c r="I15">
        <v>1.3912801187082399E-2</v>
      </c>
      <c r="J15">
        <v>1.8520979493595498E-2</v>
      </c>
      <c r="M15">
        <v>115.69295714645338</v>
      </c>
      <c r="N15">
        <v>2.7049125046260444E-3</v>
      </c>
      <c r="O15">
        <v>115.69295714645341</v>
      </c>
      <c r="P15">
        <v>1.9721753645425485E-3</v>
      </c>
      <c r="Q15">
        <v>115.69295714645338</v>
      </c>
      <c r="R15">
        <v>0.14114317036379692</v>
      </c>
      <c r="S15">
        <f t="shared" si="2"/>
        <v>3.4710706099772595</v>
      </c>
      <c r="T15">
        <v>127.26225286109889</v>
      </c>
      <c r="U15">
        <v>0.13915020507001252</v>
      </c>
      <c r="V15">
        <f t="shared" si="3"/>
        <v>3.4220585094262428</v>
      </c>
      <c r="W15" s="40">
        <v>115.69295714645338</v>
      </c>
      <c r="X15" s="40">
        <v>1.3912801187082399E-2</v>
      </c>
      <c r="Y15" s="40">
        <v>115.69295714645341</v>
      </c>
      <c r="Z15" s="40">
        <v>1.0499523289422389E-2</v>
      </c>
      <c r="AA15">
        <v>208.24732286361612</v>
      </c>
      <c r="AB15">
        <v>1.9074345121168994E-2</v>
      </c>
      <c r="AC15">
        <v>138.83154857574414</v>
      </c>
      <c r="AD15">
        <v>1.7497829437248466E-2</v>
      </c>
      <c r="AF15">
        <v>208.24732286361612</v>
      </c>
      <c r="AG15">
        <v>1.9074345121168994E-2</v>
      </c>
    </row>
    <row r="16" spans="2:33" x14ac:dyDescent="0.15">
      <c r="B16" t="s">
        <v>98</v>
      </c>
      <c r="C16">
        <v>19</v>
      </c>
      <c r="D16">
        <v>196.67802714897076</v>
      </c>
      <c r="E16" s="36">
        <f t="shared" si="1"/>
        <v>127.26225286109872</v>
      </c>
      <c r="F16" s="36">
        <f t="shared" si="0"/>
        <v>1064.3752057473714</v>
      </c>
      <c r="G16">
        <v>2.8075424563521194E-3</v>
      </c>
      <c r="H16">
        <v>0.14005443166376141</v>
      </c>
      <c r="I16">
        <v>1.3222843356702913E-2</v>
      </c>
      <c r="J16">
        <v>2.1547635772110198E-2</v>
      </c>
      <c r="M16">
        <v>127.26225286109872</v>
      </c>
      <c r="N16">
        <v>2.8075424563521194E-3</v>
      </c>
      <c r="O16">
        <v>127.26225286109889</v>
      </c>
      <c r="P16">
        <v>2.6223463284536863E-3</v>
      </c>
      <c r="Q16">
        <v>127.26225286109872</v>
      </c>
      <c r="R16">
        <v>0.14005443166376141</v>
      </c>
      <c r="S16">
        <f t="shared" si="2"/>
        <v>3.4442957480133582</v>
      </c>
      <c r="T16">
        <v>138.83154857574414</v>
      </c>
      <c r="U16">
        <v>0.13958413244244738</v>
      </c>
      <c r="V16">
        <f t="shared" si="3"/>
        <v>3.4327298904462458</v>
      </c>
      <c r="W16" s="40">
        <v>127.26225286109872</v>
      </c>
      <c r="X16" s="40">
        <v>1.3222843356702913E-2</v>
      </c>
      <c r="Y16" s="40">
        <v>127.26225286109889</v>
      </c>
      <c r="Z16" s="40">
        <v>1.0696252717559791E-2</v>
      </c>
      <c r="AA16">
        <v>231.38591429290679</v>
      </c>
      <c r="AB16">
        <v>1.7635852818677616E-2</v>
      </c>
      <c r="AC16">
        <v>173.53943571968023</v>
      </c>
      <c r="AD16">
        <v>1.8651435004221558E-2</v>
      </c>
      <c r="AF16">
        <v>231.38591429290679</v>
      </c>
      <c r="AG16">
        <v>1.7635852818677616E-2</v>
      </c>
    </row>
    <row r="17" spans="2:33" x14ac:dyDescent="0.15">
      <c r="B17" t="s">
        <v>99</v>
      </c>
      <c r="C17">
        <v>20</v>
      </c>
      <c r="D17">
        <v>208.24732286361609</v>
      </c>
      <c r="E17" s="36">
        <f t="shared" si="1"/>
        <v>138.83154857574405</v>
      </c>
      <c r="F17" s="36">
        <f t="shared" si="0"/>
        <v>1052.8059100327259</v>
      </c>
      <c r="G17">
        <v>3.8139595484141357E-3</v>
      </c>
      <c r="H17">
        <v>0.14193682476273245</v>
      </c>
      <c r="I17">
        <v>1.3933382591233112E-2</v>
      </c>
      <c r="J17">
        <v>2.1468858045497658E-2</v>
      </c>
      <c r="M17">
        <v>138.83154857574405</v>
      </c>
      <c r="N17">
        <v>3.8139595484141357E-3</v>
      </c>
      <c r="O17">
        <v>138.83154857574414</v>
      </c>
      <c r="P17">
        <v>2.0648720650879235E-3</v>
      </c>
      <c r="Q17">
        <v>138.83154857574405</v>
      </c>
      <c r="R17">
        <v>0.14193682476273245</v>
      </c>
      <c r="S17">
        <f t="shared" si="2"/>
        <v>3.4905885962285512</v>
      </c>
      <c r="T17">
        <v>150.40084429038939</v>
      </c>
      <c r="U17">
        <v>0.14229954716517673</v>
      </c>
      <c r="V17">
        <f t="shared" si="3"/>
        <v>3.4995088653953803</v>
      </c>
      <c r="W17" s="40">
        <v>138.83154857574405</v>
      </c>
      <c r="X17" s="40">
        <v>1.3933382591233112E-2</v>
      </c>
      <c r="Y17" s="40">
        <v>138.83154857574414</v>
      </c>
      <c r="Z17" s="40">
        <v>1.0904509356672391E-2</v>
      </c>
      <c r="AA17">
        <v>254.52450572219746</v>
      </c>
      <c r="AB17">
        <v>1.8378144212955493E-2</v>
      </c>
      <c r="AC17">
        <v>208.2473228636162</v>
      </c>
      <c r="AD17">
        <v>1.8613435989446512E-2</v>
      </c>
      <c r="AF17">
        <v>254.52450572219746</v>
      </c>
      <c r="AG17">
        <v>1.8378144212955493E-2</v>
      </c>
    </row>
    <row r="18" spans="2:33" x14ac:dyDescent="0.15">
      <c r="B18" t="s">
        <v>100</v>
      </c>
      <c r="C18">
        <v>21</v>
      </c>
      <c r="D18">
        <v>219.81661857826143</v>
      </c>
      <c r="E18" s="36">
        <f t="shared" si="1"/>
        <v>150.40084429038939</v>
      </c>
      <c r="F18" s="36">
        <f t="shared" si="0"/>
        <v>1041.2366143180807</v>
      </c>
      <c r="G18">
        <v>3.6724245453475155E-3</v>
      </c>
      <c r="H18">
        <v>0.14346459539485043</v>
      </c>
      <c r="I18">
        <v>1.4206203812904649E-2</v>
      </c>
      <c r="J18">
        <v>2.1811481195477635E-2</v>
      </c>
      <c r="M18">
        <v>150.40084429038939</v>
      </c>
      <c r="N18">
        <v>3.6724245453475155E-3</v>
      </c>
      <c r="O18">
        <v>150.40084429038939</v>
      </c>
      <c r="P18">
        <v>2.9132999607885571E-3</v>
      </c>
      <c r="Q18">
        <v>150.40084429038939</v>
      </c>
      <c r="R18">
        <v>0.14346459539485043</v>
      </c>
      <c r="S18">
        <f t="shared" si="2"/>
        <v>3.5281603733557234</v>
      </c>
      <c r="T18">
        <v>161.97014000503486</v>
      </c>
      <c r="U18">
        <v>0.1420883994133291</v>
      </c>
      <c r="V18">
        <f t="shared" si="3"/>
        <v>3.4943162035477542</v>
      </c>
      <c r="W18" s="40">
        <v>150.40084429038939</v>
      </c>
      <c r="X18" s="40">
        <v>1.4206203812904649E-2</v>
      </c>
      <c r="Y18" s="40">
        <v>150.40084429038939</v>
      </c>
      <c r="Z18" s="40">
        <v>1.153603448888073E-2</v>
      </c>
      <c r="AA18">
        <v>289.23239286613341</v>
      </c>
      <c r="AB18">
        <v>1.8056051615751464E-2</v>
      </c>
      <c r="AC18">
        <v>219.81661857826168</v>
      </c>
      <c r="AD18">
        <v>1.7792350973762378E-2</v>
      </c>
      <c r="AF18">
        <v>289.23239286613341</v>
      </c>
      <c r="AG18">
        <v>1.8056051615751464E-2</v>
      </c>
    </row>
    <row r="19" spans="2:33" x14ac:dyDescent="0.15">
      <c r="B19" t="s">
        <v>101</v>
      </c>
      <c r="C19">
        <v>22</v>
      </c>
      <c r="D19">
        <v>231.38591429290676</v>
      </c>
      <c r="E19" s="36">
        <f t="shared" si="1"/>
        <v>161.97014000503472</v>
      </c>
      <c r="F19" s="36">
        <f t="shared" si="0"/>
        <v>1029.6673186034354</v>
      </c>
      <c r="G19">
        <v>3.9031294248028626E-3</v>
      </c>
      <c r="H19">
        <v>0.14357312313412809</v>
      </c>
      <c r="I19">
        <v>1.4438847528618922E-2</v>
      </c>
      <c r="J19">
        <v>3.3501495018877496E-2</v>
      </c>
      <c r="M19">
        <v>161.97014000503472</v>
      </c>
      <c r="N19">
        <v>3.9031294248028626E-3</v>
      </c>
      <c r="O19">
        <v>161.97014000503486</v>
      </c>
      <c r="P19">
        <v>2.9707323824673653E-3</v>
      </c>
      <c r="Q19">
        <v>161.97014000503472</v>
      </c>
      <c r="R19">
        <v>0.14357312313412809</v>
      </c>
      <c r="S19">
        <f t="shared" si="2"/>
        <v>3.5308293473145982</v>
      </c>
      <c r="T19">
        <v>173.53943571968023</v>
      </c>
      <c r="U19">
        <v>0.14174569607089973</v>
      </c>
      <c r="V19">
        <f t="shared" si="3"/>
        <v>3.4858882541345344</v>
      </c>
      <c r="W19" s="40">
        <v>161.97014000503472</v>
      </c>
      <c r="X19" s="40">
        <v>1.4438847528618922E-2</v>
      </c>
      <c r="Y19" s="40">
        <v>161.97014000503486</v>
      </c>
      <c r="Z19" s="40">
        <v>1.1646619754107558E-2</v>
      </c>
      <c r="AA19">
        <v>300.80168858077877</v>
      </c>
      <c r="AB19">
        <v>1.8891382805058782E-2</v>
      </c>
      <c r="AC19">
        <v>242.9552100075523</v>
      </c>
      <c r="AD19">
        <v>1.8682337817038198E-2</v>
      </c>
      <c r="AF19">
        <v>300.80168858077877</v>
      </c>
      <c r="AG19">
        <v>1.8891382805058782E-2</v>
      </c>
    </row>
    <row r="20" spans="2:33" x14ac:dyDescent="0.15">
      <c r="B20" t="s">
        <v>102</v>
      </c>
      <c r="C20">
        <v>23</v>
      </c>
      <c r="D20">
        <v>242.95521000755213</v>
      </c>
      <c r="E20" s="36">
        <f t="shared" si="1"/>
        <v>173.53943571968009</v>
      </c>
      <c r="F20" s="36">
        <f t="shared" si="0"/>
        <v>1018.09802288879</v>
      </c>
      <c r="G20">
        <v>3.4218956294633667E-3</v>
      </c>
      <c r="H20">
        <v>0.14291380999233749</v>
      </c>
      <c r="I20">
        <v>1.4248574950828423E-2</v>
      </c>
      <c r="J20">
        <v>1.7426448643569101E-2</v>
      </c>
      <c r="M20">
        <v>173.53943571968009</v>
      </c>
      <c r="N20">
        <v>3.4218956294633667E-3</v>
      </c>
      <c r="O20">
        <v>173.53943571968023</v>
      </c>
      <c r="P20">
        <v>2.3598706620426291E-3</v>
      </c>
      <c r="Q20">
        <v>173.53943571968009</v>
      </c>
      <c r="R20">
        <v>0.14291380999233749</v>
      </c>
      <c r="S20">
        <f t="shared" si="2"/>
        <v>3.5146151552758162</v>
      </c>
      <c r="T20">
        <v>185.1087314343257</v>
      </c>
      <c r="U20">
        <v>0.14176394984640739</v>
      </c>
      <c r="V20">
        <f t="shared" si="3"/>
        <v>3.486337161038938</v>
      </c>
      <c r="W20" s="40">
        <v>173.53943571968009</v>
      </c>
      <c r="X20" s="40">
        <v>1.4248574950828423E-2</v>
      </c>
      <c r="Y20" s="40">
        <v>173.53943571968023</v>
      </c>
      <c r="Z20" s="40">
        <v>1.1146718442368739E-2</v>
      </c>
      <c r="AA20">
        <v>347.07887143936011</v>
      </c>
      <c r="AB20">
        <v>1.9736604709228237E-2</v>
      </c>
      <c r="AC20">
        <v>254.52450572219766</v>
      </c>
      <c r="AD20">
        <v>1.953936597393682E-2</v>
      </c>
      <c r="AF20">
        <v>347.07887143936011</v>
      </c>
      <c r="AG20">
        <v>1.9736604709228237E-2</v>
      </c>
    </row>
    <row r="21" spans="2:33" x14ac:dyDescent="0.15">
      <c r="B21" t="s">
        <v>103</v>
      </c>
      <c r="C21">
        <v>24</v>
      </c>
      <c r="D21">
        <v>254.52450572219746</v>
      </c>
      <c r="E21" s="36">
        <f t="shared" si="1"/>
        <v>185.10873143432542</v>
      </c>
      <c r="F21" s="36">
        <f t="shared" si="0"/>
        <v>1006.5287271741447</v>
      </c>
      <c r="G21">
        <v>2.4594243361905173E-3</v>
      </c>
      <c r="H21">
        <v>0.14215429498458476</v>
      </c>
      <c r="I21">
        <v>1.4066217174353879E-2</v>
      </c>
      <c r="J21">
        <v>2.3376160633184553E-2</v>
      </c>
      <c r="M21">
        <v>185.10873143432542</v>
      </c>
      <c r="N21">
        <v>2.4594243361905173E-3</v>
      </c>
      <c r="O21">
        <v>185.1087314343257</v>
      </c>
      <c r="P21">
        <v>2.2777966536416559E-3</v>
      </c>
      <c r="Q21">
        <v>185.10873143432542</v>
      </c>
      <c r="R21">
        <v>0.14215429498458476</v>
      </c>
      <c r="S21">
        <f t="shared" si="2"/>
        <v>3.4959367437419671</v>
      </c>
      <c r="T21">
        <v>208.2473228636162</v>
      </c>
      <c r="U21">
        <v>0.14307817887807145</v>
      </c>
      <c r="V21">
        <f t="shared" si="3"/>
        <v>3.5186574054746411</v>
      </c>
      <c r="W21" s="40">
        <v>185.10873143432542</v>
      </c>
      <c r="X21" s="40">
        <v>1.4066217174353879E-2</v>
      </c>
      <c r="Y21" s="40">
        <v>185.1087314343257</v>
      </c>
      <c r="Z21" s="40">
        <v>1.2458755727530366E-2</v>
      </c>
      <c r="AA21">
        <v>370.21746286865084</v>
      </c>
      <c r="AB21">
        <v>1.9399373491424132E-2</v>
      </c>
      <c r="AC21">
        <v>266.09380143684302</v>
      </c>
      <c r="AD21">
        <v>1.8917718061267342E-2</v>
      </c>
      <c r="AF21">
        <v>370.21746286865084</v>
      </c>
      <c r="AG21">
        <v>1.9399373491424132E-2</v>
      </c>
    </row>
    <row r="22" spans="2:33" x14ac:dyDescent="0.15">
      <c r="B22" t="s">
        <v>104</v>
      </c>
      <c r="C22">
        <v>25</v>
      </c>
      <c r="D22">
        <v>266.0938014368428</v>
      </c>
      <c r="E22" s="36">
        <f t="shared" si="1"/>
        <v>196.67802714897076</v>
      </c>
      <c r="F22" s="36">
        <f t="shared" si="0"/>
        <v>994.95943145949934</v>
      </c>
      <c r="G22">
        <v>4.0968499970627037E-3</v>
      </c>
      <c r="H22">
        <v>0.14343422665214484</v>
      </c>
      <c r="I22">
        <v>1.4115609981526292E-2</v>
      </c>
      <c r="J22">
        <v>1.883376799680973E-2</v>
      </c>
      <c r="M22">
        <v>196.67802714897076</v>
      </c>
      <c r="N22">
        <v>4.0968499970627037E-3</v>
      </c>
      <c r="O22">
        <v>196.67802714897095</v>
      </c>
      <c r="P22">
        <v>3.4203801852065495E-3</v>
      </c>
      <c r="Q22">
        <v>196.67802714897076</v>
      </c>
      <c r="R22">
        <v>0.14343422665214484</v>
      </c>
      <c r="S22">
        <f t="shared" si="2"/>
        <v>3.527413528503113</v>
      </c>
      <c r="T22">
        <v>219.81661857826168</v>
      </c>
      <c r="U22">
        <v>0.14203459664318879</v>
      </c>
      <c r="V22">
        <f t="shared" si="3"/>
        <v>3.4929930561812323</v>
      </c>
      <c r="W22" s="40">
        <v>196.67802714897076</v>
      </c>
      <c r="X22" s="40">
        <v>1.4115609981526292E-2</v>
      </c>
      <c r="Y22" s="40">
        <v>196.67802714897095</v>
      </c>
      <c r="Z22" s="40">
        <v>1.2635584768981183E-2</v>
      </c>
      <c r="AA22">
        <v>416.49464572723218</v>
      </c>
      <c r="AB22">
        <v>1.9278776847351145E-2</v>
      </c>
      <c r="AC22">
        <v>289.23239286613364</v>
      </c>
      <c r="AD22">
        <v>1.9738164159358154E-2</v>
      </c>
      <c r="AF22">
        <v>416.49464572723218</v>
      </c>
      <c r="AG22">
        <v>1.9278776847351145E-2</v>
      </c>
    </row>
    <row r="23" spans="2:33" x14ac:dyDescent="0.15">
      <c r="B23" t="s">
        <v>105</v>
      </c>
      <c r="C23">
        <v>26</v>
      </c>
      <c r="D23">
        <v>277.66309715148816</v>
      </c>
      <c r="E23" s="36">
        <f t="shared" si="1"/>
        <v>208.24732286361612</v>
      </c>
      <c r="F23" s="36">
        <f t="shared" si="0"/>
        <v>983.39013574485398</v>
      </c>
      <c r="G23">
        <v>3.0166597742322682E-3</v>
      </c>
      <c r="H23">
        <v>0.14507828710247753</v>
      </c>
      <c r="I23">
        <v>1.5113685778947049E-2</v>
      </c>
      <c r="J23">
        <v>1.9074345121168994E-2</v>
      </c>
      <c r="M23">
        <v>208.24732286361612</v>
      </c>
      <c r="N23">
        <v>3.0166597742322682E-3</v>
      </c>
      <c r="O23">
        <v>208.2473228636162</v>
      </c>
      <c r="P23">
        <v>3.5525689573582013E-3</v>
      </c>
      <c r="Q23">
        <v>208.24732286361612</v>
      </c>
      <c r="R23">
        <v>0.14507828710247753</v>
      </c>
      <c r="S23">
        <f t="shared" si="2"/>
        <v>3.5678451689109831</v>
      </c>
      <c r="T23">
        <v>231.38591429290693</v>
      </c>
      <c r="U23">
        <v>0.14323517536109356</v>
      </c>
      <c r="V23">
        <f t="shared" si="3"/>
        <v>3.5225183494840695</v>
      </c>
      <c r="W23" s="40">
        <v>208.24732286361612</v>
      </c>
      <c r="X23" s="40">
        <v>1.5113685778947049E-2</v>
      </c>
      <c r="Y23" s="40">
        <v>208.2473228636162</v>
      </c>
      <c r="Z23" s="40">
        <v>1.2508681929986928E-2</v>
      </c>
      <c r="AA23">
        <v>428.06394144187755</v>
      </c>
      <c r="AB23">
        <v>1.9175394157819686E-2</v>
      </c>
      <c r="AC23">
        <v>312.37098429542436</v>
      </c>
      <c r="AD23">
        <v>1.9867644237663649E-2</v>
      </c>
      <c r="AF23">
        <v>428.06394144187755</v>
      </c>
      <c r="AG23">
        <v>1.9175394157819686E-2</v>
      </c>
    </row>
    <row r="24" spans="2:33" x14ac:dyDescent="0.15">
      <c r="B24" t="s">
        <v>106</v>
      </c>
      <c r="C24">
        <v>27</v>
      </c>
      <c r="D24">
        <v>289.23239286613347</v>
      </c>
      <c r="E24" s="36">
        <f t="shared" si="1"/>
        <v>219.81661857826143</v>
      </c>
      <c r="F24" s="36">
        <f t="shared" si="0"/>
        <v>971.82084003020861</v>
      </c>
      <c r="G24">
        <v>3.9485587089440125E-3</v>
      </c>
      <c r="H24">
        <v>0.15022238924685852</v>
      </c>
      <c r="I24">
        <v>1.5801794572830506E-2</v>
      </c>
      <c r="J24">
        <v>9.3664216804818998E-2</v>
      </c>
      <c r="M24">
        <v>219.81661857826143</v>
      </c>
      <c r="N24">
        <v>3.9485587089440125E-3</v>
      </c>
      <c r="O24">
        <v>219.81661857826168</v>
      </c>
      <c r="P24">
        <v>3.2139115443032985E-3</v>
      </c>
      <c r="Q24">
        <v>231.38591429290679</v>
      </c>
      <c r="R24">
        <v>0.14512897156019444</v>
      </c>
      <c r="S24">
        <f t="shared" si="2"/>
        <v>3.5690916290203201</v>
      </c>
      <c r="T24">
        <v>242.9552100075523</v>
      </c>
      <c r="U24">
        <v>0.14283712845911989</v>
      </c>
      <c r="V24">
        <f t="shared" si="3"/>
        <v>3.51272936076239</v>
      </c>
      <c r="W24" s="40">
        <v>219.81661857826143</v>
      </c>
      <c r="X24" s="40">
        <v>1.5801794572830506E-2</v>
      </c>
      <c r="Y24" s="40">
        <v>219.81661857826168</v>
      </c>
      <c r="Z24" s="40">
        <v>1.250264311355089E-2</v>
      </c>
      <c r="AA24">
        <v>451.20253287116816</v>
      </c>
      <c r="AB24">
        <v>2.030730556226177E-2</v>
      </c>
      <c r="AC24">
        <v>335.50957572471509</v>
      </c>
      <c r="AD24">
        <v>1.8791296416700978E-2</v>
      </c>
      <c r="AF24">
        <v>451.20253287116816</v>
      </c>
      <c r="AG24">
        <v>2.030730556226177E-2</v>
      </c>
    </row>
    <row r="25" spans="2:33" x14ac:dyDescent="0.15">
      <c r="B25" t="s">
        <v>107</v>
      </c>
      <c r="C25">
        <v>28</v>
      </c>
      <c r="D25">
        <v>300.80168858077883</v>
      </c>
      <c r="E25" s="36">
        <f t="shared" si="1"/>
        <v>231.38591429290679</v>
      </c>
      <c r="F25" s="36">
        <f t="shared" si="0"/>
        <v>960.25154431556325</v>
      </c>
      <c r="G25">
        <v>3.6008854430208668E-3</v>
      </c>
      <c r="H25">
        <v>0.14512897156019444</v>
      </c>
      <c r="I25">
        <v>1.5055547405489514E-2</v>
      </c>
      <c r="J25">
        <v>1.7635852818677616E-2</v>
      </c>
      <c r="M25">
        <v>231.38591429290679</v>
      </c>
      <c r="N25">
        <v>3.6008854430208668E-3</v>
      </c>
      <c r="O25">
        <v>231.38591429290693</v>
      </c>
      <c r="P25">
        <v>3.4516486307718886E-3</v>
      </c>
      <c r="Q25">
        <v>242.9552100075521</v>
      </c>
      <c r="R25">
        <v>0.14745016875648445</v>
      </c>
      <c r="S25">
        <f t="shared" si="2"/>
        <v>3.6261757893607518</v>
      </c>
      <c r="T25">
        <v>254.52450572219766</v>
      </c>
      <c r="U25">
        <v>0.14332785728526784</v>
      </c>
      <c r="V25">
        <f t="shared" si="3"/>
        <v>3.5247976344274945</v>
      </c>
      <c r="W25" s="40">
        <v>231.38591429290679</v>
      </c>
      <c r="X25" s="40">
        <v>1.5055547405489514E-2</v>
      </c>
      <c r="Y25" s="40">
        <v>231.38591429290693</v>
      </c>
      <c r="Z25" s="40">
        <v>1.2546127143386928E-2</v>
      </c>
      <c r="AA25">
        <v>462.77182858581352</v>
      </c>
      <c r="AB25">
        <v>1.9726543824008402E-2</v>
      </c>
      <c r="AC25">
        <v>347.07887143936034</v>
      </c>
      <c r="AD25">
        <v>1.9748059322494758E-2</v>
      </c>
      <c r="AF25">
        <v>462.77182858581352</v>
      </c>
      <c r="AG25">
        <v>1.9726543824008402E-2</v>
      </c>
    </row>
    <row r="26" spans="2:33" x14ac:dyDescent="0.15">
      <c r="B26" t="s">
        <v>108</v>
      </c>
      <c r="C26">
        <v>29</v>
      </c>
      <c r="D26">
        <v>312.37098429542414</v>
      </c>
      <c r="E26" s="36">
        <f t="shared" si="1"/>
        <v>242.9552100075521</v>
      </c>
      <c r="F26" s="36">
        <f t="shared" si="0"/>
        <v>948.682248600918</v>
      </c>
      <c r="G26">
        <v>3.7648108597929408E-3</v>
      </c>
      <c r="H26">
        <v>0.14745016875648445</v>
      </c>
      <c r="I26">
        <v>1.5417023082956545E-2</v>
      </c>
      <c r="J26">
        <v>4.3486709408263713E-2</v>
      </c>
      <c r="M26">
        <v>242.9552100075521</v>
      </c>
      <c r="N26">
        <v>3.7648108597929408E-3</v>
      </c>
      <c r="O26">
        <v>242.9552100075523</v>
      </c>
      <c r="P26">
        <v>3.7590200480981228E-3</v>
      </c>
      <c r="Q26">
        <v>254.52450572219746</v>
      </c>
      <c r="R26">
        <v>0.14574045229329827</v>
      </c>
      <c r="S26">
        <f t="shared" si="2"/>
        <v>3.5841295001108819</v>
      </c>
      <c r="T26">
        <v>266.09380143684302</v>
      </c>
      <c r="U26">
        <v>0.14432102352846204</v>
      </c>
      <c r="V26">
        <f t="shared" si="3"/>
        <v>3.5492221258760526</v>
      </c>
      <c r="W26" s="40">
        <v>242.9552100075521</v>
      </c>
      <c r="X26" s="40">
        <v>1.5417023082956545E-2</v>
      </c>
      <c r="Y26" s="40">
        <v>242.9552100075523</v>
      </c>
      <c r="Z26" s="40">
        <v>1.2641585163714652E-2</v>
      </c>
      <c r="AA26">
        <v>474.34112430045889</v>
      </c>
      <c r="AB26">
        <v>1.9680828589915492E-2</v>
      </c>
      <c r="AC26">
        <v>358.64816715400571</v>
      </c>
      <c r="AD26">
        <v>1.972392343008169E-2</v>
      </c>
      <c r="AF26">
        <v>474.34112430045889</v>
      </c>
      <c r="AG26">
        <v>1.9680828589915492E-2</v>
      </c>
    </row>
    <row r="27" spans="2:33" x14ac:dyDescent="0.15">
      <c r="B27" t="s">
        <v>109</v>
      </c>
      <c r="C27">
        <v>30</v>
      </c>
      <c r="D27">
        <v>323.9402800100695</v>
      </c>
      <c r="E27" s="36">
        <f t="shared" si="1"/>
        <v>254.52450572219746</v>
      </c>
      <c r="F27" s="36">
        <f t="shared" si="0"/>
        <v>937.11295288627264</v>
      </c>
      <c r="G27">
        <v>3.3753169042398212E-3</v>
      </c>
      <c r="H27">
        <v>0.14574045229329827</v>
      </c>
      <c r="I27">
        <v>1.5798893820651777E-2</v>
      </c>
      <c r="J27">
        <v>1.8378144212955493E-2</v>
      </c>
      <c r="M27">
        <v>254.52450572219746</v>
      </c>
      <c r="N27">
        <v>3.3753169042398212E-3</v>
      </c>
      <c r="O27">
        <v>254.52450572219766</v>
      </c>
      <c r="P27">
        <v>4.1054386588008744E-3</v>
      </c>
      <c r="Q27">
        <v>266.0938014368428</v>
      </c>
      <c r="R27">
        <v>0.14626557826282333</v>
      </c>
      <c r="S27">
        <f t="shared" si="2"/>
        <v>3.5970436872774032</v>
      </c>
      <c r="T27">
        <v>277.66309715148839</v>
      </c>
      <c r="U27">
        <v>0.14338841545420755</v>
      </c>
      <c r="V27">
        <f t="shared" si="3"/>
        <v>3.5262869142832529</v>
      </c>
      <c r="W27" s="40">
        <v>254.52450572219746</v>
      </c>
      <c r="X27" s="40">
        <v>1.5798893820651777E-2</v>
      </c>
      <c r="Y27" s="40">
        <v>254.52450572219766</v>
      </c>
      <c r="Z27" s="40">
        <v>1.340790385831356E-2</v>
      </c>
      <c r="AA27">
        <v>509.04901144439486</v>
      </c>
      <c r="AB27">
        <v>1.977666478410043E-2</v>
      </c>
      <c r="AC27">
        <v>381.78675858329643</v>
      </c>
      <c r="AD27">
        <v>2.0629822619478756E-2</v>
      </c>
      <c r="AF27">
        <v>509.04901144439486</v>
      </c>
      <c r="AG27">
        <v>1.977666478410043E-2</v>
      </c>
    </row>
    <row r="28" spans="2:33" x14ac:dyDescent="0.15">
      <c r="B28" t="s">
        <v>110</v>
      </c>
      <c r="C28">
        <v>31</v>
      </c>
      <c r="D28">
        <v>335.50957572471481</v>
      </c>
      <c r="E28" s="36">
        <f t="shared" si="1"/>
        <v>266.0938014368428</v>
      </c>
      <c r="F28" s="36">
        <f t="shared" si="0"/>
        <v>925.54365717162727</v>
      </c>
      <c r="G28">
        <v>3.0913552682685945E-3</v>
      </c>
      <c r="H28">
        <v>0.14626557826282333</v>
      </c>
      <c r="I28">
        <v>1.5752688481456521E-2</v>
      </c>
      <c r="J28">
        <v>2.2790651143396012E-2</v>
      </c>
      <c r="M28">
        <v>266.0938014368428</v>
      </c>
      <c r="N28">
        <v>3.0913552682685945E-3</v>
      </c>
      <c r="O28">
        <v>266.09380143684302</v>
      </c>
      <c r="P28">
        <v>3.457207331418714E-3</v>
      </c>
      <c r="Q28">
        <v>277.66309715148816</v>
      </c>
      <c r="R28">
        <v>0.14830236889326326</v>
      </c>
      <c r="S28">
        <f t="shared" si="2"/>
        <v>3.6471335646535068</v>
      </c>
      <c r="T28">
        <v>289.23239286613364</v>
      </c>
      <c r="U28">
        <v>0.14477214512823658</v>
      </c>
      <c r="V28">
        <f t="shared" si="3"/>
        <v>3.5603163568081428</v>
      </c>
      <c r="W28" s="40">
        <v>266.0938014368428</v>
      </c>
      <c r="X28" s="40">
        <v>1.5752688481456521E-2</v>
      </c>
      <c r="Y28" s="40">
        <v>266.09380143684302</v>
      </c>
      <c r="Z28" s="40">
        <v>1.3030739951602326E-2</v>
      </c>
      <c r="AA28">
        <v>520.61830715904023</v>
      </c>
      <c r="AB28">
        <v>1.9500996838071733E-2</v>
      </c>
      <c r="AC28">
        <v>404.92535001258705</v>
      </c>
      <c r="AD28">
        <v>2.0629013014016487E-2</v>
      </c>
      <c r="AF28">
        <v>520.61830715904023</v>
      </c>
      <c r="AG28">
        <v>1.9500996838071733E-2</v>
      </c>
    </row>
    <row r="29" spans="2:33" x14ac:dyDescent="0.15">
      <c r="B29" t="s">
        <v>111</v>
      </c>
      <c r="C29">
        <v>32</v>
      </c>
      <c r="D29">
        <v>347.07887143936017</v>
      </c>
      <c r="E29" s="36">
        <f t="shared" si="1"/>
        <v>277.66309715148816</v>
      </c>
      <c r="F29" s="36">
        <f t="shared" si="0"/>
        <v>913.97436145698191</v>
      </c>
      <c r="G29">
        <v>4.0177870522037232E-3</v>
      </c>
      <c r="H29">
        <v>0.14830236889326326</v>
      </c>
      <c r="I29">
        <v>1.6099767786113245E-2</v>
      </c>
      <c r="J29">
        <v>4.998594940646018E-2</v>
      </c>
      <c r="M29">
        <v>277.66309715148816</v>
      </c>
      <c r="N29">
        <v>4.0177870522037232E-3</v>
      </c>
      <c r="O29">
        <v>277.66309715148839</v>
      </c>
      <c r="P29">
        <v>3.8417700830776619E-3</v>
      </c>
      <c r="Q29">
        <v>289.23239286613341</v>
      </c>
      <c r="R29">
        <v>0.14760018093384114</v>
      </c>
      <c r="S29">
        <f t="shared" si="2"/>
        <v>3.6298649714771756</v>
      </c>
      <c r="T29">
        <v>300.801688580779</v>
      </c>
      <c r="U29">
        <v>0.14486867086453759</v>
      </c>
      <c r="V29">
        <f t="shared" si="3"/>
        <v>3.5626901708971794</v>
      </c>
      <c r="W29" s="40">
        <v>277.66309715148816</v>
      </c>
      <c r="X29" s="40">
        <v>1.6099767786113245E-2</v>
      </c>
      <c r="Y29" s="40">
        <v>277.66309715148839</v>
      </c>
      <c r="Z29" s="40">
        <v>1.3121746571866724E-2</v>
      </c>
      <c r="AA29">
        <v>601.60337716155755</v>
      </c>
      <c r="AB29">
        <v>2.0289506980651874E-2</v>
      </c>
      <c r="AC29">
        <v>416.49464572723241</v>
      </c>
      <c r="AD29">
        <v>1.8818210202820207E-2</v>
      </c>
      <c r="AF29">
        <v>601.60337716155755</v>
      </c>
      <c r="AG29">
        <v>2.0289506980651874E-2</v>
      </c>
    </row>
    <row r="30" spans="2:33" x14ac:dyDescent="0.15">
      <c r="B30" t="s">
        <v>112</v>
      </c>
      <c r="C30">
        <v>33</v>
      </c>
      <c r="D30">
        <v>358.64816715400548</v>
      </c>
      <c r="E30" s="36">
        <f t="shared" si="1"/>
        <v>289.23239286613341</v>
      </c>
      <c r="F30" s="36">
        <f t="shared" si="0"/>
        <v>902.40506574233666</v>
      </c>
      <c r="G30">
        <v>3.8111601514576729E-3</v>
      </c>
      <c r="H30">
        <v>0.14760018093384114</v>
      </c>
      <c r="I30">
        <v>1.5476227827447373E-2</v>
      </c>
      <c r="J30">
        <v>1.8056051615751464E-2</v>
      </c>
      <c r="M30">
        <v>289.23239286613341</v>
      </c>
      <c r="N30">
        <v>3.8111601514576729E-3</v>
      </c>
      <c r="O30">
        <v>289.23239286613364</v>
      </c>
      <c r="P30">
        <v>3.56226357797784E-3</v>
      </c>
      <c r="Q30">
        <v>300.80168858077877</v>
      </c>
      <c r="R30">
        <v>0.14542150470668419</v>
      </c>
      <c r="S30">
        <f t="shared" si="2"/>
        <v>3.5762857653331683</v>
      </c>
      <c r="T30">
        <v>312.37098429542436</v>
      </c>
      <c r="U30">
        <v>0.14453002612433846</v>
      </c>
      <c r="V30">
        <f t="shared" si="3"/>
        <v>3.5543620328661372</v>
      </c>
      <c r="W30" s="40">
        <v>289.23239286613341</v>
      </c>
      <c r="X30" s="40">
        <v>1.5476227827447373E-2</v>
      </c>
      <c r="Y30" s="40">
        <v>289.23239286613364</v>
      </c>
      <c r="Z30" s="40">
        <v>1.3471914475640936E-2</v>
      </c>
      <c r="AA30">
        <v>613.17267287620291</v>
      </c>
      <c r="AB30">
        <v>2.0778901406824472E-2</v>
      </c>
      <c r="AC30">
        <v>428.06394144187777</v>
      </c>
      <c r="AD30">
        <v>1.9505138837237621E-2</v>
      </c>
      <c r="AF30">
        <v>613.17267287620291</v>
      </c>
      <c r="AG30">
        <v>2.0778901406824472E-2</v>
      </c>
    </row>
    <row r="31" spans="2:33" x14ac:dyDescent="0.15">
      <c r="B31" t="s">
        <v>113</v>
      </c>
      <c r="C31">
        <v>34</v>
      </c>
      <c r="D31">
        <v>370.21746286865084</v>
      </c>
      <c r="E31" s="36">
        <f t="shared" si="1"/>
        <v>300.80168858077877</v>
      </c>
      <c r="F31" s="36">
        <f t="shared" si="0"/>
        <v>890.8357700276913</v>
      </c>
      <c r="G31">
        <v>3.9119804027941355E-3</v>
      </c>
      <c r="H31">
        <v>0.14542150470668419</v>
      </c>
      <c r="I31">
        <v>1.5600957712431918E-2</v>
      </c>
      <c r="J31">
        <v>1.8891382805058782E-2</v>
      </c>
      <c r="M31">
        <v>300.80168858077877</v>
      </c>
      <c r="N31">
        <v>3.9119804027941355E-3</v>
      </c>
      <c r="O31">
        <v>300.801688580779</v>
      </c>
      <c r="P31">
        <v>3.3932468331524996E-3</v>
      </c>
      <c r="Q31">
        <v>312.37098429542414</v>
      </c>
      <c r="R31">
        <v>0.14720265761474963</v>
      </c>
      <c r="S31">
        <f t="shared" si="2"/>
        <v>3.6200888589942077</v>
      </c>
      <c r="T31">
        <v>335.50957572471509</v>
      </c>
      <c r="U31">
        <v>0.144813262602593</v>
      </c>
      <c r="V31">
        <f t="shared" si="3"/>
        <v>3.5613275403916433</v>
      </c>
      <c r="W31" s="40">
        <v>300.80168858077877</v>
      </c>
      <c r="X31" s="40">
        <v>1.5600957712431918E-2</v>
      </c>
      <c r="Y31" s="40">
        <v>300.801688580779</v>
      </c>
      <c r="Z31" s="40">
        <v>1.3801587102136055E-2</v>
      </c>
      <c r="AA31">
        <v>624.74196859084827</v>
      </c>
      <c r="AB31">
        <v>2.0956798510912207E-2</v>
      </c>
      <c r="AC31">
        <v>497.47971572974973</v>
      </c>
      <c r="AD31">
        <v>1.9332709348097218E-2</v>
      </c>
      <c r="AF31">
        <v>624.74196859084827</v>
      </c>
      <c r="AG31">
        <v>2.0956798510912207E-2</v>
      </c>
    </row>
    <row r="32" spans="2:33" x14ac:dyDescent="0.15">
      <c r="B32" t="s">
        <v>114</v>
      </c>
      <c r="C32">
        <v>35</v>
      </c>
      <c r="D32">
        <v>381.7867585832962</v>
      </c>
      <c r="E32" s="36">
        <f t="shared" si="1"/>
        <v>312.37098429542414</v>
      </c>
      <c r="F32" s="36">
        <f t="shared" si="0"/>
        <v>879.26647431304593</v>
      </c>
      <c r="G32">
        <v>3.8404908856468464E-3</v>
      </c>
      <c r="H32">
        <v>0.14720265761474963</v>
      </c>
      <c r="I32">
        <v>1.6062651343352857E-2</v>
      </c>
      <c r="J32">
        <v>2.2433021815619195E-2</v>
      </c>
      <c r="M32">
        <v>312.37098429542414</v>
      </c>
      <c r="N32">
        <v>3.8404908856468464E-3</v>
      </c>
      <c r="O32">
        <v>312.37098429542436</v>
      </c>
      <c r="P32">
        <v>3.2411568448164835E-3</v>
      </c>
      <c r="Q32">
        <v>323.9402800100695</v>
      </c>
      <c r="R32">
        <v>0.14937646664155707</v>
      </c>
      <c r="S32">
        <f t="shared" si="2"/>
        <v>3.6735483682655823</v>
      </c>
      <c r="T32">
        <v>347.07887143936034</v>
      </c>
      <c r="U32">
        <v>0.14484457042330143</v>
      </c>
      <c r="V32">
        <f t="shared" si="3"/>
        <v>3.5620974795678948</v>
      </c>
      <c r="W32" s="40">
        <v>312.37098429542414</v>
      </c>
      <c r="X32" s="40">
        <v>1.6062651343352857E-2</v>
      </c>
      <c r="Y32" s="40">
        <v>312.37098429542436</v>
      </c>
      <c r="Z32" s="40">
        <v>1.3761264024938186E-2</v>
      </c>
      <c r="AA32">
        <v>636.31126430549364</v>
      </c>
      <c r="AB32">
        <v>2.0162014517218507E-2</v>
      </c>
      <c r="AC32">
        <v>520.61830715904046</v>
      </c>
      <c r="AD32">
        <v>1.9910096406847155E-2</v>
      </c>
      <c r="AF32">
        <v>636.31126430549364</v>
      </c>
      <c r="AG32">
        <v>2.0162014517218507E-2</v>
      </c>
    </row>
    <row r="33" spans="2:33" x14ac:dyDescent="0.15">
      <c r="B33" t="s">
        <v>115</v>
      </c>
      <c r="C33">
        <v>36</v>
      </c>
      <c r="D33">
        <v>393.35605429794151</v>
      </c>
      <c r="E33" s="36">
        <f t="shared" si="1"/>
        <v>323.9402800100695</v>
      </c>
      <c r="F33" s="36">
        <f t="shared" si="0"/>
        <v>867.69717859840057</v>
      </c>
      <c r="G33">
        <v>3.3337292111291399E-3</v>
      </c>
      <c r="H33">
        <v>0.14937646664155707</v>
      </c>
      <c r="I33">
        <v>1.6067021194068627E-2</v>
      </c>
      <c r="J33">
        <v>2.2552671514481582E-2</v>
      </c>
      <c r="M33">
        <v>323.9402800100695</v>
      </c>
      <c r="N33">
        <v>3.3337292111291399E-3</v>
      </c>
      <c r="O33">
        <v>347.07887143936034</v>
      </c>
      <c r="P33">
        <v>3.7510562040399425E-3</v>
      </c>
      <c r="Q33">
        <v>335.50957572471486</v>
      </c>
      <c r="R33">
        <v>0.14794323800499753</v>
      </c>
      <c r="S33">
        <f t="shared" si="2"/>
        <v>3.6383016199821414</v>
      </c>
      <c r="T33">
        <v>358.64816715400571</v>
      </c>
      <c r="U33">
        <v>0.14514071651005186</v>
      </c>
      <c r="V33">
        <f t="shared" si="3"/>
        <v>3.5693804672982234</v>
      </c>
      <c r="W33" s="40">
        <v>323.9402800100695</v>
      </c>
      <c r="X33" s="40">
        <v>1.6067021194068627E-2</v>
      </c>
      <c r="Y33" s="40">
        <v>323.94028001006973</v>
      </c>
      <c r="Z33" s="40">
        <v>1.4779480328003554E-2</v>
      </c>
      <c r="AC33">
        <v>532.18760287368582</v>
      </c>
      <c r="AD33">
        <v>2.0083549157596255E-2</v>
      </c>
      <c r="AF33">
        <v>659.44985573478425</v>
      </c>
      <c r="AG33">
        <v>2.0083549157596255E-2</v>
      </c>
    </row>
    <row r="34" spans="2:33" x14ac:dyDescent="0.15">
      <c r="B34" t="s">
        <v>116</v>
      </c>
      <c r="C34">
        <v>37</v>
      </c>
      <c r="D34">
        <v>404.92535001258688</v>
      </c>
      <c r="E34" s="36">
        <f t="shared" si="1"/>
        <v>335.50957572471486</v>
      </c>
      <c r="F34" s="36">
        <f t="shared" si="0"/>
        <v>856.12788288375521</v>
      </c>
      <c r="G34">
        <v>3.8947624576094022E-3</v>
      </c>
      <c r="H34">
        <v>0.14794323800499753</v>
      </c>
      <c r="I34">
        <v>1.59360057449945E-2</v>
      </c>
      <c r="J34">
        <v>2.0412813045132473E-2</v>
      </c>
      <c r="M34">
        <v>335.50957572471486</v>
      </c>
      <c r="N34">
        <v>3.8947624576094022E-3</v>
      </c>
      <c r="O34">
        <v>358.64816715400571</v>
      </c>
      <c r="P34">
        <v>3.4946141424114013E-3</v>
      </c>
      <c r="Q34">
        <v>347.07887143936011</v>
      </c>
      <c r="R34">
        <v>0.15103690173903592</v>
      </c>
      <c r="S34">
        <f t="shared" si="2"/>
        <v>3.7143827030178636</v>
      </c>
      <c r="T34">
        <v>381.78675858329643</v>
      </c>
      <c r="U34">
        <v>0.14434090381708053</v>
      </c>
      <c r="V34">
        <f t="shared" si="3"/>
        <v>3.5497110328870236</v>
      </c>
      <c r="W34" s="40">
        <v>335.50957572471486</v>
      </c>
      <c r="X34" s="40">
        <v>1.59360057449945E-2</v>
      </c>
      <c r="Y34" s="40">
        <v>335.50957572471509</v>
      </c>
      <c r="Z34" s="40">
        <v>1.3484877639958582E-2</v>
      </c>
      <c r="AC34">
        <v>555.32619430297643</v>
      </c>
      <c r="AD34">
        <v>2.0162014517218507E-2</v>
      </c>
      <c r="AF34">
        <v>671.01915144942961</v>
      </c>
      <c r="AG34">
        <v>1.9910096406847155E-2</v>
      </c>
    </row>
    <row r="35" spans="2:33" x14ac:dyDescent="0.15">
      <c r="B35" t="s">
        <v>117</v>
      </c>
      <c r="C35">
        <v>38</v>
      </c>
      <c r="D35">
        <v>416.49464572723218</v>
      </c>
      <c r="E35" s="36">
        <f t="shared" si="1"/>
        <v>347.07887143936011</v>
      </c>
      <c r="F35" s="36">
        <f t="shared" si="0"/>
        <v>844.55858716910996</v>
      </c>
      <c r="G35">
        <v>4.5588705927789904E-3</v>
      </c>
      <c r="H35">
        <v>0.15103690173903592</v>
      </c>
      <c r="I35">
        <v>1.5788813863537251E-2</v>
      </c>
      <c r="J35">
        <v>1.9736604709228237E-2</v>
      </c>
      <c r="M35">
        <v>347.07887143936011</v>
      </c>
      <c r="N35">
        <v>4.5588705927789904E-3</v>
      </c>
      <c r="O35">
        <v>381.78675858329643</v>
      </c>
      <c r="P35">
        <v>3.905803136753956E-3</v>
      </c>
      <c r="Q35">
        <v>370.21746286865084</v>
      </c>
      <c r="R35">
        <v>0.15108396213879091</v>
      </c>
      <c r="S35">
        <f t="shared" si="2"/>
        <v>3.7155400382970862</v>
      </c>
      <c r="T35">
        <v>393.35605429794168</v>
      </c>
      <c r="U35">
        <v>0.14630393283024951</v>
      </c>
      <c r="V35">
        <f t="shared" si="3"/>
        <v>3.5979869239314208</v>
      </c>
      <c r="W35" s="40">
        <v>347.07887143936011</v>
      </c>
      <c r="X35" s="40">
        <v>1.5788813863537251E-2</v>
      </c>
      <c r="Y35" s="40">
        <v>347.07887143936034</v>
      </c>
      <c r="Z35" s="40">
        <v>1.3974156499680149E-2</v>
      </c>
      <c r="AC35">
        <v>566.8954900176218</v>
      </c>
      <c r="AD35">
        <v>2.0956798510912207E-2</v>
      </c>
      <c r="AF35">
        <v>694.15774287872034</v>
      </c>
      <c r="AG35">
        <v>1.9332709348097218E-2</v>
      </c>
    </row>
    <row r="36" spans="2:33" x14ac:dyDescent="0.15">
      <c r="B36" t="s">
        <v>118</v>
      </c>
      <c r="C36">
        <v>39</v>
      </c>
      <c r="D36">
        <v>428.06394144187755</v>
      </c>
      <c r="E36" s="36">
        <f t="shared" si="1"/>
        <v>358.64816715400548</v>
      </c>
      <c r="F36" s="36">
        <f t="shared" si="0"/>
        <v>832.98929145446459</v>
      </c>
      <c r="G36">
        <v>4.9172528662736279E-3</v>
      </c>
      <c r="H36">
        <v>0.15818543145859867</v>
      </c>
      <c r="I36">
        <v>1.7335122315057017E-2</v>
      </c>
      <c r="J36">
        <v>2.5085540962521989E-2</v>
      </c>
      <c r="M36">
        <v>358.64816715400548</v>
      </c>
      <c r="N36">
        <v>4.9172528662736279E-3</v>
      </c>
      <c r="O36">
        <v>416.49464572723241</v>
      </c>
      <c r="P36">
        <v>3.8862016702521933E-3</v>
      </c>
      <c r="Q36">
        <v>381.7867585832962</v>
      </c>
      <c r="R36">
        <v>0.14718600521153355</v>
      </c>
      <c r="S36">
        <f t="shared" si="2"/>
        <v>3.6196793339194921</v>
      </c>
      <c r="T36">
        <v>404.92535001258705</v>
      </c>
      <c r="U36">
        <v>0.14575346871212705</v>
      </c>
      <c r="V36">
        <f t="shared" si="3"/>
        <v>3.5844496070542595</v>
      </c>
      <c r="W36" s="40">
        <v>358.64816715400548</v>
      </c>
      <c r="X36" s="40">
        <v>1.7335122315057017E-2</v>
      </c>
      <c r="Y36" s="40">
        <v>358.64816715400571</v>
      </c>
      <c r="Z36" s="40">
        <v>1.4146393023992421E-2</v>
      </c>
      <c r="AC36">
        <v>578.46478573226716</v>
      </c>
      <c r="AD36">
        <v>2.0778901406824472E-2</v>
      </c>
      <c r="AF36">
        <v>763.5735171665923</v>
      </c>
      <c r="AG36">
        <v>1.9505138837237621E-2</v>
      </c>
    </row>
    <row r="37" spans="2:33" x14ac:dyDescent="0.15">
      <c r="B37" t="s">
        <v>119</v>
      </c>
      <c r="C37">
        <v>40</v>
      </c>
      <c r="D37">
        <v>439.63323715652285</v>
      </c>
      <c r="E37" s="36">
        <f t="shared" si="1"/>
        <v>370.21746286865084</v>
      </c>
      <c r="F37" s="36">
        <f t="shared" si="0"/>
        <v>821.41999573981923</v>
      </c>
      <c r="G37">
        <v>3.8471938397613269E-3</v>
      </c>
      <c r="H37">
        <v>0.15108396213879091</v>
      </c>
      <c r="I37">
        <v>1.6172642053102343E-2</v>
      </c>
      <c r="J37">
        <v>1.9399373491424132E-2</v>
      </c>
      <c r="M37">
        <v>370.21746286865084</v>
      </c>
      <c r="N37">
        <v>3.8471938397613269E-3</v>
      </c>
      <c r="O37">
        <v>428.06394144187777</v>
      </c>
      <c r="P37">
        <v>4.0723088826036336E-3</v>
      </c>
      <c r="Q37">
        <v>393.35605429794145</v>
      </c>
      <c r="R37">
        <v>0.14689309366948824</v>
      </c>
      <c r="S37">
        <f t="shared" si="2"/>
        <v>3.6124758918946607</v>
      </c>
      <c r="T37">
        <v>416.49464572723241</v>
      </c>
      <c r="U37">
        <v>0.14502043180551855</v>
      </c>
      <c r="V37">
        <f t="shared" si="3"/>
        <v>3.5664223595721518</v>
      </c>
      <c r="W37" s="40">
        <v>370.21746286865084</v>
      </c>
      <c r="X37" s="40">
        <v>1.6172642053102343E-2</v>
      </c>
      <c r="Y37" s="40">
        <v>370.21746286865107</v>
      </c>
      <c r="Z37" s="40">
        <v>1.4883179870110848E-2</v>
      </c>
      <c r="AC37">
        <v>590.03408144691252</v>
      </c>
      <c r="AD37">
        <v>2.0289506980651874E-2</v>
      </c>
      <c r="AF37">
        <v>775.14281288123766</v>
      </c>
      <c r="AG37">
        <v>1.8818210202820207E-2</v>
      </c>
    </row>
    <row r="38" spans="2:33" x14ac:dyDescent="0.15">
      <c r="B38" t="s">
        <v>120</v>
      </c>
      <c r="C38">
        <v>41</v>
      </c>
      <c r="D38">
        <v>451.20253287116822</v>
      </c>
      <c r="E38" s="36">
        <f t="shared" si="1"/>
        <v>381.7867585832962</v>
      </c>
      <c r="F38" s="36">
        <f t="shared" si="0"/>
        <v>809.85070002517386</v>
      </c>
      <c r="G38">
        <v>4.198666878748817E-3</v>
      </c>
      <c r="H38">
        <v>0.14718600521153355</v>
      </c>
      <c r="I38">
        <v>1.5716257372139841E-2</v>
      </c>
      <c r="J38">
        <v>2.355001280445207E-2</v>
      </c>
      <c r="M38">
        <v>381.7867585832962</v>
      </c>
      <c r="N38">
        <v>4.198666878748817E-3</v>
      </c>
      <c r="O38">
        <v>439.63323715652314</v>
      </c>
      <c r="P38">
        <v>4.5777385280407878E-3</v>
      </c>
      <c r="Q38">
        <v>404.92535001258682</v>
      </c>
      <c r="R38">
        <v>0.14436586989525776</v>
      </c>
      <c r="S38">
        <f t="shared" si="2"/>
        <v>3.550325012436895</v>
      </c>
      <c r="T38">
        <v>428.06394144187777</v>
      </c>
      <c r="U38">
        <v>0.14604316445534657</v>
      </c>
      <c r="V38">
        <f t="shared" si="3"/>
        <v>3.5915739643825875</v>
      </c>
      <c r="W38" s="40">
        <v>381.7867585832962</v>
      </c>
      <c r="X38" s="40">
        <v>1.5716257372139841E-2</v>
      </c>
      <c r="Y38" s="40">
        <v>381.78675858329643</v>
      </c>
      <c r="Z38" s="40">
        <v>1.4189948525982281E-2</v>
      </c>
      <c r="AF38">
        <v>786.71210859588302</v>
      </c>
      <c r="AG38">
        <v>2.0629013014016487E-2</v>
      </c>
    </row>
    <row r="39" spans="2:33" x14ac:dyDescent="0.15">
      <c r="B39" t="s">
        <v>121</v>
      </c>
      <c r="C39">
        <v>42</v>
      </c>
      <c r="D39">
        <v>462.77182858581352</v>
      </c>
      <c r="E39" s="36">
        <f t="shared" si="1"/>
        <v>393.35605429794145</v>
      </c>
      <c r="F39" s="36">
        <f t="shared" si="0"/>
        <v>798.28140431052861</v>
      </c>
      <c r="G39">
        <v>4.4045304124114542E-3</v>
      </c>
      <c r="H39">
        <v>0.14689309366948824</v>
      </c>
      <c r="I39">
        <v>1.5847128912047165E-2</v>
      </c>
      <c r="J39">
        <v>2.4649108607346312E-2</v>
      </c>
      <c r="M39">
        <v>393.35605429794145</v>
      </c>
      <c r="N39">
        <v>4.4045304124114542E-3</v>
      </c>
      <c r="O39">
        <v>451.20253287116839</v>
      </c>
      <c r="P39">
        <v>4.4503290899096113E-3</v>
      </c>
      <c r="Q39">
        <v>416.49464572723218</v>
      </c>
      <c r="R39">
        <v>0.14750881716986028</v>
      </c>
      <c r="S39">
        <f t="shared" si="2"/>
        <v>3.627618103455482</v>
      </c>
      <c r="T39">
        <v>439.63323715652314</v>
      </c>
      <c r="U39">
        <v>0.14549739723147173</v>
      </c>
      <c r="V39">
        <f t="shared" si="3"/>
        <v>3.5781521561165692</v>
      </c>
      <c r="W39" s="40">
        <v>393.35605429794145</v>
      </c>
      <c r="X39" s="40">
        <v>1.5847128912047165E-2</v>
      </c>
      <c r="Y39" s="40">
        <v>393.35605429794168</v>
      </c>
      <c r="Z39" s="40">
        <v>1.4619746058493871E-2</v>
      </c>
      <c r="AF39">
        <v>809.85070002517364</v>
      </c>
      <c r="AG39">
        <v>2.0629822619478756E-2</v>
      </c>
    </row>
    <row r="40" spans="2:33" x14ac:dyDescent="0.15">
      <c r="B40" t="s">
        <v>122</v>
      </c>
      <c r="C40">
        <v>43</v>
      </c>
      <c r="D40">
        <v>474.34112430045889</v>
      </c>
      <c r="E40" s="36">
        <f t="shared" si="1"/>
        <v>404.92535001258682</v>
      </c>
      <c r="F40" s="36">
        <f t="shared" si="0"/>
        <v>786.71210859588325</v>
      </c>
      <c r="G40">
        <v>3.988569890816686E-3</v>
      </c>
      <c r="H40">
        <v>0.14436586989525776</v>
      </c>
      <c r="I40">
        <v>1.5868722109253584E-2</v>
      </c>
      <c r="J40">
        <v>2.1099228656410861E-2</v>
      </c>
      <c r="M40">
        <v>404.92535001258682</v>
      </c>
      <c r="N40">
        <v>3.988569890816686E-3</v>
      </c>
      <c r="O40">
        <v>462.77182858581375</v>
      </c>
      <c r="P40">
        <v>3.7953450484950013E-3</v>
      </c>
      <c r="Q40">
        <v>428.06394144187755</v>
      </c>
      <c r="R40">
        <v>0.1470381625460051</v>
      </c>
      <c r="S40">
        <f t="shared" si="2"/>
        <v>3.6160435056332649</v>
      </c>
      <c r="T40">
        <v>451.20253287116839</v>
      </c>
      <c r="U40">
        <v>0.14734868609227808</v>
      </c>
      <c r="V40">
        <f t="shared" si="3"/>
        <v>3.6236800717695923</v>
      </c>
      <c r="W40" s="40">
        <v>404.92535001258682</v>
      </c>
      <c r="X40" s="40">
        <v>1.5868722109253584E-2</v>
      </c>
      <c r="Y40" s="40">
        <v>404.92535001258705</v>
      </c>
      <c r="Z40" s="40">
        <v>1.4352488105398988E-2</v>
      </c>
      <c r="AF40">
        <v>832.98929145446436</v>
      </c>
      <c r="AG40">
        <v>1.972392343008169E-2</v>
      </c>
    </row>
    <row r="41" spans="2:33" x14ac:dyDescent="0.15">
      <c r="B41" t="s">
        <v>123</v>
      </c>
      <c r="C41">
        <v>44</v>
      </c>
      <c r="D41">
        <v>485.91042001510425</v>
      </c>
      <c r="E41" s="36">
        <f t="shared" si="1"/>
        <v>416.49464572723218</v>
      </c>
      <c r="F41" s="36">
        <f t="shared" si="0"/>
        <v>775.14281288123789</v>
      </c>
      <c r="G41">
        <v>4.1570731965664322E-3</v>
      </c>
      <c r="H41">
        <v>0.14750881716986028</v>
      </c>
      <c r="I41">
        <v>1.5400105900484712E-2</v>
      </c>
      <c r="J41">
        <v>1.9278776847351145E-2</v>
      </c>
      <c r="M41">
        <v>416.49464572723218</v>
      </c>
      <c r="N41">
        <v>4.1570731965664322E-3</v>
      </c>
      <c r="O41">
        <v>474.34112430045911</v>
      </c>
      <c r="P41">
        <v>4.4735312157158135E-3</v>
      </c>
      <c r="Q41">
        <v>451.20253287116816</v>
      </c>
      <c r="R41">
        <v>0.14704699230352705</v>
      </c>
      <c r="S41">
        <f t="shared" si="2"/>
        <v>3.6162606518950975</v>
      </c>
      <c r="T41">
        <v>462.77182858581375</v>
      </c>
      <c r="U41">
        <v>0.14620255448533881</v>
      </c>
      <c r="V41">
        <f t="shared" si="3"/>
        <v>3.5954937718178566</v>
      </c>
      <c r="W41" s="40">
        <v>416.49464572723218</v>
      </c>
      <c r="X41" s="40">
        <v>1.5400105900484712E-2</v>
      </c>
      <c r="Y41" s="40">
        <v>416.49464572723241</v>
      </c>
      <c r="Z41" s="40">
        <v>1.4457909788685049E-2</v>
      </c>
      <c r="AF41">
        <v>844.55858716910973</v>
      </c>
      <c r="AG41">
        <v>1.9748059322494758E-2</v>
      </c>
    </row>
    <row r="42" spans="2:33" x14ac:dyDescent="0.15">
      <c r="B42" t="s">
        <v>124</v>
      </c>
      <c r="C42">
        <v>45</v>
      </c>
      <c r="D42">
        <v>497.47971572974956</v>
      </c>
      <c r="E42" s="36">
        <f t="shared" si="1"/>
        <v>428.06394144187755</v>
      </c>
      <c r="F42" s="36">
        <f t="shared" si="0"/>
        <v>763.57351716659252</v>
      </c>
      <c r="G42">
        <v>4.1587274450949263E-3</v>
      </c>
      <c r="H42">
        <v>0.1470381625460051</v>
      </c>
      <c r="I42">
        <v>1.5242338046953161E-2</v>
      </c>
      <c r="J42">
        <v>1.9175394157819686E-2</v>
      </c>
      <c r="M42">
        <v>428.06394144187755</v>
      </c>
      <c r="N42">
        <v>4.1587274450949263E-3</v>
      </c>
      <c r="O42">
        <v>485.91042001510448</v>
      </c>
      <c r="P42">
        <v>3.9585643023939444E-3</v>
      </c>
      <c r="Q42">
        <v>462.77182858581352</v>
      </c>
      <c r="R42">
        <v>0.14712957460167678</v>
      </c>
      <c r="S42">
        <f t="shared" si="2"/>
        <v>3.618291561270826</v>
      </c>
      <c r="T42">
        <v>474.34112430045911</v>
      </c>
      <c r="U42">
        <v>0.14518925363029175</v>
      </c>
      <c r="V42">
        <f t="shared" si="3"/>
        <v>3.5705741189012263</v>
      </c>
      <c r="W42" s="40">
        <v>428.06394144187755</v>
      </c>
      <c r="X42" s="40">
        <v>1.5242338046953161E-2</v>
      </c>
      <c r="Y42" s="40">
        <v>428.06394144187777</v>
      </c>
      <c r="Z42" s="40">
        <v>1.4338499906395069E-2</v>
      </c>
      <c r="AF42">
        <v>856.12788288375498</v>
      </c>
      <c r="AG42">
        <v>1.8791296416700978E-2</v>
      </c>
    </row>
    <row r="43" spans="2:33" x14ac:dyDescent="0.15">
      <c r="B43" t="s">
        <v>125</v>
      </c>
      <c r="C43">
        <v>46</v>
      </c>
      <c r="D43">
        <v>509.04901144439492</v>
      </c>
      <c r="E43" s="36">
        <f t="shared" si="1"/>
        <v>439.63323715652291</v>
      </c>
      <c r="F43" s="36">
        <f t="shared" si="0"/>
        <v>752.00422145194716</v>
      </c>
      <c r="G43">
        <v>4.2528251309283862E-3</v>
      </c>
      <c r="H43">
        <v>0.15213473862682059</v>
      </c>
      <c r="I43">
        <v>1.595841741038943E-2</v>
      </c>
      <c r="J43">
        <v>6.5845743062565007E-2</v>
      </c>
      <c r="M43">
        <v>439.63323715652291</v>
      </c>
      <c r="N43">
        <v>4.2528251309283862E-3</v>
      </c>
      <c r="O43">
        <v>497.47971572974973</v>
      </c>
      <c r="P43">
        <v>4.0930255668971656E-3</v>
      </c>
      <c r="Q43">
        <v>474.34112430045889</v>
      </c>
      <c r="R43">
        <v>0.14758610347356116</v>
      </c>
      <c r="S43">
        <f t="shared" si="2"/>
        <v>3.629518770817838</v>
      </c>
      <c r="T43">
        <v>485.91042001510448</v>
      </c>
      <c r="U43">
        <v>0.14716426340386404</v>
      </c>
      <c r="V43">
        <f t="shared" si="3"/>
        <v>3.6191446474063946</v>
      </c>
      <c r="W43" s="40">
        <v>439.63323715652291</v>
      </c>
      <c r="X43" s="40">
        <v>1.595841741038943E-2</v>
      </c>
      <c r="Y43" s="40">
        <v>439.63323715652314</v>
      </c>
      <c r="Z43" s="40">
        <v>1.4215309507182448E-2</v>
      </c>
      <c r="AF43">
        <v>879.26647431304571</v>
      </c>
      <c r="AG43">
        <v>1.9867644237663649E-2</v>
      </c>
    </row>
    <row r="44" spans="2:33" x14ac:dyDescent="0.15">
      <c r="B44" t="s">
        <v>126</v>
      </c>
      <c r="C44">
        <v>47</v>
      </c>
      <c r="D44">
        <v>520.61830715904023</v>
      </c>
      <c r="E44" s="36">
        <f t="shared" si="1"/>
        <v>451.20253287116816</v>
      </c>
      <c r="F44" s="36">
        <f t="shared" si="0"/>
        <v>740.43492573730191</v>
      </c>
      <c r="G44">
        <v>3.9477485520133995E-3</v>
      </c>
      <c r="H44">
        <v>0.14704699230352705</v>
      </c>
      <c r="I44">
        <v>1.5640024585669893E-2</v>
      </c>
      <c r="J44">
        <v>2.030730556226177E-2</v>
      </c>
      <c r="M44">
        <v>451.20253287116816</v>
      </c>
      <c r="N44">
        <v>3.9477485520133995E-3</v>
      </c>
      <c r="O44">
        <v>509.04901144439509</v>
      </c>
      <c r="P44">
        <v>3.860147907689032E-3</v>
      </c>
      <c r="Q44">
        <v>485.91042001510425</v>
      </c>
      <c r="R44">
        <v>0.14748782597990118</v>
      </c>
      <c r="S44">
        <f t="shared" si="2"/>
        <v>3.6271018765466794</v>
      </c>
      <c r="T44">
        <v>497.47971572974973</v>
      </c>
      <c r="U44">
        <v>0.14557300594349198</v>
      </c>
      <c r="V44">
        <f t="shared" si="3"/>
        <v>3.5800115672200277</v>
      </c>
      <c r="W44" s="40">
        <v>451.20253287116816</v>
      </c>
      <c r="X44" s="40">
        <v>1.5640024585669893E-2</v>
      </c>
      <c r="Y44" s="40">
        <v>451.20253287116839</v>
      </c>
      <c r="Z44" s="40">
        <v>1.4687477586580617E-2</v>
      </c>
      <c r="AF44">
        <v>902.40506574233643</v>
      </c>
      <c r="AG44">
        <v>1.9738164159358154E-2</v>
      </c>
    </row>
    <row r="45" spans="2:33" x14ac:dyDescent="0.15">
      <c r="B45" t="s">
        <v>127</v>
      </c>
      <c r="C45">
        <v>48</v>
      </c>
      <c r="D45">
        <v>532.18760287368559</v>
      </c>
      <c r="E45" s="36">
        <f t="shared" si="1"/>
        <v>462.77182858581352</v>
      </c>
      <c r="F45" s="36">
        <f t="shared" si="0"/>
        <v>728.86563002265655</v>
      </c>
      <c r="G45">
        <v>3.3262868434427253E-3</v>
      </c>
      <c r="H45">
        <v>0.14712957460167678</v>
      </c>
      <c r="I45">
        <v>1.5921911206882983E-2</v>
      </c>
      <c r="J45">
        <v>1.9726543824008402E-2</v>
      </c>
      <c r="M45">
        <v>462.77182858581352</v>
      </c>
      <c r="N45">
        <v>3.3262868434427253E-3</v>
      </c>
      <c r="O45">
        <v>520.61830715904046</v>
      </c>
      <c r="P45">
        <v>3.7468821698612483E-3</v>
      </c>
      <c r="Q45">
        <v>497.4797157297495</v>
      </c>
      <c r="R45">
        <v>0.14877204862985213</v>
      </c>
      <c r="S45">
        <f t="shared" si="2"/>
        <v>3.6586841875109459</v>
      </c>
      <c r="T45">
        <v>509.04901144439509</v>
      </c>
      <c r="U45">
        <v>0.14671958218326236</v>
      </c>
      <c r="V45">
        <f t="shared" si="3"/>
        <v>3.6082088018273213</v>
      </c>
      <c r="W45" s="40">
        <v>462.77182858581352</v>
      </c>
      <c r="X45" s="40">
        <v>1.5921911206882983E-2</v>
      </c>
      <c r="Y45" s="40">
        <v>462.77182858581375</v>
      </c>
      <c r="Z45" s="40">
        <v>1.4697978226035848E-2</v>
      </c>
      <c r="AF45">
        <v>925.54365717162705</v>
      </c>
      <c r="AG45">
        <v>1.8917718061267342E-2</v>
      </c>
    </row>
    <row r="46" spans="2:33" x14ac:dyDescent="0.15">
      <c r="B46" t="s">
        <v>128</v>
      </c>
      <c r="C46">
        <v>49</v>
      </c>
      <c r="D46">
        <v>543.75689858833096</v>
      </c>
      <c r="E46" s="36">
        <f t="shared" si="1"/>
        <v>474.34112430045889</v>
      </c>
      <c r="F46" s="36">
        <f t="shared" si="0"/>
        <v>717.29633430801118</v>
      </c>
      <c r="G46">
        <v>4.2679433044599431E-3</v>
      </c>
      <c r="H46">
        <v>0.14758610347356116</v>
      </c>
      <c r="I46">
        <v>1.599954285929343E-2</v>
      </c>
      <c r="J46">
        <v>1.9680828589915492E-2</v>
      </c>
      <c r="M46">
        <v>474.34112430045889</v>
      </c>
      <c r="N46">
        <v>4.2679433044599431E-3</v>
      </c>
      <c r="O46">
        <v>532.18760287368582</v>
      </c>
      <c r="P46">
        <v>4.7524511285229748E-3</v>
      </c>
      <c r="Q46">
        <v>509.04901144439486</v>
      </c>
      <c r="R46">
        <v>0.14678933757301663</v>
      </c>
      <c r="S46">
        <f t="shared" si="2"/>
        <v>3.6099242648046617</v>
      </c>
      <c r="T46">
        <v>520.61830715904046</v>
      </c>
      <c r="U46">
        <v>0.14634316315146856</v>
      </c>
      <c r="V46">
        <f t="shared" si="3"/>
        <v>3.5989516976052194</v>
      </c>
      <c r="W46" s="40">
        <v>474.34112430045889</v>
      </c>
      <c r="X46" s="40">
        <v>1.599954285929343E-2</v>
      </c>
      <c r="Y46" s="40">
        <v>474.34112430045911</v>
      </c>
      <c r="Z46" s="40">
        <v>1.4511841974369912E-2</v>
      </c>
      <c r="AF46">
        <v>937.11295288627241</v>
      </c>
      <c r="AG46">
        <v>1.953936597393682E-2</v>
      </c>
    </row>
    <row r="47" spans="2:33" x14ac:dyDescent="0.15">
      <c r="B47" t="s">
        <v>129</v>
      </c>
      <c r="C47">
        <v>50</v>
      </c>
      <c r="D47">
        <v>555.32619430297632</v>
      </c>
      <c r="E47" s="36">
        <f t="shared" si="1"/>
        <v>485.91042001510425</v>
      </c>
      <c r="F47" s="36">
        <f t="shared" si="0"/>
        <v>705.72703859336582</v>
      </c>
      <c r="G47">
        <v>3.9054369868869623E-3</v>
      </c>
      <c r="H47">
        <v>0.14748782597990118</v>
      </c>
      <c r="I47">
        <v>1.5928218997616386E-2</v>
      </c>
      <c r="J47">
        <v>5.0022630036628636E-2</v>
      </c>
      <c r="M47">
        <v>485.91042001510425</v>
      </c>
      <c r="N47">
        <v>3.9054369868869623E-3</v>
      </c>
      <c r="O47">
        <v>543.75689858833118</v>
      </c>
      <c r="P47">
        <v>4.3921817821480236E-3</v>
      </c>
      <c r="Q47">
        <v>520.61830715904023</v>
      </c>
      <c r="R47">
        <v>0.14766368260626736</v>
      </c>
      <c r="S47">
        <f t="shared" si="2"/>
        <v>3.63142663959243</v>
      </c>
      <c r="T47">
        <v>532.18760287368582</v>
      </c>
      <c r="U47">
        <v>0.14772531387075252</v>
      </c>
      <c r="V47">
        <f t="shared" si="3"/>
        <v>3.6329423096050761</v>
      </c>
      <c r="W47" s="40">
        <v>485.91042001510425</v>
      </c>
      <c r="X47" s="40">
        <v>1.5928218997616386E-2</v>
      </c>
      <c r="Y47" s="40">
        <v>485.91042001510448</v>
      </c>
      <c r="Z47" s="40">
        <v>1.5190218244891638E-2</v>
      </c>
      <c r="AF47">
        <v>948.68224860091777</v>
      </c>
      <c r="AG47">
        <v>1.8682337817038198E-2</v>
      </c>
    </row>
    <row r="48" spans="2:33" x14ac:dyDescent="0.15">
      <c r="B48" t="s">
        <v>130</v>
      </c>
      <c r="C48">
        <v>51</v>
      </c>
      <c r="D48">
        <v>566.89549001762157</v>
      </c>
      <c r="E48" s="36">
        <f t="shared" si="1"/>
        <v>497.4797157297495</v>
      </c>
      <c r="F48" s="36">
        <f t="shared" si="0"/>
        <v>694.15774287872057</v>
      </c>
      <c r="G48">
        <v>4.4259615767238223E-3</v>
      </c>
      <c r="H48">
        <v>0.14877204862985213</v>
      </c>
      <c r="I48">
        <v>1.6266331824493035E-2</v>
      </c>
      <c r="J48">
        <v>6.3219305065402964E-2</v>
      </c>
      <c r="M48">
        <v>497.4797157297495</v>
      </c>
      <c r="N48">
        <v>4.4259615767238223E-3</v>
      </c>
      <c r="O48">
        <v>555.32619430297643</v>
      </c>
      <c r="P48">
        <v>3.5261933700658811E-3</v>
      </c>
      <c r="Q48">
        <v>532.18760287368559</v>
      </c>
      <c r="R48">
        <v>0.14555151229454935</v>
      </c>
      <c r="S48">
        <f t="shared" si="2"/>
        <v>3.5794829835630666</v>
      </c>
      <c r="T48">
        <v>543.75689858833118</v>
      </c>
      <c r="U48">
        <v>0.14563127325439004</v>
      </c>
      <c r="V48">
        <f t="shared" si="3"/>
        <v>3.5814445090326519</v>
      </c>
      <c r="W48" s="40">
        <v>497.4797157297495</v>
      </c>
      <c r="X48" s="40">
        <v>1.6266331824493035E-2</v>
      </c>
      <c r="Y48" s="40">
        <v>497.47971572974973</v>
      </c>
      <c r="Z48" s="40">
        <v>1.4946400985680199E-2</v>
      </c>
      <c r="AF48">
        <v>971.82084003020839</v>
      </c>
      <c r="AG48">
        <v>1.7792350973762378E-2</v>
      </c>
    </row>
    <row r="49" spans="2:33" x14ac:dyDescent="0.15">
      <c r="B49" t="s">
        <v>131</v>
      </c>
      <c r="C49">
        <v>52</v>
      </c>
      <c r="D49">
        <v>578.46478573226693</v>
      </c>
      <c r="E49" s="36">
        <f t="shared" si="1"/>
        <v>509.04901144439486</v>
      </c>
      <c r="F49" s="36">
        <f t="shared" si="0"/>
        <v>682.58844716407521</v>
      </c>
      <c r="G49">
        <v>3.8932874074492298E-3</v>
      </c>
      <c r="H49">
        <v>0.14678933757301663</v>
      </c>
      <c r="I49">
        <v>1.5848138316154187E-2</v>
      </c>
      <c r="J49">
        <v>1.977666478410043E-2</v>
      </c>
      <c r="M49">
        <v>509.04901144439486</v>
      </c>
      <c r="N49">
        <v>3.8932874074492298E-3</v>
      </c>
      <c r="O49">
        <v>566.8954900176218</v>
      </c>
      <c r="P49">
        <v>3.5750459186519538E-3</v>
      </c>
      <c r="Q49">
        <v>543.75689858833084</v>
      </c>
      <c r="R49">
        <v>0.15034787135882025</v>
      </c>
      <c r="S49">
        <f t="shared" si="2"/>
        <v>3.6974376882786912</v>
      </c>
      <c r="T49">
        <v>555.32619430297643</v>
      </c>
      <c r="U49">
        <v>0.14825938125705843</v>
      </c>
      <c r="V49">
        <f t="shared" si="3"/>
        <v>3.6460763890194441</v>
      </c>
      <c r="W49" s="40">
        <v>509.04901144439486</v>
      </c>
      <c r="X49" s="40">
        <v>1.5848138316154187E-2</v>
      </c>
      <c r="Y49" s="40">
        <v>509.04901144439509</v>
      </c>
      <c r="Z49" s="40">
        <v>1.4920217366113346E-2</v>
      </c>
      <c r="AF49">
        <v>983.39013574485386</v>
      </c>
      <c r="AG49">
        <v>1.8613435989446512E-2</v>
      </c>
    </row>
    <row r="50" spans="2:33" x14ac:dyDescent="0.15">
      <c r="B50" t="s">
        <v>132</v>
      </c>
      <c r="C50">
        <v>53</v>
      </c>
      <c r="D50">
        <v>590.0340814469123</v>
      </c>
      <c r="E50" s="36">
        <f t="shared" si="1"/>
        <v>520.61830715904023</v>
      </c>
      <c r="F50" s="36">
        <f t="shared" si="0"/>
        <v>671.01915144942984</v>
      </c>
      <c r="G50">
        <v>4.3815999803161641E-3</v>
      </c>
      <c r="H50">
        <v>0.14766368260626736</v>
      </c>
      <c r="I50">
        <v>1.584266347473862E-2</v>
      </c>
      <c r="J50">
        <v>1.9500996838071733E-2</v>
      </c>
      <c r="M50">
        <v>520.61830715904023</v>
      </c>
      <c r="N50">
        <v>4.3815999803161641E-3</v>
      </c>
      <c r="O50">
        <v>578.46478573226716</v>
      </c>
      <c r="P50">
        <v>3.4725213269224593E-3</v>
      </c>
      <c r="Q50">
        <v>555.32619430297621</v>
      </c>
      <c r="R50">
        <v>0.14569409231862929</v>
      </c>
      <c r="S50">
        <f t="shared" si="2"/>
        <v>3.5829893900712819</v>
      </c>
      <c r="T50">
        <v>566.8954900176218</v>
      </c>
      <c r="U50">
        <v>0.14707973192623738</v>
      </c>
      <c r="V50">
        <f t="shared" si="3"/>
        <v>3.6170658027350471</v>
      </c>
      <c r="Y50" s="40">
        <v>520.61830715904046</v>
      </c>
      <c r="Z50" s="40">
        <v>1.49634090037098E-2</v>
      </c>
      <c r="AF50">
        <v>1018.0980228887898</v>
      </c>
      <c r="AG50">
        <v>1.8651435004221558E-2</v>
      </c>
    </row>
    <row r="51" spans="2:33" x14ac:dyDescent="0.15">
      <c r="B51" t="s">
        <v>133</v>
      </c>
      <c r="C51">
        <v>54</v>
      </c>
      <c r="D51">
        <v>601.60337716155766</v>
      </c>
      <c r="E51" s="36">
        <f t="shared" si="1"/>
        <v>532.18760287368559</v>
      </c>
      <c r="F51" s="36">
        <f t="shared" si="0"/>
        <v>659.44985573478448</v>
      </c>
      <c r="G51">
        <v>3.9026178654497567E-3</v>
      </c>
      <c r="H51">
        <v>0.14555151229454935</v>
      </c>
      <c r="I51">
        <v>1.5011152195509674E-2</v>
      </c>
      <c r="J51">
        <v>1.8638322349268592E-2</v>
      </c>
      <c r="M51">
        <v>532.18760287368559</v>
      </c>
      <c r="N51">
        <v>3.9026178654497567E-3</v>
      </c>
      <c r="O51">
        <v>590.03408144691252</v>
      </c>
      <c r="P51">
        <v>4.1184316685523789E-3</v>
      </c>
      <c r="Q51">
        <v>566.89549001762157</v>
      </c>
      <c r="R51">
        <v>0.14672217932570314</v>
      </c>
      <c r="S51">
        <f t="shared" si="2"/>
        <v>3.6082726721851492</v>
      </c>
      <c r="T51">
        <v>578.46478573226716</v>
      </c>
      <c r="U51">
        <v>0.14720753001780865</v>
      </c>
      <c r="V51">
        <f t="shared" si="3"/>
        <v>3.6202086838147398</v>
      </c>
      <c r="Y51" s="40">
        <v>532.18760287368582</v>
      </c>
      <c r="Z51" s="40">
        <v>1.4355860464137808E-2</v>
      </c>
      <c r="AF51">
        <v>1052.8059100327259</v>
      </c>
      <c r="AG51">
        <v>1.7497829437248466E-2</v>
      </c>
    </row>
    <row r="52" spans="2:33" x14ac:dyDescent="0.15">
      <c r="B52" t="s">
        <v>134</v>
      </c>
      <c r="C52">
        <v>55</v>
      </c>
      <c r="D52">
        <v>613.17267287620291</v>
      </c>
      <c r="E52" s="36">
        <f t="shared" si="1"/>
        <v>543.75689858833084</v>
      </c>
      <c r="F52" s="36">
        <f t="shared" si="0"/>
        <v>647.88056002013923</v>
      </c>
      <c r="G52">
        <v>4.7984965328629553E-3</v>
      </c>
      <c r="H52">
        <v>0.15034787135882025</v>
      </c>
      <c r="I52">
        <v>1.5892013531942025E-2</v>
      </c>
      <c r="J52">
        <v>6.4018586940913003E-2</v>
      </c>
      <c r="M52">
        <v>543.75689858833084</v>
      </c>
      <c r="N52">
        <v>4.7984965328629553E-3</v>
      </c>
      <c r="O52">
        <v>613.17267287620314</v>
      </c>
      <c r="P52">
        <v>3.6341156391760396E-3</v>
      </c>
      <c r="Q52">
        <v>578.46478573226693</v>
      </c>
      <c r="R52">
        <v>0.14574739817073165</v>
      </c>
      <c r="S52">
        <f t="shared" si="2"/>
        <v>3.5843003169556318</v>
      </c>
      <c r="T52">
        <v>590.03408144691252</v>
      </c>
      <c r="U52">
        <v>0.14721908748135443</v>
      </c>
      <c r="V52">
        <f t="shared" si="3"/>
        <v>3.6204929113259698</v>
      </c>
      <c r="Y52" s="40">
        <v>543.75689858833118</v>
      </c>
      <c r="Z52" s="40">
        <v>1.5259651486338123E-2</v>
      </c>
      <c r="AF52">
        <v>1064.3752057473712</v>
      </c>
      <c r="AG52">
        <v>1.8082213685700736E-2</v>
      </c>
    </row>
    <row r="53" spans="2:33" x14ac:dyDescent="0.15">
      <c r="B53" t="s">
        <v>135</v>
      </c>
      <c r="C53">
        <v>56</v>
      </c>
      <c r="D53">
        <v>624.74196859084827</v>
      </c>
      <c r="E53" s="36">
        <f t="shared" si="1"/>
        <v>555.32619430297621</v>
      </c>
      <c r="F53" s="36">
        <f t="shared" si="0"/>
        <v>636.31126430549386</v>
      </c>
      <c r="G53">
        <v>4.003885230385207E-3</v>
      </c>
      <c r="H53">
        <v>0.14569409231862929</v>
      </c>
      <c r="I53">
        <v>1.5355859482312922E-2</v>
      </c>
      <c r="J53">
        <v>1.7810661095847106E-2</v>
      </c>
      <c r="M53">
        <v>555.32619430297621</v>
      </c>
      <c r="N53">
        <v>4.003885230385207E-3</v>
      </c>
      <c r="O53">
        <v>624.7419685908485</v>
      </c>
      <c r="P53">
        <v>4.780201682382761E-3</v>
      </c>
      <c r="Q53">
        <v>601.60337716155755</v>
      </c>
      <c r="R53">
        <v>0.14721908748135443</v>
      </c>
      <c r="S53">
        <f t="shared" si="2"/>
        <v>3.6204929113259698</v>
      </c>
      <c r="Y53" s="40">
        <v>555.32619430297643</v>
      </c>
      <c r="Z53" s="40">
        <v>1.504122501779454E-2</v>
      </c>
      <c r="AF53">
        <v>1075.9445014620167</v>
      </c>
      <c r="AG53">
        <v>1.7370161622090024E-2</v>
      </c>
    </row>
    <row r="54" spans="2:33" x14ac:dyDescent="0.15">
      <c r="B54" t="s">
        <v>136</v>
      </c>
      <c r="C54">
        <v>57</v>
      </c>
      <c r="D54">
        <v>636.31126430549364</v>
      </c>
      <c r="E54" s="36">
        <f t="shared" si="1"/>
        <v>566.89549001762157</v>
      </c>
      <c r="F54" s="36">
        <f t="shared" si="0"/>
        <v>624.7419685908485</v>
      </c>
      <c r="G54">
        <v>4.780201682382761E-3</v>
      </c>
      <c r="H54">
        <v>0.14672217932570314</v>
      </c>
      <c r="I54">
        <v>1.4934567090952375E-2</v>
      </c>
      <c r="J54">
        <v>3.6260061580054292E-2</v>
      </c>
      <c r="M54">
        <v>566.89549001762157</v>
      </c>
      <c r="N54">
        <v>4.780201682382761E-3</v>
      </c>
      <c r="O54">
        <v>636.31126430549386</v>
      </c>
      <c r="P54">
        <v>4.003885230385207E-3</v>
      </c>
      <c r="Q54">
        <v>613.17267287620291</v>
      </c>
      <c r="R54">
        <v>0.14720753001780865</v>
      </c>
      <c r="S54">
        <f t="shared" si="2"/>
        <v>3.6202086838147398</v>
      </c>
      <c r="Y54" s="40">
        <v>566.8954900176218</v>
      </c>
      <c r="Z54" s="40">
        <v>1.5382534586711667E-2</v>
      </c>
      <c r="AF54">
        <v>1087.5137971766619</v>
      </c>
      <c r="AG54">
        <v>1.7467486005917996E-2</v>
      </c>
    </row>
    <row r="55" spans="2:33" x14ac:dyDescent="0.15">
      <c r="B55" t="s">
        <v>137</v>
      </c>
      <c r="C55">
        <v>58</v>
      </c>
      <c r="D55">
        <v>647.880560020139</v>
      </c>
      <c r="E55" s="36">
        <f t="shared" si="1"/>
        <v>578.46478573226693</v>
      </c>
      <c r="F55" s="36">
        <f t="shared" si="0"/>
        <v>613.17267287620314</v>
      </c>
      <c r="G55">
        <v>3.6341156391760396E-3</v>
      </c>
      <c r="H55">
        <v>0.14574739817073165</v>
      </c>
      <c r="I55">
        <v>1.48677114474586E-2</v>
      </c>
      <c r="J55">
        <v>1.8373892026314328E-2</v>
      </c>
      <c r="M55">
        <v>578.46478573226693</v>
      </c>
      <c r="N55">
        <v>3.6341156391760396E-3</v>
      </c>
      <c r="O55">
        <v>647.88056002013923</v>
      </c>
      <c r="P55">
        <v>4.7984965328629553E-3</v>
      </c>
      <c r="Q55">
        <v>624.74196859084827</v>
      </c>
      <c r="R55">
        <v>0.14707973192623738</v>
      </c>
      <c r="S55">
        <f t="shared" si="2"/>
        <v>3.6170658027350471</v>
      </c>
      <c r="Y55" s="40">
        <v>578.46478573226716</v>
      </c>
      <c r="Z55" s="40">
        <v>1.5387408577276178E-2</v>
      </c>
      <c r="AF55">
        <v>1110.6523886059526</v>
      </c>
      <c r="AG55">
        <v>1.6113261682966642E-2</v>
      </c>
    </row>
    <row r="56" spans="2:33" x14ac:dyDescent="0.15">
      <c r="B56" t="s">
        <v>138</v>
      </c>
      <c r="C56">
        <v>59</v>
      </c>
      <c r="D56">
        <v>659.44985573478436</v>
      </c>
      <c r="E56" s="36">
        <f t="shared" si="1"/>
        <v>590.0340814469123</v>
      </c>
      <c r="F56" s="36">
        <f t="shared" si="0"/>
        <v>601.60337716155777</v>
      </c>
      <c r="G56">
        <v>5.9219411085052066E-3</v>
      </c>
      <c r="H56">
        <v>0.15493663307853173</v>
      </c>
      <c r="I56">
        <v>1.7190269378061146E-2</v>
      </c>
      <c r="J56">
        <v>0.15701523153317812</v>
      </c>
      <c r="M56">
        <v>601.60337716155755</v>
      </c>
      <c r="N56">
        <v>4.1184316685523789E-3</v>
      </c>
      <c r="O56">
        <v>659.44985573478448</v>
      </c>
      <c r="P56">
        <v>3.9026178654497567E-3</v>
      </c>
      <c r="Q56">
        <v>636.31126430549364</v>
      </c>
      <c r="R56">
        <v>0.14825938125705843</v>
      </c>
      <c r="S56">
        <f t="shared" si="2"/>
        <v>3.6460763890194441</v>
      </c>
      <c r="Y56" s="40">
        <v>590.03408144691252</v>
      </c>
      <c r="Z56" s="40">
        <v>1.5107918662352858E-2</v>
      </c>
      <c r="AF56">
        <v>1133.7909800352434</v>
      </c>
      <c r="AG56">
        <v>1.6910198736896604E-2</v>
      </c>
    </row>
    <row r="57" spans="2:33" x14ac:dyDescent="0.15">
      <c r="B57" t="s">
        <v>139</v>
      </c>
      <c r="C57">
        <v>60</v>
      </c>
      <c r="D57">
        <v>671.01915144942961</v>
      </c>
      <c r="E57" s="36">
        <f t="shared" si="1"/>
        <v>601.60337716155755</v>
      </c>
      <c r="F57" s="36">
        <f t="shared" si="0"/>
        <v>590.03408144691252</v>
      </c>
      <c r="G57">
        <v>4.1184316685523789E-3</v>
      </c>
      <c r="H57">
        <v>0.14721908748135443</v>
      </c>
      <c r="I57">
        <v>1.5107918662352858E-2</v>
      </c>
      <c r="J57">
        <v>2.0289506980651874E-2</v>
      </c>
      <c r="O57">
        <v>671.01915144942984</v>
      </c>
      <c r="P57">
        <v>4.3815999803161641E-3</v>
      </c>
      <c r="Q57">
        <v>647.88056002013889</v>
      </c>
      <c r="R57">
        <v>0.14563127325439004</v>
      </c>
      <c r="S57">
        <f t="shared" si="2"/>
        <v>3.5814445090326519</v>
      </c>
      <c r="Y57" s="40">
        <v>613.17267287620314</v>
      </c>
      <c r="Z57" s="40">
        <v>1.48677114474586E-2</v>
      </c>
      <c r="AF57">
        <v>1145.3602757498886</v>
      </c>
      <c r="AG57">
        <v>1.6810265213717923E-2</v>
      </c>
    </row>
    <row r="58" spans="2:33" x14ac:dyDescent="0.15">
      <c r="B58" t="s">
        <v>140</v>
      </c>
      <c r="C58">
        <v>61</v>
      </c>
      <c r="D58">
        <v>682.58844716407498</v>
      </c>
      <c r="E58" s="36">
        <f t="shared" si="1"/>
        <v>613.17267287620291</v>
      </c>
      <c r="F58" s="36">
        <f t="shared" si="0"/>
        <v>578.46478573226716</v>
      </c>
      <c r="G58">
        <v>3.4725213269224593E-3</v>
      </c>
      <c r="H58">
        <v>0.14720753001780865</v>
      </c>
      <c r="I58">
        <v>1.5387408577276178E-2</v>
      </c>
      <c r="J58">
        <v>2.0778901406824472E-2</v>
      </c>
      <c r="O58">
        <v>682.58844716407521</v>
      </c>
      <c r="P58">
        <v>3.8932874074492298E-3</v>
      </c>
      <c r="Y58" s="40">
        <v>624.7419685908485</v>
      </c>
      <c r="Z58" s="40">
        <v>1.4934567090952375E-2</v>
      </c>
      <c r="AF58">
        <v>1156.9295714645339</v>
      </c>
      <c r="AG58">
        <v>1.6706786846729323E-2</v>
      </c>
    </row>
    <row r="59" spans="2:33" x14ac:dyDescent="0.15">
      <c r="B59" t="s">
        <v>141</v>
      </c>
      <c r="C59">
        <v>62</v>
      </c>
      <c r="D59">
        <v>694.15774287872034</v>
      </c>
      <c r="E59" s="36">
        <f t="shared" si="1"/>
        <v>624.74196859084827</v>
      </c>
      <c r="F59" s="36">
        <f t="shared" si="0"/>
        <v>566.8954900176218</v>
      </c>
      <c r="G59">
        <v>3.5750459186519538E-3</v>
      </c>
      <c r="H59">
        <v>0.14707973192623738</v>
      </c>
      <c r="I59">
        <v>1.5382534586711667E-2</v>
      </c>
      <c r="J59">
        <v>2.0956798510912207E-2</v>
      </c>
      <c r="O59">
        <v>694.15774287872057</v>
      </c>
      <c r="P59">
        <v>4.4259615767238223E-3</v>
      </c>
      <c r="Y59" s="40">
        <v>636.31126430549386</v>
      </c>
      <c r="Z59" s="40">
        <v>1.5355859482312922E-2</v>
      </c>
      <c r="AF59">
        <v>1168.4988671791793</v>
      </c>
      <c r="AG59">
        <v>1.6170370860449056E-2</v>
      </c>
    </row>
    <row r="60" spans="2:33" x14ac:dyDescent="0.15">
      <c r="B60" t="s">
        <v>142</v>
      </c>
      <c r="C60">
        <v>63</v>
      </c>
      <c r="D60">
        <v>705.72703859336571</v>
      </c>
      <c r="E60" s="36">
        <f t="shared" si="1"/>
        <v>636.31126430549364</v>
      </c>
      <c r="F60" s="36">
        <f t="shared" si="0"/>
        <v>555.32619430297643</v>
      </c>
      <c r="G60">
        <v>3.5261933700658811E-3</v>
      </c>
      <c r="H60">
        <v>0.14825938125705843</v>
      </c>
      <c r="I60">
        <v>1.504122501779454E-2</v>
      </c>
      <c r="J60">
        <v>2.0162014517218507E-2</v>
      </c>
      <c r="O60">
        <v>705.72703859336582</v>
      </c>
      <c r="P60">
        <v>3.9054369868869623E-3</v>
      </c>
      <c r="Y60" s="40">
        <v>647.88056002013923</v>
      </c>
      <c r="Z60" s="40">
        <v>1.5892013531942025E-2</v>
      </c>
      <c r="AF60">
        <v>1180.0681628938246</v>
      </c>
      <c r="AG60">
        <v>1.6086401144205995E-2</v>
      </c>
    </row>
    <row r="61" spans="2:33" x14ac:dyDescent="0.15">
      <c r="B61" t="s">
        <v>143</v>
      </c>
      <c r="C61">
        <v>64</v>
      </c>
      <c r="D61">
        <v>717.29633430801096</v>
      </c>
      <c r="E61" s="36">
        <f t="shared" si="1"/>
        <v>647.88056002013889</v>
      </c>
      <c r="F61" s="36">
        <f t="shared" si="0"/>
        <v>543.75689858833118</v>
      </c>
      <c r="G61">
        <v>4.3921817821480236E-3</v>
      </c>
      <c r="H61">
        <v>0.14563127325439004</v>
      </c>
      <c r="I61">
        <v>1.5259651486338123E-2</v>
      </c>
      <c r="J61">
        <v>6.5166442082181295E-2</v>
      </c>
      <c r="O61">
        <v>717.29633430801118</v>
      </c>
      <c r="P61">
        <v>4.2679433044599431E-3</v>
      </c>
      <c r="Y61" s="40">
        <v>659.44985573478448</v>
      </c>
      <c r="Z61" s="40">
        <v>1.5011152195509674E-2</v>
      </c>
      <c r="AF61">
        <v>1191.6374586084701</v>
      </c>
      <c r="AG61">
        <v>1.6558925817136281E-2</v>
      </c>
    </row>
    <row r="62" spans="2:33" x14ac:dyDescent="0.15">
      <c r="B62" t="s">
        <v>144</v>
      </c>
      <c r="C62">
        <v>65</v>
      </c>
      <c r="D62">
        <v>728.86563002265632</v>
      </c>
      <c r="E62" s="36">
        <f t="shared" si="1"/>
        <v>659.44985573478425</v>
      </c>
      <c r="F62" s="36">
        <f t="shared" si="0"/>
        <v>532.18760287368582</v>
      </c>
      <c r="G62">
        <v>4.7524511285229748E-3</v>
      </c>
      <c r="H62">
        <v>0.14772531387075252</v>
      </c>
      <c r="I62">
        <v>1.4355860464137808E-2</v>
      </c>
      <c r="J62">
        <v>2.0083549157596255E-2</v>
      </c>
      <c r="Y62" s="40">
        <v>671.01915144942984</v>
      </c>
      <c r="Z62" s="40">
        <v>1.584266347473862E-2</v>
      </c>
    </row>
    <row r="63" spans="2:33" x14ac:dyDescent="0.15">
      <c r="B63" t="s">
        <v>145</v>
      </c>
      <c r="C63">
        <v>66</v>
      </c>
      <c r="D63">
        <v>740.43492573730168</v>
      </c>
      <c r="E63" s="36">
        <f t="shared" si="1"/>
        <v>671.01915144942961</v>
      </c>
      <c r="F63" s="36">
        <f t="shared" si="0"/>
        <v>520.61830715904046</v>
      </c>
      <c r="G63">
        <v>3.7468821698612483E-3</v>
      </c>
      <c r="H63">
        <v>0.14634316315146856</v>
      </c>
      <c r="I63">
        <v>1.49634090037098E-2</v>
      </c>
      <c r="J63">
        <v>1.9910096406847155E-2</v>
      </c>
      <c r="Y63" s="40">
        <v>682.58844716407521</v>
      </c>
      <c r="Z63" s="40">
        <v>1.5848138316154187E-2</v>
      </c>
    </row>
    <row r="64" spans="2:33" x14ac:dyDescent="0.15">
      <c r="B64" t="s">
        <v>146</v>
      </c>
      <c r="C64">
        <v>67</v>
      </c>
      <c r="D64">
        <v>752.00422145194705</v>
      </c>
      <c r="E64" s="36">
        <f t="shared" si="1"/>
        <v>682.58844716407498</v>
      </c>
      <c r="F64" s="36">
        <f t="shared" si="0"/>
        <v>509.04901144439509</v>
      </c>
      <c r="G64">
        <v>3.860147907689032E-3</v>
      </c>
      <c r="H64">
        <v>0.14671958218326236</v>
      </c>
      <c r="I64">
        <v>1.4920217366113346E-2</v>
      </c>
      <c r="J64">
        <v>2.944385245900457E-2</v>
      </c>
      <c r="Y64" s="40">
        <v>694.15774287872057</v>
      </c>
      <c r="Z64" s="40">
        <v>1.6266331824493035E-2</v>
      </c>
    </row>
    <row r="65" spans="2:26" x14ac:dyDescent="0.15">
      <c r="B65" t="s">
        <v>147</v>
      </c>
      <c r="C65">
        <v>68</v>
      </c>
      <c r="D65">
        <v>763.57351716659241</v>
      </c>
      <c r="E65" s="36">
        <f t="shared" si="1"/>
        <v>694.15774287872034</v>
      </c>
      <c r="F65" s="36">
        <f t="shared" si="0"/>
        <v>497.47971572974973</v>
      </c>
      <c r="G65">
        <v>4.0930255668971656E-3</v>
      </c>
      <c r="H65">
        <v>0.14557300594349198</v>
      </c>
      <c r="I65">
        <v>1.4946400985680199E-2</v>
      </c>
      <c r="J65">
        <v>1.9332709348097218E-2</v>
      </c>
      <c r="Y65" s="40">
        <v>705.72703859336582</v>
      </c>
      <c r="Z65" s="40">
        <v>1.5928218997616386E-2</v>
      </c>
    </row>
    <row r="66" spans="2:26" x14ac:dyDescent="0.15">
      <c r="B66" t="s">
        <v>148</v>
      </c>
      <c r="C66">
        <v>69</v>
      </c>
      <c r="D66">
        <v>775.14281288123766</v>
      </c>
      <c r="E66" s="36">
        <f t="shared" si="1"/>
        <v>705.72703859336559</v>
      </c>
      <c r="F66" s="36">
        <f t="shared" si="0"/>
        <v>485.91042001510448</v>
      </c>
      <c r="G66">
        <v>3.9585643023939444E-3</v>
      </c>
      <c r="H66">
        <v>0.14716426340386404</v>
      </c>
      <c r="I66">
        <v>1.5190218244891638E-2</v>
      </c>
      <c r="J66">
        <v>3.8908426556674751E-2</v>
      </c>
      <c r="Y66" s="40">
        <v>717.29633430801118</v>
      </c>
      <c r="Z66" s="40">
        <v>1.599954285929343E-2</v>
      </c>
    </row>
    <row r="67" spans="2:26" x14ac:dyDescent="0.15">
      <c r="B67" t="s">
        <v>149</v>
      </c>
      <c r="C67">
        <v>70</v>
      </c>
      <c r="D67">
        <v>786.71210859588302</v>
      </c>
      <c r="E67" s="36">
        <f t="shared" si="1"/>
        <v>717.29633430801096</v>
      </c>
      <c r="F67" s="36">
        <f t="shared" si="0"/>
        <v>474.34112430045911</v>
      </c>
      <c r="G67">
        <v>4.4735312157158135E-3</v>
      </c>
      <c r="H67">
        <v>0.14518925363029175</v>
      </c>
      <c r="I67">
        <v>1.4511841974369912E-2</v>
      </c>
      <c r="J67">
        <v>1.800890438901856E-2</v>
      </c>
      <c r="Y67" s="40">
        <v>728.86563002265655</v>
      </c>
      <c r="Z67" s="40">
        <v>1.5921911206882983E-2</v>
      </c>
    </row>
    <row r="68" spans="2:26" x14ac:dyDescent="0.15">
      <c r="B68" t="s">
        <v>150</v>
      </c>
      <c r="C68">
        <v>71</v>
      </c>
      <c r="D68">
        <v>798.28140431052839</v>
      </c>
      <c r="E68" s="36">
        <f t="shared" si="1"/>
        <v>728.86563002265632</v>
      </c>
      <c r="F68" s="36">
        <f t="shared" si="0"/>
        <v>462.77182858581375</v>
      </c>
      <c r="G68">
        <v>3.7953450484950013E-3</v>
      </c>
      <c r="H68">
        <v>0.14620255448533881</v>
      </c>
      <c r="I68">
        <v>1.4697978226035848E-2</v>
      </c>
      <c r="J68">
        <v>2.258407507098336E-2</v>
      </c>
      <c r="Y68" s="40">
        <v>740.43492573730191</v>
      </c>
      <c r="Z68" s="40">
        <v>1.5640024585669893E-2</v>
      </c>
    </row>
    <row r="69" spans="2:26" x14ac:dyDescent="0.15">
      <c r="B69" t="s">
        <v>151</v>
      </c>
      <c r="C69">
        <v>72</v>
      </c>
      <c r="D69">
        <v>809.85070002517375</v>
      </c>
      <c r="E69" s="36">
        <f t="shared" si="1"/>
        <v>740.43492573730168</v>
      </c>
      <c r="F69" s="36">
        <f t="shared" ref="F69:F103" si="4">E$108-E69</f>
        <v>451.20253287116839</v>
      </c>
      <c r="G69">
        <v>4.4503290899096113E-3</v>
      </c>
      <c r="H69">
        <v>0.14734868609227808</v>
      </c>
      <c r="I69">
        <v>1.4687477586580617E-2</v>
      </c>
      <c r="J69">
        <v>2.7687942395465293E-2</v>
      </c>
      <c r="Y69" s="40">
        <v>752.00422145194716</v>
      </c>
      <c r="Z69" s="40">
        <v>1.595841741038943E-2</v>
      </c>
    </row>
    <row r="70" spans="2:26" x14ac:dyDescent="0.15">
      <c r="B70" t="s">
        <v>152</v>
      </c>
      <c r="C70">
        <v>73</v>
      </c>
      <c r="D70">
        <v>821.419995739819</v>
      </c>
      <c r="E70" s="36">
        <f t="shared" ref="E70:E108" si="5">D70-D$5</f>
        <v>752.00422145194693</v>
      </c>
      <c r="F70" s="36">
        <f t="shared" si="4"/>
        <v>439.63323715652314</v>
      </c>
      <c r="G70">
        <v>4.5777385280407878E-3</v>
      </c>
      <c r="H70">
        <v>0.14549739723147173</v>
      </c>
      <c r="I70">
        <v>1.4215309507182448E-2</v>
      </c>
      <c r="J70">
        <v>1.7754106432395198E-2</v>
      </c>
      <c r="Y70" s="40">
        <v>763.57351716659252</v>
      </c>
      <c r="Z70" s="40">
        <v>1.5242338046953161E-2</v>
      </c>
    </row>
    <row r="71" spans="2:26" x14ac:dyDescent="0.15">
      <c r="B71" t="s">
        <v>153</v>
      </c>
      <c r="C71">
        <v>74</v>
      </c>
      <c r="D71">
        <v>832.98929145446436</v>
      </c>
      <c r="E71" s="36">
        <f t="shared" si="5"/>
        <v>763.5735171665923</v>
      </c>
      <c r="F71" s="36">
        <f t="shared" si="4"/>
        <v>428.06394144187777</v>
      </c>
      <c r="G71">
        <v>4.0723088826036336E-3</v>
      </c>
      <c r="H71">
        <v>0.14604316445534657</v>
      </c>
      <c r="I71">
        <v>1.4338499906395069E-2</v>
      </c>
      <c r="J71">
        <v>1.9505138837237621E-2</v>
      </c>
      <c r="Y71" s="40">
        <v>775.14281288123789</v>
      </c>
      <c r="Z71" s="40">
        <v>1.5400105900484712E-2</v>
      </c>
    </row>
    <row r="72" spans="2:26" x14ac:dyDescent="0.15">
      <c r="B72" t="s">
        <v>154</v>
      </c>
      <c r="C72">
        <v>75</v>
      </c>
      <c r="D72">
        <v>844.55858716910973</v>
      </c>
      <c r="E72" s="36">
        <f t="shared" si="5"/>
        <v>775.14281288123766</v>
      </c>
      <c r="F72" s="36">
        <f t="shared" si="4"/>
        <v>416.49464572723241</v>
      </c>
      <c r="G72">
        <v>3.8862016702521933E-3</v>
      </c>
      <c r="H72">
        <v>0.14502043180551855</v>
      </c>
      <c r="I72">
        <v>1.4457909788685049E-2</v>
      </c>
      <c r="J72">
        <v>1.8818210202820207E-2</v>
      </c>
      <c r="Y72" s="40">
        <v>786.71210859588325</v>
      </c>
      <c r="Z72" s="40">
        <v>1.5868722109253584E-2</v>
      </c>
    </row>
    <row r="73" spans="2:26" x14ac:dyDescent="0.15">
      <c r="B73" t="s">
        <v>155</v>
      </c>
      <c r="C73">
        <v>76</v>
      </c>
      <c r="D73">
        <v>856.12788288375509</v>
      </c>
      <c r="E73" s="36">
        <f t="shared" si="5"/>
        <v>786.71210859588302</v>
      </c>
      <c r="F73" s="36">
        <f t="shared" si="4"/>
        <v>404.92535001258705</v>
      </c>
      <c r="G73">
        <v>2.8969058532847722E-3</v>
      </c>
      <c r="H73">
        <v>0.14575346871212705</v>
      </c>
      <c r="I73">
        <v>1.4352488105398988E-2</v>
      </c>
      <c r="J73">
        <v>2.0629013014016487E-2</v>
      </c>
      <c r="Y73" s="40">
        <v>798.28140431052861</v>
      </c>
      <c r="Z73" s="40">
        <v>1.5847128912047165E-2</v>
      </c>
    </row>
    <row r="74" spans="2:26" x14ac:dyDescent="0.15">
      <c r="B74" t="s">
        <v>156</v>
      </c>
      <c r="C74">
        <v>77</v>
      </c>
      <c r="D74">
        <v>867.69717859840046</v>
      </c>
      <c r="E74" s="36">
        <f t="shared" si="5"/>
        <v>798.28140431052839</v>
      </c>
      <c r="F74" s="36">
        <f t="shared" si="4"/>
        <v>393.35605429794168</v>
      </c>
      <c r="G74">
        <v>3.0309201198945681E-3</v>
      </c>
      <c r="H74">
        <v>0.14630393283024951</v>
      </c>
      <c r="I74">
        <v>1.4619746058493871E-2</v>
      </c>
      <c r="J74">
        <v>2.1583335380696997E-2</v>
      </c>
      <c r="Y74" s="40">
        <v>809.85070002517386</v>
      </c>
      <c r="Z74" s="40">
        <v>1.5716257372139841E-2</v>
      </c>
    </row>
    <row r="75" spans="2:26" x14ac:dyDescent="0.15">
      <c r="B75" t="s">
        <v>157</v>
      </c>
      <c r="C75">
        <v>78</v>
      </c>
      <c r="D75">
        <v>879.26647431304571</v>
      </c>
      <c r="E75" s="36">
        <f t="shared" si="5"/>
        <v>809.85070002517364</v>
      </c>
      <c r="F75" s="36">
        <f t="shared" si="4"/>
        <v>381.78675858329643</v>
      </c>
      <c r="G75">
        <v>3.905803136753956E-3</v>
      </c>
      <c r="H75">
        <v>0.14434090381708053</v>
      </c>
      <c r="I75">
        <v>1.4189948525982281E-2</v>
      </c>
      <c r="J75">
        <v>2.0629822619478756E-2</v>
      </c>
      <c r="Y75" s="40">
        <v>821.41999573981923</v>
      </c>
      <c r="Z75" s="40">
        <v>1.6172642053102343E-2</v>
      </c>
    </row>
    <row r="76" spans="2:26" x14ac:dyDescent="0.15">
      <c r="B76" t="s">
        <v>158</v>
      </c>
      <c r="C76">
        <v>79</v>
      </c>
      <c r="D76">
        <v>890.83577002769107</v>
      </c>
      <c r="E76" s="36">
        <f t="shared" si="5"/>
        <v>821.419995739819</v>
      </c>
      <c r="F76" s="36">
        <f t="shared" si="4"/>
        <v>370.21746286865107</v>
      </c>
      <c r="G76">
        <v>5.7062244995348035E-3</v>
      </c>
      <c r="H76">
        <v>0.15270211479158169</v>
      </c>
      <c r="I76">
        <v>1.4883179870110848E-2</v>
      </c>
      <c r="J76">
        <v>0.14159211100902519</v>
      </c>
      <c r="Y76" s="40">
        <v>844.55858716910996</v>
      </c>
      <c r="Z76" s="40">
        <v>1.5788813863537251E-2</v>
      </c>
    </row>
    <row r="77" spans="2:26" x14ac:dyDescent="0.15">
      <c r="B77" t="s">
        <v>159</v>
      </c>
      <c r="C77">
        <v>80</v>
      </c>
      <c r="D77">
        <v>902.40506574233643</v>
      </c>
      <c r="E77" s="36">
        <f t="shared" si="5"/>
        <v>832.98929145446436</v>
      </c>
      <c r="F77" s="36">
        <f t="shared" si="4"/>
        <v>358.64816715400571</v>
      </c>
      <c r="G77">
        <v>3.4946141424114013E-3</v>
      </c>
      <c r="H77">
        <v>0.14514071651005186</v>
      </c>
      <c r="I77">
        <v>1.4146393023992421E-2</v>
      </c>
      <c r="J77">
        <v>1.972392343008169E-2</v>
      </c>
      <c r="Y77" s="40">
        <v>856.12788288375521</v>
      </c>
      <c r="Z77" s="40">
        <v>1.59360057449945E-2</v>
      </c>
    </row>
    <row r="78" spans="2:26" x14ac:dyDescent="0.15">
      <c r="B78" t="s">
        <v>160</v>
      </c>
      <c r="C78">
        <v>81</v>
      </c>
      <c r="D78">
        <v>913.9743614569818</v>
      </c>
      <c r="E78" s="36">
        <f t="shared" si="5"/>
        <v>844.55858716910973</v>
      </c>
      <c r="F78" s="36">
        <f t="shared" si="4"/>
        <v>347.07887143936034</v>
      </c>
      <c r="G78">
        <v>3.7510562040399425E-3</v>
      </c>
      <c r="H78">
        <v>0.14484457042330143</v>
      </c>
      <c r="I78">
        <v>1.3974156499680149E-2</v>
      </c>
      <c r="J78">
        <v>1.9748059322494758E-2</v>
      </c>
      <c r="Y78" s="40">
        <v>867.69717859840057</v>
      </c>
      <c r="Z78" s="40">
        <v>1.6067021194068627E-2</v>
      </c>
    </row>
    <row r="79" spans="2:26" x14ac:dyDescent="0.15">
      <c r="B79" t="s">
        <v>161</v>
      </c>
      <c r="C79">
        <v>82</v>
      </c>
      <c r="D79">
        <v>925.54365717162705</v>
      </c>
      <c r="E79" s="36">
        <f t="shared" si="5"/>
        <v>856.12788288375498</v>
      </c>
      <c r="F79" s="36">
        <f t="shared" si="4"/>
        <v>335.50957572471509</v>
      </c>
      <c r="G79">
        <v>2.566256670544794E-3</v>
      </c>
      <c r="H79">
        <v>0.144813262602593</v>
      </c>
      <c r="I79">
        <v>1.3484877639958582E-2</v>
      </c>
      <c r="J79">
        <v>1.8791296416700978E-2</v>
      </c>
      <c r="Y79" s="40">
        <v>879.26647431304593</v>
      </c>
      <c r="Z79" s="40">
        <v>1.6062651343352857E-2</v>
      </c>
    </row>
    <row r="80" spans="2:26" x14ac:dyDescent="0.15">
      <c r="B80" t="s">
        <v>162</v>
      </c>
      <c r="C80">
        <v>83</v>
      </c>
      <c r="D80">
        <v>937.11295288627241</v>
      </c>
      <c r="E80" s="36">
        <f t="shared" si="5"/>
        <v>867.69717859840034</v>
      </c>
      <c r="F80" s="36">
        <f t="shared" si="4"/>
        <v>323.94028001006973</v>
      </c>
      <c r="G80">
        <v>5.9820812387818547E-3</v>
      </c>
      <c r="H80">
        <v>0.14715078692497702</v>
      </c>
      <c r="I80">
        <v>1.4779480328003554E-2</v>
      </c>
      <c r="J80">
        <v>5.1081076177045312E-2</v>
      </c>
      <c r="Y80" s="40">
        <v>890.8357700276913</v>
      </c>
      <c r="Z80" s="40">
        <v>1.5600957712431918E-2</v>
      </c>
    </row>
    <row r="81" spans="2:26" x14ac:dyDescent="0.15">
      <c r="B81" t="s">
        <v>163</v>
      </c>
      <c r="C81">
        <v>84</v>
      </c>
      <c r="D81">
        <v>948.68224860091777</v>
      </c>
      <c r="E81" s="36">
        <f t="shared" si="5"/>
        <v>879.26647431304571</v>
      </c>
      <c r="F81" s="36">
        <f t="shared" si="4"/>
        <v>312.37098429542436</v>
      </c>
      <c r="G81">
        <v>3.2411568448164835E-3</v>
      </c>
      <c r="H81">
        <v>0.14453002612433846</v>
      </c>
      <c r="I81">
        <v>1.3761264024938186E-2</v>
      </c>
      <c r="J81">
        <v>1.9867644237663649E-2</v>
      </c>
      <c r="Y81" s="40">
        <v>902.40506574233666</v>
      </c>
      <c r="Z81" s="40">
        <v>1.5476227827447373E-2</v>
      </c>
    </row>
    <row r="82" spans="2:26" x14ac:dyDescent="0.15">
      <c r="B82" t="s">
        <v>164</v>
      </c>
      <c r="C82">
        <v>85</v>
      </c>
      <c r="D82">
        <v>960.25154431556314</v>
      </c>
      <c r="E82" s="36">
        <f t="shared" si="5"/>
        <v>890.83577002769107</v>
      </c>
      <c r="F82" s="36">
        <f t="shared" si="4"/>
        <v>300.801688580779</v>
      </c>
      <c r="G82">
        <v>3.3932468331524996E-3</v>
      </c>
      <c r="H82">
        <v>0.14486867086453759</v>
      </c>
      <c r="I82">
        <v>1.3801587102136055E-2</v>
      </c>
      <c r="J82">
        <v>3.1504753918279872E-2</v>
      </c>
    </row>
    <row r="83" spans="2:26" x14ac:dyDescent="0.15">
      <c r="B83" t="s">
        <v>165</v>
      </c>
      <c r="C83">
        <v>86</v>
      </c>
      <c r="D83">
        <v>971.8208400302085</v>
      </c>
      <c r="E83" s="36">
        <f t="shared" si="5"/>
        <v>902.40506574233643</v>
      </c>
      <c r="F83" s="36">
        <f t="shared" si="4"/>
        <v>289.23239286613364</v>
      </c>
      <c r="G83">
        <v>3.56226357797784E-3</v>
      </c>
      <c r="H83">
        <v>0.14477214512823658</v>
      </c>
      <c r="I83">
        <v>1.3471914475640936E-2</v>
      </c>
      <c r="J83">
        <v>1.9738164159358154E-2</v>
      </c>
    </row>
    <row r="84" spans="2:26" x14ac:dyDescent="0.15">
      <c r="B84" t="s">
        <v>166</v>
      </c>
      <c r="C84">
        <v>87</v>
      </c>
      <c r="D84">
        <v>983.39013574485375</v>
      </c>
      <c r="E84" s="36">
        <f t="shared" si="5"/>
        <v>913.97436145698168</v>
      </c>
      <c r="F84" s="36">
        <f t="shared" si="4"/>
        <v>277.66309715148839</v>
      </c>
      <c r="G84">
        <v>3.8417700830776619E-3</v>
      </c>
      <c r="H84">
        <v>0.14338841545420755</v>
      </c>
      <c r="I84">
        <v>1.3121746571866724E-2</v>
      </c>
      <c r="J84">
        <v>2.3660487745177729E-2</v>
      </c>
    </row>
    <row r="85" spans="2:26" x14ac:dyDescent="0.15">
      <c r="B85" t="s">
        <v>167</v>
      </c>
      <c r="C85">
        <v>88</v>
      </c>
      <c r="D85">
        <v>994.95943145949911</v>
      </c>
      <c r="E85" s="36">
        <f t="shared" si="5"/>
        <v>925.54365717162705</v>
      </c>
      <c r="F85" s="36">
        <f t="shared" si="4"/>
        <v>266.09380143684302</v>
      </c>
      <c r="G85">
        <v>3.457207331418714E-3</v>
      </c>
      <c r="H85">
        <v>0.14432102352846204</v>
      </c>
      <c r="I85">
        <v>1.3030739951602326E-2</v>
      </c>
      <c r="J85">
        <v>1.8917718061267342E-2</v>
      </c>
    </row>
    <row r="86" spans="2:26" x14ac:dyDescent="0.15">
      <c r="B86" t="s">
        <v>168</v>
      </c>
      <c r="C86">
        <v>89</v>
      </c>
      <c r="D86">
        <v>1006.5287271741445</v>
      </c>
      <c r="E86" s="36">
        <f t="shared" si="5"/>
        <v>937.11295288627241</v>
      </c>
      <c r="F86" s="36">
        <f t="shared" si="4"/>
        <v>254.52450572219766</v>
      </c>
      <c r="G86">
        <v>4.1054386588008744E-3</v>
      </c>
      <c r="H86">
        <v>0.14332785728526784</v>
      </c>
      <c r="I86">
        <v>1.340790385831356E-2</v>
      </c>
      <c r="J86">
        <v>1.953936597393682E-2</v>
      </c>
    </row>
    <row r="87" spans="2:26" x14ac:dyDescent="0.15">
      <c r="B87" t="s">
        <v>169</v>
      </c>
      <c r="C87">
        <v>90</v>
      </c>
      <c r="D87">
        <v>1018.0980228887898</v>
      </c>
      <c r="E87" s="36">
        <f t="shared" si="5"/>
        <v>948.68224860091777</v>
      </c>
      <c r="F87" s="36">
        <f t="shared" si="4"/>
        <v>242.9552100075523</v>
      </c>
      <c r="G87">
        <v>3.7590200480981228E-3</v>
      </c>
      <c r="H87">
        <v>0.14283712845911989</v>
      </c>
      <c r="I87">
        <v>1.2641585163714652E-2</v>
      </c>
      <c r="J87">
        <v>1.8682337817038198E-2</v>
      </c>
    </row>
    <row r="88" spans="2:26" x14ac:dyDescent="0.15">
      <c r="B88" t="s">
        <v>170</v>
      </c>
      <c r="C88">
        <v>91</v>
      </c>
      <c r="D88">
        <v>1029.6673186034352</v>
      </c>
      <c r="E88" s="36">
        <f t="shared" si="5"/>
        <v>960.25154431556314</v>
      </c>
      <c r="F88" s="36">
        <f t="shared" si="4"/>
        <v>231.38591429290693</v>
      </c>
      <c r="G88">
        <v>3.4516486307718886E-3</v>
      </c>
      <c r="H88">
        <v>0.14323517536109356</v>
      </c>
      <c r="I88">
        <v>1.2546127143386928E-2</v>
      </c>
      <c r="J88">
        <v>2.9384352897805506E-2</v>
      </c>
    </row>
    <row r="89" spans="2:26" x14ac:dyDescent="0.15">
      <c r="B89" t="s">
        <v>171</v>
      </c>
      <c r="C89">
        <v>92</v>
      </c>
      <c r="D89">
        <v>1041.2366143180805</v>
      </c>
      <c r="E89" s="36">
        <f t="shared" si="5"/>
        <v>971.82084003020839</v>
      </c>
      <c r="F89" s="36">
        <f t="shared" si="4"/>
        <v>219.81661857826168</v>
      </c>
      <c r="G89">
        <v>3.2139115443032985E-3</v>
      </c>
      <c r="H89">
        <v>0.14203459664318879</v>
      </c>
      <c r="I89">
        <v>1.250264311355089E-2</v>
      </c>
      <c r="J89">
        <v>1.7792350973762378E-2</v>
      </c>
    </row>
    <row r="90" spans="2:26" x14ac:dyDescent="0.15">
      <c r="B90" t="s">
        <v>172</v>
      </c>
      <c r="C90">
        <v>93</v>
      </c>
      <c r="D90">
        <v>1052.8059100327259</v>
      </c>
      <c r="E90" s="36">
        <f t="shared" si="5"/>
        <v>983.39013574485386</v>
      </c>
      <c r="F90" s="36">
        <f t="shared" si="4"/>
        <v>208.2473228636162</v>
      </c>
      <c r="G90">
        <v>3.5525689573582013E-3</v>
      </c>
      <c r="H90">
        <v>0.14307817887807145</v>
      </c>
      <c r="I90">
        <v>1.2508681929986928E-2</v>
      </c>
      <c r="J90">
        <v>1.8613435989446512E-2</v>
      </c>
    </row>
    <row r="91" spans="2:26" x14ac:dyDescent="0.15">
      <c r="B91" t="s">
        <v>173</v>
      </c>
      <c r="C91">
        <v>94</v>
      </c>
      <c r="D91">
        <v>1064.3752057473712</v>
      </c>
      <c r="E91" s="36">
        <f t="shared" si="5"/>
        <v>994.95943145949911</v>
      </c>
      <c r="F91" s="36">
        <f t="shared" si="4"/>
        <v>196.67802714897095</v>
      </c>
      <c r="G91">
        <v>3.4203801852065495E-3</v>
      </c>
      <c r="H91">
        <v>0.14650398413712268</v>
      </c>
      <c r="I91">
        <v>1.2635584768981183E-2</v>
      </c>
      <c r="J91">
        <v>4.9820523120425696E-2</v>
      </c>
    </row>
    <row r="92" spans="2:26" x14ac:dyDescent="0.15">
      <c r="B92" t="s">
        <v>174</v>
      </c>
      <c r="C92">
        <v>95</v>
      </c>
      <c r="D92">
        <v>1075.9445014620164</v>
      </c>
      <c r="E92" s="36">
        <f t="shared" si="5"/>
        <v>1006.5287271741444</v>
      </c>
      <c r="F92" s="36">
        <f t="shared" si="4"/>
        <v>185.1087314343257</v>
      </c>
      <c r="G92">
        <v>2.2777966536416559E-3</v>
      </c>
      <c r="H92">
        <v>0.14176394984640739</v>
      </c>
      <c r="I92">
        <v>1.2458755727530366E-2</v>
      </c>
      <c r="J92">
        <v>4.3057537197455815E-2</v>
      </c>
    </row>
    <row r="93" spans="2:26" x14ac:dyDescent="0.15">
      <c r="B93" t="s">
        <v>175</v>
      </c>
      <c r="C93">
        <v>96</v>
      </c>
      <c r="D93">
        <v>1087.5137971766619</v>
      </c>
      <c r="E93" s="36">
        <f t="shared" si="5"/>
        <v>1018.0980228887898</v>
      </c>
      <c r="F93" s="36">
        <f t="shared" si="4"/>
        <v>173.53943571968023</v>
      </c>
      <c r="G93">
        <v>2.3598706620426291E-3</v>
      </c>
      <c r="H93">
        <v>0.14174569607089973</v>
      </c>
      <c r="I93">
        <v>1.1146718442368739E-2</v>
      </c>
      <c r="J93">
        <v>1.8651435004221558E-2</v>
      </c>
    </row>
    <row r="94" spans="2:26" x14ac:dyDescent="0.15">
      <c r="B94" t="s">
        <v>176</v>
      </c>
      <c r="C94">
        <v>97</v>
      </c>
      <c r="D94">
        <v>1099.0830928913072</v>
      </c>
      <c r="E94" s="36">
        <f t="shared" si="5"/>
        <v>1029.6673186034352</v>
      </c>
      <c r="F94" s="36">
        <f t="shared" si="4"/>
        <v>161.97014000503486</v>
      </c>
      <c r="G94">
        <v>2.9707323824673653E-3</v>
      </c>
      <c r="H94">
        <v>0.1420883994133291</v>
      </c>
      <c r="I94">
        <v>1.1646619754107558E-2</v>
      </c>
      <c r="J94">
        <v>4.6871535610744933E-2</v>
      </c>
    </row>
    <row r="95" spans="2:26" x14ac:dyDescent="0.15">
      <c r="B95" t="s">
        <v>177</v>
      </c>
      <c r="C95">
        <v>98</v>
      </c>
      <c r="D95">
        <v>1110.6523886059526</v>
      </c>
      <c r="E95" s="36">
        <f t="shared" si="5"/>
        <v>1041.2366143180807</v>
      </c>
      <c r="F95" s="36">
        <f t="shared" si="4"/>
        <v>150.40084429038939</v>
      </c>
      <c r="G95">
        <v>2.9132999607885571E-3</v>
      </c>
      <c r="H95">
        <v>0.14229954716517673</v>
      </c>
      <c r="I95">
        <v>1.153603448888073E-2</v>
      </c>
      <c r="J95">
        <v>5.2049620672406129E-2</v>
      </c>
    </row>
    <row r="96" spans="2:26" x14ac:dyDescent="0.15">
      <c r="B96" t="s">
        <v>178</v>
      </c>
      <c r="C96">
        <v>99</v>
      </c>
      <c r="D96">
        <v>1122.2216843205979</v>
      </c>
      <c r="E96" s="36">
        <f t="shared" si="5"/>
        <v>1052.8059100327259</v>
      </c>
      <c r="F96" s="36">
        <f t="shared" si="4"/>
        <v>138.83154857574414</v>
      </c>
      <c r="G96">
        <v>2.0648720650879235E-3</v>
      </c>
      <c r="H96">
        <v>0.13958413244244738</v>
      </c>
      <c r="I96">
        <v>1.0904509356672391E-2</v>
      </c>
      <c r="J96">
        <v>1.7497829437248466E-2</v>
      </c>
    </row>
    <row r="97" spans="2:10" x14ac:dyDescent="0.15">
      <c r="B97" t="s">
        <v>179</v>
      </c>
      <c r="C97">
        <v>100</v>
      </c>
      <c r="D97">
        <v>1133.7909800352431</v>
      </c>
      <c r="E97" s="36">
        <f t="shared" si="5"/>
        <v>1064.3752057473712</v>
      </c>
      <c r="F97" s="36">
        <f t="shared" si="4"/>
        <v>127.26225286109889</v>
      </c>
      <c r="G97">
        <v>2.6223463284536863E-3</v>
      </c>
      <c r="H97">
        <v>0.13915020507001252</v>
      </c>
      <c r="I97">
        <v>1.0696252717559791E-2</v>
      </c>
      <c r="J97">
        <v>1.8082213685700736E-2</v>
      </c>
    </row>
    <row r="98" spans="2:10" x14ac:dyDescent="0.15">
      <c r="B98" t="s">
        <v>180</v>
      </c>
      <c r="C98">
        <v>101</v>
      </c>
      <c r="D98">
        <v>1145.3602757498886</v>
      </c>
      <c r="E98" s="36">
        <f t="shared" si="5"/>
        <v>1075.9445014620167</v>
      </c>
      <c r="F98" s="36">
        <f t="shared" si="4"/>
        <v>115.69295714645341</v>
      </c>
      <c r="G98">
        <v>1.9721753645425485E-3</v>
      </c>
      <c r="H98">
        <v>0.13927763977585794</v>
      </c>
      <c r="I98">
        <v>1.0499523289422389E-2</v>
      </c>
      <c r="J98">
        <v>1.7370161622090024E-2</v>
      </c>
    </row>
    <row r="99" spans="2:10" x14ac:dyDescent="0.15">
      <c r="B99" t="s">
        <v>181</v>
      </c>
      <c r="C99">
        <v>102</v>
      </c>
      <c r="D99">
        <v>1156.9295714645339</v>
      </c>
      <c r="E99" s="36">
        <f t="shared" si="5"/>
        <v>1087.5137971766619</v>
      </c>
      <c r="F99" s="36">
        <f t="shared" si="4"/>
        <v>104.12366143180816</v>
      </c>
      <c r="G99">
        <v>1.7853652965402265E-3</v>
      </c>
      <c r="H99">
        <v>0.13405230799401416</v>
      </c>
      <c r="I99">
        <v>9.6262730118233421E-3</v>
      </c>
      <c r="J99">
        <v>1.7467486005917996E-2</v>
      </c>
    </row>
    <row r="100" spans="2:10" x14ac:dyDescent="0.15">
      <c r="B100" t="s">
        <v>182</v>
      </c>
      <c r="C100">
        <v>103</v>
      </c>
      <c r="D100">
        <v>1168.4988671791791</v>
      </c>
      <c r="E100" s="36">
        <f t="shared" si="5"/>
        <v>1099.0830928913072</v>
      </c>
      <c r="F100" s="36">
        <f t="shared" si="4"/>
        <v>92.554365717162909</v>
      </c>
      <c r="G100">
        <v>2.5791244299981082E-3</v>
      </c>
      <c r="H100">
        <v>0.13533612118124655</v>
      </c>
      <c r="I100">
        <v>9.3909198760546465E-3</v>
      </c>
      <c r="J100">
        <v>2.7382148831227051E-2</v>
      </c>
    </row>
    <row r="101" spans="2:10" x14ac:dyDescent="0.15">
      <c r="B101" t="s">
        <v>183</v>
      </c>
      <c r="C101">
        <v>104</v>
      </c>
      <c r="D101">
        <v>1180.0681628938246</v>
      </c>
      <c r="E101" s="36">
        <f t="shared" si="5"/>
        <v>1110.6523886059526</v>
      </c>
      <c r="F101" s="36">
        <f t="shared" si="4"/>
        <v>80.985070002517432</v>
      </c>
      <c r="G101">
        <v>1.8381726826567205E-3</v>
      </c>
      <c r="H101">
        <v>0.13595465170923218</v>
      </c>
      <c r="I101">
        <v>9.0332276910464766E-3</v>
      </c>
      <c r="J101">
        <v>1.6113261682966642E-2</v>
      </c>
    </row>
    <row r="102" spans="2:10" x14ac:dyDescent="0.15">
      <c r="B102" t="s">
        <v>184</v>
      </c>
      <c r="C102">
        <v>105</v>
      </c>
      <c r="D102">
        <v>1191.6374586084698</v>
      </c>
      <c r="E102" s="36">
        <f t="shared" si="5"/>
        <v>1122.2216843205979</v>
      </c>
      <c r="F102" s="36">
        <f t="shared" si="4"/>
        <v>69.415774287872182</v>
      </c>
      <c r="G102">
        <v>2.9290366872125576E-3</v>
      </c>
      <c r="H102">
        <v>0.13147361622756235</v>
      </c>
      <c r="I102">
        <v>9.2621882605680595E-3</v>
      </c>
      <c r="J102">
        <v>5.4342065909426647E-2</v>
      </c>
    </row>
    <row r="103" spans="2:10" x14ac:dyDescent="0.15">
      <c r="B103" t="s">
        <v>185</v>
      </c>
      <c r="C103">
        <v>106</v>
      </c>
      <c r="D103">
        <v>1203.2067543231153</v>
      </c>
      <c r="E103" s="36">
        <f t="shared" si="5"/>
        <v>1133.7909800352434</v>
      </c>
      <c r="F103" s="36">
        <f t="shared" si="4"/>
        <v>57.846478573226705</v>
      </c>
      <c r="G103">
        <v>1.8747454195944895E-3</v>
      </c>
      <c r="H103">
        <v>0.12755567599753986</v>
      </c>
      <c r="I103">
        <v>7.8535970704473809E-3</v>
      </c>
      <c r="J103">
        <v>1.6910198736896604E-2</v>
      </c>
    </row>
    <row r="104" spans="2:10" x14ac:dyDescent="0.15">
      <c r="B104" t="s">
        <v>186</v>
      </c>
      <c r="C104">
        <v>107</v>
      </c>
      <c r="D104">
        <v>1214.7760500377606</v>
      </c>
      <c r="E104" s="36">
        <f t="shared" si="5"/>
        <v>1145.3602757498886</v>
      </c>
      <c r="F104" s="36">
        <f t="shared" ref="F104:F107" si="6">E$108-E104</f>
        <v>46.277182858581455</v>
      </c>
      <c r="G104">
        <v>1.6861742820934807E-3</v>
      </c>
      <c r="H104">
        <v>0.12297593430805123</v>
      </c>
      <c r="I104">
        <v>7.2518306825526627E-3</v>
      </c>
      <c r="J104">
        <v>1.6810265213717923E-2</v>
      </c>
    </row>
    <row r="105" spans="2:10" x14ac:dyDescent="0.15">
      <c r="B105" t="s">
        <v>187</v>
      </c>
      <c r="C105">
        <v>108</v>
      </c>
      <c r="D105">
        <v>1226.3453457524058</v>
      </c>
      <c r="E105" s="36">
        <f t="shared" si="5"/>
        <v>1156.9295714645339</v>
      </c>
      <c r="F105" s="36">
        <f t="shared" si="6"/>
        <v>34.707887143936205</v>
      </c>
      <c r="G105">
        <v>2.1281110416069672E-3</v>
      </c>
      <c r="H105">
        <v>0.11953356322422164</v>
      </c>
      <c r="I105">
        <v>6.4367901421562958E-3</v>
      </c>
      <c r="J105">
        <v>1.6706786846729323E-2</v>
      </c>
    </row>
    <row r="106" spans="2:10" x14ac:dyDescent="0.15">
      <c r="B106" t="s">
        <v>188</v>
      </c>
      <c r="C106">
        <v>109</v>
      </c>
      <c r="D106">
        <v>1237.9146414670513</v>
      </c>
      <c r="E106" s="36">
        <f t="shared" si="5"/>
        <v>1168.4988671791793</v>
      </c>
      <c r="F106" s="36">
        <f t="shared" si="6"/>
        <v>23.138591429290727</v>
      </c>
      <c r="G106">
        <v>1.684942800533173E-3</v>
      </c>
      <c r="H106">
        <v>0.11813473993625716</v>
      </c>
      <c r="I106">
        <v>6.3202856212428368E-3</v>
      </c>
      <c r="J106">
        <v>1.6170370860449056E-2</v>
      </c>
    </row>
    <row r="107" spans="2:10" x14ac:dyDescent="0.15">
      <c r="B107" t="s">
        <v>189</v>
      </c>
      <c r="C107">
        <v>110</v>
      </c>
      <c r="D107">
        <v>1249.4839371816965</v>
      </c>
      <c r="E107" s="36">
        <f t="shared" si="5"/>
        <v>1180.0681628938246</v>
      </c>
      <c r="F107" s="36">
        <f t="shared" si="6"/>
        <v>11.569295714645477</v>
      </c>
      <c r="G107">
        <v>1.4053641168744872E-3</v>
      </c>
      <c r="H107">
        <v>0.11481267982075999</v>
      </c>
      <c r="I107">
        <v>5.8257469787041131E-3</v>
      </c>
      <c r="J107">
        <v>1.6086401144205995E-2</v>
      </c>
    </row>
    <row r="108" spans="2:10" x14ac:dyDescent="0.15">
      <c r="B108" t="s">
        <v>190</v>
      </c>
      <c r="C108">
        <v>111</v>
      </c>
      <c r="D108">
        <v>1261.053232896342</v>
      </c>
      <c r="E108" s="36">
        <f t="shared" si="5"/>
        <v>1191.6374586084701</v>
      </c>
      <c r="F108" s="36">
        <f>E$108-E108</f>
        <v>0</v>
      </c>
      <c r="G108">
        <v>1.3034465951009956E-3</v>
      </c>
      <c r="H108">
        <v>0.11696565411889315</v>
      </c>
      <c r="I108">
        <v>5.4519671260222086E-3</v>
      </c>
      <c r="J108">
        <v>1.6558925817136281E-2</v>
      </c>
    </row>
  </sheetData>
  <sortState ref="AC5:AD61">
    <sortCondition ref="AC5"/>
  </sortState>
  <mergeCells count="8">
    <mergeCell ref="AA3:AB3"/>
    <mergeCell ref="AC3:AD3"/>
    <mergeCell ref="M3:N3"/>
    <mergeCell ref="O3:P3"/>
    <mergeCell ref="Q3:R3"/>
    <mergeCell ref="W3:X3"/>
    <mergeCell ref="Y3:Z3"/>
    <mergeCell ref="T3:U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2019-06-11T12:43:03Z</dcterms:modified>
</cp:coreProperties>
</file>